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020" activeTab="0"/>
  </bookViews>
  <sheets>
    <sheet name="Rekapitulace stavby" sheetId="1" r:id="rId1"/>
    <sheet name="01 - Opěrná stěna" sheetId="2" r:id="rId2"/>
    <sheet name="02 - Stavební objekt - no..." sheetId="3" r:id="rId3"/>
    <sheet name="03 - Stavební objekt - st..." sheetId="4" r:id="rId4"/>
    <sheet name="04 - Likvidace dešťových vod" sheetId="5" r:id="rId5"/>
    <sheet name="05 - Teplovodní vedení" sheetId="6" r:id="rId6"/>
    <sheet name="06 - Komunikace a zpevněn..." sheetId="7" r:id="rId7"/>
    <sheet name="07 - Vedlejší a ostatní n..." sheetId="8" r:id="rId8"/>
    <sheet name="Pokyny pro vyplnění" sheetId="9" r:id="rId9"/>
  </sheets>
  <definedNames>
    <definedName name="_xlnm._FilterDatabase" localSheetId="1" hidden="1">'01 - Opěrná stěna'!$C$86:$K$192</definedName>
    <definedName name="_xlnm._FilterDatabase" localSheetId="2" hidden="1">'02 - Stavební objekt - no...'!$C$149:$K$1828</definedName>
    <definedName name="_xlnm._FilterDatabase" localSheetId="3" hidden="1">'03 - Stavební objekt - st...'!$C$105:$K$731</definedName>
    <definedName name="_xlnm._FilterDatabase" localSheetId="4" hidden="1">'04 - Likvidace dešťových vod'!$C$83:$K$230</definedName>
    <definedName name="_xlnm._FilterDatabase" localSheetId="5" hidden="1">'05 - Teplovodní vedení'!$C$82:$K$126</definedName>
    <definedName name="_xlnm._FilterDatabase" localSheetId="6" hidden="1">'06 - Komunikace a zpevněn...'!$C$85:$K$236</definedName>
    <definedName name="_xlnm._FilterDatabase" localSheetId="7" hidden="1">'07 - Vedlejší a ostatní n...'!$C$79:$K$88</definedName>
    <definedName name="_xlnm.Print_Area" localSheetId="1">'01 - Opěrná stěna'!$C$4:$J$39,'01 - Opěrná stěna'!$C$45:$J$68,'01 - Opěrná stěna'!$C$74:$K$192</definedName>
    <definedName name="_xlnm.Print_Area" localSheetId="2">'02 - Stavební objekt - no...'!$C$4:$J$39,'02 - Stavební objekt - no...'!$C$45:$J$131,'02 - Stavební objekt - no...'!$C$137:$K$1828</definedName>
    <definedName name="_xlnm.Print_Area" localSheetId="3">'03 - Stavební objekt - st...'!$C$4:$J$39,'03 - Stavební objekt - st...'!$C$45:$J$87,'03 - Stavební objekt - st...'!$C$93:$K$731</definedName>
    <definedName name="_xlnm.Print_Area" localSheetId="4">'04 - Likvidace dešťových vod'!$C$4:$J$39,'04 - Likvidace dešťových vod'!$C$45:$J$65,'04 - Likvidace dešťových vod'!$C$71:$K$230</definedName>
    <definedName name="_xlnm.Print_Area" localSheetId="5">'05 - Teplovodní vedení'!$C$4:$J$39,'05 - Teplovodní vedení'!$C$45:$J$64,'05 - Teplovodní vedení'!$C$70:$K$126</definedName>
    <definedName name="_xlnm.Print_Area" localSheetId="6">'06 - Komunikace a zpevněn...'!$C$4:$J$39,'06 - Komunikace a zpevněn...'!$C$45:$J$67,'06 - Komunikace a zpevněn...'!$C$73:$K$236</definedName>
    <definedName name="_xlnm.Print_Area" localSheetId="7">'07 - Vedlejší a ostatní n...'!$C$4:$J$39,'07 - Vedlejší a ostatní n...'!$C$45:$J$61,'07 - Vedlejší a ostatní n...'!$C$67:$K$88</definedName>
    <definedName name="_xlnm.Print_Area" localSheetId="8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stavby'!$C$42:$AQ$62</definedName>
    <definedName name="_xlnm.Print_Titles" localSheetId="0">'Rekapitulace stavby'!$52:$52</definedName>
    <definedName name="_xlnm.Print_Titles" localSheetId="1">'01 - Opěrná stěna'!$86:$86</definedName>
    <definedName name="_xlnm.Print_Titles" localSheetId="2">'02 - Stavební objekt - no...'!$149:$149</definedName>
    <definedName name="_xlnm.Print_Titles" localSheetId="3">'03 - Stavební objekt - st...'!$105:$105</definedName>
    <definedName name="_xlnm.Print_Titles" localSheetId="4">'04 - Likvidace dešťových vod'!$83:$83</definedName>
    <definedName name="_xlnm.Print_Titles" localSheetId="5">'05 - Teplovodní vedení'!$82:$82</definedName>
    <definedName name="_xlnm.Print_Titles" localSheetId="6">'06 - Komunikace a zpevněn...'!$85:$85</definedName>
    <definedName name="_xlnm.Print_Titles" localSheetId="7">'07 - Vedlejší a ostatní n...'!$79:$79</definedName>
  </definedNames>
  <calcPr calcId="162913"/>
</workbook>
</file>

<file path=xl/sharedStrings.xml><?xml version="1.0" encoding="utf-8"?>
<sst xmlns="http://schemas.openxmlformats.org/spreadsheetml/2006/main" count="32989" uniqueCount="4367">
  <si>
    <t>Export Komplet</t>
  </si>
  <si>
    <t>VZ</t>
  </si>
  <si>
    <t>2.0</t>
  </si>
  <si>
    <t>ZAMOK</t>
  </si>
  <si>
    <t>False</t>
  </si>
  <si>
    <t>{3b3673cf-3f12-4c0b-a4f9-1f2c8a250c7a}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</si>
  <si>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</si>
  <si>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</si>
  <si>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</si>
  <si>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</si>
  <si>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</si>
  <si>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</si>
  <si>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</si>
  <si>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</si>
  <si>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Be0060092020K2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</si>
  <si>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</si>
  <si>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</si>
  <si>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Gymnázium Tachov - výstavba tělocvičny</t>
  </si>
  <si>
    <t>KSO:</t>
  </si>
  <si>
    <t/>
  </si>
  <si>
    <t>CC-CZ:</t>
  </si>
  <si>
    <t>Místo:</t>
  </si>
  <si>
    <t>Pionýrská 1370, 347 01 Tachov</t>
  </si>
  <si>
    <t>Datum:</t>
  </si>
  <si>
    <t>24. 6. 2019</t>
  </si>
  <si>
    <t>Zadavatel:</t>
  </si>
  <si>
    <t>IČ:</t>
  </si>
  <si>
    <t>Gymnázium Tachov, Pionýrská 1370, 34701 Tachov</t>
  </si>
  <si>
    <t>DIČ:</t>
  </si>
  <si>
    <t>Uchazeč:</t>
  </si>
  <si>
    <t>Vyplň údaj</t>
  </si>
  <si>
    <t>Projektant:</t>
  </si>
  <si>
    <t>13882589</t>
  </si>
  <si>
    <t>Luboš Beneda, Čižická 279, 33209 Štěnovice</t>
  </si>
  <si>
    <t>CZ807271008</t>
  </si>
  <si>
    <t>True</t>
  </si>
  <si>
    <t>Zpracovatel:</t>
  </si>
  <si>
    <t>46799419</t>
  </si>
  <si>
    <t>Martina Havířová, Vranovská 1348, 349 01 Stříbro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</si>
  <si>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</si>
  <si>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</si>
  <si>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</si>
  <si>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</si>
  <si>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</si>
  <si>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</si>
  <si>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</si>
  <si>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</si>
  <si>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</si>
  <si>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</si>
  <si>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</si>
  <si>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</si>
  <si>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</si>
  <si>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</si>
  <si>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</si>
  <si>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</si>
  <si>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</si>
  <si>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</si>
  <si>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</si>
  <si>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</si>
  <si>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</si>
  <si>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</si>
  <si>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</si>
  <si>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</si>
  <si>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</si>
  <si>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</si>
  <si>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</si>
  <si>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</si>
  <si>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</si>
  <si>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</si>
  <si>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</si>
  <si>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</si>
  <si>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</si>
  <si>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</si>
  <si>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</si>
  <si>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</si>
  <si>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</si>
  <si>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</si>
  <si>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</si>
  <si>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</si>
  <si>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</si>
  <si>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</si>
  <si>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Opěrná stěna</t>
  </si>
  <si>
    <t>STA</t>
  </si>
  <si>
    <t>1</t>
  </si>
  <si>
    <t>{5268a349-7bf9-4016-8d32-d3fcdb705c9c}</t>
  </si>
  <si>
    <t>2</t>
  </si>
  <si>
    <t>02</t>
  </si>
  <si>
    <t>Stavební objekt - nový objekt tělocvičny</t>
  </si>
  <si>
    <t>{2c89f736-ff17-456d-9997-1968b49c982f}</t>
  </si>
  <si>
    <t>03</t>
  </si>
  <si>
    <t>Stavební objekt - stavební úpravy stávající objekt</t>
  </si>
  <si>
    <t>{7e214966-5e93-48d0-a133-5e1814265ad4}</t>
  </si>
  <si>
    <t>04</t>
  </si>
  <si>
    <t>Likvidace dešťových vod</t>
  </si>
  <si>
    <t>{7015da30-2ec6-4da8-8b5e-585c04dd89a1}</t>
  </si>
  <si>
    <t>05</t>
  </si>
  <si>
    <t>Teplovodní vedení</t>
  </si>
  <si>
    <t>{e906d757-1a04-4dcc-8c08-802b6e291f61}</t>
  </si>
  <si>
    <t>06</t>
  </si>
  <si>
    <t>Komunikace a zpevněn...</t>
  </si>
  <si>
    <t>{e2f7d334-5fc9-4ae5-b464-d0732653bd5c}</t>
  </si>
  <si>
    <t>07</t>
  </si>
  <si>
    <t>Vedlejší a ostatní n...</t>
  </si>
  <si>
    <t>{2f214a7e-4a61-4622-b6c3-58be4d750b75}</t>
  </si>
  <si>
    <t>KRYCÍ LIST SOUPISU PRACÍ</t>
  </si>
  <si>
    <t>Objekt:</t>
  </si>
  <si>
    <t>01 - Opěrná stěna</t>
  </si>
  <si>
    <t>Pionýrská 1370, Tachov</t>
  </si>
  <si>
    <t>Gymnázium Tachov, Pionýrská 1370, 347 01 Tachov</t>
  </si>
  <si>
    <t>CZ580727008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</si>
  <si>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</si>
  <si>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</si>
  <si>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</si>
  <si>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</si>
  <si>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</si>
  <si>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</si>
  <si>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12 - Zemní práce - odkopávky a prokopávky - HTÚ</t>
  </si>
  <si>
    <t xml:space="preserve">    2 - Zakládání</t>
  </si>
  <si>
    <t xml:space="preserve">    28 - Zakládání - zpevňování hornin - pramencové kotvy</t>
  </si>
  <si>
    <t xml:space="preserve">    3 - Svislé a kompletní konstrukce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</si>
  <si>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</si>
  <si>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</si>
  <si>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</si>
  <si>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</si>
  <si>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</si>
  <si>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</si>
  <si>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</si>
  <si>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</si>
  <si>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</si>
  <si>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</si>
  <si>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</si>
  <si>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</si>
  <si>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</si>
  <si>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</si>
  <si>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</si>
  <si>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</si>
  <si>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</si>
  <si>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</si>
  <si>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</si>
  <si>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</si>
  <si>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</si>
  <si>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</si>
  <si>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</si>
  <si>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CS ÚRS 2019 01</t>
  </si>
  <si>
    <t>4</t>
  </si>
  <si>
    <t>VV</t>
  </si>
  <si>
    <t>0,3*0,92*(7,38+36,51+3,95)</t>
  </si>
  <si>
    <t>Součet</t>
  </si>
  <si>
    <t>132201202</t>
  </si>
  <si>
    <t>Hloubení zapažených i nezapažených rýh šířky přes 600 do 2 000 mm s urovnáním dna do předepsaného profilu a spádu v hornině tř. 3 přes 100 do 1 000 m3</t>
  </si>
  <si>
    <t>1,0*0,92*(7,38+36,51+3,95)</t>
  </si>
  <si>
    <t>3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</si>
  <si>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</si>
  <si>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</si>
  <si>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6</t>
  </si>
  <si>
    <t>44,013*0,5 "Přepočtené koeficientem množství</t>
  </si>
  <si>
    <t>162701102</t>
  </si>
  <si>
    <t>Vodorovné přemístění výkopku nebo sypaniny po suchu na obvyklém dopravním prostředku, bez naložení výkopku, avšak se složením bez rozhrnutí z horniny tř. 1 až 4 na vzdálenost přes 6 000 do 7000 m</t>
  </si>
  <si>
    <t>8</t>
  </si>
  <si>
    <t>odvoz ornice</t>
  </si>
  <si>
    <t>13,204</t>
  </si>
  <si>
    <t>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</si>
  <si>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</si>
  <si>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</si>
  <si>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10</t>
  </si>
  <si>
    <t>výkop z rýh pro trámec</t>
  </si>
  <si>
    <t>44,013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</si>
  <si>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</si>
  <si>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</si>
  <si>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12</t>
  </si>
  <si>
    <t>7</t>
  </si>
  <si>
    <t>171201201</t>
  </si>
  <si>
    <t>Uložení sypaniny na skládky</t>
  </si>
  <si>
    <t>14</t>
  </si>
  <si>
    <t>44,013+13,204</t>
  </si>
  <si>
    <t>171201211</t>
  </si>
  <si>
    <t>Poplatek za uložení stavebního odpadu na skládce (skládkovné) zeminy a kameniva zatříděného do Katalogu odpadů pod kódem 170 504</t>
  </si>
  <si>
    <t>t</t>
  </si>
  <si>
    <t>16</t>
  </si>
  <si>
    <t>44,013*1,8 "Přepočtené koeficientem množství</t>
  </si>
  <si>
    <t>Zemní práce - odkopávky a prokopávky - HTÚ</t>
  </si>
  <si>
    <t>9</t>
  </si>
  <si>
    <t>18</t>
  </si>
  <si>
    <t>0,3*630,0</t>
  </si>
  <si>
    <t>122201103</t>
  </si>
  <si>
    <t>Odkopávky a prokopávky nezapažené s přehozením výkopku na vzdálenost do 3 m nebo s naložením na dopravní prostředek v hornině tř. 3 přes 1 000 do 5 000 m3</t>
  </si>
  <si>
    <t>20</t>
  </si>
  <si>
    <t>2500,0/2</t>
  </si>
  <si>
    <t>-ornice</t>
  </si>
  <si>
    <t>-189,0</t>
  </si>
  <si>
    <t>11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</si>
  <si>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</si>
  <si>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</si>
  <si>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22</t>
  </si>
  <si>
    <t>1061*0,5 "Přepočtené koeficientem množství</t>
  </si>
  <si>
    <t>122301103</t>
  </si>
  <si>
    <t>Odkopávky a prokopávky nezapažené s přehozením výkopku na vzdálenost do 3 m nebo s naložením na dopravní prostředek v hornině tř. 4 přes 1 000 do 5 000 m3</t>
  </si>
  <si>
    <t>24</t>
  </si>
  <si>
    <t>13</t>
  </si>
  <si>
    <t>122301109</t>
  </si>
  <si>
    <t>Odkopávky a prokopávky nezapažené s přehozením výkopku na vzdálenost do 3 m nebo s naložením na dopravní prostředek v hornině tř. 4 Příplatek k cenám za lepivost horniny tř. 4</t>
  </si>
  <si>
    <t>26</t>
  </si>
  <si>
    <t>1250*0,5 "Přepočtené koeficientem množství</t>
  </si>
  <si>
    <t>28</t>
  </si>
  <si>
    <t>189,0</t>
  </si>
  <si>
    <t>30</t>
  </si>
  <si>
    <t>2500,0-189,0</t>
  </si>
  <si>
    <t>32</t>
  </si>
  <si>
    <t>17</t>
  </si>
  <si>
    <t>34</t>
  </si>
  <si>
    <t>36</t>
  </si>
  <si>
    <t>2311*1,8 "Přepočtené koeficientem množství</t>
  </si>
  <si>
    <t>Zakládání</t>
  </si>
  <si>
    <t>19</t>
  </si>
  <si>
    <t>153211006</t>
  </si>
  <si>
    <t>Zřízení stříkaného betonu tl do 300 mm,zarovnání pilot z pohledové strany, vč.kotviček a zahlazení</t>
  </si>
  <si>
    <t>m2</t>
  </si>
  <si>
    <t>38</t>
  </si>
  <si>
    <t>M</t>
  </si>
  <si>
    <t>58932940</t>
  </si>
  <si>
    <t>beton C 25/30 XF3 kamenivo frakce 0/8</t>
  </si>
  <si>
    <t>40</t>
  </si>
  <si>
    <t>226213113</t>
  </si>
  <si>
    <t>Velkoprofilové vrty náběrovým vrtáním svislé zapažené ocelovými pažnicemi průměru přes 850 do 1050 mm, v hl od 0 do 5 m v hornině tř. III</t>
  </si>
  <si>
    <t>m</t>
  </si>
  <si>
    <t>42</t>
  </si>
  <si>
    <t>3,53+4,12+4,72</t>
  </si>
  <si>
    <t>226213213</t>
  </si>
  <si>
    <t>Velkoprofilové vrty náběrovým vrtáním svislé zapažené ocelovými pažnicemi průměru přes 850 do 1050 mm, v hl od 0 do 10 m v hornině tř. III</t>
  </si>
  <si>
    <t>44</t>
  </si>
  <si>
    <t>5,41+8,26+5,9+6,5+9,45+9,95</t>
  </si>
  <si>
    <t>23</t>
  </si>
  <si>
    <t>226213314</t>
  </si>
  <si>
    <t>Velkoprofilové vrty náběrovým vrtáním svislé zapažené ocelovými pažnicemi průměru přes 850 do 1050 mm, v hl od 0 do 20 m v hornině tř. IV</t>
  </si>
  <si>
    <t>46</t>
  </si>
  <si>
    <t>11,18+15,68+16,27+16,74*38+16,27+11,14</t>
  </si>
  <si>
    <t>231212113</t>
  </si>
  <si>
    <t>Zřízení výplně pilot zapažených s vytažením pažnic z vrtu svislých z betonu železového, v hl od 0 do 10 m, při průměru piloty přes 650 do 1250 mm</t>
  </si>
  <si>
    <t>48</t>
  </si>
  <si>
    <t>25</t>
  </si>
  <si>
    <t>231212213</t>
  </si>
  <si>
    <t>Zřízení výplně pilot zapažených s vytažením pažnic z vrtu svislých z betonu železového, v hl od 0 do 20 m, při průměru piloty přes 650 do 1250 mm</t>
  </si>
  <si>
    <t>50</t>
  </si>
  <si>
    <t>58932941</t>
  </si>
  <si>
    <t>beton C 25/30 XC4 průsak betonu 35 mm</t>
  </si>
  <si>
    <t>52</t>
  </si>
  <si>
    <t>27</t>
  </si>
  <si>
    <t>231611114</t>
  </si>
  <si>
    <t>Výztuž pilot betonovaných do země z oceli 10 505 (R)</t>
  </si>
  <si>
    <t>54</t>
  </si>
  <si>
    <t>274322511</t>
  </si>
  <si>
    <t>Základy z betonu železového (bez výztuže) pasy z betonu se zvýšenými nároky na prostředí tř. C 25/30 - C 25/30 XC4 - průsak betonu 35 mm dle ČSN EN 12390-8</t>
  </si>
  <si>
    <t>56</t>
  </si>
  <si>
    <t>29</t>
  </si>
  <si>
    <t>274351121</t>
  </si>
  <si>
    <t>Bednění základů pasů rovné zřízení</t>
  </si>
  <si>
    <t>58</t>
  </si>
  <si>
    <t>1,0*(0,92*2+8,26+36,51+4,33+3,95+35,0)</t>
  </si>
  <si>
    <t>274351122</t>
  </si>
  <si>
    <t>Bednění základů pasů rovné odstranění</t>
  </si>
  <si>
    <t>60</t>
  </si>
  <si>
    <t>31</t>
  </si>
  <si>
    <t>274361821</t>
  </si>
  <si>
    <t>Výztuž základů pasů z betonářské oceli 10 505 (R) nebo BSt 500</t>
  </si>
  <si>
    <t>62</t>
  </si>
  <si>
    <t>Zakládání - zpevňování hornin - pramencové kotvy</t>
  </si>
  <si>
    <t>153811111r</t>
  </si>
  <si>
    <t>pramencová kotva 8x15,5, po a´=1,84m, ve vzdálenosti 2,5m od horní hrany ukončovacího bet.trámce, únosnost kotvy 1136kN, odklon kotvy od vodorovné roviny 25°, délka kotvy 15m+ kořen 7,0m, kořen musí být realizován ve skalním podloží min.10,2m pod povrchem použití betonu C25/30 XA1. celkový počet kotev - 25ks</t>
  </si>
  <si>
    <t>64</t>
  </si>
  <si>
    <t>15,5*25</t>
  </si>
  <si>
    <t>33</t>
  </si>
  <si>
    <t>153811211</t>
  </si>
  <si>
    <t>Napnutí tyčových kotev při předepsané únosnosti kotvy do 0,45 MN</t>
  </si>
  <si>
    <t>kus</t>
  </si>
  <si>
    <t>66</t>
  </si>
  <si>
    <t>153811197</t>
  </si>
  <si>
    <t>Osazení kotev tyčových bez provedení vrtu, zainjektování a napnutí kotvy Příplatek k ceně za antikorozní úpravu trvalých kotev</t>
  </si>
  <si>
    <t>68</t>
  </si>
  <si>
    <t>35</t>
  </si>
  <si>
    <t>R153811</t>
  </si>
  <si>
    <t>Průchodky do ž.b. trámu</t>
  </si>
  <si>
    <t>70</t>
  </si>
  <si>
    <t>R153812</t>
  </si>
  <si>
    <t>Hlavy kotev trvalé</t>
  </si>
  <si>
    <t>72</t>
  </si>
  <si>
    <t>Svislé a kompletní konstrukce</t>
  </si>
  <si>
    <t>37</t>
  </si>
  <si>
    <t>311321411</t>
  </si>
  <si>
    <t>Nadzákladové zdi z betonu železového (bez výztuže) nosné bez zvláštních nároků na vliv prostředí tř. C 25/30 XC4, průsak betonu 35 mm dle ČSN EN 12390-8</t>
  </si>
  <si>
    <t>74</t>
  </si>
  <si>
    <t>311351121</t>
  </si>
  <si>
    <t>Bednění nadzákladových zdí nosných rovné oboustranné za každou stranu zřízení</t>
  </si>
  <si>
    <t>76</t>
  </si>
  <si>
    <t>1,0*(0,3+8,26+36,51+4,33)*2</t>
  </si>
  <si>
    <t>39</t>
  </si>
  <si>
    <t>311351122</t>
  </si>
  <si>
    <t>Bednění nadzákladových zdí nosných rovné oboustranné za každou stranu odstranění</t>
  </si>
  <si>
    <t>78</t>
  </si>
  <si>
    <t>311351911</t>
  </si>
  <si>
    <t>Bednění nadzákladových zdí nosných Příplatek k cenám bednění za pohledový beton</t>
  </si>
  <si>
    <t>80</t>
  </si>
  <si>
    <t>41</t>
  </si>
  <si>
    <t>311361821</t>
  </si>
  <si>
    <t>Výztuž nadzákladových zdí nosných svislých nebo odkloněných od svislice, rovných nebo oblých z betonářské oceli 10 505 (R) nebo BSt 500</t>
  </si>
  <si>
    <t>82</t>
  </si>
  <si>
    <t>312311961</t>
  </si>
  <si>
    <t>Nadzákladové zdi z betonu prostého výplňové bez zvláštních nároků na vliv prostředí tř. C 25/30 šikmá dobetonávka</t>
  </si>
  <si>
    <t>84</t>
  </si>
  <si>
    <t>Ostatní konstrukce a práce, bourání</t>
  </si>
  <si>
    <t>43</t>
  </si>
  <si>
    <t>953333418</t>
  </si>
  <si>
    <t>bentonitový těsnící pás do betonových konstrukcí do dilatačních spar vnější, pokládaný na bednění nebo podkladní beton z vnější strany konstrukce</t>
  </si>
  <si>
    <t>86</t>
  </si>
  <si>
    <t>0,92*3*2</t>
  </si>
  <si>
    <t>0,3*3</t>
  </si>
  <si>
    <t>998</t>
  </si>
  <si>
    <t>Přesun hmot</t>
  </si>
  <si>
    <t>998001011</t>
  </si>
  <si>
    <t>Přesun hmot pro piloty nebo podzemní stěny betonované na místě</t>
  </si>
  <si>
    <t>88</t>
  </si>
  <si>
    <t>02 - Stavební objekt - nový objekt tělocvičny</t>
  </si>
  <si>
    <t>Pionýrská 1370, 34701 Tachov</t>
  </si>
  <si>
    <t>CZ5807271008</t>
  </si>
  <si>
    <t xml:space="preserve">    4 - Vodorovné konstrukce</t>
  </si>
  <si>
    <t xml:space="preserve">    5 - Komunikace pozemní</t>
  </si>
  <si>
    <t xml:space="preserve">    61 - Úprava povrchů vnitřních </t>
  </si>
  <si>
    <t xml:space="preserve">    62 - Úprava povrchů vnější </t>
  </si>
  <si>
    <t xml:space="preserve">    63 - Podlahy a podlahové konstrukce</t>
  </si>
  <si>
    <t xml:space="preserve">    64 - Osazování výplní otvorů</t>
  </si>
  <si>
    <t xml:space="preserve">    94 - Lešení a stavební výtahy</t>
  </si>
  <si>
    <t xml:space="preserve">    95 - Různé dokončovací konstrukce a práce pozemních staveb</t>
  </si>
  <si>
    <t xml:space="preserve">    95.1 - Různé dokončovací konstrukce a práce pozemních staveb-vybavení tělocvičny - 1.část</t>
  </si>
  <si>
    <t xml:space="preserve">    95.2 - Různé dokončovací konstrukce a práce pozemních staveb - vybavení tělocvičny - 2. část</t>
  </si>
  <si>
    <t xml:space="preserve">    96.1 - Bourání konstrukcí - situace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</si>
  <si>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</si>
  <si>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</si>
  <si>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</si>
  <si>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</si>
  <si>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</si>
  <si>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</si>
  <si>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721 - Zdravotechnika - vnitřní kanalizace</t>
  </si>
  <si>
    <t xml:space="preserve">    722 - Zdravotechnika - vnitřní vodovod</t>
  </si>
  <si>
    <t xml:space="preserve">    730 - Ústřední vytápění</t>
  </si>
  <si>
    <t xml:space="preserve">    731 - Ústřední vytápění - kotelny</t>
  </si>
  <si>
    <t xml:space="preserve">    732 - Ústřední vytápění  - strojovny</t>
  </si>
  <si>
    <t xml:space="preserve">    733 - Ústřední vytápění - rozvodné potrubí</t>
  </si>
  <si>
    <t xml:space="preserve">    734 - Ústřední vytápění - armatury</t>
  </si>
  <si>
    <t xml:space="preserve">    767 - Konstrukce zámečnické</t>
  </si>
  <si>
    <t xml:space="preserve">    783 - Dokončovací práce - nátěry</t>
  </si>
  <si>
    <t xml:space="preserve">    HZS - Hodinové zúčtovací sazby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</si>
  <si>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</si>
  <si>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</si>
  <si>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</si>
  <si>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</si>
  <si>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767.1 - Konstrukce zámečnické - únikové schodiště</t>
  </si>
  <si>
    <t xml:space="preserve">    769 - Otvorové prvky</t>
  </si>
  <si>
    <t xml:space="preserve">    775 - Podlahy skládané</t>
  </si>
  <si>
    <t xml:space="preserve">    781 - Dokončovací práce - obklady</t>
  </si>
  <si>
    <t xml:space="preserve">    784 - Dokončovací práce - malby a tapety</t>
  </si>
  <si>
    <t xml:space="preserve">    789 - Povrchové úpravy ocelových konstrukcí a technologických zařízení</t>
  </si>
  <si>
    <t>M - Práce a dodávky M</t>
  </si>
  <si>
    <t xml:space="preserve">    36-M - Montáž prov.,měř. a regul. zařízení</t>
  </si>
  <si>
    <t xml:space="preserve">    01 - Přístroje mimo rozvaděč</t>
  </si>
  <si>
    <t xml:space="preserve">    02 - Rozvaděč</t>
  </si>
  <si>
    <t xml:space="preserve">    03 - Kabely</t>
  </si>
  <si>
    <t xml:space="preserve">    04 - Montáž kabelů</t>
  </si>
  <si>
    <t xml:space="preserve">    05 - Montáž zařízení MaR</t>
  </si>
  <si>
    <t xml:space="preserve">    06 - Bourací práce</t>
  </si>
  <si>
    <t xml:space="preserve">    M21 - Silnoproudá elektrotechnika</t>
  </si>
  <si>
    <t xml:space="preserve">    D - Ostatní elektro</t>
  </si>
  <si>
    <t xml:space="preserve">    740 - Elektromontáže - zkoušky a revize</t>
  </si>
  <si>
    <t xml:space="preserve">    743 - Elektromontáže - hrubá montáž</t>
  </si>
  <si>
    <t xml:space="preserve">    748 - Elektromontáže - osvětlovací zařízení a svítidla</t>
  </si>
  <si>
    <t xml:space="preserve">    21-M - Elektromontáže</t>
  </si>
  <si>
    <t xml:space="preserve">    46-M - Zemní práce při extr.mont.pracích</t>
  </si>
  <si>
    <t xml:space="preserve">    M211 - Slaboproudá elektrotechnika</t>
  </si>
  <si>
    <t xml:space="preserve">    M22-1-1 - Strukturovaná kabláž - dodávka</t>
  </si>
  <si>
    <t xml:space="preserve">      001 - Datový rozvaděč DR v ředitelně doplnění</t>
  </si>
  <si>
    <t xml:space="preserve">      002 - Kamerový systém</t>
  </si>
  <si>
    <t xml:space="preserve">      003 - Aktivní prvky</t>
  </si>
  <si>
    <t xml:space="preserve">    M22 - Strukturovaná kabeláž - montáž</t>
  </si>
  <si>
    <t xml:space="preserve">      004 - Datový rozvaděč DR v ředitelně - doplnění</t>
  </si>
  <si>
    <t xml:space="preserve">      005 - Kamerový systém</t>
  </si>
  <si>
    <t xml:space="preserve">      006 - Aktivní prvky</t>
  </si>
  <si>
    <t xml:space="preserve">    M22-2-1 - Školní zvonek - dodávka</t>
  </si>
  <si>
    <t xml:space="preserve">    M22-2-2 - Školní zvonek - montáž</t>
  </si>
  <si>
    <t>122201102</t>
  </si>
  <si>
    <t>Odkopávky a prokopávky nezapažené s přehozením výkopku na vzdálenost do 3 m nebo s naložením na dopravní prostředek v hornině tř. 3 přes 100 do 1 000 m3</t>
  </si>
  <si>
    <t>0,4*14,4*30,21</t>
  </si>
  <si>
    <t>174,01*0,5 "Přepočtené koeficientem množství</t>
  </si>
  <si>
    <t>1,6*2,0*(33,81+18,0)*2</t>
  </si>
  <si>
    <t>331,584*0,5 "Přepočtené koeficientem množství</t>
  </si>
  <si>
    <t>132201401</t>
  </si>
  <si>
    <t>Hloubená vykopávka pod základy ručně s přehozením výkopku na vzdálenost 3 m nebo s naložením na ruční dopravní prostředek v hornině tř. 3</t>
  </si>
  <si>
    <t>pro základ a patku spojovacího krčku</t>
  </si>
  <si>
    <t>8,5+12,0+8,0</t>
  </si>
  <si>
    <t>132212101</t>
  </si>
  <si>
    <t>Hloubení zapažených i nezapažených rýh šířky do 600 mm ručním nebo pneumatickým nářadím s urovnáním dna do předepsaného profilu a spádu v horninách tř. 3 soudržných</t>
  </si>
  <si>
    <t>pro základ stěny předstěny</t>
  </si>
  <si>
    <t>5,4</t>
  </si>
  <si>
    <t>139711101</t>
  </si>
  <si>
    <t>Vykopávka v uzavřených prostorách s naložením výkopku na dopravní prostředek v hornině tř. 1 až 4</t>
  </si>
  <si>
    <t>základový pás pod novou nosnou stěnou v 2pp</t>
  </si>
  <si>
    <t>0,6*2,05*(2,45+2,252)</t>
  </si>
  <si>
    <t>161101601</t>
  </si>
  <si>
    <t>Vytažení výkopku těženého z prostoru pod základy nebo z pracovních šachet při podchycování základového zdiva, bez naložení, avšak s vyprázdněním nádoby na hromady nebo do dopravního prostředku z horniny tř. 1 až 4 z hloubky přes 1 do 2 m</t>
  </si>
  <si>
    <t>174,01+331,584+28,5+5,4</t>
  </si>
  <si>
    <t>+zpět pro obsypy trámců</t>
  </si>
  <si>
    <t>224,584</t>
  </si>
  <si>
    <t>167101102</t>
  </si>
  <si>
    <t>Nakládání, skládání a překládání neulehlého výkopku nebo sypaniny nakládání, množství přes 100 m3, z hornin tř. 1 až 4</t>
  </si>
  <si>
    <t>pro zásyp okolo trámců</t>
  </si>
  <si>
    <t>331,584-107,0</t>
  </si>
  <si>
    <t>539,494*1,8 "Přepočtené koeficientem množství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</si>
  <si>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</si>
  <si>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</si>
  <si>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zásyp okolo trámců</t>
  </si>
  <si>
    <t>181951102</t>
  </si>
  <si>
    <t>Úprava pláně vyrovnáním výškových rozdílů v hornině tř. 1 až 4 se zhutněním</t>
  </si>
  <si>
    <t>30,21*14,4</t>
  </si>
  <si>
    <t>R1-001</t>
  </si>
  <si>
    <t>Vytyčení pilot</t>
  </si>
  <si>
    <t>kpl</t>
  </si>
  <si>
    <t>226212613</t>
  </si>
  <si>
    <t>Velkoprofilové vrty náběrovým vrtáním svislé zapažené ocelovými pažnicemi průměru přes 650 do 850 mm, v hl od 0 do 10 m v hornině tř. III</t>
  </si>
  <si>
    <t>5,8*24</t>
  </si>
  <si>
    <t>58933332</t>
  </si>
  <si>
    <t>beton C 30/37 XC2</t>
  </si>
  <si>
    <t>271532212</t>
  </si>
  <si>
    <t>Podsyp pod základové konstrukce se zhutněním a urovnáním povrchu z kameniva hrubého, frakce 0 - 32 mm zhutněno na Edef=80-90 MPa</t>
  </si>
  <si>
    <t>0,2*30,21*14,4</t>
  </si>
  <si>
    <t>273313611</t>
  </si>
  <si>
    <t>Základy z betonu prostého desky z betonu kamenem neprokládaného tř. C 16/20</t>
  </si>
  <si>
    <t>0,1*30,21*14,4</t>
  </si>
  <si>
    <t>273321411</t>
  </si>
  <si>
    <t>Základy z betonu železového (bez výztuže) desky z betonu bez zvýšených nároků na prostředí tř. C 20/25 XC2 XA1</t>
  </si>
  <si>
    <t>podkladový beton pod základovým trámcem</t>
  </si>
  <si>
    <t>116,0</t>
  </si>
  <si>
    <t>273321611</t>
  </si>
  <si>
    <t>Základy z betonu železového (bez výztuže) desky z betonu bez zvýšených nároků na prostředí tř. C 30/37 XC2, průsak betonu 35 mm dle ČSN EN 12390-8</t>
  </si>
  <si>
    <t>0,25*31,81*16,0</t>
  </si>
  <si>
    <t>0,25*0,4*1,2*4+0,25*0,47*0,8</t>
  </si>
  <si>
    <t>+napojení na sáv.objekt</t>
  </si>
  <si>
    <t>273351121</t>
  </si>
  <si>
    <t>Bednění základů desek zřízení</t>
  </si>
  <si>
    <t>žb.zákl.deska</t>
  </si>
  <si>
    <t>0,25*(31,81+16,0)*2</t>
  </si>
  <si>
    <t>deska pod zákl.trámcem</t>
  </si>
  <si>
    <t>0,2*(16,3+32,11)*2</t>
  </si>
  <si>
    <t>273351122</t>
  </si>
  <si>
    <t>Bednění základů desek odstranění</t>
  </si>
  <si>
    <t>273362021</t>
  </si>
  <si>
    <t>Výztuž základů desek ze svařovaných sítí z drátů typu KARI</t>
  </si>
  <si>
    <t>96kg/m3 žel.bet deska, vč. křížového plechu</t>
  </si>
  <si>
    <t>13,54</t>
  </si>
  <si>
    <t>8,12</t>
  </si>
  <si>
    <t>274313911</t>
  </si>
  <si>
    <t>Základy z betonu prostého pasy betonu kamenem neprokládaného tř. C 30/37</t>
  </si>
  <si>
    <t>základ stěny předstěny</t>
  </si>
  <si>
    <t>274321611</t>
  </si>
  <si>
    <t>Základy z betonu železového (bez výztuže) pasy z betonu bez zvýšených nároků na prostředí tř. C 30/37</t>
  </si>
  <si>
    <t>základové trámce</t>
  </si>
  <si>
    <t>107,0</t>
  </si>
  <si>
    <t>bednění pasů</t>
  </si>
  <si>
    <t>1,4*(31,81+16,0+14,4+30,21)*2</t>
  </si>
  <si>
    <t>2,89*(3,55+0,445*2)</t>
  </si>
  <si>
    <t>bednění podbetonování</t>
  </si>
  <si>
    <t>4,62*1,9+7,02*1,9</t>
  </si>
  <si>
    <t>bednění předstěny</t>
  </si>
  <si>
    <t>6,44*2,57</t>
  </si>
  <si>
    <t>bednění pasů vnitřních</t>
  </si>
  <si>
    <t>1,9*(2,852+2,45+1,85+2,252)</t>
  </si>
  <si>
    <t>279311115r</t>
  </si>
  <si>
    <t>Postupné podbetonování základového zdiva jakékoliv tloušťky, bez výkopu, bez zapažení a bednění, prostým betonem tř. C 30/37</t>
  </si>
  <si>
    <t>základ + patka</t>
  </si>
  <si>
    <t>631319175</t>
  </si>
  <si>
    <t>Příplatek k cenám mazanin za stržení povrchu spodní vrstvy mazaniny latí před vložením výztuže nebo pletiva pro tl. obou vrstev mazaniny přes 120 do 240 mm</t>
  </si>
  <si>
    <t>140,814*2</t>
  </si>
  <si>
    <t>726</t>
  </si>
  <si>
    <t>311234261</t>
  </si>
  <si>
    <t>Zdivo jednovrstvé z cihel děrovaných nebroušených klasických spojených na pero a drážku na maltu M10, pevnost cihel přes P10 do P15, tl. zdiva 300 mm</t>
  </si>
  <si>
    <t>-514236466</t>
  </si>
  <si>
    <t>PSC</t>
  </si>
  <si>
    <t xml:space="preserve">Poznámka k souboru cen:
1. Množství jednotek se určuje v m2 plochy konstrukce.
2. Do plochy zdiva se započítává plocha vyzdívky nosných ocelových koster svislých i šikmých. Tato plocha se započítává plně bez odpočtu plochy ocelových koster nosníků.
3. Od plochy zdiva se odečítá:
a) plocha otvorů jednotlivě větší než 0,25 m2,
b) plocha otvorů okenních, dveřních a jiných (vnějších i vnitřních) stanovená z rozměrů kótovaných ve výkresech. Při zalomeném ostění oken a balkónových dveří se šířka zmenšuje o 100 mm.
c) plocha překladů, obetonovaných hlav ocelových nosníků, věnců a jiných konstrukcí betonových a železobetonových.
4. V cenách jsou započteny i náklady na doplňkové cihly.
5. V cenách nejsou započteny náklady na:
a) výplň kapes obvodového zdiva (např kolem oken); tyto se ocení příslušnými cenami SC 311 23-891. Výplň kapes zdiva z děrovaných cihel polystyrénem.
b) zásyp dutin první vrstvy zdiva; tyto se ocení příslušnými cenami SC 311 23-892..Zásyp dutin zdiva z děrovaných cihel.
</t>
  </si>
  <si>
    <t>(4,065+1,1)*30,56*2</t>
  </si>
  <si>
    <t>311234291</t>
  </si>
  <si>
    <t>Zdivo jednovrstvé z cihel děrovaných nebroušených klasických spojených na pero a drážku na maltu M10, pevnost cihel přes P10 do P15, tl. zdiva 380 mm</t>
  </si>
  <si>
    <t>spojovací krček</t>
  </si>
  <si>
    <t>6,81*(1,145*2+1,545+0,965+3,0)</t>
  </si>
  <si>
    <t>7,24*(0,64*3+0,44)</t>
  </si>
  <si>
    <t>727</t>
  </si>
  <si>
    <t>311272231</t>
  </si>
  <si>
    <t>Zdivo z pórobetonových tvárnic na tenké maltové lože, tl. zdiva 300 mm pevnost tvárnic přes P2 do P4, objemová hmotnost přes 450 do 600 kg/m3 hladkých</t>
  </si>
  <si>
    <t>-1714069379</t>
  </si>
  <si>
    <t>1,65*30,56*2</t>
  </si>
  <si>
    <t>311321611</t>
  </si>
  <si>
    <t>Nosná zeď ze ŽB tř. C 30/37 XC2 XA1 bez výztuže</t>
  </si>
  <si>
    <t>15,5*4,985*2*2</t>
  </si>
  <si>
    <t>11,475*19,81*2*2</t>
  </si>
  <si>
    <t>31,46*6,485*2*2</t>
  </si>
  <si>
    <t>9,975*0,91*3*4</t>
  </si>
  <si>
    <t>331238373</t>
  </si>
  <si>
    <t>Pilíře volně stojící z cihel děrovaných čtyřhranné pravoúhlé pod omítku z cihel broušených na tenkovrstvou maltu, pevnost přes P10 do P15</t>
  </si>
  <si>
    <t>meziokení pilířky</t>
  </si>
  <si>
    <t>0,5*0,3*8,25*6</t>
  </si>
  <si>
    <t>0,3*0,3*8,25*4</t>
  </si>
  <si>
    <t>342272225</t>
  </si>
  <si>
    <t>Příčky z pórobetonových tvárnic hladkých na tenké maltové lože objemová hmotnost do 500 kg/m3, tloušťka příčky 100 mm</t>
  </si>
  <si>
    <t>pro plentování rozdělovače podlahového topení a</t>
  </si>
  <si>
    <t>stoupaček dešťové kanalizace</t>
  </si>
  <si>
    <t>80,0</t>
  </si>
  <si>
    <t>Vodorovné konstrukce</t>
  </si>
  <si>
    <t>389381001</t>
  </si>
  <si>
    <t>Dobetonování prefabrikovaných konstrukcí</t>
  </si>
  <si>
    <t>dobetonávka u podlahy P7 1np/2np</t>
  </si>
  <si>
    <t>0,1*2,0*0,7</t>
  </si>
  <si>
    <t>411321616</t>
  </si>
  <si>
    <t>Stropy z betonu železového (bez výztuže) stropů deskových, plochých střech, desek balkonových, desek hřibových stropů včetně hlavic hřibových sloupů tř. C 30/37</t>
  </si>
  <si>
    <t>P7</t>
  </si>
  <si>
    <t>0,15*0,62*2,78</t>
  </si>
  <si>
    <t>S3</t>
  </si>
  <si>
    <t>0,14*0,64*2,76+0,14*0,45*2,0</t>
  </si>
  <si>
    <t>P4 strop mezi 1ppa1np</t>
  </si>
  <si>
    <t>92,0</t>
  </si>
  <si>
    <t>411351011</t>
  </si>
  <si>
    <t>Bednění stropních konstrukcí - bez podpěrné konstrukce desek tloušťky stropní desky přes 5 do 25 cm zřízení</t>
  </si>
  <si>
    <t>0,62*2,78</t>
  </si>
  <si>
    <t>0,64*2,76+0,45*2,0</t>
  </si>
  <si>
    <t>45</t>
  </si>
  <si>
    <t>411351012</t>
  </si>
  <si>
    <t>Bednění stropních konstrukcí - bez podpěrné konstrukce desek tloušťky stropní desky přes 5 do 25 cm odstranění</t>
  </si>
  <si>
    <t>90</t>
  </si>
  <si>
    <t>411354311</t>
  </si>
  <si>
    <t>Podpěrná konstrukce stropů - desek, kleneb a skořepin výška podepření do 4 m tloušťka stropu přes 5 do 15 cm zřízení</t>
  </si>
  <si>
    <t>92</t>
  </si>
  <si>
    <t>47</t>
  </si>
  <si>
    <t>411354312</t>
  </si>
  <si>
    <t>Podpěrná konstrukce stropů - desek, kleneb a skořepin výška podepření do 4 m tloušťka stropu přes 5 do 15 cm odstranění</t>
  </si>
  <si>
    <t>94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</si>
  <si>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</si>
  <si>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</si>
  <si>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96</t>
  </si>
  <si>
    <t>2*4,39*4,44/1000*1,25*1,1</t>
  </si>
  <si>
    <t>49</t>
  </si>
  <si>
    <t>411171121</t>
  </si>
  <si>
    <t>Montáž ocelových kcí podlah a plošin hmotnosti do 30 kg/m2 pokrytých plechy - vazníky stropní kce</t>
  </si>
  <si>
    <t>98</t>
  </si>
  <si>
    <t>vazníková konstrukce mezi 1.pp a 1.np - 16ks</t>
  </si>
  <si>
    <t>ocel.vazníky</t>
  </si>
  <si>
    <t>16*2,812</t>
  </si>
  <si>
    <t>šroubované spoje</t>
  </si>
  <si>
    <t>16*0,06</t>
  </si>
  <si>
    <t>podélná ztužidla (zavětrování)</t>
  </si>
  <si>
    <t>0,428</t>
  </si>
  <si>
    <t>zpevňující styčníkové plechy  p10</t>
  </si>
  <si>
    <t>4,5</t>
  </si>
  <si>
    <t>ostatní spojovací materiál</t>
  </si>
  <si>
    <t>4,8</t>
  </si>
  <si>
    <t>13010976</t>
  </si>
  <si>
    <t>ocel profilová HE-B 160 jakost 11 375</t>
  </si>
  <si>
    <t>100</t>
  </si>
  <si>
    <t>51</t>
  </si>
  <si>
    <t>14550270</t>
  </si>
  <si>
    <t>profil ocelový čtvercový/jäkl ZTV svařovaný 120x120x6,3mm</t>
  </si>
  <si>
    <t>102</t>
  </si>
  <si>
    <t>13010432</t>
  </si>
  <si>
    <t>úhelník ocelový rovnostranný jakost 11 375 80x80x6mm</t>
  </si>
  <si>
    <t>104</t>
  </si>
  <si>
    <t>53</t>
  </si>
  <si>
    <t>13611228</t>
  </si>
  <si>
    <t>plech ocelový hladký jakost S 235 JR tl 10mm tabule</t>
  </si>
  <si>
    <t>106</t>
  </si>
  <si>
    <t>1361122r</t>
  </si>
  <si>
    <t>Spojovací materiál pro šroubované spoje oc.vazníků</t>
  </si>
  <si>
    <t>108</t>
  </si>
  <si>
    <t>55</t>
  </si>
  <si>
    <t>411354239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</si>
  <si>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TRP-35-207, tl. plechu 1,00 mm</t>
  </si>
  <si>
    <t>110</t>
  </si>
  <si>
    <t>strop mezi 1pp a 1np</t>
  </si>
  <si>
    <t>120*1,035*6,18</t>
  </si>
  <si>
    <t>15*1,035*4,65</t>
  </si>
  <si>
    <t>15*1,035*2,69</t>
  </si>
  <si>
    <t>15*1,035*6,61</t>
  </si>
  <si>
    <t>střešní plášť</t>
  </si>
  <si>
    <t>16*1,035*7,06</t>
  </si>
  <si>
    <t>93*1,035*6,18</t>
  </si>
  <si>
    <t>16*1,035*6,81</t>
  </si>
  <si>
    <t>30*1,035*2,89</t>
  </si>
  <si>
    <t>15*1,035*8,14</t>
  </si>
  <si>
    <t>13611229r</t>
  </si>
  <si>
    <t>plech ocelový hladký jakost S 235 JR - ostatní pomocné oplechování</t>
  </si>
  <si>
    <t>112</t>
  </si>
  <si>
    <t>0,9</t>
  </si>
  <si>
    <t>57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</si>
  <si>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</si>
  <si>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</si>
  <si>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114</t>
  </si>
  <si>
    <t>P4 strop mezi 1pp a 1np</t>
  </si>
  <si>
    <t>17,801</t>
  </si>
  <si>
    <t>413941123</t>
  </si>
  <si>
    <t>Osazování ocelových válcovaných nosníků ve stropech I nebo IE nebo U nebo UE nebo L č. 14 až 22 nebo výšky do 220 mm</t>
  </si>
  <si>
    <t>116</t>
  </si>
  <si>
    <t>pod obvodovým zdivem - strop mezi 1pp a 1np</t>
  </si>
  <si>
    <t>P1-I160</t>
  </si>
  <si>
    <t>4*2,07*17,9/1000</t>
  </si>
  <si>
    <t>P2-HEB160</t>
  </si>
  <si>
    <t>26*1,96*42,6/1000</t>
  </si>
  <si>
    <t>59</t>
  </si>
  <si>
    <t>13010718</t>
  </si>
  <si>
    <t>ocel profilová IPN 160 jakost 11 375</t>
  </si>
  <si>
    <t>118</t>
  </si>
  <si>
    <t>0,149*1,08 "Přepočtené koeficientem množství</t>
  </si>
  <si>
    <t>120</t>
  </si>
  <si>
    <t>2,171*1,08 "Přepočtené koeficientem množství</t>
  </si>
  <si>
    <t>61</t>
  </si>
  <si>
    <t>441171111</t>
  </si>
  <si>
    <t>Montáž ocelové konstrukce zastřešení (vazníky, krovy) hmotnosti jednotlivých prvků do 30 kg/m, délky do 12 m</t>
  </si>
  <si>
    <t>122</t>
  </si>
  <si>
    <t xml:space="preserve">ocel.vazníky střešního pláště 16ks </t>
  </si>
  <si>
    <t>16*1,519</t>
  </si>
  <si>
    <t>16*0,0324</t>
  </si>
  <si>
    <t>spoj.plechy ve styčníkách</t>
  </si>
  <si>
    <t>16*0,20881</t>
  </si>
  <si>
    <t>ztužidla (zavětrování) střešního pláště</t>
  </si>
  <si>
    <t>4,939</t>
  </si>
  <si>
    <t>plechy,šroubované spoje ztužidel(zavětrování) vč.šroubů 284ks</t>
  </si>
  <si>
    <t>384*35,83/1000</t>
  </si>
  <si>
    <t>4,7</t>
  </si>
  <si>
    <t>124</t>
  </si>
  <si>
    <t>63</t>
  </si>
  <si>
    <t>14550196</t>
  </si>
  <si>
    <t>profil ocelový obdélníkový svařovaný 120x60x3mm</t>
  </si>
  <si>
    <t>126</t>
  </si>
  <si>
    <t>14550262</t>
  </si>
  <si>
    <t>profil ocelový čtvercový svařovaný 70x70x4mm</t>
  </si>
  <si>
    <t>128</t>
  </si>
  <si>
    <t>65</t>
  </si>
  <si>
    <t>1451122r</t>
  </si>
  <si>
    <t>130</t>
  </si>
  <si>
    <t>Komunikace pozemní</t>
  </si>
  <si>
    <t>564710011</t>
  </si>
  <si>
    <t>Podklad nebo kryt z kameniva hrubého drceného vel. 8-16 mm s rozprostřením a zhutněním, po zhutnění tl. 50 mm</t>
  </si>
  <si>
    <t>132</t>
  </si>
  <si>
    <t>H2</t>
  </si>
  <si>
    <t>1,5*3,0*2</t>
  </si>
  <si>
    <t>67</t>
  </si>
  <si>
    <t>564731111</t>
  </si>
  <si>
    <t>Podklad nebo kryt z kameniva hrubého drceného vel. 0-63 mm s rozprostřením a zhutněním, po zhutnění tl. 100 mm</t>
  </si>
  <si>
    <t>134</t>
  </si>
  <si>
    <t>3,0*1,5*2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</si>
  <si>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</si>
  <si>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</si>
  <si>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136</t>
  </si>
  <si>
    <t>69</t>
  </si>
  <si>
    <t>59245620</t>
  </si>
  <si>
    <t>dlažba desková betonová 50x50x6cm přírodní</t>
  </si>
  <si>
    <t>138</t>
  </si>
  <si>
    <t>564760111</t>
  </si>
  <si>
    <t>Podklad nebo kryt z kameniva hrubého drceného vel. 16-32 mm s rozprostřením a zhutněním, po zhutnění tl. 200 mm</t>
  </si>
  <si>
    <t>140</t>
  </si>
  <si>
    <t>H1</t>
  </si>
  <si>
    <t>263,0</t>
  </si>
  <si>
    <t>71</t>
  </si>
  <si>
    <t>919726123</t>
  </si>
  <si>
    <t>Geotextilie netkaná pro ochranu, separaci nebo filtraci měrná hmotnost přes 300 do 500 g/m2</t>
  </si>
  <si>
    <t>142</t>
  </si>
  <si>
    <t>144</t>
  </si>
  <si>
    <t>H1+H2</t>
  </si>
  <si>
    <t>263,0+9,0</t>
  </si>
  <si>
    <t xml:space="preserve">Úprava povrchů vnitřních </t>
  </si>
  <si>
    <t>73</t>
  </si>
  <si>
    <t>612131121</t>
  </si>
  <si>
    <t>Penetrace akrylát-silikonová vnitřních stěn</t>
  </si>
  <si>
    <t>146</t>
  </si>
  <si>
    <t>612142001</t>
  </si>
  <si>
    <t>Potažení vnitřních ploch pletivem v ploše nebo pruzích, na plném podkladu sklovláknitým vtlačením do tmelu stěn</t>
  </si>
  <si>
    <t>148</t>
  </si>
  <si>
    <t>75</t>
  </si>
  <si>
    <t>612311131</t>
  </si>
  <si>
    <t>Potažení vnitřních ploch štukem tloušťky do 3 mm svislých konstrukcí stěn</t>
  </si>
  <si>
    <t>150</t>
  </si>
  <si>
    <t>1224,166</t>
  </si>
  <si>
    <t>- dřev.obklad</t>
  </si>
  <si>
    <t>-561,0</t>
  </si>
  <si>
    <t>612321321</t>
  </si>
  <si>
    <t>Omítka vápenocementová vnitřních ploch nanášená strojně jednovrstvá, tloušťky do 10 mm hladká svislých konstrukcí stěn</t>
  </si>
  <si>
    <t>152</t>
  </si>
  <si>
    <t>1pp</t>
  </si>
  <si>
    <t>6,125*(30,56+14,9)*2</t>
  </si>
  <si>
    <t>-(1,5*2,1*2+1,46*2,1+1*1+0,8*0,8+1,3*1,3+2*2)</t>
  </si>
  <si>
    <t>-(1,5*4,0*2+1,46*2,8*13+2,0*2,3)</t>
  </si>
  <si>
    <t>0,25*(1,5*2+2,1*4+1,46+2,1*2+1,0*4+0,8*4)</t>
  </si>
  <si>
    <t>0,25*(1,3*4+2,0*4+1,5*2+4,0*4+1,46*13+2,8*16)</t>
  </si>
  <si>
    <t>0,25*(2,0+2,3*2)</t>
  </si>
  <si>
    <t>1np</t>
  </si>
  <si>
    <t>9,35*(30,53+16,2)*2</t>
  </si>
  <si>
    <t>-(9,3*3,0*2+9,34*3,0*4+1,5*3,08*2)</t>
  </si>
  <si>
    <t>0,25*(9,3*2+3,0*4+9,34*4+3,0*8+1,5*2+3,08*2)</t>
  </si>
  <si>
    <t>77</t>
  </si>
  <si>
    <t>619991011</t>
  </si>
  <si>
    <t>Obalení konstrukcí a prvků fólií přilepenou lepící páskou</t>
  </si>
  <si>
    <t>154</t>
  </si>
  <si>
    <t>1,5*2,1*2+1,46*2,1+1,0*1,0+0,8*0,8+1,3*1,3+2,0*2,0</t>
  </si>
  <si>
    <t>1,5*4,0*2+1,46*2,8*13+2,0*2,3</t>
  </si>
  <si>
    <t>9,3*3,0*2+9,34*3,0*4+1,5*3,08*2</t>
  </si>
  <si>
    <t>622143003</t>
  </si>
  <si>
    <t>Montáž omítkových plastových nebo pozinkovaných rohových profilů</t>
  </si>
  <si>
    <t>156</t>
  </si>
  <si>
    <t>1,5*2+2,1*4+1,46+2,1*2+1,0*4+0,8*4</t>
  </si>
  <si>
    <t>1,3*4+2,0*4+1,5*2+4,0*4+1,46*13+2,8*16</t>
  </si>
  <si>
    <t>2,0+2,3*2</t>
  </si>
  <si>
    <t>9,3*2+3,0*4+9,34*4+3,0*8+1,5*2+3,08*2</t>
  </si>
  <si>
    <t>79</t>
  </si>
  <si>
    <t>590514800</t>
  </si>
  <si>
    <t>lišta rohová Al 10/10 cm s tkaninou bal. 2,5 m</t>
  </si>
  <si>
    <t>158</t>
  </si>
  <si>
    <t>227,96*1,05 "Přepočtené koeficientem množství</t>
  </si>
  <si>
    <t xml:space="preserve">Úprava povrchů vnější </t>
  </si>
  <si>
    <t>621131321</t>
  </si>
  <si>
    <t>Podkladní a spojovací vrstva vnějších omítaných ploch penetrace akrylát-silikonová nanášená strojně podhledů</t>
  </si>
  <si>
    <t>160</t>
  </si>
  <si>
    <t>145,996+145,996</t>
  </si>
  <si>
    <t>81</t>
  </si>
  <si>
    <t>622131321</t>
  </si>
  <si>
    <t>Podkladní a spojovací vrstva vnějších omítaných ploch penetrace akrylát-silikonová nanášená strojně stěn</t>
  </si>
  <si>
    <t>162</t>
  </si>
  <si>
    <t>50,656+260,61+169,836+1262,159+54,126+11,605</t>
  </si>
  <si>
    <t>37,626+37,626+54,126+68,034</t>
  </si>
  <si>
    <t>622143001</t>
  </si>
  <si>
    <t>Montáž omítkových plastových nebo pozinkovaných soklových profilů</t>
  </si>
  <si>
    <t>164</t>
  </si>
  <si>
    <t>pro zateplení nad stáv. střechou</t>
  </si>
  <si>
    <t>13,7</t>
  </si>
  <si>
    <t>83</t>
  </si>
  <si>
    <t>59051657</t>
  </si>
  <si>
    <t>lišta soklová Al s okapničkou zakládací U 20cm 0,95/200cm</t>
  </si>
  <si>
    <t>166</t>
  </si>
  <si>
    <t>13,7*1,05 "Přepočtené koeficientem množství</t>
  </si>
  <si>
    <t>168</t>
  </si>
  <si>
    <t>85</t>
  </si>
  <si>
    <t>59051480</t>
  </si>
  <si>
    <t>profil rohový Al s tkaninou kontaktního zateplení</t>
  </si>
  <si>
    <t>170</t>
  </si>
  <si>
    <t>622143004</t>
  </si>
  <si>
    <t>Montáž omítkových samolepících začišťovacích profilů (APU lišt)</t>
  </si>
  <si>
    <t>172</t>
  </si>
  <si>
    <t>87</t>
  </si>
  <si>
    <t>59051476</t>
  </si>
  <si>
    <t>profil okenní začišťovací se sklovláknitou armovací tkaninou 9 mm/2,4 m</t>
  </si>
  <si>
    <t>174</t>
  </si>
  <si>
    <t>621221011</t>
  </si>
  <si>
    <t>Montáž kontaktního zateplení z desek z minerální vlny s podélnou orientací vláken na vnější podhledy, tloušťky desek přes 40 do 80 mm</t>
  </si>
  <si>
    <t>176</t>
  </si>
  <si>
    <t>podhled O1 + O3 na cetris desky</t>
  </si>
  <si>
    <t>2,8*31,66</t>
  </si>
  <si>
    <t>1,8*31,86</t>
  </si>
  <si>
    <t>89</t>
  </si>
  <si>
    <t>63151526</t>
  </si>
  <si>
    <t>deska izolační minerální kontaktních fasád podélné vlákno λ=0,036 tl 80mm</t>
  </si>
  <si>
    <t>178</t>
  </si>
  <si>
    <t>145,996*1,02 "Přepočtené koeficientem množství</t>
  </si>
  <si>
    <t>621211041</t>
  </si>
  <si>
    <t>Montáž kontaktního zateplení z polystyrenových desek nebo z kombinovaných desek na vnější podhledy, tloušťky desek přes 160 do 200 mm</t>
  </si>
  <si>
    <t>180</t>
  </si>
  <si>
    <t>O1</t>
  </si>
  <si>
    <t>O3</t>
  </si>
  <si>
    <t>91</t>
  </si>
  <si>
    <t>63151556</t>
  </si>
  <si>
    <t>deska izolační sendvičová (polystyren+vata) λ=0,034  tl 200mm</t>
  </si>
  <si>
    <t>182</t>
  </si>
  <si>
    <t>622211041</t>
  </si>
  <si>
    <t>Montáž kontaktního zateplení z polystyrenových desek nebo z kombinovaných desek na vnější stěny, tloušťky desek přes 160 do 200 mm</t>
  </si>
  <si>
    <t>184</t>
  </si>
  <si>
    <t>pohled Jz tl. 180 mm zatepl.oc.kce</t>
  </si>
  <si>
    <t>1,6*31,66</t>
  </si>
  <si>
    <t>93</t>
  </si>
  <si>
    <t>63151555</t>
  </si>
  <si>
    <t>deska izolační sendvičová (polystyren+vata)  λ=0,034  tl 180mm základní, rohová, zakládací</t>
  </si>
  <si>
    <t>186</t>
  </si>
  <si>
    <t>50,656*1,02 "Přepočtené koeficientem množství</t>
  </si>
  <si>
    <t>622221101</t>
  </si>
  <si>
    <t>Montáž kontaktního zateplení z desek z minerální vlny s kolmou orientací vláken na vnější stěny, tloušťky desek do 40 mm</t>
  </si>
  <si>
    <t>188</t>
  </si>
  <si>
    <t>6ti úhelníky</t>
  </si>
  <si>
    <t>žluté tl. + 30 mm</t>
  </si>
  <si>
    <t>1,21*1,21*(28+25+42)</t>
  </si>
  <si>
    <t>zelené tl. + 40 mm</t>
  </si>
  <si>
    <t>1,21*1,21*(30+26+27)</t>
  </si>
  <si>
    <t>95</t>
  </si>
  <si>
    <t>63151506</t>
  </si>
  <si>
    <t>deska izolační minerální kontaktních fasád kolmé vlákno λ=0,041 tl 30mm</t>
  </si>
  <si>
    <t>190</t>
  </si>
  <si>
    <t>63151507</t>
  </si>
  <si>
    <t>deska izolační minerální kontaktních fasád λ=0,041 tl 40mm</t>
  </si>
  <si>
    <t>192</t>
  </si>
  <si>
    <t>97</t>
  </si>
  <si>
    <t>622221111</t>
  </si>
  <si>
    <t>Montáž kontaktního zateplení z desek z minerální vlny s kolmou orientací vláken na vnější stěny, tloušťky desek přes 40 do 80 mm</t>
  </si>
  <si>
    <t>194</t>
  </si>
  <si>
    <t>modré tl. + 50 mm</t>
  </si>
  <si>
    <t>1,21*1,21*(48+34+34)</t>
  </si>
  <si>
    <t>63151508</t>
  </si>
  <si>
    <t>deska izolační minerální kontaktních fasád kolmé vlákno λ=0,041 tl 50mm</t>
  </si>
  <si>
    <t>196</t>
  </si>
  <si>
    <t>99</t>
  </si>
  <si>
    <t>198</t>
  </si>
  <si>
    <t>pohled JZ</t>
  </si>
  <si>
    <t>pro tenkovrst. omítku</t>
  </si>
  <si>
    <t>(12,155-1,6)*31,66</t>
  </si>
  <si>
    <t>(6,15-0,2+0,36-0,55-1,6)*31,66</t>
  </si>
  <si>
    <t>-(9,34*3,0*2+9,3*3,0+1,5*4,0*2+1,46*2,8*13)</t>
  </si>
  <si>
    <t>2,5*1,145+3,0*1,545+8,5*0,64</t>
  </si>
  <si>
    <t>bez vrchní tenkovrst.omítky</t>
  </si>
  <si>
    <t>pohled SV</t>
  </si>
  <si>
    <t>pro tenkost.omítku</t>
  </si>
  <si>
    <t>10,755*31,86-(1,5*3,08*2+9,34*3,0*2+9,3*3,0)</t>
  </si>
  <si>
    <t>(6,15-0,2+0,36-0,55-1,0)*31,86-1,5*2,1*3</t>
  </si>
  <si>
    <t>bez vrchní  tenkovrst.omítky</t>
  </si>
  <si>
    <t>1,0*31,86</t>
  </si>
  <si>
    <t>pohled SZ</t>
  </si>
  <si>
    <t>12,155*20,2</t>
  </si>
  <si>
    <t>(4,935-0,55)*15,9-(2,0*2,0+1,3*1,3+0,8*0,8+1,0*1,0)</t>
  </si>
  <si>
    <t>boky</t>
  </si>
  <si>
    <t>(4,935-0,55)*5,2</t>
  </si>
  <si>
    <t>12,155*6,5</t>
  </si>
  <si>
    <t>(4,935-0,55)*3,0</t>
  </si>
  <si>
    <t>nad střechou stáv.objektu</t>
  </si>
  <si>
    <t>(10,77-8,19)*13,7</t>
  </si>
  <si>
    <t>200</t>
  </si>
  <si>
    <t>1262,159*1,02 "Přepočtené koeficientem množství</t>
  </si>
  <si>
    <t>101</t>
  </si>
  <si>
    <t>622211021</t>
  </si>
  <si>
    <t>Montáž kontaktního zateplení z polystyrenových desek nebo z kombinovaných desek na vnější stěny, tloušťky desek přes 80 do 120 mm</t>
  </si>
  <si>
    <t>202</t>
  </si>
  <si>
    <t>samotný sokl tl. 100 mm nad terénem</t>
  </si>
  <si>
    <t>0,6*(0,945+5,2+32,06+16,1+31,66+3,1+1,145)</t>
  </si>
  <si>
    <t>622211031</t>
  </si>
  <si>
    <t>Montáž kontaktního zateplení z polystyrenových desek nebo z kombinovaných desek na vnější stěny, tloušťky desek přes 120 do 160 mm</t>
  </si>
  <si>
    <t>204</t>
  </si>
  <si>
    <t>sokl nad terénem - na zedˇ tl. 450 mm</t>
  </si>
  <si>
    <t>0,55*15,9</t>
  </si>
  <si>
    <t>0,55*5,2</t>
  </si>
  <si>
    <t>103</t>
  </si>
  <si>
    <t>622211011</t>
  </si>
  <si>
    <t>Montáž kontaktního zateplení z polystyrenových desek nebo z kombinovaných desek na vnější stěny, tloušťky desek přes 40 do 80 mm</t>
  </si>
  <si>
    <t>206</t>
  </si>
  <si>
    <t>sokl nad terénem - na zedˇ tl. 300 mm tl. 50 mm</t>
  </si>
  <si>
    <t>0,55*31,66</t>
  </si>
  <si>
    <t>0,55*31,86</t>
  </si>
  <si>
    <t>0,55*(3,0+0,945*2)</t>
  </si>
  <si>
    <t>622211201</t>
  </si>
  <si>
    <t>Montáž druhé vrstvy kontaktního zateplení na vnější stěny, z desek polystyrenových, celkové tloušťky izolace přes 160 do 200 mm</t>
  </si>
  <si>
    <t>208</t>
  </si>
  <si>
    <t>105</t>
  </si>
  <si>
    <t>713131141</t>
  </si>
  <si>
    <t>Montáž tepelné izolace stěn rohožemi, pásy, deskami, dílci, bloky (izolační materiál ve specifikaci) lepením celoplošně</t>
  </si>
  <si>
    <t>210</t>
  </si>
  <si>
    <t>sokl pod terénem tl. 100 mm</t>
  </si>
  <si>
    <t>28376404</t>
  </si>
  <si>
    <t>deska z polystyrénu XPS, hrana rovná a strukturovaný povrch λ=0,033 m3</t>
  </si>
  <si>
    <t>212</t>
  </si>
  <si>
    <t>107</t>
  </si>
  <si>
    <t>622212001</t>
  </si>
  <si>
    <t>Montáž kontaktního zateplení vnějšího ostění, nadpraží nebo parapetu z polystyrenových desek hloubky špalet do 200 mm, tloušťky desek do 40 mm</t>
  </si>
  <si>
    <t>214</t>
  </si>
  <si>
    <t>špalety</t>
  </si>
  <si>
    <t>4*(9,34+3,0*2)+2*(9,3+3,0*2)+13*(1,46+2,8*2)</t>
  </si>
  <si>
    <t>2*(1,5+2,1*2)+1*(1,46+2,1*2)</t>
  </si>
  <si>
    <t>3,14*2,0+3,14*1,3+3,14*0,8+3,14*1,0</t>
  </si>
  <si>
    <t>3,6+2,1*2+2*(2,4+2,1*2)+2*(1,5+4,0*2)+2*(1,5+3,08*2)</t>
  </si>
  <si>
    <t>parapet</t>
  </si>
  <si>
    <t>4*9,34+2*9,3+13*1,46+2*1,5+1,46</t>
  </si>
  <si>
    <t>(3,14*2,0)/2+(3,14*1,3)/2+(3,14*0,8)/2+(3,14*1,0)/2</t>
  </si>
  <si>
    <t>3,6+2*2,4</t>
  </si>
  <si>
    <t>216</t>
  </si>
  <si>
    <t>109</t>
  </si>
  <si>
    <t>622252002</t>
  </si>
  <si>
    <t>Montáž ostatních lišt</t>
  </si>
  <si>
    <t>218</t>
  </si>
  <si>
    <t>parapetní</t>
  </si>
  <si>
    <t>4*9,34+2*9,3+4*1,46+2*1,5</t>
  </si>
  <si>
    <t>s okapnicí</t>
  </si>
  <si>
    <t>72,807+4*1,5</t>
  </si>
  <si>
    <t>dilatační</t>
  </si>
  <si>
    <t>2*13,9</t>
  </si>
  <si>
    <t>ochranné</t>
  </si>
  <si>
    <t>50,0</t>
  </si>
  <si>
    <t>590515120</t>
  </si>
  <si>
    <t>profil parapetní - Thermospoj LPE plast 2 m</t>
  </si>
  <si>
    <t>220</t>
  </si>
  <si>
    <t>72,807*1,05 "Přepočtené koeficientem množství</t>
  </si>
  <si>
    <t>111</t>
  </si>
  <si>
    <t>590515100</t>
  </si>
  <si>
    <t>profil okenní s nepřiznanou okapnicí LTU plast 2,0 m</t>
  </si>
  <si>
    <t>222</t>
  </si>
  <si>
    <t>78,807*1,05 "Přepočtené koeficientem množství</t>
  </si>
  <si>
    <t>590515020</t>
  </si>
  <si>
    <t>profil dilatační rohový , dl. 2,5 m</t>
  </si>
  <si>
    <t>224</t>
  </si>
  <si>
    <t>27,8*1,05 "Přepočtené koeficientem množství</t>
  </si>
  <si>
    <t>113</t>
  </si>
  <si>
    <t>590514780</t>
  </si>
  <si>
    <t>lišta profil ochranný rohový PVC délka 2,5 m</t>
  </si>
  <si>
    <t>226</t>
  </si>
  <si>
    <t>50*1,05 "Přepočtené koeficientem množství</t>
  </si>
  <si>
    <t>622511111</t>
  </si>
  <si>
    <t>Tenkovrstvá dekorativní mozaiková střednězrnná omítka včetně ochran.nátěru vnějších stěn-sokl</t>
  </si>
  <si>
    <t>228</t>
  </si>
  <si>
    <t>115</t>
  </si>
  <si>
    <t>622521021</t>
  </si>
  <si>
    <t>Omítka tenkovrstvá silikátová vnějších ploch probarvená, včetně penetrace podkladu zrnitá, tloušťky 2,0 mm stěn</t>
  </si>
  <si>
    <t>230</t>
  </si>
  <si>
    <t>1262,159</t>
  </si>
  <si>
    <t>-(50,656+31,86)</t>
  </si>
  <si>
    <t>629991011</t>
  </si>
  <si>
    <t>Zakrytí výplní otvorů a svislých ploch fólií přilepenou lepící páskou</t>
  </si>
  <si>
    <t>232</t>
  </si>
  <si>
    <t>4*9,34*3,0+2*9,3*3,0+13*1,46*2,8+2*1,5*2,1+1,46*2,1</t>
  </si>
  <si>
    <t>2,0*2,0+1,3*1,3+0,8*0,8+1,0*1,0</t>
  </si>
  <si>
    <t>3,6*2,1+2*2,4*2,1+2*1,5*4,0+2*1,5*3,08</t>
  </si>
  <si>
    <t>117</t>
  </si>
  <si>
    <t>629999042</t>
  </si>
  <si>
    <t>Příplatky k cenám úprav vnějších povrchů za ztížené pracovní podmínky práce v nadstřešní části objektu</t>
  </si>
  <si>
    <t>234</t>
  </si>
  <si>
    <t>985131111</t>
  </si>
  <si>
    <t>Očištění ploch stěn, rubu kleneb a podlah tlakovou vodou</t>
  </si>
  <si>
    <t>236</t>
  </si>
  <si>
    <t>po odstranění vně obkladu</t>
  </si>
  <si>
    <t>139,68</t>
  </si>
  <si>
    <t>po odstranění vně om. 2pp</t>
  </si>
  <si>
    <t>32,733</t>
  </si>
  <si>
    <t>po odstranění vně ker.obkladu</t>
  </si>
  <si>
    <t>25,18</t>
  </si>
  <si>
    <t>Podlahy a podlahové konstrukce</t>
  </si>
  <si>
    <t>119</t>
  </si>
  <si>
    <t>631311114</t>
  </si>
  <si>
    <t>Mazanina z betonu prostého tl. přes 50 do 80 mm tř. C 16/20</t>
  </si>
  <si>
    <t>238</t>
  </si>
  <si>
    <t>P1</t>
  </si>
  <si>
    <t>0,07*457,91</t>
  </si>
  <si>
    <t>631319171</t>
  </si>
  <si>
    <t>Příplatek k mazanině za stržení povrchu spodní vrstvy před vložením výztuže</t>
  </si>
  <si>
    <t>240</t>
  </si>
  <si>
    <t>121</t>
  </si>
  <si>
    <t>631362021</t>
  </si>
  <si>
    <t>Výztuž mazanin ze svařovaných sítí z drátů typu KARI</t>
  </si>
  <si>
    <t>242</t>
  </si>
  <si>
    <t>457,91*1,35/1000*1,25*1,1</t>
  </si>
  <si>
    <t>doplnění nad zákl.pasem 2pp</t>
  </si>
  <si>
    <t>0,02</t>
  </si>
  <si>
    <t>634911111</t>
  </si>
  <si>
    <t>Řezání dilatačních nebo smršťovacích spár v čerstvé betonové mazanině nebo potěru šířky do 5 mm, hloubky do 10 mm</t>
  </si>
  <si>
    <t>244</t>
  </si>
  <si>
    <t>14,7*5+30,56*3</t>
  </si>
  <si>
    <t>123</t>
  </si>
  <si>
    <t>771990111</t>
  </si>
  <si>
    <t>Vyrovnání podkladní vrstvy samonivelační stěrkou tl. 4 mm, min. pevnosti 15 MPa</t>
  </si>
  <si>
    <t>246</t>
  </si>
  <si>
    <t>457,91</t>
  </si>
  <si>
    <t>P4</t>
  </si>
  <si>
    <t>589,11</t>
  </si>
  <si>
    <t>P2</t>
  </si>
  <si>
    <t>26,96+4,18*2,0</t>
  </si>
  <si>
    <t>771990191</t>
  </si>
  <si>
    <t>Vyrovnání podkladní vrstvy samonivelační stěrkou tl. 4 mm, min. pevnosti Příplatek k cenám za každý další 1 mm tloušťky, min. pevnosti 15 MPa</t>
  </si>
  <si>
    <t>248</t>
  </si>
  <si>
    <t>Osazování výplní otvorů</t>
  </si>
  <si>
    <t>125</t>
  </si>
  <si>
    <t>644941111</t>
  </si>
  <si>
    <t>Montáž průvětrníků nebo mřížek odvětrávacích velikosti do 150 x 200 mm</t>
  </si>
  <si>
    <t>250</t>
  </si>
  <si>
    <t>PSV viz.ozn.30</t>
  </si>
  <si>
    <t>56245613</t>
  </si>
  <si>
    <t>mřížka větrací hranatá plast 150x150 se žaluzií</t>
  </si>
  <si>
    <t>252</t>
  </si>
  <si>
    <t>ozn.PSV 30</t>
  </si>
  <si>
    <t>127</t>
  </si>
  <si>
    <t>644941121</t>
  </si>
  <si>
    <t>Montáž průvětrníků nebo mřížek odvětrávacích montáž průchodky (trubky) se zhotovením otvoru v tepelné izolaci</t>
  </si>
  <si>
    <t>254</t>
  </si>
  <si>
    <t>28377610</t>
  </si>
  <si>
    <t>tvarovka průchodka</t>
  </si>
  <si>
    <t>256</t>
  </si>
  <si>
    <t>60*0,2 "Přepočtené koeficientem množství</t>
  </si>
  <si>
    <t>Lešení a stavební výtahy</t>
  </si>
  <si>
    <t>129</t>
  </si>
  <si>
    <t>941111131</t>
  </si>
  <si>
    <t>Montáž lešení řadového trubkového lehkého pracovního s podlahami s provozním zatížením tř. 3 do 200 kg/m2 šířky tř. W12 přes 1,2 do 1,5 m, výšky do 10 m</t>
  </si>
  <si>
    <t>258</t>
  </si>
  <si>
    <t>9,411*(33,86+0,64)</t>
  </si>
  <si>
    <t>941111231</t>
  </si>
  <si>
    <t>Montáž lešení řadového trubkového lehkého pracovního s podlahami s provozním zatížením tř. 3 do 200 kg/m2 Příplatek za první a každý další den použití lešení k ceně -1131</t>
  </si>
  <si>
    <t>260</t>
  </si>
  <si>
    <t>324,68*60 "Přepočtené koeficientem množství</t>
  </si>
  <si>
    <t>131</t>
  </si>
  <si>
    <t>941111831</t>
  </si>
  <si>
    <t>Demontáž lešení řadového trubkového lehkého pracovního s podlahami s provozním zatížením tř. 3 do 200 kg/m2 šířky tř. W12 přes 1,2 do 1,5 m, výšky do 10 m</t>
  </si>
  <si>
    <t>262</t>
  </si>
  <si>
    <t>941111132</t>
  </si>
  <si>
    <t>Montáž lešení řadového trubkového lehkého pracovního s podlahami s provozním zatížením tř. 3 do 200 kg/m2 šířky tř. W12 přes 1,2 do 1,5 m, výšky přes 10 do 25 m</t>
  </si>
  <si>
    <t>264</t>
  </si>
  <si>
    <t>pohled Jz</t>
  </si>
  <si>
    <t>15,29*(33,86+1,45)</t>
  </si>
  <si>
    <t>Sz</t>
  </si>
  <si>
    <t>15,29*23,202</t>
  </si>
  <si>
    <t>boční</t>
  </si>
  <si>
    <t>15,29*6,5</t>
  </si>
  <si>
    <t>133</t>
  </si>
  <si>
    <t>941111232</t>
  </si>
  <si>
    <t>Montáž lešení řadového trubkového lehkého pracovního s podlahami s provozním zatížením tř. 3 do 200 kg/m2 Příplatek za první a každý další den použití lešení k ceně -1132</t>
  </si>
  <si>
    <t>266</t>
  </si>
  <si>
    <t>994,034*60 "Přepočtené koeficientem množství</t>
  </si>
  <si>
    <t>941111832</t>
  </si>
  <si>
    <t>Demontáž lešení řadového trubkového lehkého pracovního s podlahami s provozním zatížením tř. 3 do 200 kg/m2 šířky tř. W12 přes 1,2 do 1,5 m, výšky přes 10 do 25 m</t>
  </si>
  <si>
    <t>268</t>
  </si>
  <si>
    <t>135</t>
  </si>
  <si>
    <t>944511111</t>
  </si>
  <si>
    <t>Montáž ochranné sítě zavěšené na konstrukci lešení z textilie z umělých vláken</t>
  </si>
  <si>
    <t>270</t>
  </si>
  <si>
    <t>324,68+994,034</t>
  </si>
  <si>
    <t>944511211</t>
  </si>
  <si>
    <t>Montáž ochranné sítě Příplatek za první a každý další den použití sítě k ceně -1111</t>
  </si>
  <si>
    <t>272</t>
  </si>
  <si>
    <t>1318,714*60 "Přepočtené koeficientem množství</t>
  </si>
  <si>
    <t>137</t>
  </si>
  <si>
    <t>944511811</t>
  </si>
  <si>
    <t>Demontáž ochranné sítě zavěšené na konstrukci lešení z textilie z umělých vláken</t>
  </si>
  <si>
    <t>274</t>
  </si>
  <si>
    <t>946112115</t>
  </si>
  <si>
    <t>Montáž pojízdných věží trubkových nebo dílcových s maximálním zatížením podlahy do 200 kg/m2 šířky přes 0,9 do 1,6 m, délky do 3,2 m, výšky přes 4,5 m do 5,5 m</t>
  </si>
  <si>
    <t>276</t>
  </si>
  <si>
    <t>139</t>
  </si>
  <si>
    <t>946112215</t>
  </si>
  <si>
    <t>Montáž pojízdných věží trubkových nebo dílcových s maximálním zatížením podlahy do 200 kg/m2 Příplatek za první a každý další den použití pojízdného lešení k ceně -2115</t>
  </si>
  <si>
    <t>278</t>
  </si>
  <si>
    <t>2*30 "Přepočtené koeficientem množství</t>
  </si>
  <si>
    <t>946112815</t>
  </si>
  <si>
    <t>Demontáž pojízdných věží trubkových nebo dílcových s maximálním zatížením podlahy do 200 kg/m2 šířky přes 0,9 do 1,6 m, délky do 3,2 m, výšky přes 4,5 m do 5,5 m</t>
  </si>
  <si>
    <t>280</t>
  </si>
  <si>
    <t>141</t>
  </si>
  <si>
    <t>946112117</t>
  </si>
  <si>
    <t>Montáž pojízdných věží trubkových nebo dílcových s maximálním zatížením podlahy do 200 kg/m2 šířky přes 0,9 do 1,6 m, délky do 3,2 m, výšky přes 6,6 m do 7,6 m</t>
  </si>
  <si>
    <t>282</t>
  </si>
  <si>
    <t>946112217</t>
  </si>
  <si>
    <t>Montáž pojízdných věží trubkových nebo dílcových s maximálním zatížením podlahy do 200 kg/m2 Příplatek za první a každý další den použití pojízdného lešení k ceně -2117</t>
  </si>
  <si>
    <t>284</t>
  </si>
  <si>
    <t>143</t>
  </si>
  <si>
    <t>946112817</t>
  </si>
  <si>
    <t>Demontáž pojízdných věží trubkových nebo dílcových s maximálním zatížením podlahy do 200 kg/m2 šířky přes 0,9 do 1,6 m, délky do 3,2 m, výšky přes 6,6 m do 7,6 m</t>
  </si>
  <si>
    <t>286</t>
  </si>
  <si>
    <t>949101111</t>
  </si>
  <si>
    <t>Lešení pomocné pro objekty pozemních staveb s lešeňovou podlahou v do 1,9 m zatížení do 150 kg/m2</t>
  </si>
  <si>
    <t>288</t>
  </si>
  <si>
    <t>2pp</t>
  </si>
  <si>
    <t>6,3</t>
  </si>
  <si>
    <t>13,58+9,3+12,87</t>
  </si>
  <si>
    <t>26,96+13,14</t>
  </si>
  <si>
    <t>2np</t>
  </si>
  <si>
    <t>6,6*6,0</t>
  </si>
  <si>
    <t>145</t>
  </si>
  <si>
    <t>949101112</t>
  </si>
  <si>
    <t>Lešení pomocné pracovní pro objekty pozemních staveb pro zatížení do 100 kg/m2, o výšce lešeňové podlahy přes 1,9 do 3,5 m</t>
  </si>
  <si>
    <t>290</t>
  </si>
  <si>
    <t>vnější pro podhledy</t>
  </si>
  <si>
    <t>3,0*33,86</t>
  </si>
  <si>
    <t>1,2*33,86</t>
  </si>
  <si>
    <t>na stáv.střeše</t>
  </si>
  <si>
    <t>1,0*13,7</t>
  </si>
  <si>
    <t>Různé dokončovací konstrukce a práce pozemních staveb</t>
  </si>
  <si>
    <t>95-001</t>
  </si>
  <si>
    <t>Nezměřitelné práce - zednická výpomoc pro ZTI,ÚT,elektro</t>
  </si>
  <si>
    <t>292</t>
  </si>
  <si>
    <t>147</t>
  </si>
  <si>
    <t>95-002</t>
  </si>
  <si>
    <t>Požární zabezpečení,tabulky (30ks), požární ucpávky (10ks) apod. příslušnými tabulkami podle ČSN ISO 3864 bude označen ve všech částech objektu směr únikové cesty, dále el. zařízení a uzávěry jednotlivých energií.</t>
  </si>
  <si>
    <t>294</t>
  </si>
  <si>
    <t>44932112</t>
  </si>
  <si>
    <t>přístroj hasicí ruční práškový PHP 21A</t>
  </si>
  <si>
    <t>296</t>
  </si>
  <si>
    <t>149</t>
  </si>
  <si>
    <t>R95-003</t>
  </si>
  <si>
    <t>Statické provázání - spojovací krček, trny pr.R10 po a´2,0m</t>
  </si>
  <si>
    <t>298</t>
  </si>
  <si>
    <t>952901114</t>
  </si>
  <si>
    <t>Vyčištění budov nebo objektů před předáním do užívání budov bytové nebo občanské výstavby, světlé výšky podlaží přes 4 m</t>
  </si>
  <si>
    <t>300</t>
  </si>
  <si>
    <t>31,86*15,9+31,86*20,2</t>
  </si>
  <si>
    <t>151</t>
  </si>
  <si>
    <t>953312112</t>
  </si>
  <si>
    <t>Vložky svislé do dilatačních spár z polystyrenových desek fasádních včetně dodání a osazení, v jakémkoliv zdivu přes 10 do 20 mm</t>
  </si>
  <si>
    <t>302</t>
  </si>
  <si>
    <t>4*0,38*14,05</t>
  </si>
  <si>
    <t>953312122</t>
  </si>
  <si>
    <t>Vložky svislé do dilatačních spár z polystyrenových desek extrudovaných včetně dodání a osazení, v jakémkoliv zdivu přes 10 do 20 mm</t>
  </si>
  <si>
    <t>304</t>
  </si>
  <si>
    <t>do podlahy</t>
  </si>
  <si>
    <t>2*2,0</t>
  </si>
  <si>
    <t>95.1</t>
  </si>
  <si>
    <t>Různé dokončovací konstrukce a práce pozemních staveb-vybavení tělocvičny - 1.část</t>
  </si>
  <si>
    <t>153</t>
  </si>
  <si>
    <t>R95.1-001</t>
  </si>
  <si>
    <t>Branka na házenou 2x3 m (AL) - CERTIFILÁT, Síť házená STANDARD 3mm, strojová, montáž kotvení + vypletení sítí+kompletace branky</t>
  </si>
  <si>
    <t>306</t>
  </si>
  <si>
    <t>R95.1-003</t>
  </si>
  <si>
    <t>Žebřina tělocvičná 290x95 cm, 16 příček,vč.montáže a kotevních prvků</t>
  </si>
  <si>
    <t>308</t>
  </si>
  <si>
    <t>4+4</t>
  </si>
  <si>
    <t>155</t>
  </si>
  <si>
    <t>R95.1-004</t>
  </si>
  <si>
    <t>Volejbalové sloupky (KOMAXIT) - interiér, prům.102 mm, včetně objímek+pouzdra a víčka, CERTIFIKÁT, Montáž pouzder pro volejbal do připravených průvlaků prům. min. 200 mm</t>
  </si>
  <si>
    <t>sada</t>
  </si>
  <si>
    <t>310</t>
  </si>
  <si>
    <t>R95.1-006</t>
  </si>
  <si>
    <t>Basketbalová konstrukce, deska, koš basketbalová konstrukce otočná, interiér, vysazení do 2,5 m montáž konstrukce na nosnou zeď basketbalová deska 180x105 cm, překližka, interiér, CERTIFIKÁT, basketbalový koš pevný (KOMAXIT), basketbalová síťka STANDARD 3mm kompletace desky, koše a síťky</t>
  </si>
  <si>
    <t>312</t>
  </si>
  <si>
    <t>157</t>
  </si>
  <si>
    <t>R95.1-007</t>
  </si>
  <si>
    <t>Výsuvné jednohrazdí, hrazda komaxit + hrazdová žerď Montáž výsuvného jednohrazdí na nosnou zeď</t>
  </si>
  <si>
    <t>314</t>
  </si>
  <si>
    <t>94441111r</t>
  </si>
  <si>
    <t>Montáž ochranné sítě oko 40x40mm,tl. 2mm, bílá, vč.kotevního materiálu a dodávky sítí</t>
  </si>
  <si>
    <t>316</t>
  </si>
  <si>
    <t>PSV ozn. 34 - ochranné sítě na okna tělocvičny 2ks</t>
  </si>
  <si>
    <t>2*30,0*4,0</t>
  </si>
  <si>
    <t>PSV ozn. 35 - ochr.sítě na boční kratší stěny tělocvičny 2ks</t>
  </si>
  <si>
    <t>2*19,0*8,0</t>
  </si>
  <si>
    <t>PSV ozn. 36 - ochranné sítě na okna tělocvičny 2ks</t>
  </si>
  <si>
    <t>95.2</t>
  </si>
  <si>
    <t>Různé dokončovací konstrukce a práce pozemních staveb - vybavení tělocvičny - 2. část</t>
  </si>
  <si>
    <t>159</t>
  </si>
  <si>
    <t>R95.2-002</t>
  </si>
  <si>
    <t>Šplhová konstrukce - šplhová tyč - 2ks, lano na šplh - 2ks šplhová konstrukce pro lana a tyče - tvar U montáž konstrukce pro šplhová lana, tyče - tvar U na nosnou zeď šplhová tyč 5m pr. 43 mm kotevní háček pro šplhovou tyč pr. 43 mm lano na šplh 5 m, prům. 35 mm kotevní háček pro šplhové lano - komaxit vč.montáže na nosnoz kci</t>
  </si>
  <si>
    <t>318</t>
  </si>
  <si>
    <t>R95.2-003</t>
  </si>
  <si>
    <t>Gymnastické kruhy Konstrukce pro kruhy - cívkové (mechanismus) Montáž konstrukce pro kruhy na nosnou zeď</t>
  </si>
  <si>
    <t>320</t>
  </si>
  <si>
    <t>96.1</t>
  </si>
  <si>
    <t>Bourání konstrukcí - situace</t>
  </si>
  <si>
    <t>161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</si>
  <si>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</si>
  <si>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</si>
  <si>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322</t>
  </si>
  <si>
    <t>113107244</t>
  </si>
  <si>
    <t>Odstranění podkladů nebo krytů strojně plochy jednotlivě přes 200 m2 s přemístěním hmot na skládku na vzdálenost do 20 m nebo s naložením na dopravní prostředek živičných, o tl. vrstvy přes 150 do 200 mm</t>
  </si>
  <si>
    <t>324</t>
  </si>
  <si>
    <t>163</t>
  </si>
  <si>
    <t>113202111</t>
  </si>
  <si>
    <t>Vytrhání obrub s vybouráním lože, s přemístěním hmot na skládku na vzdálenost do 3 m nebo s naložením na dopravní prostředek z krajníků nebo obrubníků stojatých</t>
  </si>
  <si>
    <t>326</t>
  </si>
  <si>
    <t>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</si>
  <si>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</si>
  <si>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328</t>
  </si>
  <si>
    <t>8,6+20,21+10,97</t>
  </si>
  <si>
    <t>165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</si>
  <si>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</si>
  <si>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</si>
  <si>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330</t>
  </si>
  <si>
    <t>113106187</t>
  </si>
  <si>
    <t>Rozebrání dlažeb a dílců vozovek a ploch s přemístěním hmot na skládku na vzdálenost do 3 m nebo s naložením na dopravní prostředek, s jakoukoliv výplní spár strojně plochy jednotlivě do 50 m2 ze zámkové dlažby s ložem z kameniva</t>
  </si>
  <si>
    <t>332</t>
  </si>
  <si>
    <t>vč. schodišť</t>
  </si>
  <si>
    <t>1,59*29,12+17,82*2,01+1,59*1,31</t>
  </si>
  <si>
    <t>167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</si>
  <si>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</si>
  <si>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</si>
  <si>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334</t>
  </si>
  <si>
    <t>113204111</t>
  </si>
  <si>
    <t>Vytrhání obrub s vybouráním lože, s přemístěním hmot na skládku na vzdálenost do 3 m nebo s naložením na dopravní prostředek záhonových</t>
  </si>
  <si>
    <t>336</t>
  </si>
  <si>
    <t>2*(29,12+4,78+11,45+11,31)</t>
  </si>
  <si>
    <t>169</t>
  </si>
  <si>
    <t>121101103</t>
  </si>
  <si>
    <t>Sejmutí ornice nebo lesní půdy s vodorovným přemístěním na hromady v místě upotřebení nebo na dočasné či trvalé skládky se složením, na vzdálenost přes 100 do 250 m</t>
  </si>
  <si>
    <t>338</t>
  </si>
  <si>
    <t>teplovod</t>
  </si>
  <si>
    <t>0,3*(10,0+2,71)</t>
  </si>
  <si>
    <t>132201201</t>
  </si>
  <si>
    <t>Hloubení zapažených i nezapažených rýh šířky přes 600 do 2 000 mm s urovnáním dna do předepsaného profilu a spádu v hornině tř. 3 do 100 m3</t>
  </si>
  <si>
    <t>340</t>
  </si>
  <si>
    <t>výkop nad topným kanálem</t>
  </si>
  <si>
    <t>1,5*0,7*(10,0+23,63+2,71)</t>
  </si>
  <si>
    <t>171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</si>
  <si>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</si>
  <si>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</si>
  <si>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342</t>
  </si>
  <si>
    <t>38,157*0,5 "Přepočtené koeficientem množství</t>
  </si>
  <si>
    <t>344</t>
  </si>
  <si>
    <t>173</t>
  </si>
  <si>
    <t>167101101</t>
  </si>
  <si>
    <t>Nakládání, skládání a překládání neulehlého výkopku nebo sypaniny nakládání, množství do 100 m3, z hornin tř. 1 až 4</t>
  </si>
  <si>
    <t>346</t>
  </si>
  <si>
    <t>pro zásyp teplovodu</t>
  </si>
  <si>
    <t>38,157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</si>
  <si>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</si>
  <si>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</si>
  <si>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348</t>
  </si>
  <si>
    <t>teplovod - tam a zpět</t>
  </si>
  <si>
    <t>38,157*2</t>
  </si>
  <si>
    <t>175</t>
  </si>
  <si>
    <t>174101101</t>
  </si>
  <si>
    <t>Zásyp sypaninou z jakékoliv horniny s uložením výkopku ve vrstvách se zhutněním jam, šachet, rýh nebo kolem objektů v těchto vykopávkách</t>
  </si>
  <si>
    <t>350</t>
  </si>
  <si>
    <t>teplovodu</t>
  </si>
  <si>
    <t>965042241</t>
  </si>
  <si>
    <t>Bourání mazanin betonových nebo z litého asfaltu tl. přes 100 mm, plochy přes 4 m2</t>
  </si>
  <si>
    <t>352</t>
  </si>
  <si>
    <t>0,15*1,5*(34,73+17,97+23,63+2,71)</t>
  </si>
  <si>
    <t>177</t>
  </si>
  <si>
    <t>962051116</t>
  </si>
  <si>
    <t>Bourání příček železobetonových tloušťky do 150 mm</t>
  </si>
  <si>
    <t>354</t>
  </si>
  <si>
    <t>1,0*(34,73+17,97+23,63+2,71)*2</t>
  </si>
  <si>
    <t>1,0*1,5*2</t>
  </si>
  <si>
    <t>963051113</t>
  </si>
  <si>
    <t>Bourání železobetonových stropů deskových, tl. přes 80 mm</t>
  </si>
  <si>
    <t>356</t>
  </si>
  <si>
    <t>1,5*0,12*(34,73+17,97+23,63+2,71)</t>
  </si>
  <si>
    <t>179</t>
  </si>
  <si>
    <t>733120832</t>
  </si>
  <si>
    <t>Demontáž potrubí z trubek ocelových hladkých Ø přes 89 do 133</t>
  </si>
  <si>
    <t>358</t>
  </si>
  <si>
    <t>34,73+17,97+23,63+2,71</t>
  </si>
  <si>
    <t>713410853</t>
  </si>
  <si>
    <t>Odstranění tepelné izolace potrubí a ohybů pásy nebo rohožemi s povrchovou úpravou hliníkovou fólií připevněnými ocelovým drátem do konstrukce z ocelových pásů potrubí, tloušťka izolace přes 50 mm</t>
  </si>
  <si>
    <t>360</t>
  </si>
  <si>
    <t>181</t>
  </si>
  <si>
    <t>767996701</t>
  </si>
  <si>
    <t>Demontáž ostatních zámečnických konstrukcí o hmotnosti jednotlivých dílů řezáním do 50 kg</t>
  </si>
  <si>
    <t>kg</t>
  </si>
  <si>
    <t>362</t>
  </si>
  <si>
    <t>konzoly apod.</t>
  </si>
  <si>
    <t>966071822</t>
  </si>
  <si>
    <t>Rozebrání oplocení z pletiva drátěného se čtvercovými oky, výšky přes 1,6 do 2,0 m</t>
  </si>
  <si>
    <t>364</t>
  </si>
  <si>
    <t>29,67+2,86+2,89+7,48</t>
  </si>
  <si>
    <t>183</t>
  </si>
  <si>
    <t>966073810</t>
  </si>
  <si>
    <t>Rozebrání vrat a vrátek k oplocení plochy jednotlivě do 2 m2</t>
  </si>
  <si>
    <t>366</t>
  </si>
  <si>
    <t>966071711</t>
  </si>
  <si>
    <t>Bourání plotových sloupků a vzpěr ocelových trubkových nebo profilovaných výšky do 2,50 m zabetonovaných</t>
  </si>
  <si>
    <t>368</t>
  </si>
  <si>
    <t>997</t>
  </si>
  <si>
    <t>Přesun sutě</t>
  </si>
  <si>
    <t>185</t>
  </si>
  <si>
    <t>997013115</t>
  </si>
  <si>
    <t>Vnitrostaveništní doprava suti a vybouraných hmot vodorovně do 50 m svisle s použitím mechanizace pro budovy a haly výšky přes 15 do 18 m</t>
  </si>
  <si>
    <t>370</t>
  </si>
  <si>
    <t>997013501</t>
  </si>
  <si>
    <t>Odvoz suti a vybouraných hmot na skládku nebo meziskládku se složením, na vzdálenost do 1 km</t>
  </si>
  <si>
    <t>372</t>
  </si>
  <si>
    <t>187</t>
  </si>
  <si>
    <t>997013509</t>
  </si>
  <si>
    <t>Odvoz suti a vybouraných hmot na skládku nebo meziskládku se složením, na vzdálenost Příplatek k ceně za každý další i započatý 1 km přes 1 km</t>
  </si>
  <si>
    <t>374</t>
  </si>
  <si>
    <t>468,102*14 "Přepočtené koeficientem množství</t>
  </si>
  <si>
    <t>997013831</t>
  </si>
  <si>
    <t>Poplatek za uložení stavebního odpadu na skládce (skládkovné) směsného</t>
  </si>
  <si>
    <t>376</t>
  </si>
  <si>
    <t>189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</si>
  <si>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</si>
  <si>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</si>
  <si>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378</t>
  </si>
  <si>
    <t>PSV</t>
  </si>
  <si>
    <t>Práce a dodávky PSV</t>
  </si>
  <si>
    <t>711</t>
  </si>
  <si>
    <t>Izolace proti vodě, vlhkosti a plynům</t>
  </si>
  <si>
    <t>711111011</t>
  </si>
  <si>
    <t>Provedení izolace proti zemní vlhkosti natěradly a tmely za studena na ploše vodorovné V nátěrem suspensí asfaltovou</t>
  </si>
  <si>
    <t>380</t>
  </si>
  <si>
    <t>31,86*15,9</t>
  </si>
  <si>
    <t>doplnění - 2pp v místě nového základu</t>
  </si>
  <si>
    <t>3,0</t>
  </si>
  <si>
    <t>191</t>
  </si>
  <si>
    <t>11163150</t>
  </si>
  <si>
    <t>lak asfaltový penetrační</t>
  </si>
  <si>
    <t>382</t>
  </si>
  <si>
    <t>509,574*0,0011 "Přepočtené koeficientem množství</t>
  </si>
  <si>
    <t>711112011</t>
  </si>
  <si>
    <t>Provedení izolace proti zemní vlhkosti natěradly a tmely za studena na ploše svislé S nátěrem suspensí asfaltovou</t>
  </si>
  <si>
    <t>384</t>
  </si>
  <si>
    <t>0,5*(31,46+15,5)*2</t>
  </si>
  <si>
    <t>193</t>
  </si>
  <si>
    <t>386</t>
  </si>
  <si>
    <t>46,96*0,0011 "Přepočtené koeficientem množství</t>
  </si>
  <si>
    <t>711131101</t>
  </si>
  <si>
    <t>Provedení izolace proti zemní vlhkosti pásy na sucho AIP nebo tkaniny na ploše vodorovné V</t>
  </si>
  <si>
    <t>388</t>
  </si>
  <si>
    <t>0,3*2,76</t>
  </si>
  <si>
    <t>S4</t>
  </si>
  <si>
    <t>0,3*(4,62+6,35)</t>
  </si>
  <si>
    <t>195</t>
  </si>
  <si>
    <t>69311081</t>
  </si>
  <si>
    <t>geotextilie netkaná PES 300 g/m2</t>
  </si>
  <si>
    <t>390</t>
  </si>
  <si>
    <t>4,119*1,15 "Přepočtené koeficientem množství</t>
  </si>
  <si>
    <t>711141559</t>
  </si>
  <si>
    <t>Provedení izolace proti zemní vlhkosti pásy přitavením NAIP na ploše vodorovné V</t>
  </si>
  <si>
    <t>392</t>
  </si>
  <si>
    <t>dvě vrstvy</t>
  </si>
  <si>
    <t>31,86*15,9*2</t>
  </si>
  <si>
    <t>doplnění - 2pp v místě nového základu 2x</t>
  </si>
  <si>
    <t>3,0*2</t>
  </si>
  <si>
    <t>197</t>
  </si>
  <si>
    <t>62852264</t>
  </si>
  <si>
    <t>pásy s modifikovaným asfaltem vložka skelná tkanina minerální posyp</t>
  </si>
  <si>
    <t>394</t>
  </si>
  <si>
    <t>1019,148*1,2 "Přepočtené koeficientem množství</t>
  </si>
  <si>
    <t>711142559</t>
  </si>
  <si>
    <t>Provedení izolace proti zemní vlhkosti pásy přitavením NAIP na ploše svislé S</t>
  </si>
  <si>
    <t>396</t>
  </si>
  <si>
    <t>2*0,5*(31,46+15,5)*2</t>
  </si>
  <si>
    <t>199</t>
  </si>
  <si>
    <t>398</t>
  </si>
  <si>
    <t>93,92*1,2 "Přepočtené koeficientem množství</t>
  </si>
  <si>
    <t>998711103</t>
  </si>
  <si>
    <t>Přesun hmot pro izolace proti vodě, vlhkosti a plynům stanovený z hmotnosti přesunovaného materiálu vodorovná dopravní vzdálenost do 50 m v objektech výšky přes 12 do 60 m</t>
  </si>
  <si>
    <t>400</t>
  </si>
  <si>
    <t>712</t>
  </si>
  <si>
    <t>Povlakové krytiny</t>
  </si>
  <si>
    <t>201</t>
  </si>
  <si>
    <t>712311115</t>
  </si>
  <si>
    <t>Provedení povlakové krytiny střech plochých do 10° natěradly a tmely za studena nátěrem tmelem asfaltovým</t>
  </si>
  <si>
    <t>402</t>
  </si>
  <si>
    <t>0,64*2,76</t>
  </si>
  <si>
    <t>0,64*(4,62+6,35)</t>
  </si>
  <si>
    <t>11163260</t>
  </si>
  <si>
    <t>tmel asfaltový stříkatelný, vodou ředitelná emulze, přípravný nátěr podkladu</t>
  </si>
  <si>
    <t>404</t>
  </si>
  <si>
    <t>8,787*0,0015 "Přepočtené koeficientem množství</t>
  </si>
  <si>
    <t>203</t>
  </si>
  <si>
    <t>712341559</t>
  </si>
  <si>
    <t>Provedení povlakové krytiny střech plochých do 10° pásy přitavením NAIP v plné ploše</t>
  </si>
  <si>
    <t>406</t>
  </si>
  <si>
    <t>62841170</t>
  </si>
  <si>
    <t>pásy s modifikovaným asfaltem vložka PE rouno minerální jemnozrnný posyp tl 3mm</t>
  </si>
  <si>
    <t>408</t>
  </si>
  <si>
    <t>8,787*1,15 "Přepočtené koeficientem množství</t>
  </si>
  <si>
    <t>205</t>
  </si>
  <si>
    <t>712363602</t>
  </si>
  <si>
    <t>Provedení povlakové krytiny střech plochých do 10° s mechanicky kotvenou izolací včetně položení fólie a horkovzdušného svaření tl. tepelné izolace přes 240 mm budovy výšky do 18 m, kotvené do betonu nebo pórobetonu okraj</t>
  </si>
  <si>
    <t>410</t>
  </si>
  <si>
    <t>28322000</t>
  </si>
  <si>
    <t>fólie hydroizolační střešní mPVC, tl. 2 mm š 1200 mm šedá</t>
  </si>
  <si>
    <t>412</t>
  </si>
  <si>
    <t>207</t>
  </si>
  <si>
    <t>998712103</t>
  </si>
  <si>
    <t>Přesun hmot pro povlakové krytiny stanovený z hmotnosti přesunovaného materiálu vodorovná dopravní vzdálenost do 50 m v objektech výšky přes 12 do 24 m</t>
  </si>
  <si>
    <t>414</t>
  </si>
  <si>
    <t>713</t>
  </si>
  <si>
    <t>Izolace tepelné</t>
  </si>
  <si>
    <t>713111111</t>
  </si>
  <si>
    <t>Montáž tepelné izolace stropů rohožemi, pásy, dílci, deskami, bloky (izolační materiál ve specifikaci) vrchem bez překrytí lepenkou kladenými volně</t>
  </si>
  <si>
    <t>416</t>
  </si>
  <si>
    <t>P4-2vrstvy</t>
  </si>
  <si>
    <t>589,11*2</t>
  </si>
  <si>
    <t>209</t>
  </si>
  <si>
    <t>28376523</t>
  </si>
  <si>
    <t>deska izolační s oboustranným rounem s rastrem PIR 1250 x 625 x 30mm</t>
  </si>
  <si>
    <t>418</t>
  </si>
  <si>
    <t>1178,22*1,04 "Přepočtené koeficientem množství</t>
  </si>
  <si>
    <t>713121111</t>
  </si>
  <si>
    <t>Montáž tepelné izolace podlah rohožemi, pásy, deskami, dílci, bloky (izolační materiál ve specifikaci) kladenými volně jednovrstvá</t>
  </si>
  <si>
    <t>420</t>
  </si>
  <si>
    <t>P1 - EPS200 tl. 100 mm</t>
  </si>
  <si>
    <t>211</t>
  </si>
  <si>
    <t>28375926</t>
  </si>
  <si>
    <t>deska EPS 200 pro trvalé zatížení v tlaku (max. 3600 kg/m2) tl 100mm</t>
  </si>
  <si>
    <t>422</t>
  </si>
  <si>
    <t>457,91*1,02 "Přepočtené koeficientem množství</t>
  </si>
  <si>
    <t>713121121</t>
  </si>
  <si>
    <t>Montáž tepelné izolace podlah rohožemi, pásy, deskami, dílci, bloky (izolační materiál ve specifikaci) kladenými volně dvouvrstvá</t>
  </si>
  <si>
    <t>424</t>
  </si>
  <si>
    <t>213</t>
  </si>
  <si>
    <t>426</t>
  </si>
  <si>
    <t>28376524</t>
  </si>
  <si>
    <t>deska izolační s oboustranným rounem s rastrem PIR 1250 x 625 x 40mm</t>
  </si>
  <si>
    <t>428</t>
  </si>
  <si>
    <t>457,91*1,04 "Přepočtené koeficientem množství</t>
  </si>
  <si>
    <t>215</t>
  </si>
  <si>
    <t>713121211</t>
  </si>
  <si>
    <t>Montáž tepelné izolace podlah okrajovými pásky kladenými volně</t>
  </si>
  <si>
    <t>430</t>
  </si>
  <si>
    <t>(30,56+14,90)*2</t>
  </si>
  <si>
    <t>63140274</t>
  </si>
  <si>
    <t>pásek okrajový izolační minerální plovoucích podlah š 120 mm tl 12 mm</t>
  </si>
  <si>
    <t>432</t>
  </si>
  <si>
    <t>90,92*1,05 "Přepočtené koeficientem množství</t>
  </si>
  <si>
    <t>217</t>
  </si>
  <si>
    <t>213141111</t>
  </si>
  <si>
    <t>Zřízení vrstvy z geotextilie filtrační, separační, odvodňovací, ochranné, výztužné nebo protierozní v rovině nebo ve sklonu do 1:5, šířky do 3 m</t>
  </si>
  <si>
    <t>434</t>
  </si>
  <si>
    <t>P1 - 2 vrstvy</t>
  </si>
  <si>
    <t>457,91*2</t>
  </si>
  <si>
    <t>69311202</t>
  </si>
  <si>
    <t>geotextilie netkaná PES+PP 500 g/m2</t>
  </si>
  <si>
    <t>436</t>
  </si>
  <si>
    <t>915,82*1,15 "Přepočtené koeficientem množství</t>
  </si>
  <si>
    <t>219</t>
  </si>
  <si>
    <t>713141135</t>
  </si>
  <si>
    <t>Montáž tepelné izolace střech plochých rohožemi, pásy, deskami, dílci, bloky (izolační materiál ve specifikaci) přilepenými za studena bodově, jednovrstvá</t>
  </si>
  <si>
    <t>438</t>
  </si>
  <si>
    <t>S1, S2</t>
  </si>
  <si>
    <t>31,86*20,2</t>
  </si>
  <si>
    <t>S1 druhá vrstva</t>
  </si>
  <si>
    <t>643,572-0,65*31,86</t>
  </si>
  <si>
    <t>63151473</t>
  </si>
  <si>
    <t>deska izolační minerální plochých střech nepochozích λ=0,038 tl 140mm, pevnosti 50KPa</t>
  </si>
  <si>
    <t>440</t>
  </si>
  <si>
    <t>1266,435*1,02 "Přepočtené koeficientem množství</t>
  </si>
  <si>
    <t>221</t>
  </si>
  <si>
    <t>713141131</t>
  </si>
  <si>
    <t>Montáž tepelné izolace střech plochých rohožemi, pásy, deskami, dílci, bloky (izolační materiál ve specifikaci) přilepenými za studena zplna, jednovrstvá</t>
  </si>
  <si>
    <t>442</t>
  </si>
  <si>
    <t>28375960</t>
  </si>
  <si>
    <t>deska EPS 200 pro trvalé zatížení v tlaku (max. 3600 kg/m2) tl 140mm</t>
  </si>
  <si>
    <t>444</t>
  </si>
  <si>
    <t>8,787*1,05 "Přepočtené koeficientem množství</t>
  </si>
  <si>
    <t>223</t>
  </si>
  <si>
    <t>713141162</t>
  </si>
  <si>
    <t>Montáž tepelné izolace střech plochých rohožemi, pásy, deskami, dílci, bloky (izolační materiál ve specifikaci) přišroubovanými šrouby tl. izolace do 130 mm budovy výšky do 20 m</t>
  </si>
  <si>
    <t>446</t>
  </si>
  <si>
    <t>28375927</t>
  </si>
  <si>
    <t>deska EPS 200 pro trvalé zatížení v tlaku (max. 3600 kg/m2) tl 120mm</t>
  </si>
  <si>
    <t>448</t>
  </si>
  <si>
    <t>225</t>
  </si>
  <si>
    <t>450</t>
  </si>
  <si>
    <t>S1,S2 minerální 120 mm</t>
  </si>
  <si>
    <t>63151504</t>
  </si>
  <si>
    <t>deska izolační minerální plochých střech nepochozích pevnosti 70 kPa λ=0,039 tl 120mm</t>
  </si>
  <si>
    <t>452</t>
  </si>
  <si>
    <t>227</t>
  </si>
  <si>
    <t>713141331</t>
  </si>
  <si>
    <t>Montáž tepelné izolace střech plochých spádovými klíny v ploše přilepenými za studena zplna</t>
  </si>
  <si>
    <t>454</t>
  </si>
  <si>
    <t>S2</t>
  </si>
  <si>
    <t>0,65*31,86</t>
  </si>
  <si>
    <t>6837614r</t>
  </si>
  <si>
    <t>klín izolační z pěnového polystyrenu EPS 200 spádový</t>
  </si>
  <si>
    <t>456</t>
  </si>
  <si>
    <t>229</t>
  </si>
  <si>
    <t>458</t>
  </si>
  <si>
    <t>28376143</t>
  </si>
  <si>
    <t>460</t>
  </si>
  <si>
    <t>231</t>
  </si>
  <si>
    <t>713191132</t>
  </si>
  <si>
    <t>Montáž tepelné izolace stavebních konstrukcí - doplňky a konstrukční součásti podlah, stropů vrchem nebo střech překrytím fólií separační z PE</t>
  </si>
  <si>
    <t>462</t>
  </si>
  <si>
    <t>pro podlahové topení</t>
  </si>
  <si>
    <t>28343124</t>
  </si>
  <si>
    <t>rohož separační tl 6mm pro podlahové topení</t>
  </si>
  <si>
    <t>464</t>
  </si>
  <si>
    <t>1047,02*1,1 "Přepočtené koeficientem množství</t>
  </si>
  <si>
    <t>233</t>
  </si>
  <si>
    <t>713191133</t>
  </si>
  <si>
    <t>Montáž tepelné izolace stavebních konstrukcí - doplňky a konstrukční součásti podlah, stropů vrchem nebo střech překrytím fólií položenou volně s přelepením spojů</t>
  </si>
  <si>
    <t>466</t>
  </si>
  <si>
    <t>28343110</t>
  </si>
  <si>
    <t>parozábrana PE-LD 195g/m2</t>
  </si>
  <si>
    <t>468</t>
  </si>
  <si>
    <t>235</t>
  </si>
  <si>
    <t>470</t>
  </si>
  <si>
    <t>difuzní fólie</t>
  </si>
  <si>
    <t>O1+O2+O3</t>
  </si>
  <si>
    <t>88,648+53,822+57,348</t>
  </si>
  <si>
    <t>28329206</t>
  </si>
  <si>
    <t>folie izolační podstřešní difúzní kontaktní PE 150 g/m2 role 1,5 x 50 m</t>
  </si>
  <si>
    <t>472</t>
  </si>
  <si>
    <t>852,177*1,1 "Přepočtené koeficientem množství</t>
  </si>
  <si>
    <t>237</t>
  </si>
  <si>
    <t>713291132</t>
  </si>
  <si>
    <t>Montáž tepelné izolace chlazených a temperovaných místností - doplňky a konstrukční součásti parotěsné zábrany stropů vrchem fólií</t>
  </si>
  <si>
    <t>474</t>
  </si>
  <si>
    <t>S1,S2</t>
  </si>
  <si>
    <t>28329221</t>
  </si>
  <si>
    <t>fólie parotěsná zábrana, délka role 50 m, šířka  1,50 m tl. 0,8 mm s faktorem difuzního odporu 160 000</t>
  </si>
  <si>
    <t>476</t>
  </si>
  <si>
    <t>643,572*1,1 "Přepočtené koeficientem množství</t>
  </si>
  <si>
    <t>239</t>
  </si>
  <si>
    <t>998713103</t>
  </si>
  <si>
    <t>Přesun hmot pro izolace tepelné stanovený z hmotnosti přesunovaného materiálu vodorovná dopravní vzdálenost do 50 m v objektech výšky přes 12 m do 24 m</t>
  </si>
  <si>
    <t>478</t>
  </si>
  <si>
    <t>714</t>
  </si>
  <si>
    <t>Akustická a protiotřesová opatření</t>
  </si>
  <si>
    <t>714121002</t>
  </si>
  <si>
    <t>Montáž akustických minerálních panelů podstropních nárazuvzdorných zavěšených na viditelný rošt odolnosti proti nárazu třídy 1A</t>
  </si>
  <si>
    <t>480</t>
  </si>
  <si>
    <t>241</t>
  </si>
  <si>
    <t>59036182</t>
  </si>
  <si>
    <t>panel akustický sportovních hal, nebarvená hrana bílá , tl 40mm</t>
  </si>
  <si>
    <t>482</t>
  </si>
  <si>
    <t>1047,02*1,05 "Přepočtené koeficientem množství</t>
  </si>
  <si>
    <t>714121041</t>
  </si>
  <si>
    <t>Montáž akustických minerálních panelů napojení na stěnu lištou obvodovou</t>
  </si>
  <si>
    <t>484</t>
  </si>
  <si>
    <t>(14,7+30,56)*2</t>
  </si>
  <si>
    <t>(19,2+30,56)*2</t>
  </si>
  <si>
    <t>243</t>
  </si>
  <si>
    <t>59036253</t>
  </si>
  <si>
    <t>lišta obvodová rastru nosného pro kazetové minerální podhledy Pz lakovaná v 22mm dl 3m</t>
  </si>
  <si>
    <t>486</t>
  </si>
  <si>
    <t>190,04*1,05 "Přepočtené koeficientem množství</t>
  </si>
  <si>
    <t>714123002</t>
  </si>
  <si>
    <t>Montáž akustických minerálních panelů stěnových demontovatelných, instalovaných na rošt skrytý</t>
  </si>
  <si>
    <t>488</t>
  </si>
  <si>
    <t>245</t>
  </si>
  <si>
    <t>490</t>
  </si>
  <si>
    <t>100*1,05 "Přepočtené koeficientem množství</t>
  </si>
  <si>
    <t>998714103</t>
  </si>
  <si>
    <t>Přesun hmot pro akustická a protiotřesová opatření stanovený z hmotnosti přesunovaného materiálu vodorovná dopravní vzdálenost do 50 m v objektech výšky přes 12 do 24 m</t>
  </si>
  <si>
    <t>492</t>
  </si>
  <si>
    <t>721</t>
  </si>
  <si>
    <t>Zdravotechnika - vnitřní kanalizace</t>
  </si>
  <si>
    <t>247</t>
  </si>
  <si>
    <t>494</t>
  </si>
  <si>
    <t>výkop pro vni kanalizaci v základech</t>
  </si>
  <si>
    <t>10,0*1,0*2,0</t>
  </si>
  <si>
    <t>496</t>
  </si>
  <si>
    <t>20*0,5 "Přepočtené koeficientem množství</t>
  </si>
  <si>
    <t>249</t>
  </si>
  <si>
    <t>151101101</t>
  </si>
  <si>
    <t>Zřízení pažení a rozepření stěn rýh pro podzemní vedení pro všechny šířky rýhy příložné pro jakoukoliv mezerovitost, hloubky do 2 m</t>
  </si>
  <si>
    <t>498</t>
  </si>
  <si>
    <t>0,7*10,0*2</t>
  </si>
  <si>
    <t>151101111</t>
  </si>
  <si>
    <t>Odstranění pažení a rozepření stěn rýh pro podzemní vedení s uložením materiálu na vzdálenost do 3 m od kraje výkopu příložné, hloubky do 2 m</t>
  </si>
  <si>
    <t>500</t>
  </si>
  <si>
    <t>251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</si>
  <si>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</si>
  <si>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</si>
  <si>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502</t>
  </si>
  <si>
    <t>504</t>
  </si>
  <si>
    <t>253</t>
  </si>
  <si>
    <t>506</t>
  </si>
  <si>
    <t>508</t>
  </si>
  <si>
    <t>255</t>
  </si>
  <si>
    <t>510</t>
  </si>
  <si>
    <t>4*1,8 "Přepočtené koeficientem množství</t>
  </si>
  <si>
    <t>512</t>
  </si>
  <si>
    <t>1,6*10,0*1,0</t>
  </si>
  <si>
    <t>257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</si>
  <si>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</si>
  <si>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</si>
  <si>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514</t>
  </si>
  <si>
    <t>0,2*10,0*1,0</t>
  </si>
  <si>
    <t>58337302</t>
  </si>
  <si>
    <t>štěrkopísek frakce 0/16</t>
  </si>
  <si>
    <t>516</t>
  </si>
  <si>
    <t>2*2 "Přepočtené koeficientem množství</t>
  </si>
  <si>
    <t>259</t>
  </si>
  <si>
    <t>451572111</t>
  </si>
  <si>
    <t>Lože pod potrubí, stoky a drobné objekty v otevřeném výkopu z kameniva drobného těženého 0 až 4 mm</t>
  </si>
  <si>
    <t>518</t>
  </si>
  <si>
    <t>721173607</t>
  </si>
  <si>
    <t>Potrubí z plastových trub polyetylenové svařované svodné (ležaté) DN 125</t>
  </si>
  <si>
    <t>520</t>
  </si>
  <si>
    <t>261</t>
  </si>
  <si>
    <t>721173609</t>
  </si>
  <si>
    <t>Potrubí z plastových trub polyetylenové svařované svodné (ležaté) DN 200</t>
  </si>
  <si>
    <t>522</t>
  </si>
  <si>
    <t>721173706</t>
  </si>
  <si>
    <t>Potrubí z plastových trub polyetylenové svařované odpadní (svislé) DN 100</t>
  </si>
  <si>
    <t>524</t>
  </si>
  <si>
    <t>263</t>
  </si>
  <si>
    <t>721173707</t>
  </si>
  <si>
    <t>Potrubí z plastových trub polyetylenové svařované odpadní (svislé) DN 125</t>
  </si>
  <si>
    <t>526</t>
  </si>
  <si>
    <t>877275211</t>
  </si>
  <si>
    <t>Montáž tvarovek na kanalizačním potrubí z trub z plastu z tvrdého PVC nebo z polypropylenu v otevřeném výkopu jednoosých DN 125</t>
  </si>
  <si>
    <t>528</t>
  </si>
  <si>
    <t>265</t>
  </si>
  <si>
    <t>28611946</t>
  </si>
  <si>
    <t>čistící kus kanalizační PVC DN 125 SN 10</t>
  </si>
  <si>
    <t>530</t>
  </si>
  <si>
    <t>721233112</t>
  </si>
  <si>
    <t>Střešní vtoky (vpusti) polypropylenové (PP) pro ploché střechy s odtokem svislým DN 110 - střešní vpusť DN110, vyhřívaná, s ochranným košem (zamezit vnikní nečistot do odpadního potrubí) Dvouúrovňová vpusť, možnost odvodnění parozábrany, střešní vpusť izolovaná, vodotěsné napojení hydroizolace na těleso vtoku mezi nástavec a vpusť vložit těsnění, vpusť osazena na ose žlabu kvůli správnému zaizolování vpusti a manipulaci s ní</t>
  </si>
  <si>
    <t>532</t>
  </si>
  <si>
    <t>PSV ozn.31</t>
  </si>
  <si>
    <t>267</t>
  </si>
  <si>
    <t>721290111</t>
  </si>
  <si>
    <t>Zkouška těsnosti kanalizace v objektech vodou do DN 125</t>
  </si>
  <si>
    <t>534</t>
  </si>
  <si>
    <t>10,0+65,0+20,0</t>
  </si>
  <si>
    <t>998721103</t>
  </si>
  <si>
    <t>Přesun hmot pro vnitřní kanalizace stanovený z hmotnosti přesunovaného materiálu vodorovná dopravní vzdálenost do 50 m v objektech výšky přes 12 do 24 m</t>
  </si>
  <si>
    <t>536</t>
  </si>
  <si>
    <t>722</t>
  </si>
  <si>
    <t>Zdravotechnika - vnitřní vodovod</t>
  </si>
  <si>
    <t>269</t>
  </si>
  <si>
    <t>722254115</t>
  </si>
  <si>
    <t>Požární příslušenství a armatury hydrantové skříně vnitřní s výzbrojí D 25 (polyesterová hadice)</t>
  </si>
  <si>
    <t>soubor</t>
  </si>
  <si>
    <t>538</t>
  </si>
  <si>
    <t>722130233</t>
  </si>
  <si>
    <t>Potrubí z ocelových trubek pozinkovaných závitových svařovaných běžných DN 25</t>
  </si>
  <si>
    <t>540</t>
  </si>
  <si>
    <t>271</t>
  </si>
  <si>
    <t>722229103</t>
  </si>
  <si>
    <t>Armatury s jedním závitem montáž vodovodních armatur s jedním závitem ostatních typů G 1</t>
  </si>
  <si>
    <t>542</t>
  </si>
  <si>
    <t>42295001r</t>
  </si>
  <si>
    <t>vysílač impulzů optoelektrický vodoměrů do 130° C, K=100</t>
  </si>
  <si>
    <t>544</t>
  </si>
  <si>
    <t>273</t>
  </si>
  <si>
    <t>722290226</t>
  </si>
  <si>
    <t>Zkoušky, proplach a desinfekce vodovodního potrubí zkoušky těsnosti vodovodního potrubí závitového do DN 50</t>
  </si>
  <si>
    <t>546</t>
  </si>
  <si>
    <t>R722-001</t>
  </si>
  <si>
    <t>Konzoly,úchyty pro zavěšení trubek pod strop pro 20m d+m</t>
  </si>
  <si>
    <t>548</t>
  </si>
  <si>
    <t>275</t>
  </si>
  <si>
    <t>998722103</t>
  </si>
  <si>
    <t>Přesun hmot pro vnitřní vodovod stanovený z hmotnosti přesunovaného materiálu vodorovná dopravní vzdálenost do 50 m v objektech výšky přes 12 do 24 m</t>
  </si>
  <si>
    <t>550</t>
  </si>
  <si>
    <t>730</t>
  </si>
  <si>
    <t>Ústřední vytápění</t>
  </si>
  <si>
    <t>713300842</t>
  </si>
  <si>
    <t>Izolace tepelné odstranění izolace z vláknitých materiálů s konstrukcí s povrchovou úpravou</t>
  </si>
  <si>
    <t>552</t>
  </si>
  <si>
    <t>277</t>
  </si>
  <si>
    <t>713311121</t>
  </si>
  <si>
    <t>Montáž izolace tepelné těles plocha tvarová 1x rohož</t>
  </si>
  <si>
    <t>554</t>
  </si>
  <si>
    <t>713463411</t>
  </si>
  <si>
    <t>Montáž izolace tepelné potrubí a ohybů návlekovými izolačními pouzdry</t>
  </si>
  <si>
    <t>556</t>
  </si>
  <si>
    <t>279</t>
  </si>
  <si>
    <t>6315531080</t>
  </si>
  <si>
    <t>Izolace ze skelné vlny  lamel.rohož š.600 mm povrchová úprava hliníková fólie  tl. 80 mm</t>
  </si>
  <si>
    <t>558</t>
  </si>
  <si>
    <t>631545310</t>
  </si>
  <si>
    <t>Pouzdro potrubní izolační  28/30 mm z min.vlny, povrchová úprava fliníková fólie, lambda 0,035WmK,tmax250°C    potrubí 28/1,5</t>
  </si>
  <si>
    <t>560</t>
  </si>
  <si>
    <t>281</t>
  </si>
  <si>
    <t>631545320</t>
  </si>
  <si>
    <t>dtto 35/30 mm    potrubí  35/1,5</t>
  </si>
  <si>
    <t>562</t>
  </si>
  <si>
    <t>631545330</t>
  </si>
  <si>
    <t>dtto 42/30 mm    potrubí  42/1,5</t>
  </si>
  <si>
    <t>564</t>
  </si>
  <si>
    <t>283</t>
  </si>
  <si>
    <t>631545340</t>
  </si>
  <si>
    <t>dtto 49/30 mm  potrubí   DN40</t>
  </si>
  <si>
    <t>566</t>
  </si>
  <si>
    <t>631545350</t>
  </si>
  <si>
    <t>dtto 60/30 mm  potrubí   54/1,5 +  DN50</t>
  </si>
  <si>
    <t>568</t>
  </si>
  <si>
    <t>285</t>
  </si>
  <si>
    <t>631545780</t>
  </si>
  <si>
    <t>dtto 89/40 mm    potrubí 89/3,6</t>
  </si>
  <si>
    <t>570</t>
  </si>
  <si>
    <t>631546100</t>
  </si>
  <si>
    <t>dtto 108/50 mm    potrubí 108/4</t>
  </si>
  <si>
    <t>572</t>
  </si>
  <si>
    <t>287</t>
  </si>
  <si>
    <t>631546200</t>
  </si>
  <si>
    <t>Páska samolepící  šířka 50 mm, délka 50 m</t>
  </si>
  <si>
    <t>574</t>
  </si>
  <si>
    <t>6315503520</t>
  </si>
  <si>
    <t>Izol.trubice na bázi polyetylénu lambda 0,038WmK tmax102°C 35/20mm potrubí  35/1,5</t>
  </si>
  <si>
    <t>576</t>
  </si>
  <si>
    <t>289</t>
  </si>
  <si>
    <t>6315504220</t>
  </si>
  <si>
    <t>dtto 42/20 mm  potrubí 42/1,5</t>
  </si>
  <si>
    <t>578</t>
  </si>
  <si>
    <t>6315510200</t>
  </si>
  <si>
    <t>Plastové spony</t>
  </si>
  <si>
    <t>580</t>
  </si>
  <si>
    <t>291</t>
  </si>
  <si>
    <t>6315510201</t>
  </si>
  <si>
    <t>Spojovací páska 3mmx50mmx50m</t>
  </si>
  <si>
    <t>582</t>
  </si>
  <si>
    <t>998713103.1</t>
  </si>
  <si>
    <t>Přesun hmot tonážní pro izolace tepelné v objektech v do 24 m</t>
  </si>
  <si>
    <t>584</t>
  </si>
  <si>
    <t>731</t>
  </si>
  <si>
    <t>Ústřední vytápění - kotelny</t>
  </si>
  <si>
    <t>293</t>
  </si>
  <si>
    <t>731341130</t>
  </si>
  <si>
    <t>Hadice napouštěcí pryžové D 16/23</t>
  </si>
  <si>
    <t>586</t>
  </si>
  <si>
    <t>998731101</t>
  </si>
  <si>
    <t>Přesun hmot tonážní pro kotelny v objektech v do 6 m</t>
  </si>
  <si>
    <t>588</t>
  </si>
  <si>
    <t>732</t>
  </si>
  <si>
    <t>Ústřední vytápění  - strojovny</t>
  </si>
  <si>
    <t>295</t>
  </si>
  <si>
    <t>732110812</t>
  </si>
  <si>
    <t>Demontáž rozdělovače nebo sběrače do DN 200</t>
  </si>
  <si>
    <t>590</t>
  </si>
  <si>
    <t>732111135</t>
  </si>
  <si>
    <t>Tělesa rozdělovačů a sběračů DN 150 z trub ocelových bezešvých</t>
  </si>
  <si>
    <t>592</t>
  </si>
  <si>
    <t>297</t>
  </si>
  <si>
    <t>732111233</t>
  </si>
  <si>
    <t>Příplatek k rozdělovačům a sběračům za každých dalších 0,5 m tělesa DN 150</t>
  </si>
  <si>
    <t>594</t>
  </si>
  <si>
    <t>732111312</t>
  </si>
  <si>
    <t>Trubková hrdla rozdělovačů a sběračů bez přírub DN 20</t>
  </si>
  <si>
    <t>596</t>
  </si>
  <si>
    <t>299</t>
  </si>
  <si>
    <t>732111316</t>
  </si>
  <si>
    <t>Trubková hrdla rozdělovačů a sběračů bez přírub DN 40</t>
  </si>
  <si>
    <t>598</t>
  </si>
  <si>
    <t>732111318</t>
  </si>
  <si>
    <t>Trubková hrdla rozdělovačů a sběračů bez přírub DN 50</t>
  </si>
  <si>
    <t>600</t>
  </si>
  <si>
    <t>301</t>
  </si>
  <si>
    <t>732111328</t>
  </si>
  <si>
    <t>Trubková hrdla rozdělovačů a sběračů bez přírub DN 100</t>
  </si>
  <si>
    <t>602</t>
  </si>
  <si>
    <t>732113108</t>
  </si>
  <si>
    <t>Vyrovnávač dynamických tlaků DN 200 PN 6 hydraulický přírubový Q=20m3/hod, hrdla 4xDN100</t>
  </si>
  <si>
    <t>604</t>
  </si>
  <si>
    <t>303</t>
  </si>
  <si>
    <t>732199100</t>
  </si>
  <si>
    <t>Montáž orientačních štítků</t>
  </si>
  <si>
    <t>606</t>
  </si>
  <si>
    <t>Orientační štítky+šipky na potrubí</t>
  </si>
  <si>
    <t>608</t>
  </si>
  <si>
    <t>305</t>
  </si>
  <si>
    <t>732429215</t>
  </si>
  <si>
    <t>Montáž čerpadla oběhového závitového DN 32</t>
  </si>
  <si>
    <t>610</t>
  </si>
  <si>
    <t>Nízkoenergetické oběh.čerpadlo do potrubí závitové  DN32 H=6,0m   PN6, P=9-110W/230V,0,09-0,91A, řízení konstantní a proporcionální tlak, AutoAdapt,těleso čerpadla litina,oběžné kolo PES,4-pólový PM motor</t>
  </si>
  <si>
    <t>612</t>
  </si>
  <si>
    <t>307</t>
  </si>
  <si>
    <t>998732101</t>
  </si>
  <si>
    <t>Přesun hmot tonážní pro strojovny v objektech v do 6 m</t>
  </si>
  <si>
    <t>614</t>
  </si>
  <si>
    <t>733</t>
  </si>
  <si>
    <t>Ústřední vytápění - rozvodné potrubí</t>
  </si>
  <si>
    <t>733110803</t>
  </si>
  <si>
    <t>Demontáž potrubí ocelového závitového do DN 15</t>
  </si>
  <si>
    <t>616</t>
  </si>
  <si>
    <t>309</t>
  </si>
  <si>
    <t>733110808</t>
  </si>
  <si>
    <t>Demontáž potrubí ocelového závitového do DN 50</t>
  </si>
  <si>
    <t>618</t>
  </si>
  <si>
    <t>733111127</t>
  </si>
  <si>
    <t>Potrubí ocelové závitové bezešvé běžné nízkotlaké nebo středotlaké DN 40</t>
  </si>
  <si>
    <t>620</t>
  </si>
  <si>
    <t>311</t>
  </si>
  <si>
    <t>733111128</t>
  </si>
  <si>
    <t>Potrubí ocelové závitové bezešvé běžné nízkotlaké nebo středotlaké DN 50</t>
  </si>
  <si>
    <t>622</t>
  </si>
  <si>
    <t>733120832.1</t>
  </si>
  <si>
    <t>Demontáž potrubí ocelového hladkého do D 133</t>
  </si>
  <si>
    <t>624</t>
  </si>
  <si>
    <t>313</t>
  </si>
  <si>
    <t>733121165</t>
  </si>
  <si>
    <t>Potrubí ocelové hladké bezešvé nízkotlaké nebo středotlaké D 89x3,6</t>
  </si>
  <si>
    <t>626</t>
  </si>
  <si>
    <t>733121168</t>
  </si>
  <si>
    <t>Potrubí ocelové hladké bezešvé nízkotlaké nebo středotlaké D 108x4,0</t>
  </si>
  <si>
    <t>628</t>
  </si>
  <si>
    <t>315</t>
  </si>
  <si>
    <t>733122205</t>
  </si>
  <si>
    <t>Trubka přesná z uhlíkové oceli vně galvanicky pozinkovaná s červeným proužkem včetně fitinek, PN 16 bar, tmax110°C spojování lisováním 28/1,5</t>
  </si>
  <si>
    <t>630</t>
  </si>
  <si>
    <t>733122206</t>
  </si>
  <si>
    <t>dtto 35/1,5</t>
  </si>
  <si>
    <t>632</t>
  </si>
  <si>
    <t>317</t>
  </si>
  <si>
    <t>733122207</t>
  </si>
  <si>
    <t>dtto 42/1,5</t>
  </si>
  <si>
    <t>634</t>
  </si>
  <si>
    <t>733122208</t>
  </si>
  <si>
    <t>dtto 54/1,5</t>
  </si>
  <si>
    <t>636</t>
  </si>
  <si>
    <t>319</t>
  </si>
  <si>
    <t>733140811</t>
  </si>
  <si>
    <t>Odřezání nádoby odvzdušňovací</t>
  </si>
  <si>
    <t>638</t>
  </si>
  <si>
    <t>733190107</t>
  </si>
  <si>
    <t>Zkouška těsnosti potrubí ocelové závitové do DN 40</t>
  </si>
  <si>
    <t>640</t>
  </si>
  <si>
    <t>321</t>
  </si>
  <si>
    <t>733190108</t>
  </si>
  <si>
    <t>Zkouška těsnosti potrubí ocelové závitové do DN 50</t>
  </si>
  <si>
    <t>642</t>
  </si>
  <si>
    <t>733190225</t>
  </si>
  <si>
    <t>Zkouška těsnosti potrubí ocelové hladké přes D 60,3x2,9 do D 89x5,0</t>
  </si>
  <si>
    <t>644</t>
  </si>
  <si>
    <t>323</t>
  </si>
  <si>
    <t>733190232</t>
  </si>
  <si>
    <t>Zkouška těsnosti potrubí ocelové hladké přes D 89x5,0 do D 133x5,0</t>
  </si>
  <si>
    <t>646</t>
  </si>
  <si>
    <t>998733103</t>
  </si>
  <si>
    <t>Přesun hmot tonážní pro rozvody potrubí v objektech v do 24 m</t>
  </si>
  <si>
    <t>648</t>
  </si>
  <si>
    <t>734</t>
  </si>
  <si>
    <t>Ústřední vytápění - armatury</t>
  </si>
  <si>
    <t>325</t>
  </si>
  <si>
    <t>734100811</t>
  </si>
  <si>
    <t>Demontáž armatury přírubové se dvěma přírubami do DN 50</t>
  </si>
  <si>
    <t>650</t>
  </si>
  <si>
    <t>734100812</t>
  </si>
  <si>
    <t>Demontáž armatury přírubové se dvěma přírubami do DN 100</t>
  </si>
  <si>
    <t>652</t>
  </si>
  <si>
    <t>327</t>
  </si>
  <si>
    <t>734109116</t>
  </si>
  <si>
    <t>Montáž armatury přírubové se dvěma přírubami PN 6 DN 80</t>
  </si>
  <si>
    <t>654</t>
  </si>
  <si>
    <t>734109117</t>
  </si>
  <si>
    <t>Montáž armatury přírubové se dvěma přírubami PN 6 DN 100</t>
  </si>
  <si>
    <t>656</t>
  </si>
  <si>
    <t>329</t>
  </si>
  <si>
    <t>42205100111</t>
  </si>
  <si>
    <t>Klapka uzavírací mezipřírubová  DN 100/0,6 ,tmax130°C, ruční ovládání pákou,materiál tvárná litina</t>
  </si>
  <si>
    <t>ks</t>
  </si>
  <si>
    <t>658</t>
  </si>
  <si>
    <t>42206200111</t>
  </si>
  <si>
    <t>Filtr přírubový nerez.sítko, DN 100/0,6 tmax350°C,materiál litina s lamelovým grafitem, vnější nátěr modrý</t>
  </si>
  <si>
    <t>660</t>
  </si>
  <si>
    <t>331</t>
  </si>
  <si>
    <t>734172219</t>
  </si>
  <si>
    <t>Mezikus přírubový bez protipřírub z ocelových trubek hladkých redukovaný DN 40/25</t>
  </si>
  <si>
    <t>662</t>
  </si>
  <si>
    <t>734172222</t>
  </si>
  <si>
    <t>Mezikus přírubový bez protipřírub z ocelových trubek hladkých redukovaný DN 40/32</t>
  </si>
  <si>
    <t>664</t>
  </si>
  <si>
    <t>333</t>
  </si>
  <si>
    <t>734172224</t>
  </si>
  <si>
    <t>Mezikus přírubový bez protipřírub z ocelových trubek hladkých redukovaný DN 50/32</t>
  </si>
  <si>
    <t>666</t>
  </si>
  <si>
    <t>734172229</t>
  </si>
  <si>
    <t>Mezikus přírubový bez protipřírub z ocelových trubek hladkých redukovaný DN 100/80</t>
  </si>
  <si>
    <t>668</t>
  </si>
  <si>
    <t>335</t>
  </si>
  <si>
    <t>734173218</t>
  </si>
  <si>
    <t>Spoj přírubový PN 6/I do 200°C DN 100</t>
  </si>
  <si>
    <t>670</t>
  </si>
  <si>
    <t>734190814</t>
  </si>
  <si>
    <t>Rozpojení přírubového spoje do DN 50</t>
  </si>
  <si>
    <t>672</t>
  </si>
  <si>
    <t>337</t>
  </si>
  <si>
    <t>734190818</t>
  </si>
  <si>
    <t>Rozpojení přírubového spoje do DN 100</t>
  </si>
  <si>
    <t>674</t>
  </si>
  <si>
    <t>734209115</t>
  </si>
  <si>
    <t>Montáž armatury závitové s dvěma závity G 1</t>
  </si>
  <si>
    <t>676</t>
  </si>
  <si>
    <t>339</t>
  </si>
  <si>
    <t>734209116</t>
  </si>
  <si>
    <t>Montáž armatury závitové s dvěma závity G 5/4</t>
  </si>
  <si>
    <t>678</t>
  </si>
  <si>
    <t>734209125</t>
  </si>
  <si>
    <t>Montáž armatury závitové s třemi závity G 1</t>
  </si>
  <si>
    <t>680</t>
  </si>
  <si>
    <t>341</t>
  </si>
  <si>
    <t>734209126</t>
  </si>
  <si>
    <t>Montáž armatury závitové s třemi závity G 5/4</t>
  </si>
  <si>
    <t>682</t>
  </si>
  <si>
    <t>Třícestný směšovací ventil  tmax150°C, vnější závit, materiál bronz, servopohon 800N, 0-10V DC,4-20mA,24V DC,30 s, DN25/1,6, kvs=10m3/hod,delta p=10kPa, zdvih 20mm</t>
  </si>
  <si>
    <t>684</t>
  </si>
  <si>
    <t>343</t>
  </si>
  <si>
    <t>dtto                                      DN32/1,6, kvs=16m3/hod,delta p=10 kPa, zdvih 20mm</t>
  </si>
  <si>
    <t>686</t>
  </si>
  <si>
    <t>Ultrazvukový měřič tepla závitové provedení včetně baterie ( 6 let doba provozu ),PN 16, Qp=6,3m3/hod, G 1 1/4", L=260mm</t>
  </si>
  <si>
    <t>688</t>
  </si>
  <si>
    <t>345</t>
  </si>
  <si>
    <t>Sada teplotních čidel Pt 500 27,5mm, M10x1 kabel 1,5m</t>
  </si>
  <si>
    <t>690</t>
  </si>
  <si>
    <t>08</t>
  </si>
  <si>
    <t>Ruční vyvažovací ventil, vnitřní závit, přednastavení otáčky 0,5 až 4,0, měření tlaku a průtoku, uzavírání, vypouštění, materiál AMETAL,tmax120°C, DN25/1,6 Kvs=9,8, stavební délka 110mm</t>
  </si>
  <si>
    <t>692</t>
  </si>
  <si>
    <t>347</t>
  </si>
  <si>
    <t>09</t>
  </si>
  <si>
    <t>dtto                                         DN32/1,6  Kvs=18,3m, stavební délka 124mm</t>
  </si>
  <si>
    <t>694</t>
  </si>
  <si>
    <t>734211120</t>
  </si>
  <si>
    <t>Ventil závitový odvzdušňovací G 1/2 PN 14 do 120°C automatický</t>
  </si>
  <si>
    <t>696</t>
  </si>
  <si>
    <t>349</t>
  </si>
  <si>
    <t>734242416</t>
  </si>
  <si>
    <t>Ventil závitový zpětný přímý G 6/4 PN 16 do 110°C</t>
  </si>
  <si>
    <t>698</t>
  </si>
  <si>
    <t>734242417</t>
  </si>
  <si>
    <t>Ventil závitový zpětný přímý G 2 PN 16 do 110°C</t>
  </si>
  <si>
    <t>700</t>
  </si>
  <si>
    <t>351</t>
  </si>
  <si>
    <t>734291123</t>
  </si>
  <si>
    <t>Kohout plnící a vypouštěcí G 1/2 PN 10 do 110°C závitový</t>
  </si>
  <si>
    <t>702</t>
  </si>
  <si>
    <t>734291246</t>
  </si>
  <si>
    <t>Filtr závitový přímý G 1 1/2 PN 16 do 130°C s vnitřními závity</t>
  </si>
  <si>
    <t>704</t>
  </si>
  <si>
    <t>353</t>
  </si>
  <si>
    <t>734291247</t>
  </si>
  <si>
    <t>Filtr závitový přímý G 2 PN 16 do 130°C s vnitřními závity</t>
  </si>
  <si>
    <t>706</t>
  </si>
  <si>
    <t>734292717</t>
  </si>
  <si>
    <t>Kohout kulový přímý G 1 1/2 PN 42 do 185°C vnitřní závit</t>
  </si>
  <si>
    <t>708</t>
  </si>
  <si>
    <t>355</t>
  </si>
  <si>
    <t>734292718</t>
  </si>
  <si>
    <t>Kohout kulový přímý G 2 PN 42 do 185°C vnitřní závit</t>
  </si>
  <si>
    <t>710</t>
  </si>
  <si>
    <t>734410811</t>
  </si>
  <si>
    <t>Demontáž teploměru přímého nebo rohového s ochranným pouzdrem</t>
  </si>
  <si>
    <t>357</t>
  </si>
  <si>
    <t>734419111</t>
  </si>
  <si>
    <t>Montáž teploměrů</t>
  </si>
  <si>
    <t>55130000 201</t>
  </si>
  <si>
    <t>Teploměr kruhový TR 0-120°C    D=100</t>
  </si>
  <si>
    <t>716</t>
  </si>
  <si>
    <t>359</t>
  </si>
  <si>
    <t>55130002001</t>
  </si>
  <si>
    <t>Teploměrná jímka L=65 mm</t>
  </si>
  <si>
    <t>718</t>
  </si>
  <si>
    <t>734420811</t>
  </si>
  <si>
    <t>Demontáž tlakoměru se spodním připojením</t>
  </si>
  <si>
    <t>720</t>
  </si>
  <si>
    <t>361</t>
  </si>
  <si>
    <t>734421102</t>
  </si>
  <si>
    <t>Tlakoměr s pevným stonkem a zpětnou klapkou tlak 0-600 kPa průměr 63 mm spodní připojení</t>
  </si>
  <si>
    <t>734494121</t>
  </si>
  <si>
    <t>Návarek s metrickým závitem M 20x1,5 délky do 220 mm</t>
  </si>
  <si>
    <t>724</t>
  </si>
  <si>
    <t>363</t>
  </si>
  <si>
    <t>734499211</t>
  </si>
  <si>
    <t>Montáž návarku M 10x1</t>
  </si>
  <si>
    <t>734499212</t>
  </si>
  <si>
    <t>Montáž návarku M 20x2</t>
  </si>
  <si>
    <t>728</t>
  </si>
  <si>
    <t>365</t>
  </si>
  <si>
    <t>010</t>
  </si>
  <si>
    <t>Plastová trubka 20x2,0 ( 500 m) z vysocezesítěného polyetylenu PE-Xa, ochranná vrstva proti difuzi kyslíku, barva červená, PN 6 bar, tmax 90°C</t>
  </si>
  <si>
    <t>011</t>
  </si>
  <si>
    <t>Nerezový průmyslový rozdělovač obsahuje:2trubky rozdělovače a sběrače,každá trubka rozdělovače obsahuje 1 vnější závit G 1 1/4" a 1 záslepku 1 1/4", odvz.a plnící ventil, 2 upev.držáky, na přívodu průtokoměry,na zpátečce ventil.vložka DN 32 s pěti okruhy</t>
  </si>
  <si>
    <t>367</t>
  </si>
  <si>
    <t>012</t>
  </si>
  <si>
    <t>dtto Rozdělovač DN32 s devíti okruhy</t>
  </si>
  <si>
    <t>013</t>
  </si>
  <si>
    <t>dtto Rozdělovač DN 32 s deseti okruhy</t>
  </si>
  <si>
    <t>736</t>
  </si>
  <si>
    <t>369</t>
  </si>
  <si>
    <t>014</t>
  </si>
  <si>
    <t>Průmyslová skříň rozdělovače bez zadní stěny materiál pozink.plech rozměry 950x180x730mm</t>
  </si>
  <si>
    <t>738</t>
  </si>
  <si>
    <t>015</t>
  </si>
  <si>
    <t>dtto rozměry 1300x180x730mm</t>
  </si>
  <si>
    <t>740</t>
  </si>
  <si>
    <t>371</t>
  </si>
  <si>
    <t>016</t>
  </si>
  <si>
    <t>Připojovací šroubení 20x2,0-G3/4"</t>
  </si>
  <si>
    <t>742</t>
  </si>
  <si>
    <t>017</t>
  </si>
  <si>
    <t>Vodící lišta pro upevnění trubek 20x2,0  16/17/20 s háčky    materiál PP</t>
  </si>
  <si>
    <t>744</t>
  </si>
  <si>
    <t>373</t>
  </si>
  <si>
    <t>018</t>
  </si>
  <si>
    <t>Příchytka pro upevnění vodící lišty do izolace materiál PP</t>
  </si>
  <si>
    <t>746</t>
  </si>
  <si>
    <t>019</t>
  </si>
  <si>
    <t>Kulový kohout-set pro průmyslový rozdělovač 1 1/4"</t>
  </si>
  <si>
    <t>748</t>
  </si>
  <si>
    <t>375</t>
  </si>
  <si>
    <t>020</t>
  </si>
  <si>
    <t>Vodící oblouk 90°-20  pro vedení trubek   materiál pozink.plech</t>
  </si>
  <si>
    <t>750</t>
  </si>
  <si>
    <t>021</t>
  </si>
  <si>
    <t>Násuvná objímka 20x2,0  materiál pozink.mosaz</t>
  </si>
  <si>
    <t>752</t>
  </si>
  <si>
    <t>377</t>
  </si>
  <si>
    <t>022</t>
  </si>
  <si>
    <t>Spojka 20x2,0 pro spojení trubek   materiál pozink.mosaz</t>
  </si>
  <si>
    <t>754</t>
  </si>
  <si>
    <t>023</t>
  </si>
  <si>
    <t>Montáž položek 09 až 022</t>
  </si>
  <si>
    <t>hod</t>
  </si>
  <si>
    <t>756</t>
  </si>
  <si>
    <t>379</t>
  </si>
  <si>
    <t>998734103</t>
  </si>
  <si>
    <t>Přesun hmot tonážní pro armatury v objektech v do 24 m</t>
  </si>
  <si>
    <t>758</t>
  </si>
  <si>
    <t>767</t>
  </si>
  <si>
    <t>Konstrukce zámečnické</t>
  </si>
  <si>
    <t>767995111</t>
  </si>
  <si>
    <t>Montáž atypických zámečnických konstrukcí hmotnosti do 5 kg</t>
  </si>
  <si>
    <t>760</t>
  </si>
  <si>
    <t>381</t>
  </si>
  <si>
    <t>024</t>
  </si>
  <si>
    <t>Materiál montážní na závěsy a podpěry</t>
  </si>
  <si>
    <t>762</t>
  </si>
  <si>
    <t>998767103</t>
  </si>
  <si>
    <t>Přesun hmot tonážní pro zámečnické konstrukce v objektech v do 24 m</t>
  </si>
  <si>
    <t>764</t>
  </si>
  <si>
    <t>783</t>
  </si>
  <si>
    <t>Dokončovací práce - nátěry</t>
  </si>
  <si>
    <t>383</t>
  </si>
  <si>
    <t>783314101</t>
  </si>
  <si>
    <t>Základní jednonásobný syntetický nátěr zámečnických konstrukcí</t>
  </si>
  <si>
    <t>766</t>
  </si>
  <si>
    <t>783317101</t>
  </si>
  <si>
    <t>Krycí jednonásobný syntetický standardní nátěr zámečnických konstrukcí</t>
  </si>
  <si>
    <t>768</t>
  </si>
  <si>
    <t>385</t>
  </si>
  <si>
    <t>783617601</t>
  </si>
  <si>
    <t>Krycí jednonásobný syntetický nátěr potrubí DN do 50 mm</t>
  </si>
  <si>
    <t>770</t>
  </si>
  <si>
    <t>783617621</t>
  </si>
  <si>
    <t>Krycí jednonásobný syntetický nátěr potrubí DN do 100 mm</t>
  </si>
  <si>
    <t>772</t>
  </si>
  <si>
    <t>HZS</t>
  </si>
  <si>
    <t>Hodinové zúčtovací sazby</t>
  </si>
  <si>
    <t>387</t>
  </si>
  <si>
    <t>025</t>
  </si>
  <si>
    <t>Propláchnutí topného systému</t>
  </si>
  <si>
    <t>262144</t>
  </si>
  <si>
    <t>774</t>
  </si>
  <si>
    <t>026</t>
  </si>
  <si>
    <t>Provedení tlakové zkoušky topného systému</t>
  </si>
  <si>
    <t>776</t>
  </si>
  <si>
    <t>389</t>
  </si>
  <si>
    <t>027</t>
  </si>
  <si>
    <t>Napuštění topného systému upravenou vodou</t>
  </si>
  <si>
    <t>778</t>
  </si>
  <si>
    <t>028</t>
  </si>
  <si>
    <t>Topná zkouška</t>
  </si>
  <si>
    <t>780</t>
  </si>
  <si>
    <t>391</t>
  </si>
  <si>
    <t>029</t>
  </si>
  <si>
    <t>Spolupráce s profesí M+R</t>
  </si>
  <si>
    <t>782</t>
  </si>
  <si>
    <t>030</t>
  </si>
  <si>
    <t>Spolupráce s profesí stavební</t>
  </si>
  <si>
    <t>784</t>
  </si>
  <si>
    <t>393</t>
  </si>
  <si>
    <t>031</t>
  </si>
  <si>
    <t>Nepředvídatelné práce při demontáži stávajícího zařízení ÚT</t>
  </si>
  <si>
    <t>786</t>
  </si>
  <si>
    <t>Konstrukce tesařské</t>
  </si>
  <si>
    <t>762083121</t>
  </si>
  <si>
    <t>Práce společné pro tesařské konstrukce impregnace řeziva máčením proti dřevokaznému hmyzu, houbám a plísním, třída ohrožení 1 a 2 (dřevo v interiéru)</t>
  </si>
  <si>
    <t>788</t>
  </si>
  <si>
    <t>16,089+9,95</t>
  </si>
  <si>
    <t>395</t>
  </si>
  <si>
    <t>762332131</t>
  </si>
  <si>
    <t>Montáž vázaných konstrukcí krovů střech pultových, sedlových, valbových, stanových čtvercového nebo obdélníkového půdorysu, z řeziva hraněného průřezové plochy do 120 cm2</t>
  </si>
  <si>
    <t>790</t>
  </si>
  <si>
    <t>krokve 80/100</t>
  </si>
  <si>
    <t>9,6*33*2</t>
  </si>
  <si>
    <t>podložka 80/140/25</t>
  </si>
  <si>
    <t>0,14*33*8</t>
  </si>
  <si>
    <t>762332132</t>
  </si>
  <si>
    <t>Montáž vázaných konstrukcí krovů střech pultových, sedlových, valbových, stanových čtvercového nebo obdélníkového půdorysu, z řeziva hraněného průřezové plochy přes 120 do 224 cm2</t>
  </si>
  <si>
    <t>792</t>
  </si>
  <si>
    <t>S1+S2</t>
  </si>
  <si>
    <t>trámy 140/140</t>
  </si>
  <si>
    <t>30,66*8</t>
  </si>
  <si>
    <t>S4 140/160</t>
  </si>
  <si>
    <t>0,35*16</t>
  </si>
  <si>
    <t>397</t>
  </si>
  <si>
    <t>60511166</t>
  </si>
  <si>
    <t>řezivo jehličnaté hranol dl 4 - 6 m jakost I.</t>
  </si>
  <si>
    <t>794</t>
  </si>
  <si>
    <t>762341033</t>
  </si>
  <si>
    <t>Bednění a laťování bednění střech rovných sklonu do 60° s vyřezáním otvorů z dřevoštěpkových desek OSB šroubovaných na rošt na sraz, tloušťky desky 15 mm</t>
  </si>
  <si>
    <t>796</t>
  </si>
  <si>
    <t>399</t>
  </si>
  <si>
    <t>762341210</t>
  </si>
  <si>
    <t>Bednění a laťování montáž bednění střech rovných a šikmých sklonu do 60° s vyřezáním otvorů z prken hrubých na sraz tl. do 32 mm</t>
  </si>
  <si>
    <t>798</t>
  </si>
  <si>
    <t>60515121</t>
  </si>
  <si>
    <t>řezivo jehličnaté boční prkno jakost I.-II. 4-6cm</t>
  </si>
  <si>
    <t>800</t>
  </si>
  <si>
    <t>401</t>
  </si>
  <si>
    <t>762420011</t>
  </si>
  <si>
    <t>Obložení stropů nebo střešních podhledů z cementotřískových desek šroubovaných na sraz, tloušťky desky 12 mm</t>
  </si>
  <si>
    <t>802</t>
  </si>
  <si>
    <t>podhled O1 2x</t>
  </si>
  <si>
    <t>2*2,8*31,86</t>
  </si>
  <si>
    <t>O3 2x</t>
  </si>
  <si>
    <t>2*1,8*31,86</t>
  </si>
  <si>
    <t>762430011</t>
  </si>
  <si>
    <t>Obložení stěn z cementotřískových desek šroubovaných na sraz, tloušťky desky 10 mm</t>
  </si>
  <si>
    <t>804</t>
  </si>
  <si>
    <t>O2 2x</t>
  </si>
  <si>
    <t>1,7*31,86*2</t>
  </si>
  <si>
    <t>403</t>
  </si>
  <si>
    <t>762495000</t>
  </si>
  <si>
    <t>Spojovací prostředky olištování spár, obložení stropů, střešních podhledů a stěn hřebíky, vruty</t>
  </si>
  <si>
    <t>806</t>
  </si>
  <si>
    <t>178,416+108,324+114,696</t>
  </si>
  <si>
    <t>767995114</t>
  </si>
  <si>
    <t>Montáž ostatních atypických zámečnických konstrukcí hmotnosti přes 20 do 50 kg</t>
  </si>
  <si>
    <t>808</t>
  </si>
  <si>
    <t>O1 rošt pro zadeklování - jäkl 60x80x3 mm</t>
  </si>
  <si>
    <t>1100</t>
  </si>
  <si>
    <t>O2 rošt pro zadeklování - jäkl 60x80x3 mm</t>
  </si>
  <si>
    <t>O3  rošt pro zadeklování - jäkl 60x80x3 mm</t>
  </si>
  <si>
    <t>405</t>
  </si>
  <si>
    <t>14550180</t>
  </si>
  <si>
    <t>profil ocelový obdélníkový svařovaný 80x60x3mm</t>
  </si>
  <si>
    <t>810</t>
  </si>
  <si>
    <t>pro rošt na Cetris desky vč. pom.materiálu</t>
  </si>
  <si>
    <t>2000/1000</t>
  </si>
  <si>
    <t>998762103</t>
  </si>
  <si>
    <t>Přesun hmot pro konstrukce tesařské stanovený z hmotnosti přesunovaného materiálu vodorovná dopravní vzdálenost do 50 m v objektech výšky přes 12 do 24 m</t>
  </si>
  <si>
    <t>812</t>
  </si>
  <si>
    <t>763</t>
  </si>
  <si>
    <t>Konstrukce suché výstavby</t>
  </si>
  <si>
    <t>407</t>
  </si>
  <si>
    <t>763131515</t>
  </si>
  <si>
    <t>Podhled ze sádrokartonových desek jednovrstvá zavěšená spodní konstrukce z ocelových profilů CD, UD jednoduše opláštěná deskou standardní A, tl. 15 mm, TI tl. 100 mm</t>
  </si>
  <si>
    <t>814</t>
  </si>
  <si>
    <t>v krčku</t>
  </si>
  <si>
    <t>0,64*2,0*2</t>
  </si>
  <si>
    <t>763131712</t>
  </si>
  <si>
    <t>Podhled ze sádrokartonových desek ostatní práce a konstrukce na podhledech ze sádrokartonových desek napojení na jiný druh podhledu</t>
  </si>
  <si>
    <t>816</t>
  </si>
  <si>
    <t>2*2,0*2</t>
  </si>
  <si>
    <t>409</t>
  </si>
  <si>
    <t>763131713</t>
  </si>
  <si>
    <t>Podhled ze sádrokartonových desek ostatní práce a konstrukce na podhledech ze sádrokartonových desek napojení na obvodové konstrukce profilem</t>
  </si>
  <si>
    <t>818</t>
  </si>
  <si>
    <t>0,64*2*2</t>
  </si>
  <si>
    <t>763131714</t>
  </si>
  <si>
    <t>Podhled ze sádrokartonových desek ostatní práce a konstrukce na podhledech ze sádrokartonových desek základní penetrační nátěr</t>
  </si>
  <si>
    <t>820</t>
  </si>
  <si>
    <t>411</t>
  </si>
  <si>
    <t>763131751</t>
  </si>
  <si>
    <t>Podhled ze sádrokartonových desek ostatní práce a konstrukce na podhledech ze sádrokartonových desek montáž parotěsné zábrany</t>
  </si>
  <si>
    <t>822</t>
  </si>
  <si>
    <t>28329210</t>
  </si>
  <si>
    <t>folie podstřešní parotěsná PE role 1,5 x 50 m</t>
  </si>
  <si>
    <t>824</t>
  </si>
  <si>
    <t>2,56*1,1 "Přepočtené koeficientem množství</t>
  </si>
  <si>
    <t>413</t>
  </si>
  <si>
    <t>763131752</t>
  </si>
  <si>
    <t>Podhled ze sádrokartonových desek ostatní práce a konstrukce na podhledech ze sádrokartonových desek montáž jedné vrstvy tepelné izolace</t>
  </si>
  <si>
    <t>826</t>
  </si>
  <si>
    <t>63166767</t>
  </si>
  <si>
    <t>pás tepelně izolační krokvový λ=0,037 tl 140mm</t>
  </si>
  <si>
    <t>828</t>
  </si>
  <si>
    <t>2,56*1,02 "Přepočtené koeficientem množství</t>
  </si>
  <si>
    <t>415</t>
  </si>
  <si>
    <t>763131761</t>
  </si>
  <si>
    <t>Podhled ze sádrokartonových desek Příplatek k cenám za plochu do 3 m2 jednotlivě</t>
  </si>
  <si>
    <t>830</t>
  </si>
  <si>
    <t>998763102</t>
  </si>
  <si>
    <t>Přesun hmot pro dřevostavby stanovený z hmotnosti přesunovaného materiálu vodorovná dopravní vzdálenost do 50 m v objektech výšky přes 12 do 24 m</t>
  </si>
  <si>
    <t>832</t>
  </si>
  <si>
    <t>Konstrukce klempířské</t>
  </si>
  <si>
    <t>417</t>
  </si>
  <si>
    <t>764001911</t>
  </si>
  <si>
    <t>Napojení na stávající klempířské konstrukce délky spoje přes 0,5 m</t>
  </si>
  <si>
    <t>834</t>
  </si>
  <si>
    <t>13824111</t>
  </si>
  <si>
    <t>plech Pz 275g/m2 tl 0,55mm svitek š 1000mm</t>
  </si>
  <si>
    <t>836</t>
  </si>
  <si>
    <t>0,275*14,4*1,05/1000</t>
  </si>
  <si>
    <t>419</t>
  </si>
  <si>
    <t>764111411</t>
  </si>
  <si>
    <t>Krytina ze svitků nebo tabulí z pozinkovaného plechu s úpravou u okapů, prostupů a výčnělků střechy rovné drážkováním ze svitků rš 670 mm, sklon střechy do 30°</t>
  </si>
  <si>
    <t>838</t>
  </si>
  <si>
    <t>764111491</t>
  </si>
  <si>
    <t>Krytina ze svitků nebo tabulí z pozinkovaného plechu s úpravou u okapů, prostupů a výčnělků Příplatek k cenám za těsnění drážek ve sklonu do 10°</t>
  </si>
  <si>
    <t>840</t>
  </si>
  <si>
    <t>421</t>
  </si>
  <si>
    <t>764212634</t>
  </si>
  <si>
    <t>Oplechování střešních prvků z pozinkovaného plechu s povrchovou úpravou štítu závětrnou lištou rš 330 mm</t>
  </si>
  <si>
    <t>842</t>
  </si>
  <si>
    <t>PSV ozn. 22 (plechová střešní krytina - tělocvična)</t>
  </si>
  <si>
    <t>(fóliová střešní krytina - spoj.krček)</t>
  </si>
  <si>
    <t>764212663</t>
  </si>
  <si>
    <t>Oplechování střešních prvků z pozinkovaného plechu s povrchovou úpravou okapu okapovým plechem střechy rovné rš 250 mm</t>
  </si>
  <si>
    <t>844</t>
  </si>
  <si>
    <t>PSV ozn. 28 - ukončení přesahu horní části objektu okapnicí</t>
  </si>
  <si>
    <t>75,0</t>
  </si>
  <si>
    <t>423</t>
  </si>
  <si>
    <t>764212664</t>
  </si>
  <si>
    <t>Oplechování střešních prvků z pozinkovaného plechu s povrchovou úpravou okapu okapovým plechem střechy rovné rš 330 mm</t>
  </si>
  <si>
    <t>846</t>
  </si>
  <si>
    <t>PSV ozn. 23 - okapnice plechová střešní krytina - tělocvična</t>
  </si>
  <si>
    <t>95,0</t>
  </si>
  <si>
    <t>848</t>
  </si>
  <si>
    <t>PSV ozn. 24 2díly 2*r.š. 330</t>
  </si>
  <si>
    <t>fóliová střešní krytina-spoj.krček napojena na stáv.střešní plášť budovy</t>
  </si>
  <si>
    <t>15,0*2</t>
  </si>
  <si>
    <t>425</t>
  </si>
  <si>
    <t>764216604</t>
  </si>
  <si>
    <t>Oplechování parapetů z pozinkovaného plechu s povrchovou úpravou rovných mechanicky kotvené, bez rohů rš 330 mm</t>
  </si>
  <si>
    <t>850</t>
  </si>
  <si>
    <t>PSV ozn. 19</t>
  </si>
  <si>
    <t>764216605</t>
  </si>
  <si>
    <t>Oplechování parapetů z pozinkovaného plechu s povrchovou úpravou rovných mechanicky kotvené, bez rohů rš 400 mm</t>
  </si>
  <si>
    <t>852</t>
  </si>
  <si>
    <t>PSV ozn. 20</t>
  </si>
  <si>
    <t>427</t>
  </si>
  <si>
    <t>764311604</t>
  </si>
  <si>
    <t>Lemování zdí z pozinkovaného plechu s povrchovou úpravou boční nebo horní rovné, soklu rš 330 mm</t>
  </si>
  <si>
    <t>854</t>
  </si>
  <si>
    <t>PSV ozn. 26 - oplechování soklu</t>
  </si>
  <si>
    <t>764311605</t>
  </si>
  <si>
    <t>Lemování zdí z pozinkovaného plechu s povrchovou úpravou boční nebo horní rovné, soklu rš 400 mm</t>
  </si>
  <si>
    <t>856</t>
  </si>
  <si>
    <t>PSV ozn. 27 - oplechování soklu</t>
  </si>
  <si>
    <t>70,0</t>
  </si>
  <si>
    <t>429</t>
  </si>
  <si>
    <t>764311614</t>
  </si>
  <si>
    <t>Lemování zdí z pozinkovaného plechu s povrchovou úpravou boční nebo horní rovné, střech s krytinou skládanou mimo prejzovou rš 330 mm</t>
  </si>
  <si>
    <t>858</t>
  </si>
  <si>
    <t>PSV ozn.25</t>
  </si>
  <si>
    <t>přechod svislé zdi s foliovou krytinou spoj.krčku</t>
  </si>
  <si>
    <t>15,0</t>
  </si>
  <si>
    <t>764315623</t>
  </si>
  <si>
    <t>Lemování trub, konzol, držáků a ostatních kusových prvků z pozinkovaného plechu s povrchovou úpravou střech s krytinou skládanou mimo prejzovou nebo z plechu, průměr přes 100 do 150 mm</t>
  </si>
  <si>
    <t>860</t>
  </si>
  <si>
    <t>PSV ozn. 29</t>
  </si>
  <si>
    <t>431</t>
  </si>
  <si>
    <t>764316643</t>
  </si>
  <si>
    <t>Lemování ventilačních nástavců z pozinkovaného plechu s povrchovou úpravou výšky do 1000 mm, se stříškou střech s krytinou skládanou z taškových tabulí, průměru 110 mm</t>
  </si>
  <si>
    <t>862</t>
  </si>
  <si>
    <t>Psv ozn. 29</t>
  </si>
  <si>
    <t>998764103</t>
  </si>
  <si>
    <t>Přesun hmot pro konstrukce klempířské stanovený z hmotnosti přesunovaného materiálu vodorovná dopravní vzdálenost do 50 m v objektech výšky přes 12 do 24 m</t>
  </si>
  <si>
    <t>864</t>
  </si>
  <si>
    <t>Konstrukce truhlářské</t>
  </si>
  <si>
    <t>433</t>
  </si>
  <si>
    <t>766416233</t>
  </si>
  <si>
    <t>Montáž obložení stěn plochy přes 5 m2 panely obkladovými dýhovanými, plochy přes 1,50 m2 popis viz. PSV ozn. 38</t>
  </si>
  <si>
    <t>866</t>
  </si>
  <si>
    <t>1,7*330,0</t>
  </si>
  <si>
    <t>60621120</t>
  </si>
  <si>
    <t>překližka truhlářská BK 125 x 250 cm, jakost B/C tl 10 mm</t>
  </si>
  <si>
    <t>868</t>
  </si>
  <si>
    <t>561*1,05 "Přepočtené koeficientem množství</t>
  </si>
  <si>
    <t>435</t>
  </si>
  <si>
    <t>766417211</t>
  </si>
  <si>
    <t>Montáž obložení stěn rošt podkladový</t>
  </si>
  <si>
    <t>870</t>
  </si>
  <si>
    <t>60514114</t>
  </si>
  <si>
    <t>řezivo jehličnaté latě střešní impregnované dl 4 m</t>
  </si>
  <si>
    <t>872</t>
  </si>
  <si>
    <t>437</t>
  </si>
  <si>
    <t>766694114</t>
  </si>
  <si>
    <t>Montáž ostatních truhlářských konstrukcí parapetních desek dřevěných nebo plastových šířky do 300 mm, délky přes 2600 mm</t>
  </si>
  <si>
    <t>874</t>
  </si>
  <si>
    <t>2+2+2+4+9+2+1</t>
  </si>
  <si>
    <t>61144400</t>
  </si>
  <si>
    <t>parapet plastový vnitřní - komůrkový 18 x 2 x 100 cm</t>
  </si>
  <si>
    <t>876</t>
  </si>
  <si>
    <t>2*9,34+2*9,3+2*9,34+4*1,46+9*1,46+2*1,5</t>
  </si>
  <si>
    <t>1*1,46</t>
  </si>
  <si>
    <t>439</t>
  </si>
  <si>
    <t>611444150</t>
  </si>
  <si>
    <t>koncovka k parapetu plastovému vnitřnímu 1 pár</t>
  </si>
  <si>
    <t>878</t>
  </si>
  <si>
    <t>998766103</t>
  </si>
  <si>
    <t>Přesun hmot pro konstrukce truhlářské stanovený z hmotnosti přesunovaného materiálu vodorovná dopravní vzdálenost do 50 m v objektech výšky přes 12 do 24 m</t>
  </si>
  <si>
    <t>880</t>
  </si>
  <si>
    <t>441</t>
  </si>
  <si>
    <t>767161111</t>
  </si>
  <si>
    <t>Montáž zábradlí rovného z trubek nebo tenkostěnných profilů do zdiva, hmotnosti 1 m zábradlí do 20 kg</t>
  </si>
  <si>
    <t>882</t>
  </si>
  <si>
    <t>zábradlí opěrné stěny</t>
  </si>
  <si>
    <t>8,082+3,124+25,823+4,02+4,251</t>
  </si>
  <si>
    <t>14550256</t>
  </si>
  <si>
    <t>profil ocelový čtvercový svařovaný 60x60x4mm</t>
  </si>
  <si>
    <t>884</t>
  </si>
  <si>
    <t>443</t>
  </si>
  <si>
    <t>886</t>
  </si>
  <si>
    <t>14550238</t>
  </si>
  <si>
    <t>profil ocelový čtvercový svařovaný 40x40x4mm</t>
  </si>
  <si>
    <t>888</t>
  </si>
  <si>
    <t>445</t>
  </si>
  <si>
    <t>19420850</t>
  </si>
  <si>
    <t>plech Al hladký polotvrdý tl 1,80mm tabule</t>
  </si>
  <si>
    <t>890</t>
  </si>
  <si>
    <t>767832101</t>
  </si>
  <si>
    <t>Montáž venkovních požárních žebříků do zdiva</t>
  </si>
  <si>
    <t>892</t>
  </si>
  <si>
    <t>447</t>
  </si>
  <si>
    <t>44983001</t>
  </si>
  <si>
    <t>žebřík venkovní  v provedení žárový Zn - popis viz. PSV ozn. 37</t>
  </si>
  <si>
    <t>894</t>
  </si>
  <si>
    <t>767834112</t>
  </si>
  <si>
    <t>Montáž venkovních požárních žebříků Příplatek k cenám za montáž ochranného koše, připevněného svařováním</t>
  </si>
  <si>
    <t>896</t>
  </si>
  <si>
    <t>449</t>
  </si>
  <si>
    <t>767881111</t>
  </si>
  <si>
    <t>Montáž záchytného systému proti pádu sloupků samostatných nebo v systému s poddajným kotvícím vedením do železobetonu expanzní kotvou, samořeznými vruty, sevřením</t>
  </si>
  <si>
    <t>898</t>
  </si>
  <si>
    <t>583H1016</t>
  </si>
  <si>
    <t>záchytný systém TSL-150-H1016- Z60000152</t>
  </si>
  <si>
    <t>900</t>
  </si>
  <si>
    <t>451</t>
  </si>
  <si>
    <t>583TS-ML23</t>
  </si>
  <si>
    <t>TS-ML23 - Z60000043</t>
  </si>
  <si>
    <t>902</t>
  </si>
  <si>
    <t>R767-Z70000063</t>
  </si>
  <si>
    <t>Certifikované záchytné a zadržné systémy - revize a předání do užívání</t>
  </si>
  <si>
    <t>904</t>
  </si>
  <si>
    <t>453</t>
  </si>
  <si>
    <t>767995113</t>
  </si>
  <si>
    <t>Montáž ostatních atypických zámečnických konstrukcí hmotnosti přes 10 do 20 kg</t>
  </si>
  <si>
    <t>906</t>
  </si>
  <si>
    <t>hlava a pata sloupu HEB200 - plech P20</t>
  </si>
  <si>
    <t>2*0,3*0,3*157,0</t>
  </si>
  <si>
    <t>13611248</t>
  </si>
  <si>
    <t>plech ocelový hladký jakost S 235 JR tl 20mm tabule</t>
  </si>
  <si>
    <t>908</t>
  </si>
  <si>
    <t>455</t>
  </si>
  <si>
    <t>54879223r</t>
  </si>
  <si>
    <t>šroub kotevní žárový Pz chemické patrony M16/200</t>
  </si>
  <si>
    <t>910</t>
  </si>
  <si>
    <t>912</t>
  </si>
  <si>
    <t>plech P15/360/600 uchycení šikmých sloupů na chem.kotvu</t>
  </si>
  <si>
    <t>4*25,44</t>
  </si>
  <si>
    <t>P10 přivařeno k oc. HEB nosníku</t>
  </si>
  <si>
    <t>4*21,0</t>
  </si>
  <si>
    <t>P10 hlava a pata nosných sloupů HEB180</t>
  </si>
  <si>
    <t>32*2*0,18*0,18*79,0</t>
  </si>
  <si>
    <t>457</t>
  </si>
  <si>
    <t>767995117</t>
  </si>
  <si>
    <t>Montáž ostatních atypických zámečnických konstrukcí hmotnosti přes 250 do 500 kg</t>
  </si>
  <si>
    <t>914</t>
  </si>
  <si>
    <t>ocel.sloupy - oc.trubky bezešvé 200/10 - 8ks</t>
  </si>
  <si>
    <t>2880</t>
  </si>
  <si>
    <t>hlavy oc.sloupů 180/10  - 8ks</t>
  </si>
  <si>
    <t>nosné kce podélných stěn</t>
  </si>
  <si>
    <t>horizontální ztužidlo HEB160 4ks-1,985,26ks-1,955m</t>
  </si>
  <si>
    <t>339+2166</t>
  </si>
  <si>
    <t>nosný sloup HEB180 32ks-8,285m</t>
  </si>
  <si>
    <t>13575</t>
  </si>
  <si>
    <t>horizontální nosník pro vynesení předsazeného výplňového zdiva I160</t>
  </si>
  <si>
    <t>1062</t>
  </si>
  <si>
    <t>horizontální úhelník pro uchycení výplňového zdiva L120/120/8</t>
  </si>
  <si>
    <t>3488</t>
  </si>
  <si>
    <t>horizontální ztužidlo v místě parapetu a nadpaží oken HEB 180</t>
  </si>
  <si>
    <t>814+5205</t>
  </si>
  <si>
    <t>horizontální úhelník pro uchycení výplňového zdiva 120/180/5</t>
  </si>
  <si>
    <t>1280</t>
  </si>
  <si>
    <t>překlad nad dveřmi I140</t>
  </si>
  <si>
    <t>překlad nad dveřmi 120/120/5</t>
  </si>
  <si>
    <t>13611238</t>
  </si>
  <si>
    <t>plech ocelový hladký jakost S 235 JR tl 15mm tabule</t>
  </si>
  <si>
    <t>916</t>
  </si>
  <si>
    <t>4*0,36*0,6*117,75/1000*1,1</t>
  </si>
  <si>
    <t>459</t>
  </si>
  <si>
    <t>918</t>
  </si>
  <si>
    <t>14011106r</t>
  </si>
  <si>
    <t>trubka ocelová bezešvá hladká jakost 11 353 180x10mm</t>
  </si>
  <si>
    <t>920</t>
  </si>
  <si>
    <t>461</t>
  </si>
  <si>
    <t>14011108r</t>
  </si>
  <si>
    <t>trubka ocelová bezešvá hladká jakost 11 353 245x8,0mm</t>
  </si>
  <si>
    <t>922</t>
  </si>
  <si>
    <t>54879228</t>
  </si>
  <si>
    <t>šroub kotevní žárový Pz chemické patrony M20x170/208</t>
  </si>
  <si>
    <t>924</t>
  </si>
  <si>
    <t>kotvení plechu P15 pr.M20/300</t>
  </si>
  <si>
    <t>4*4</t>
  </si>
  <si>
    <t>463</t>
  </si>
  <si>
    <t>926</t>
  </si>
  <si>
    <t>13010978</t>
  </si>
  <si>
    <t>ocel profilová HE-B 180 jakost 11 375</t>
  </si>
  <si>
    <t>928</t>
  </si>
  <si>
    <t>465</t>
  </si>
  <si>
    <t>930</t>
  </si>
  <si>
    <t>13010444</t>
  </si>
  <si>
    <t>úhelník ocelový rovnostranný jakost 11 375 120x120x8mm</t>
  </si>
  <si>
    <t>932</t>
  </si>
  <si>
    <t>467</t>
  </si>
  <si>
    <t>934</t>
  </si>
  <si>
    <t>13010716</t>
  </si>
  <si>
    <t>ocel profilová IPN 140 jakost 11 375</t>
  </si>
  <si>
    <t>936</t>
  </si>
  <si>
    <t>469</t>
  </si>
  <si>
    <t>14550250r</t>
  </si>
  <si>
    <t>profil ocelový čtvercový svařovaný/jäkl 120x120x5mm</t>
  </si>
  <si>
    <t>938</t>
  </si>
  <si>
    <t>14550158r</t>
  </si>
  <si>
    <t>profil ocelový obdélníkový svařovaný/jäkl 120x180x5mm</t>
  </si>
  <si>
    <t>940</t>
  </si>
  <si>
    <t>471</t>
  </si>
  <si>
    <t>942</t>
  </si>
  <si>
    <t>767.1</t>
  </si>
  <si>
    <t>Konstrukce zámečnické - únikové schodiště</t>
  </si>
  <si>
    <t>767995116</t>
  </si>
  <si>
    <t>Montáž ostatních atypických zámečnických konstrukcí hmotnosti přes 100 do 250 kg</t>
  </si>
  <si>
    <t>944</t>
  </si>
  <si>
    <t>únikové schodiště 2ks</t>
  </si>
  <si>
    <t>2*113,98</t>
  </si>
  <si>
    <t>2*1,9</t>
  </si>
  <si>
    <t>473</t>
  </si>
  <si>
    <t>946</t>
  </si>
  <si>
    <t>948</t>
  </si>
  <si>
    <t>475</t>
  </si>
  <si>
    <t>950</t>
  </si>
  <si>
    <t>13010406</t>
  </si>
  <si>
    <t>úhelník ocelový rovnostranný jakost 11 375 30x30x4mm</t>
  </si>
  <si>
    <t>952</t>
  </si>
  <si>
    <t>477</t>
  </si>
  <si>
    <t>767220410</t>
  </si>
  <si>
    <t>Montáž schodišťového zábradlí z profilové oceli do zdiva, hmotnosti 1 m zábradlí do 20 kg</t>
  </si>
  <si>
    <t>954</t>
  </si>
  <si>
    <t>4*1,9</t>
  </si>
  <si>
    <t>956</t>
  </si>
  <si>
    <t>479</t>
  </si>
  <si>
    <t>958</t>
  </si>
  <si>
    <t>výplň zábradlí</t>
  </si>
  <si>
    <t>4*3,78/1000</t>
  </si>
  <si>
    <t>767210153</t>
  </si>
  <si>
    <t>Montáž schodišťových stupňů z oceli rovných nebo vřetenových svařováním</t>
  </si>
  <si>
    <t>960</t>
  </si>
  <si>
    <t>481</t>
  </si>
  <si>
    <t>5534713r</t>
  </si>
  <si>
    <t>stupeň schodišťový svařovaný žárově zinkovaný velikost 40/3 mm 1500 x 280 mm zinkovaný pororošt</t>
  </si>
  <si>
    <t>962</t>
  </si>
  <si>
    <t>55347137r</t>
  </si>
  <si>
    <t>stupeň schodišťový svařovaný žárově zinkovaný velikost 40/3 mm 1500 x 465 mm zinkovaný pororošt</t>
  </si>
  <si>
    <t>964</t>
  </si>
  <si>
    <t>483</t>
  </si>
  <si>
    <t>998767102</t>
  </si>
  <si>
    <t>Přesun hmot pro zámečnické konstrukce stanovený z hmotnosti přesunovaného materiálu vodorovná dopravní vzdálenost do 50 m v objektech výšky přes 6 do 12 m</t>
  </si>
  <si>
    <t>966</t>
  </si>
  <si>
    <t>769</t>
  </si>
  <si>
    <t>Otvorové prvky</t>
  </si>
  <si>
    <t>767620128</t>
  </si>
  <si>
    <t>Montáž oken zdvojených z hliníkových nebo ocelových profilů otevíravých nebo výklopných do zdiva, plochy přes 2,5 m2</t>
  </si>
  <si>
    <t>968</t>
  </si>
  <si>
    <t>PSV ozn.1</t>
  </si>
  <si>
    <t>2*9,34*3,0</t>
  </si>
  <si>
    <t>PSV ozn.2</t>
  </si>
  <si>
    <t>2*9,3*3,0</t>
  </si>
  <si>
    <t>PSV ozn.3</t>
  </si>
  <si>
    <t>PSV ozn.4</t>
  </si>
  <si>
    <t>4*1,46*2,8</t>
  </si>
  <si>
    <t>PSV ozn.5</t>
  </si>
  <si>
    <t>9*1,46*2,8</t>
  </si>
  <si>
    <t>PSV ozn.6</t>
  </si>
  <si>
    <t>2*1,5*2,1</t>
  </si>
  <si>
    <t>PSV ozn.7</t>
  </si>
  <si>
    <t>1*1,46*2,1</t>
  </si>
  <si>
    <t>PSV ozn.8</t>
  </si>
  <si>
    <t>2,0*2,0</t>
  </si>
  <si>
    <t>PSV ozn.9</t>
  </si>
  <si>
    <t>1,3*1,3</t>
  </si>
  <si>
    <t>PSV ozn.10</t>
  </si>
  <si>
    <t>1*0,8*0,8</t>
  </si>
  <si>
    <t>PSV ozn.11</t>
  </si>
  <si>
    <t>1*1,0*1,0</t>
  </si>
  <si>
    <t>485</t>
  </si>
  <si>
    <t>553001-PSV ozn.1</t>
  </si>
  <si>
    <t>Plastové okno 9340x3000mm,popis viz.PSV ozn.1</t>
  </si>
  <si>
    <t>970</t>
  </si>
  <si>
    <t>553002-PSV ozn.2</t>
  </si>
  <si>
    <t>Plastové okno 9300x3000mm,popis viz. PSV ozn.2, vč.přesunů</t>
  </si>
  <si>
    <t>972</t>
  </si>
  <si>
    <t>487</t>
  </si>
  <si>
    <t>553003-PSV ozn.3</t>
  </si>
  <si>
    <t>Plastové okno 9340x3000mm,popis viz. PSV ozn.3, vč.přesunů</t>
  </si>
  <si>
    <t>974</t>
  </si>
  <si>
    <t>553004-PSV ozn.4</t>
  </si>
  <si>
    <t>Plastové okno 1460x2800mm,popis viz. PSV ozn.4, vč.přesunů</t>
  </si>
  <si>
    <t>976</t>
  </si>
  <si>
    <t>489</t>
  </si>
  <si>
    <t>553005-PSV ozn.5</t>
  </si>
  <si>
    <t>Plastové okno 1460x2800mm,popis viz. PSV ozn.5, vč.přesunů</t>
  </si>
  <si>
    <t>978</t>
  </si>
  <si>
    <t>553006-PSV ozn.6</t>
  </si>
  <si>
    <t>Plastové okno 1500x2100mm,popis viz. PSV ozn.6, vč.přesunů</t>
  </si>
  <si>
    <t>980</t>
  </si>
  <si>
    <t>491</t>
  </si>
  <si>
    <t>553007-PSV ozn.7</t>
  </si>
  <si>
    <t>Plastové okno 1460x2100mm,popis viz. PSV ozn.7, vč.přesunů</t>
  </si>
  <si>
    <t>982</t>
  </si>
  <si>
    <t>553008-PSV ozn.8</t>
  </si>
  <si>
    <t>Plastové okno kulaté prům. 2000mm,popis viz. PSV ozn.8, vč.přesunů</t>
  </si>
  <si>
    <t>984</t>
  </si>
  <si>
    <t>493</t>
  </si>
  <si>
    <t>553009-PSV ozn.9</t>
  </si>
  <si>
    <t>Hliníkové okno kulaté prům. 1300mm,popis viz. PSV ozn.9, vč.přesunů</t>
  </si>
  <si>
    <t>986</t>
  </si>
  <si>
    <t>553010-PSV ozn.10</t>
  </si>
  <si>
    <t>Hliníkové okno kulaté prům. 800mm,popis viz. PSV ozn.10, vč.přesunů</t>
  </si>
  <si>
    <t>988</t>
  </si>
  <si>
    <t>495</t>
  </si>
  <si>
    <t>553011-PSV ozn.11</t>
  </si>
  <si>
    <t>Hliníkové okno kulaté prům. 1000mm,popis viz. PSV ozn.11, vč.přesunů</t>
  </si>
  <si>
    <t>990</t>
  </si>
  <si>
    <t>767640221</t>
  </si>
  <si>
    <t>Montáž dveří ocelových vchodových dvoukřídlové bez nadsvětlíku</t>
  </si>
  <si>
    <t>992</t>
  </si>
  <si>
    <t>16/L</t>
  </si>
  <si>
    <t>16/P</t>
  </si>
  <si>
    <t>497</t>
  </si>
  <si>
    <t>553016-PSV ozn. 16/L</t>
  </si>
  <si>
    <t>dveře hliníkové vnitřní atyp. s požární odolností, akustické 2000x2300 mm, popis viz.PSV ozn. 16/L, vč.přesunů</t>
  </si>
  <si>
    <t>994</t>
  </si>
  <si>
    <t>553016-PSV ozn. 16/P</t>
  </si>
  <si>
    <t>dveře hliníkové vnitřní atyp. s požární odolností, akustické 2000x2300 mm, popis viz.PSV ozn. 16/P, vč.přesunů</t>
  </si>
  <si>
    <t>996</t>
  </si>
  <si>
    <t>499</t>
  </si>
  <si>
    <t>767640222</t>
  </si>
  <si>
    <t>Montáž dveří ocelových vchodových dvoukřídlové s nadsvětlíkem</t>
  </si>
  <si>
    <t>553014-PSV ozn. 14/L</t>
  </si>
  <si>
    <t>dveře hliníkové vnější s nadsvětlíkem 1500x4000 mm, popis viz.PSV ozn. 14/L, vč.přesunů</t>
  </si>
  <si>
    <t>1000</t>
  </si>
  <si>
    <t>501</t>
  </si>
  <si>
    <t>553014-PSV ozn. 14/P</t>
  </si>
  <si>
    <t>dveře hliníkové vnější s nadsvětlíkem 1500x4000 mm, popis viz.PSV ozn. 14/P, vč.přesunů</t>
  </si>
  <si>
    <t>1002</t>
  </si>
  <si>
    <t>553014-PSV ozn. 15/P</t>
  </si>
  <si>
    <t>dveře hliníkové vnější s nadsvětlíkem 1500x3080 mm, popis viz.PSV ozn. 15/P, vč.přesunů</t>
  </si>
  <si>
    <t>1004</t>
  </si>
  <si>
    <t>503</t>
  </si>
  <si>
    <t>553014-PSV ozn. 15/L</t>
  </si>
  <si>
    <t>dveře hliníkové vnější s nadsvětlíkem 1500x3080 mm, popis viz.PSV ozn. 15/L, vč.přesunů</t>
  </si>
  <si>
    <t>1006</t>
  </si>
  <si>
    <t>775</t>
  </si>
  <si>
    <t>Podlahy skládané</t>
  </si>
  <si>
    <t>775413120</t>
  </si>
  <si>
    <t>Montáž podlahového soklíku nebo lišty obvodové (soklové) dřevěné bez základního nátěru lišty ze dřeva tvrdého nebo měkkého, v přírodní barvě připevněné vruty, s přetmelením</t>
  </si>
  <si>
    <t>1008</t>
  </si>
  <si>
    <t>(30,56+14,7)*2-(1,5*2+1,8)</t>
  </si>
  <si>
    <t>(30,56+19,2)*2-(1,5*2+1,8)</t>
  </si>
  <si>
    <t>1,79*2</t>
  </si>
  <si>
    <t>505</t>
  </si>
  <si>
    <t>614181520</t>
  </si>
  <si>
    <t>lišta dřevěná buk výška 100 mm</t>
  </si>
  <si>
    <t>1010</t>
  </si>
  <si>
    <t>184,02*1,05 "Přepočtené koeficientem množství</t>
  </si>
  <si>
    <t>775429121</t>
  </si>
  <si>
    <t>Montáž lišty přechodové (vyrovnávací) připevněné vruty</t>
  </si>
  <si>
    <t>1012</t>
  </si>
  <si>
    <t>dilatační lišta</t>
  </si>
  <si>
    <t>507</t>
  </si>
  <si>
    <t>553431100</t>
  </si>
  <si>
    <t>hliníkový přechodový profil</t>
  </si>
  <si>
    <t>1014</t>
  </si>
  <si>
    <t>775514551r</t>
  </si>
  <si>
    <t>Podlaha dřevěná z bukového masivu pero a drážka včetně kovových příchytek, buk I, tl. 22 mm podlaha lakovaná sportovním lakem, včetně odpruženého roštu z dřevěných hranolů 40/30 mm po a´ 330 mm Parametry: sportovní konstrukce musí splňovat normu EN 14 904 v kategorii P3 S, vertikální deformací méně než 3,5 mm - podrobný popis viz. projektová dolumentace</t>
  </si>
  <si>
    <t>1016</t>
  </si>
  <si>
    <t>2,0*1,79</t>
  </si>
  <si>
    <t>509</t>
  </si>
  <si>
    <t>762526110</t>
  </si>
  <si>
    <t>Položení podlah položení polštářů pod podlahy osové vzdálenosti do 650 mm systémový dřev.rošt z dřev.hranolů 40/30 jednosměrný po a´=330mm</t>
  </si>
  <si>
    <t>1018</t>
  </si>
  <si>
    <t>60514103</t>
  </si>
  <si>
    <t>řezivo jehličnaté lať jakost I. 30x40mm, latě impregnované</t>
  </si>
  <si>
    <t>1020</t>
  </si>
  <si>
    <t>511</t>
  </si>
  <si>
    <t>1022</t>
  </si>
  <si>
    <t>69311082</t>
  </si>
  <si>
    <t>geotextilie netkaná PP 500g/m2</t>
  </si>
  <si>
    <t>1024</t>
  </si>
  <si>
    <t>3,58*1,15 "Přepočtené koeficientem množství</t>
  </si>
  <si>
    <t>513</t>
  </si>
  <si>
    <t>775591191</t>
  </si>
  <si>
    <t>Ostatní prvky montáž podložky vyrovnávací a tlumící vyrovnávací systémové plastové klínky</t>
  </si>
  <si>
    <t>1026</t>
  </si>
  <si>
    <t>61155353r</t>
  </si>
  <si>
    <t>vyrovnávací systémové plastové klínky s tlumícími prvky max.výšky 60mm po a´330mm/podlahové topení</t>
  </si>
  <si>
    <t>1028</t>
  </si>
  <si>
    <t>515</t>
  </si>
  <si>
    <t>775591312</t>
  </si>
  <si>
    <t>Skládané podlahy - ostatní práce lakování jednotlivé operace vrchní lak pro běžnou zátěž (bytové prostory apod.)</t>
  </si>
  <si>
    <t>1030</t>
  </si>
  <si>
    <t>nátěr spodní části podlahy 3x</t>
  </si>
  <si>
    <t>1047,02*3</t>
  </si>
  <si>
    <t>775591313</t>
  </si>
  <si>
    <t>Skládané podlahy - ostatní práce lakování jednotlivé operace vrchní lak pro vysokou zátěž (sportovní prostory)</t>
  </si>
  <si>
    <t>1032</t>
  </si>
  <si>
    <t>nátěr vrchní části podlahy 3x</t>
  </si>
  <si>
    <t>517</t>
  </si>
  <si>
    <t>775591319</t>
  </si>
  <si>
    <t>Skládané podlahy - ostatní práce celkové s mezibroušením základní lak, mezibroušení laku, vrchní lak, mezibroušení laku, vrchní lak</t>
  </si>
  <si>
    <t>1034</t>
  </si>
  <si>
    <t>z obou stran</t>
  </si>
  <si>
    <t>1047,02*2</t>
  </si>
  <si>
    <t>783998213</t>
  </si>
  <si>
    <t>Lakovací nátěr podlah dřevěných Příplatek k cenám za provedení vodorovného značení (lajnování), šířky přes 50 do 100 mm</t>
  </si>
  <si>
    <t>1036</t>
  </si>
  <si>
    <t>(26,0+14,0)*2+(5,8*2+4,0+5,8)*2+11,6</t>
  </si>
  <si>
    <t>519</t>
  </si>
  <si>
    <t>998775103</t>
  </si>
  <si>
    <t>Přesun hmot pro podlahy skládané stanovený z hmotnosti přesunovaného materiálu vodorovná dopravní vzdálenost do 50 m v objektech výšky přes 12 do 24 m</t>
  </si>
  <si>
    <t>1038</t>
  </si>
  <si>
    <t>781</t>
  </si>
  <si>
    <t>Dokončovací práce - obklady</t>
  </si>
  <si>
    <t>781495185</t>
  </si>
  <si>
    <t>Ostatní prvky řezání obkladaček rovné</t>
  </si>
  <si>
    <t>1040</t>
  </si>
  <si>
    <t>521</t>
  </si>
  <si>
    <t>781671113</t>
  </si>
  <si>
    <t>Montáž obkladů parapetů z dlaždic keramických kladených do malty, šířky parapetu přes 150 do 200 mm</t>
  </si>
  <si>
    <t>1042</t>
  </si>
  <si>
    <t>2,0+1,3+0,8+1,0</t>
  </si>
  <si>
    <t>59761039</t>
  </si>
  <si>
    <t>obkládačky keramické koupelnové (bílé i barevné) přes 22 do 25 ks/m2</t>
  </si>
  <si>
    <t>1044</t>
  </si>
  <si>
    <t>523</t>
  </si>
  <si>
    <t>998781103</t>
  </si>
  <si>
    <t>Přesun hmot pro obklady keramické stanovený z hmotnosti přesunovaného materiálu vodorovná dopravní vzdálenost do 50 m v objektech výšky přes 12 do 24 m</t>
  </si>
  <si>
    <t>1046</t>
  </si>
  <si>
    <t>783101401</t>
  </si>
  <si>
    <t>Příprava podkladu truhlářských konstrukcí před provedením nátěru ometení</t>
  </si>
  <si>
    <t>1048</t>
  </si>
  <si>
    <t>dřev.obklad stěn</t>
  </si>
  <si>
    <t>561,0</t>
  </si>
  <si>
    <t>525</t>
  </si>
  <si>
    <t>783113111</t>
  </si>
  <si>
    <t>Napouštěcí nátěr truhlářských konstrukcí jednonásobný fungicidní syntetický</t>
  </si>
  <si>
    <t>1050</t>
  </si>
  <si>
    <t>783118211</t>
  </si>
  <si>
    <t>Lakovací nátěr truhlářských konstrukcí dvojnásobný s mezibroušením syntetický</t>
  </si>
  <si>
    <t>1052</t>
  </si>
  <si>
    <t>527</t>
  </si>
  <si>
    <t>783301311</t>
  </si>
  <si>
    <t>Příprava podkladu zámečnických konstrukcí před provedením nátěru odmaštění odmašťovačem vodou ředitelným</t>
  </si>
  <si>
    <t>1054</t>
  </si>
  <si>
    <t>výplň sch.zábradlí a zábradlí opěrné zdi</t>
  </si>
  <si>
    <t>77,32</t>
  </si>
  <si>
    <t>783301401</t>
  </si>
  <si>
    <t>Příprava podkladu zámečnických konstrukcí před provedením nátěru ometení</t>
  </si>
  <si>
    <t>1056</t>
  </si>
  <si>
    <t>4*0,35*2</t>
  </si>
  <si>
    <t>2*(1,39+1,36+2*1,32+15*1,29+2*1,15+1,13)</t>
  </si>
  <si>
    <t>2*(4*1,1+1,15+1,19+1,16+1,19)</t>
  </si>
  <si>
    <t>529</t>
  </si>
  <si>
    <t>783314203</t>
  </si>
  <si>
    <t>Základní antikorozní nátěr zámečnických konstrukcí jednonásobný syntetický samozákladující</t>
  </si>
  <si>
    <t>1058</t>
  </si>
  <si>
    <t>78331710r</t>
  </si>
  <si>
    <t>Nátěr práškovou šedou barvou zámečnických konstrukcí</t>
  </si>
  <si>
    <t>1060</t>
  </si>
  <si>
    <t>531</t>
  </si>
  <si>
    <t>783501303</t>
  </si>
  <si>
    <t>Příprava podkladu krytiny před provedením nátěru sklonu do 10° odmaštění</t>
  </si>
  <si>
    <t>střešní krytina</t>
  </si>
  <si>
    <t>783414203</t>
  </si>
  <si>
    <t>Základní antikorozní nátěr klempířských konstrukcí jednonásobný syntetický samozákladující</t>
  </si>
  <si>
    <t>1064</t>
  </si>
  <si>
    <t>533</t>
  </si>
  <si>
    <t>783415103</t>
  </si>
  <si>
    <t>Mezinátěr klempířských konstrukcí jednonásobný syntetický samozákladující</t>
  </si>
  <si>
    <t>1066</t>
  </si>
  <si>
    <t>783517003</t>
  </si>
  <si>
    <t>Krycí nátěr (email) krytiny krytiny plechové sklonu střechy do 10° jednonásobný syntetický samozákladující</t>
  </si>
  <si>
    <t>1068</t>
  </si>
  <si>
    <t>Dokončovací práce - malby a tapety</t>
  </si>
  <si>
    <t>535</t>
  </si>
  <si>
    <t>784181125</t>
  </si>
  <si>
    <t>Penetrace podkladu jednonásobná hloubková v místnostech výšky přes 5,00 m</t>
  </si>
  <si>
    <t>1070</t>
  </si>
  <si>
    <t>784211105</t>
  </si>
  <si>
    <t>Malby z malířských směsí otěruvzdorných za mokra dvojnásobné, bílé za mokra otěruvzdorné výborně v místnostech výšky přes 5,00 m</t>
  </si>
  <si>
    <t>1072</t>
  </si>
  <si>
    <t>789</t>
  </si>
  <si>
    <t>Povrchové úpravy ocelových konstrukcí a technologických zařízení</t>
  </si>
  <si>
    <t>537</t>
  </si>
  <si>
    <t>789325111</t>
  </si>
  <si>
    <t>Nátěr ocelových konstrukcí třídy I jednosložkový alkydový základní, tloušťky do 80 μm</t>
  </si>
  <si>
    <t>1074</t>
  </si>
  <si>
    <t>789325121</t>
  </si>
  <si>
    <t>Nátěr ocelových konstrukcí třídy I jednosložkový alkydový krycí (vrchní), tloušťky do 80 μm nátěr obsahující antikorozní pigmenty v min.tl. filmu 50 um</t>
  </si>
  <si>
    <t>1076</t>
  </si>
  <si>
    <t>539</t>
  </si>
  <si>
    <t>789326435</t>
  </si>
  <si>
    <t>Protipožární zpěňující nátěr ocelových konstrukcí třídy II jednosložkový vodou ředitelný, funkční tloušťky přes 350 do 500 μm</t>
  </si>
  <si>
    <t>1078</t>
  </si>
  <si>
    <t>789326437</t>
  </si>
  <si>
    <t>Protipožární zpěňující nátěr ocelových konstrukcí třídy II jednosložkový vodou ředitelný, funkční tloušťky přes 500 do 650 μm</t>
  </si>
  <si>
    <t>1080</t>
  </si>
  <si>
    <t>541</t>
  </si>
  <si>
    <t>789326439</t>
  </si>
  <si>
    <t>Protipožární zpěňující nátěr ocelových konstrukcí třídy II jednosložkový vodou ředitelný, funkční tloušťky přes 650 do 800 μm</t>
  </si>
  <si>
    <t>1082</t>
  </si>
  <si>
    <t>789411531</t>
  </si>
  <si>
    <t>Žárové stříkání zařízení slitinou zinacor ZnAl, s povrchem nečlenitým, tloušťky 50 μm</t>
  </si>
  <si>
    <t>1084</t>
  </si>
  <si>
    <t>543</t>
  </si>
  <si>
    <t>789412531</t>
  </si>
  <si>
    <t>Žárové stříkání zařízení slitinou zinacor ZnAl, s povrchem členitým, tloušťky 50 μm</t>
  </si>
  <si>
    <t>1086</t>
  </si>
  <si>
    <t>Práce a dodávky M</t>
  </si>
  <si>
    <t>36-M</t>
  </si>
  <si>
    <t>Montáž prov.,měř. a regul. zařízení</t>
  </si>
  <si>
    <t>Přístroje mimo rozvaděč</t>
  </si>
  <si>
    <t>M36-01-1</t>
  </si>
  <si>
    <t>Tepl. čidlo příložně Pt1000</t>
  </si>
  <si>
    <t>1088</t>
  </si>
  <si>
    <t>545</t>
  </si>
  <si>
    <t>M36-01-2</t>
  </si>
  <si>
    <t>Stonkové čidlo teploty 50 mm Pt1000+jímka</t>
  </si>
  <si>
    <t>1090</t>
  </si>
  <si>
    <t>M36-01-3</t>
  </si>
  <si>
    <t>Snímač teploty prostor. Pt100</t>
  </si>
  <si>
    <t>1092</t>
  </si>
  <si>
    <t>547</t>
  </si>
  <si>
    <t>M36-01-4</t>
  </si>
  <si>
    <t>Regulátor teploty příložný 40-120°C</t>
  </si>
  <si>
    <t>1094</t>
  </si>
  <si>
    <t>M36-01-5</t>
  </si>
  <si>
    <t>Venkovní čidlo teploty Pt1000</t>
  </si>
  <si>
    <t>1096</t>
  </si>
  <si>
    <t>Rozvaděč</t>
  </si>
  <si>
    <t>549</t>
  </si>
  <si>
    <t>M36-02-7</t>
  </si>
  <si>
    <t>Skříň rozvaděče</t>
  </si>
  <si>
    <t>1098</t>
  </si>
  <si>
    <t>M36-02-8</t>
  </si>
  <si>
    <t>Montážní práce-rozvaděč MaR</t>
  </si>
  <si>
    <t>551</t>
  </si>
  <si>
    <t>M36-02-9</t>
  </si>
  <si>
    <t>Programový regulátor</t>
  </si>
  <si>
    <t>1102</t>
  </si>
  <si>
    <t>M36-02-10</t>
  </si>
  <si>
    <t>Vyp. S32/1101-D6</t>
  </si>
  <si>
    <t>1104</t>
  </si>
  <si>
    <t>553</t>
  </si>
  <si>
    <t>M36-02-11</t>
  </si>
  <si>
    <t>Řadová svorka</t>
  </si>
  <si>
    <t>1106</t>
  </si>
  <si>
    <t>M36-02-12</t>
  </si>
  <si>
    <t>Řád.svorka do 15mm2 + zapojení</t>
  </si>
  <si>
    <t>1108</t>
  </si>
  <si>
    <t>555</t>
  </si>
  <si>
    <t>M36-02-13</t>
  </si>
  <si>
    <t>Těsnící vývodka P13,5-P16</t>
  </si>
  <si>
    <t>1110</t>
  </si>
  <si>
    <t>M36-02-14</t>
  </si>
  <si>
    <t>Kabelový žlab 30-25L</t>
  </si>
  <si>
    <t>1112</t>
  </si>
  <si>
    <t>557</t>
  </si>
  <si>
    <t>M36-02-15</t>
  </si>
  <si>
    <t>Zásuvka na DIN lištu TS35 ZS20</t>
  </si>
  <si>
    <t>1114</t>
  </si>
  <si>
    <t>M36-02-16</t>
  </si>
  <si>
    <t>Pojistkový držák WAGO vč. pojistky</t>
  </si>
  <si>
    <t>1116</t>
  </si>
  <si>
    <t>559</t>
  </si>
  <si>
    <t>M36-02-17</t>
  </si>
  <si>
    <t>Kontrolka IS-95 W 220V AC</t>
  </si>
  <si>
    <t>1118</t>
  </si>
  <si>
    <t>M36-02-18</t>
  </si>
  <si>
    <t>Transformátor 220/24Vst. 50Hz, 250VA</t>
  </si>
  <si>
    <t>1120</t>
  </si>
  <si>
    <t>561</t>
  </si>
  <si>
    <t>M36-02-19</t>
  </si>
  <si>
    <t>Lišta DIN TS35</t>
  </si>
  <si>
    <t>1122</t>
  </si>
  <si>
    <t>M36-02-20</t>
  </si>
  <si>
    <t>Proud.chránič FL7-6/N/003/B</t>
  </si>
  <si>
    <t>1124</t>
  </si>
  <si>
    <t>563</t>
  </si>
  <si>
    <t>M36-02-21</t>
  </si>
  <si>
    <t>Jistič L7-2/1/C</t>
  </si>
  <si>
    <t>1126</t>
  </si>
  <si>
    <t>M36-02-22</t>
  </si>
  <si>
    <t>Jistič L7-6/1/B</t>
  </si>
  <si>
    <t>1128</t>
  </si>
  <si>
    <t>565</t>
  </si>
  <si>
    <t>M36-02-23</t>
  </si>
  <si>
    <t>Rámeček-montáž do dveří rozvaděče</t>
  </si>
  <si>
    <t>1130</t>
  </si>
  <si>
    <t>M36-02-24</t>
  </si>
  <si>
    <t>Inst.relé Z7-RN/20/SS (24V AC)</t>
  </si>
  <si>
    <t>1132</t>
  </si>
  <si>
    <t>567</t>
  </si>
  <si>
    <t>M36-02-25</t>
  </si>
  <si>
    <t>Přep.ochr. DA-270 V/2+1</t>
  </si>
  <si>
    <t>1134</t>
  </si>
  <si>
    <t>Kabely</t>
  </si>
  <si>
    <t>M36-03-28</t>
  </si>
  <si>
    <t>Štítek popisný</t>
  </si>
  <si>
    <t>lus</t>
  </si>
  <si>
    <t>1136</t>
  </si>
  <si>
    <t>569</t>
  </si>
  <si>
    <t>M36-03-29</t>
  </si>
  <si>
    <t>Celoplast.kab. JYTY 4x1</t>
  </si>
  <si>
    <t>1138</t>
  </si>
  <si>
    <t>M36-03-30</t>
  </si>
  <si>
    <t>Kabel JYTY 2x1</t>
  </si>
  <si>
    <t>1140</t>
  </si>
  <si>
    <t>571</t>
  </si>
  <si>
    <t>M36-03-31</t>
  </si>
  <si>
    <t>Kabel.žlab</t>
  </si>
  <si>
    <t>1142</t>
  </si>
  <si>
    <t>M36-03-33</t>
  </si>
  <si>
    <t>Kabel CYKY3Jx1,5</t>
  </si>
  <si>
    <t>1144</t>
  </si>
  <si>
    <t>573</t>
  </si>
  <si>
    <t>M36-03-34</t>
  </si>
  <si>
    <t>Propoj.vodič CY 10</t>
  </si>
  <si>
    <t>1146</t>
  </si>
  <si>
    <t>M36-03-35</t>
  </si>
  <si>
    <t>Vodič CY 4 žlutozelené</t>
  </si>
  <si>
    <t>1148</t>
  </si>
  <si>
    <t>575</t>
  </si>
  <si>
    <t>M36-03-36</t>
  </si>
  <si>
    <t>Lišta el.instalace L 40</t>
  </si>
  <si>
    <t>1150</t>
  </si>
  <si>
    <t>Montáž kabelů</t>
  </si>
  <si>
    <t>M36-04-39</t>
  </si>
  <si>
    <t>Lišta el. instal.L 40 pevné uložení</t>
  </si>
  <si>
    <t>1152</t>
  </si>
  <si>
    <t>577</t>
  </si>
  <si>
    <t>M36-04-40</t>
  </si>
  <si>
    <t>Montáž CYKY 3x1,5 - pevné</t>
  </si>
  <si>
    <t>1154</t>
  </si>
  <si>
    <t>M36-04-41</t>
  </si>
  <si>
    <t>Kab.žlab vč. víčka a p.</t>
  </si>
  <si>
    <t>1156</t>
  </si>
  <si>
    <t>579</t>
  </si>
  <si>
    <t>M36-04-43</t>
  </si>
  <si>
    <t>Ukonc. a zapoj.vod. v rozvaděči do 2,5 mm2</t>
  </si>
  <si>
    <t>1158</t>
  </si>
  <si>
    <t>M36-04-44</t>
  </si>
  <si>
    <t>Ukonc.stineni kab. v plastu vč. zapojení</t>
  </si>
  <si>
    <t>1160</t>
  </si>
  <si>
    <t>581</t>
  </si>
  <si>
    <t>M36-04-45</t>
  </si>
  <si>
    <t>Kabel JYTY 4x1 pevně uložený</t>
  </si>
  <si>
    <t>1162</t>
  </si>
  <si>
    <t>M36-04-46</t>
  </si>
  <si>
    <t>Kabel JYTY 2x1 pevně</t>
  </si>
  <si>
    <t>1164</t>
  </si>
  <si>
    <t>583</t>
  </si>
  <si>
    <t>M36-04-47</t>
  </si>
  <si>
    <t>Označ.štítek pro pr. v rozvaděči</t>
  </si>
  <si>
    <t>1166</t>
  </si>
  <si>
    <t>M36-04-48</t>
  </si>
  <si>
    <t>Vodič CY 10</t>
  </si>
  <si>
    <t>1168</t>
  </si>
  <si>
    <t>585</t>
  </si>
  <si>
    <t>M36-04-49</t>
  </si>
  <si>
    <t>Vodič CY 4</t>
  </si>
  <si>
    <t>1170</t>
  </si>
  <si>
    <t>M36-04-50</t>
  </si>
  <si>
    <t>Podružný materiál</t>
  </si>
  <si>
    <t>1172</t>
  </si>
  <si>
    <t>Montáž zařízení MaR</t>
  </si>
  <si>
    <t>587</t>
  </si>
  <si>
    <t>M36-05-53</t>
  </si>
  <si>
    <t>Zákaz.Sw pro jeden dat.bod</t>
  </si>
  <si>
    <t>1174</t>
  </si>
  <si>
    <t>M36-05-54</t>
  </si>
  <si>
    <t>Vyvrtání otvoru do zdiva</t>
  </si>
  <si>
    <t>1176</t>
  </si>
  <si>
    <t>589</t>
  </si>
  <si>
    <t>M36-05-55</t>
  </si>
  <si>
    <t>Upevňovací bod pod hmoždinkou</t>
  </si>
  <si>
    <t>1178</t>
  </si>
  <si>
    <t>M36-05-56</t>
  </si>
  <si>
    <t>Montáž nástěn. rozvaděče</t>
  </si>
  <si>
    <t>1180</t>
  </si>
  <si>
    <t>591</t>
  </si>
  <si>
    <t>M36-05-57</t>
  </si>
  <si>
    <t>Konzola pro mano, termostat-montáž</t>
  </si>
  <si>
    <t>1182</t>
  </si>
  <si>
    <t>M36-05-58</t>
  </si>
  <si>
    <t>Montáž čidla TV, TVZ, TVA, BT</t>
  </si>
  <si>
    <t>1184</t>
  </si>
  <si>
    <t>Bourací práce</t>
  </si>
  <si>
    <t>593</t>
  </si>
  <si>
    <t>M36-06-59</t>
  </si>
  <si>
    <t>Průraz zdivem-cihla , tl. 60 cm</t>
  </si>
  <si>
    <t>1186</t>
  </si>
  <si>
    <t>M36-06-60</t>
  </si>
  <si>
    <t>průraz zdivem - cihla, tl. 30 cm</t>
  </si>
  <si>
    <t>1188</t>
  </si>
  <si>
    <t>595</t>
  </si>
  <si>
    <t>M36-06-61</t>
  </si>
  <si>
    <t>Kabelový prostup z PVC 15 cm</t>
  </si>
  <si>
    <t>1190</t>
  </si>
  <si>
    <t>M21</t>
  </si>
  <si>
    <t>Silnoproudá elektrotechnika</t>
  </si>
  <si>
    <t>Ostatní elektro</t>
  </si>
  <si>
    <t>D00000002</t>
  </si>
  <si>
    <t>zakreslení skutečného provedení elektroinstalace</t>
  </si>
  <si>
    <t>1192</t>
  </si>
  <si>
    <t>Elektromontáže - zkoušky a revize</t>
  </si>
  <si>
    <t>597</t>
  </si>
  <si>
    <t>740991300</t>
  </si>
  <si>
    <t>Zkoušky a prohlídky elektrických rozvodů a zařízení celková prohlídka a vyhotovení revizní zprávy pro objem montážních prací přes 500 do 1000 tis. Kč</t>
  </si>
  <si>
    <t>1194</t>
  </si>
  <si>
    <t>743</t>
  </si>
  <si>
    <t>Elektromontáže - hrubá montáž</t>
  </si>
  <si>
    <t>743991100</t>
  </si>
  <si>
    <t>Měření zemních odporů zemniče</t>
  </si>
  <si>
    <t>1196</t>
  </si>
  <si>
    <t>599</t>
  </si>
  <si>
    <t>743992300</t>
  </si>
  <si>
    <t>Měření zemních odporů zemnicí sítě délky pásku přes 200 do 500 m</t>
  </si>
  <si>
    <t>1198</t>
  </si>
  <si>
    <t>Elektromontáže - osvětlovací zařízení a svítidla</t>
  </si>
  <si>
    <t>748992300</t>
  </si>
  <si>
    <t>Měření intenzity osvětlení, světelné zkoušky zdrojů</t>
  </si>
  <si>
    <t>1200</t>
  </si>
  <si>
    <t>21-M</t>
  </si>
  <si>
    <t>Elektromontáže</t>
  </si>
  <si>
    <t>601</t>
  </si>
  <si>
    <t>210010361</t>
  </si>
  <si>
    <t>Montáž krabic elektroinstalačních rozvodek nástěnných kovových čtyřhranných, typ 7116 A</t>
  </si>
  <si>
    <t>1202</t>
  </si>
  <si>
    <t>345713960</t>
  </si>
  <si>
    <t>Materiál úložný elektroinstalační krabice odbočné pancéřové elektroinstalační z Al slitiny čtyřhranná, s víčkem a vnitř.ochrannou svorkou typ          rozměr        počet vývodů 7116 B  96 x 96 mm    4</t>
  </si>
  <si>
    <t>1204</t>
  </si>
  <si>
    <t>603</t>
  </si>
  <si>
    <t>210010301</t>
  </si>
  <si>
    <t>Montáž krabic přístrojových zapuštěných plastových kruhových KU 68/1, KU68/1301, KP67, KP68/2</t>
  </si>
  <si>
    <t>1206</t>
  </si>
  <si>
    <t>210010521</t>
  </si>
  <si>
    <t>Otevření nebo uzavření krabice víčkem na závit</t>
  </si>
  <si>
    <t>1208</t>
  </si>
  <si>
    <t>605</t>
  </si>
  <si>
    <t>345715190</t>
  </si>
  <si>
    <t>materiál úložný elektroinstalační univerzální krabice z plastické hmoty D 69 x 42 mm, 500 V KU 68-1902 s víčkem KO 68</t>
  </si>
  <si>
    <t>1210</t>
  </si>
  <si>
    <t>210020321</t>
  </si>
  <si>
    <t>Montáž žlabů kovových drátěných šířky do 100 mm bez víka</t>
  </si>
  <si>
    <t>1212</t>
  </si>
  <si>
    <t>607</t>
  </si>
  <si>
    <t>KO1476</t>
  </si>
  <si>
    <t>drátěný žlab 35x150 žározinek, vč.nosného mat.</t>
  </si>
  <si>
    <t>1214</t>
  </si>
  <si>
    <t>210020328</t>
  </si>
  <si>
    <t>1216</t>
  </si>
  <si>
    <t>609</t>
  </si>
  <si>
    <t>KO1488</t>
  </si>
  <si>
    <t>drátěný žlab 60x200 žározinek  vč.nosného mat.</t>
  </si>
  <si>
    <t>1218</t>
  </si>
  <si>
    <t>210100001</t>
  </si>
  <si>
    <t>Ukončení vodičů v rozváděči nebo na přístroji včetně zapojení průřezu žíly do 2,5 mm2</t>
  </si>
  <si>
    <t>1220</t>
  </si>
  <si>
    <t>611</t>
  </si>
  <si>
    <t>210100002</t>
  </si>
  <si>
    <t>Ukončení vodičů izolovaných s označením a zapojením v rozváděči nebo na přístroji průřezu žíly do 6 mm2</t>
  </si>
  <si>
    <t>1222</t>
  </si>
  <si>
    <t>210110142</t>
  </si>
  <si>
    <t>Montáž ovladačů nn polozapuštěných nebo zapuštěných se zapojením vodičů bezšroubové připojení ovladačů, řazení 1/0 -tlačítkových zapínacích</t>
  </si>
  <si>
    <t>1224</t>
  </si>
  <si>
    <t>613</t>
  </si>
  <si>
    <t>345354350</t>
  </si>
  <si>
    <t>Spínače 10 A přístroj spínače 3558 přístroj tlačítkového ovladače zapínacího, řazení 1/0,1/0S,1/0So 3558-A91342</t>
  </si>
  <si>
    <t>1226</t>
  </si>
  <si>
    <t>210111052</t>
  </si>
  <si>
    <t>Montáž zásuvek domovních se zapojením vodičů bezšroubové připojení chráněných v krabici 10, 16 A, pro prostředí základní nebo vlhké, provedení 2P+PE dvojí zapojení pro průběžnou montáž</t>
  </si>
  <si>
    <t>1228</t>
  </si>
  <si>
    <t>615</t>
  </si>
  <si>
    <t>345514850</t>
  </si>
  <si>
    <t>spoje zásuvkové 10 A a 10/16 A dvoupólové, chráněné, vzor B pro průběžnou montáž kryté pro vlhké prostředí  šedá 1x DIN.IP44</t>
  </si>
  <si>
    <t>1230</t>
  </si>
  <si>
    <t>210111062</t>
  </si>
  <si>
    <t>Montáž zásuvek domovních se zapojením vodičů šroubové připojení nástěnných do 25 A, provedení 3P+N+PE</t>
  </si>
  <si>
    <t>1232</t>
  </si>
  <si>
    <t>617</t>
  </si>
  <si>
    <t>358112570R</t>
  </si>
  <si>
    <t>PŘÍSTROJE ELEKTRICKÉ (BEZ PŘÍSTROJŮ MĚŘICÍCH) Zásuvky a vidlice nad 16 A nn zásuvky nástěnné, proti stříkající vodě, IP44 horní přívod IZG  1653  16 A, 250 V, 4pól.</t>
  </si>
  <si>
    <t>1234</t>
  </si>
  <si>
    <t>358112580R</t>
  </si>
  <si>
    <t>PŘÍSTROJE ELEKTRICKÉ (BEZ PŘÍSTROJŮ MĚŘICÍCH) Zásuvky a vidlice nad 16 A nn zásuvky nástěnné, proti stříkající vodě, IP44 horní přívod IZG   3232  32 A, 250 V, 4pól.</t>
  </si>
  <si>
    <t>1236</t>
  </si>
  <si>
    <t>619</t>
  </si>
  <si>
    <t>210120421</t>
  </si>
  <si>
    <t>Montáž jističů jednopólových nn do 63 A bez krytu</t>
  </si>
  <si>
    <t>1238</t>
  </si>
  <si>
    <t>358221110</t>
  </si>
  <si>
    <t>Poznámka: Vypínací charakteristiky: Pro jištění elektrických obvodů se zařízeními, B - které nezpůsobují proudové rázy (jištění vedení) C - které způsobují proudové rázy (žárovkové skupiny,  vedení s motory) D - s vysokými proudovými rázy (transformátory, 2-pólové motory) 1pólové - charakteristika B LPN (LSN)-16B-1</t>
  </si>
  <si>
    <t>1240</t>
  </si>
  <si>
    <t>621</t>
  </si>
  <si>
    <t>358224040</t>
  </si>
  <si>
    <t>Poznámka: Vypínací charakteristiky: Pro jištění elektrických obvodů se zařízeními, B - které nezpůsobují proudové rázy (jištění vedení) C - které způsobují proudové rázy (žárovkové skupiny,  vedení s motory) D - s vysokými proudovými rázy (transformátory, 2-pólové motory) 3pólové - charakteristika B LPN (LSN)-32B-3</t>
  </si>
  <si>
    <t>1242</t>
  </si>
  <si>
    <t>210190002</t>
  </si>
  <si>
    <t>Montáž rozvodnic oceloplechových nebo plastových bez zapojení vodičů běžných, hmotnosti přes 20 do 50 kg</t>
  </si>
  <si>
    <t>1244</t>
  </si>
  <si>
    <t>623</t>
  </si>
  <si>
    <t>R0000011</t>
  </si>
  <si>
    <t>1 Rám s dveřmi, otočný zámek, montáž POD omítku, šedá, ŠxV=435x1060, IP30  1 2 Bočnice, V=950, včetně západky BPZ-SNAP                  1 3 Ochranný kryt, ŠxVxH=435x1060x240                                  1 4 DIN lišta hliníková, šířka skříně = 400, šířka lišty = 288  6 5 Upevňovací úchytka s vodivým propojení (zelená)                  3 6 Upevňovací úchytka celoplastová (bílá)                                  3 7 Krycí deska, s výřezem 45mm, plechová, šedá, Š=400, V=150 6 8 Chránič Ir=250A, typ AC, 4-pól, Idn=0.03A, In=25A  5 9 Jistič PL7, char B, 1-pólový, Icn=10kA, In=10A                  4 10 Jistič PL7, char B, 1-pólový, Icn=10kA, In=6A                  2 11 Jistič PL7, char B, 1-pólový, Icn=10kA, In=16A                  4 12 Jistič PL7, char C, 3-pólový, Icn=10kA, In=16A                  2 13 Jistič PL7, char C, 3-pólový, Icn=10kA, In=25A                  2 14 Jistič PLHT, char B, 3-pólový, Icn=25kA, In=63A                  1 15 Svodič přepětí třídy T1+T2 (B+C), 4pól sada pro TN-S  1</t>
  </si>
  <si>
    <t>1246</t>
  </si>
  <si>
    <t>210201074R</t>
  </si>
  <si>
    <t>Montáž svítidel zářivkových se zapojením vodičů průmyslových stropních přisazených 3 zdroje s krytem</t>
  </si>
  <si>
    <t>1248</t>
  </si>
  <si>
    <t>625</t>
  </si>
  <si>
    <t>N10000001</t>
  </si>
  <si>
    <t>LED svítidlo 5W/620lm, NM, 1hodina, selftest, IP65, třída 361x131x69mm izolace II, korpus bílý polykarbonát, světelný kryt transparent  ní polykarbonát</t>
  </si>
  <si>
    <t>1250</t>
  </si>
  <si>
    <t>N20000002</t>
  </si>
  <si>
    <t>LED svítidlo 1W/60lm, NM, 1hodina, selftest, IP65, třída 361x131x69mm izolace II, korpus bílý polykarbonát, světelný kryt transparent  ní polykarbonát</t>
  </si>
  <si>
    <t>1252</t>
  </si>
  <si>
    <t>627</t>
  </si>
  <si>
    <t>S10000010</t>
  </si>
  <si>
    <t>LED svítidlo 154W/5000K/21000lm, CRI80, 60000hodin,230V 300x300x100mm IP67, korpus ocelový plech černý lak, PMMA optika UGR22  světelný kryt tvrzené nárazu odolné čiré sklo, svítidlo lze na  kloubu natáčet</t>
  </si>
  <si>
    <t>1254</t>
  </si>
  <si>
    <t>S20000011</t>
  </si>
  <si>
    <t>LED svítidlo 9,8W/3000K/830lm, CRI80, 50000hodin, 230V 150x150x247 korpus tlakově litý hliník bílý lak, optika s úhlem vyzařování  40°, světelný kryt tvrzené čiré sklo, IP65</t>
  </si>
  <si>
    <t>1256</t>
  </si>
  <si>
    <t>629</t>
  </si>
  <si>
    <t>210220022</t>
  </si>
  <si>
    <t>Montáž uzemňovacího vedení vodičů FeZn pomocí svorek v zemi drátem do 10 mm ve městské zástavbě</t>
  </si>
  <si>
    <t>1258</t>
  </si>
  <si>
    <t>354410730</t>
  </si>
  <si>
    <t>součásti pro hromosvody a uzemňování vodiče  svodů dráty FeZn drát průměr 10 mm FeZn  1 kg=1,61m</t>
  </si>
  <si>
    <t>1260</t>
  </si>
  <si>
    <t>631</t>
  </si>
  <si>
    <t>210220101</t>
  </si>
  <si>
    <t>Montáž hromosvodného vedení svodových vodičů s podpěrami průměru do 10 mm</t>
  </si>
  <si>
    <t>1262</t>
  </si>
  <si>
    <t>354410770</t>
  </si>
  <si>
    <t>drát průměr 8 mm AlMgSi</t>
  </si>
  <si>
    <t>1264</t>
  </si>
  <si>
    <t>633</t>
  </si>
  <si>
    <t>354416700</t>
  </si>
  <si>
    <t>podpěry vedení hromosvodu PV 11b Cu</t>
  </si>
  <si>
    <t>1266</t>
  </si>
  <si>
    <t>210220201</t>
  </si>
  <si>
    <t>Montáž hromosvodného vedení jímacích tyčí délky do 3m na střešní hřeben</t>
  </si>
  <si>
    <t>1268</t>
  </si>
  <si>
    <t>635</t>
  </si>
  <si>
    <t>354410610</t>
  </si>
  <si>
    <t>součásti pro hromosvody a uzemňování tyče jímací jímací tyč s kovaným hrotem FeZn d = 19 mm JK 2,0    2000 mm</t>
  </si>
  <si>
    <t>1270</t>
  </si>
  <si>
    <t>210220301</t>
  </si>
  <si>
    <t>Montáž svorek hromosvodných typu SS, SR 03 se 2 šrouby</t>
  </si>
  <si>
    <t>1272</t>
  </si>
  <si>
    <t>637</t>
  </si>
  <si>
    <t>354418850</t>
  </si>
  <si>
    <t>svorka spojovací SS pro lano D8-10 mm</t>
  </si>
  <si>
    <t>1274</t>
  </si>
  <si>
    <t>354419960</t>
  </si>
  <si>
    <t>svorka odbočovací a spojovací SR 3a pro spojování kruhových a páskových vodičů    FeZn</t>
  </si>
  <si>
    <t>1276</t>
  </si>
  <si>
    <t>639</t>
  </si>
  <si>
    <t>210220302</t>
  </si>
  <si>
    <t>Montáž svorek hromosvodných typu ST, SJ, SK, SZ, SR 01, 02 se 3 a více šrouby</t>
  </si>
  <si>
    <t>1278</t>
  </si>
  <si>
    <t>354419250</t>
  </si>
  <si>
    <t>svorka zkušební SZ pro lano D6-12 mm   FeZn</t>
  </si>
  <si>
    <t>641</t>
  </si>
  <si>
    <t>354B00001</t>
  </si>
  <si>
    <t>ekvipotencionální svorkovnice  DEHN K12</t>
  </si>
  <si>
    <t>1282</t>
  </si>
  <si>
    <t>354B00003</t>
  </si>
  <si>
    <t>instalační materiál</t>
  </si>
  <si>
    <t>1284</t>
  </si>
  <si>
    <t>643</t>
  </si>
  <si>
    <t>210800105</t>
  </si>
  <si>
    <t>Montáž měděných kabelů CYKY,CYBY,CYMY,NYM,CYKYLS,CYKYLo 3x1,5 mm2</t>
  </si>
  <si>
    <t>1286</t>
  </si>
  <si>
    <t>341110300</t>
  </si>
  <si>
    <t>kabely silové s měděným jádrem pro jmenovité napětí 750 V CYKY -  RE průřez   Cu číslo  bázová cena mm2</t>
  </si>
  <si>
    <t>1288</t>
  </si>
  <si>
    <t>645</t>
  </si>
  <si>
    <t>210800106</t>
  </si>
  <si>
    <t>Montáž měděných kabelů CYKY,CYBY,CYMY,NYM,CYKYLS,CYKYLo 3x2,5 mm2</t>
  </si>
  <si>
    <t>1290</t>
  </si>
  <si>
    <t>341110360</t>
  </si>
  <si>
    <t>1292</t>
  </si>
  <si>
    <t>647</t>
  </si>
  <si>
    <t>210800112R</t>
  </si>
  <si>
    <t>Montáž izolovaných kabelů měděných do 1 kV CYKY, CYBY, CYMY, NYM, CYKYLS, CYKYLo, počtu a průřezu žil 5 x 6 mm2</t>
  </si>
  <si>
    <t>1294</t>
  </si>
  <si>
    <t>341111000</t>
  </si>
  <si>
    <t>kabely silové s měděným jádrem pro jmenovité napětí 750 V CYKY   TP-KK-134/01 průřez   Cu číslo  bázová cena mm2       kg/m      Kč/m 5 x  6       0,294      68,33</t>
  </si>
  <si>
    <t>1296</t>
  </si>
  <si>
    <t>649</t>
  </si>
  <si>
    <t>210800115</t>
  </si>
  <si>
    <t>Montáž izolovaných kabelů měděných do 1 kV CYKY, CYBY, CYMY, NYM, CYKYLS, CYKYLo, počtu a průřezu žil 5 x 1,5 mm2</t>
  </si>
  <si>
    <t>1298</t>
  </si>
  <si>
    <t>341110900</t>
  </si>
  <si>
    <t>1300</t>
  </si>
  <si>
    <t>651</t>
  </si>
  <si>
    <t>210800117</t>
  </si>
  <si>
    <t>Montáž izolovaných kabelů měděných do 1 kV uložených pod omítku ve stěně CYKY, CYBY, CYMY, NYM, CYKYLS, CYKYLo, počtu a průřezu žil 5 x 4 mm2</t>
  </si>
  <si>
    <t>1302</t>
  </si>
  <si>
    <t>341110980</t>
  </si>
  <si>
    <t>KABELY A VODIČE Kabely silové s měděným jádrem pro jmenovité napětí 750 V CYKY   PN-KV-061-00 5 x  4</t>
  </si>
  <si>
    <t>1304</t>
  </si>
  <si>
    <t>653</t>
  </si>
  <si>
    <t>210802041</t>
  </si>
  <si>
    <t>Montáž šňůr měděných bez ukončení do 1 kV středních uložených volně CMFM, CGSG, CSSS, CGSU, do 1 kV, počtu a průřezu žil 2 x 0,35 až 7 x 1,5 mm2 (do 0,4 kg)</t>
  </si>
  <si>
    <t>1306</t>
  </si>
  <si>
    <t>341431760</t>
  </si>
  <si>
    <t>Vodiče izolované s měděným jádrem šňůry s měděným jádrem šňůry pro 300/500 V CMFM,  PN-KV-072-03 CMFM 3 x 1,50</t>
  </si>
  <si>
    <t>1308</t>
  </si>
  <si>
    <t>46-M</t>
  </si>
  <si>
    <t>Zemní práce při extr.mont.pracích</t>
  </si>
  <si>
    <t>655</t>
  </si>
  <si>
    <t>460680452</t>
  </si>
  <si>
    <t>Vysekání kapes a výklenků ve zdivu cihelném pro krabice 10x10x8 cm</t>
  </si>
  <si>
    <t>1310</t>
  </si>
  <si>
    <t>460680502</t>
  </si>
  <si>
    <t>Vysekání rýh pro montáž trubek a kabelů ve zdivu cihelném hloubky do 3 cm a šířky do 5 cm</t>
  </si>
  <si>
    <t>1312</t>
  </si>
  <si>
    <t>657</t>
  </si>
  <si>
    <t>460680503</t>
  </si>
  <si>
    <t>Vysekání rýh pro montáž trubek a kabelů ve zdivu cihelném hloubky do 3 cm a šířky do 7 cm</t>
  </si>
  <si>
    <t>1314</t>
  </si>
  <si>
    <t>M211</t>
  </si>
  <si>
    <t>Slaboproudá elektrotechnika</t>
  </si>
  <si>
    <t>M22-1-1</t>
  </si>
  <si>
    <t>Strukturovaná kabláž - dodávka</t>
  </si>
  <si>
    <t>Zásuvka datová 1xRJ 45 Cat.5e kompletní vč.rámečku, krabice V 1.P.P. - 4ks +1n.p. - 4ks = 8ks</t>
  </si>
  <si>
    <t>1316</t>
  </si>
  <si>
    <t>659</t>
  </si>
  <si>
    <t>M22-1-2</t>
  </si>
  <si>
    <t>nestíněný kabel CAT 5e, 4x2x0,5 s PVC pláštěm, kroucený s PVC křížem a Cu žílami  Kabel k zásuvkám 1.PP - 340m + 1.NP 320m = 660m</t>
  </si>
  <si>
    <t>1318</t>
  </si>
  <si>
    <t>M22-1-3</t>
  </si>
  <si>
    <t>Trubka ohebná PVC pr. 16 p.o. Pro datové kabely v 1.PP - 50m v 1.NP 50 m = 100 m</t>
  </si>
  <si>
    <t>1320</t>
  </si>
  <si>
    <t>661</t>
  </si>
  <si>
    <t>M22-1-4</t>
  </si>
  <si>
    <t>Protahovací vodič do trubek pr. 2.5 mm Pomocný vodič pro protahování kabeláže v zasekaných trubkách, stejná délka jako je součet všech trubek ve zdi 100+rez10=110m</t>
  </si>
  <si>
    <t>1322</t>
  </si>
  <si>
    <t>M22-1-5</t>
  </si>
  <si>
    <t>Lišta vkládací 60x40 vč.víka, tvarovek a kotvení na stěnu V1.n.p.=50m</t>
  </si>
  <si>
    <t>1324</t>
  </si>
  <si>
    <t>663</t>
  </si>
  <si>
    <t>M22-1-6</t>
  </si>
  <si>
    <t>popiska rozvaděče, zásuvky, patch panelu Popis 8 ks zásuvek SKS, nalepení štítků=8 ks</t>
  </si>
  <si>
    <t>1326</t>
  </si>
  <si>
    <t>M22-1-7</t>
  </si>
  <si>
    <t>Protipožární ucpávka průrazu mezi požárními úseky Instalace mezi požárními úseky dle PBŘ</t>
  </si>
  <si>
    <t>1328</t>
  </si>
  <si>
    <t>665</t>
  </si>
  <si>
    <t>M22-1-8</t>
  </si>
  <si>
    <t>drobný montážní, úložný + podružný materiál Hmoždinky, šrouby, hřebíky, sádra, špalíky, příchytky, kotvy, podpěry atd.</t>
  </si>
  <si>
    <t>1330</t>
  </si>
  <si>
    <t>001</t>
  </si>
  <si>
    <t>Datový rozvaděč DR v ředitelně doplnění</t>
  </si>
  <si>
    <t>M22-1-9</t>
  </si>
  <si>
    <t>19" rozvodný panel 5x220V-3m s přepěťovou ochranou instalován v DR v 1.NP = 1 ks</t>
  </si>
  <si>
    <t>1332</t>
  </si>
  <si>
    <t>667</t>
  </si>
  <si>
    <t>M22-1-10</t>
  </si>
  <si>
    <t>19" vyvazovací panel 1U 5x plastová úchytka  1ks pro patch panel = 1 ks</t>
  </si>
  <si>
    <t>1334</t>
  </si>
  <si>
    <t>M22-1-11</t>
  </si>
  <si>
    <t>Police pro nestandardní komponenty Pro instalaci záznamového zařízení rozměr 19"</t>
  </si>
  <si>
    <t>1336</t>
  </si>
  <si>
    <t>669</t>
  </si>
  <si>
    <t>M22-1-12</t>
  </si>
  <si>
    <t>Montážní sada M6 Vyvaz.panel 5 ks +patch penel 4x4+police 4 = 25 ks</t>
  </si>
  <si>
    <t>1338</t>
  </si>
  <si>
    <t>M22-1-13</t>
  </si>
  <si>
    <t>metalický patch panel 24xRJ45/UTP/cat.5/1U Pro datové rozvody 8 portů = 8/24 = 1 ks</t>
  </si>
  <si>
    <t>1340</t>
  </si>
  <si>
    <t>002</t>
  </si>
  <si>
    <t>Kamerový systém</t>
  </si>
  <si>
    <t>671</t>
  </si>
  <si>
    <t>M22-1-14</t>
  </si>
  <si>
    <t>"5.0 Megapixelová, R6, IP vnitřní antivandal miniDome kamera s IR a wifi, 1/3"" progressive CMOS, komprese H.264 / MJPEG/H.264+, max.rozlišení: (2560×1920), 25fps (2048×1536), 25fps (1920× 1080), 25fps (1280×720), objektiv: 4mm (6mm volitelně) @ F1.2, úhel záběru: úhel záběru: 70°(4mm), 43.3°(6mm), Citlivost: 0.01Lux @(F1.2,AGC ON) 0 LUX s IR, Den &amp; Noc:ICR automaticky, 3D-DNR, D-WDR, Slot na SD/SDHC/SDXC kartu až 128GB, Wifi standard: IEEE802.11b, 802.11g, 802.11n, Napájení: DC12V/416mA, PoE (802.3af, Power over Ethernet), Dosah IR:10-30m, Krytí: IP66, Pracovní rozsah: -30°C – 60°C, Poplachový I/O 1/1, Audio I/O 1/1, Antivandal krytí: IEC60068-2-75Eh, 20J; EN50102, až IK10, Program iVMS4200 zdarma, doporučený kryt pro skrytou montáž kabelů: DS-1280ZJ-DM18" Vnitřní kamery - rozmístění dle půdorysného plánu = 6 ks</t>
  </si>
  <si>
    <t>1342</t>
  </si>
  <si>
    <t>M22-1-15</t>
  </si>
  <si>
    <t>Stěnový držák pro mini dome kamery pro 6 ks IP kamer = 6 ks držáku</t>
  </si>
  <si>
    <t>1344</t>
  </si>
  <si>
    <t>673</t>
  </si>
  <si>
    <t>M22-1-16</t>
  </si>
  <si>
    <t>8 kanálový 4K síťový digitální videorekordér, záznam video&amp;audio, komprese H.265/H.264/MPEG4,  vstupní/odchozí šířka pásma 160M/256Mbps, dekódování hl. monitor: 4-k @ 4K, nebo 16-k @ 1080p, HDMI (4K) a VGA na hlavní monitor, 1x RJ45 10M/100M/1000M Ethernet Port, podpora 2x HDD o kapacitě 6TB, 1* USB 2.0, 1* USB 3.0, bez HDD, Poplachový I/O: 4/1, lokalizace v čj., napájení: 240V AC, 50Hz/15W, velikost 1U, Program iVMS4200 zdarma  pro celý systém CCTV - 8vstupů = 6 IP kamer</t>
  </si>
  <si>
    <t>1346</t>
  </si>
  <si>
    <t>M22-1-17</t>
  </si>
  <si>
    <t>Pevný disk pro CCTV systémy 3TB rozšíření záznamu na dobu 7 dnů</t>
  </si>
  <si>
    <t>1348</t>
  </si>
  <si>
    <t>675</t>
  </si>
  <si>
    <t>M22-1-18</t>
  </si>
  <si>
    <t>WiFi. Frekvence 2412-2462MHz, Normy 802.11b/g/n, Max rychlost 300Mbps, LAN port 1xRJ45 10/100Mbps, napájení 12-24V ( pouze PoE), Bezdrátové operační módy AP, operační módy Bridge, DHCP server/klient Ne/Ano, šifrování WEP, WPA,WPA2,  instalace v tělocvičně 1.PP - 1 ks + 1.NP - 1 ks  = 2 ks</t>
  </si>
  <si>
    <t>1350</t>
  </si>
  <si>
    <t>003</t>
  </si>
  <si>
    <t>Aktivní prvky</t>
  </si>
  <si>
    <t>M22-1-19</t>
  </si>
  <si>
    <t>1352</t>
  </si>
  <si>
    <t>677</t>
  </si>
  <si>
    <t>M22-1-20</t>
  </si>
  <si>
    <t>Prpojovací PATCH kabely Cat.5e UTP - 2 m Pro datové rozvody 8 portů=8 ks</t>
  </si>
  <si>
    <t>1354</t>
  </si>
  <si>
    <t>M22-1-21</t>
  </si>
  <si>
    <t>Záložní zdroj UPS 1500VA montáž do RACKu Záložní zdroj pro záznamové zařízení CCTV - postačí 1 ks UPS</t>
  </si>
  <si>
    <t>1356</t>
  </si>
  <si>
    <t>M22</t>
  </si>
  <si>
    <t>Strukturovaná kabeláž - montáž</t>
  </si>
  <si>
    <t>679</t>
  </si>
  <si>
    <t>220290001</t>
  </si>
  <si>
    <t>Zásuvka datová 1xRJ 45 Cat.5e kompletní vč.rámečku, krabice V 1.PP - 4 ks + 1.NP - 4 ks = 8 ks</t>
  </si>
  <si>
    <t>1358</t>
  </si>
  <si>
    <t>220280201</t>
  </si>
  <si>
    <t>nestíněný kabel CAT 5e, 4x2x0,5 s PVC pláštěm, kroucený s PVC křížem a Cu žílami Kabel k zásuvkám 1.PP - 340m + 1.NP 320m = 660m</t>
  </si>
  <si>
    <t>1360</t>
  </si>
  <si>
    <t>681</t>
  </si>
  <si>
    <t>220260531</t>
  </si>
  <si>
    <t>1362</t>
  </si>
  <si>
    <t>220270301</t>
  </si>
  <si>
    <t>1364</t>
  </si>
  <si>
    <t>683</t>
  </si>
  <si>
    <t>220300201</t>
  </si>
  <si>
    <t>připojení kabelu 4P na patch panel Ukončrení 8 portů v DR + v zásuvkách 8 ks = 16 potrů</t>
  </si>
  <si>
    <t>1366</t>
  </si>
  <si>
    <t>220111431</t>
  </si>
  <si>
    <t>měření metalické kabeláže (cat.5e), měř. protokol zapojení podle zásuvek 8 portů = 8 ks</t>
  </si>
  <si>
    <t>4P</t>
  </si>
  <si>
    <t>1368</t>
  </si>
  <si>
    <t>685</t>
  </si>
  <si>
    <t>220260725</t>
  </si>
  <si>
    <t>Lišta plastová vkládací 60x40 vč.víka, tvarovek, kotvení V 1.NP = 50m</t>
  </si>
  <si>
    <t>1370</t>
  </si>
  <si>
    <t>220110346</t>
  </si>
  <si>
    <t>1372</t>
  </si>
  <si>
    <t>687</t>
  </si>
  <si>
    <t>220261662</t>
  </si>
  <si>
    <t>drážka pro trubku 16 vč.začištění Stejná délka jako PVC trubka 16 mm = 100m</t>
  </si>
  <si>
    <t>1374</t>
  </si>
  <si>
    <t>460680041</t>
  </si>
  <si>
    <t>Průraz zdí 30-45 cm Průrazy 1.PP - 1 ks + 1.NP - 4 ks = 5 ks</t>
  </si>
  <si>
    <t>1376</t>
  </si>
  <si>
    <t>689</t>
  </si>
  <si>
    <t>460680042</t>
  </si>
  <si>
    <t>průraz stropu Průraz stropu z 1.PP 1ks do 1.NP - 1ks</t>
  </si>
  <si>
    <t>1378</t>
  </si>
  <si>
    <t>M22-1-22</t>
  </si>
  <si>
    <t>1380</t>
  </si>
  <si>
    <t>691</t>
  </si>
  <si>
    <t>M22-1-23</t>
  </si>
  <si>
    <t>1382</t>
  </si>
  <si>
    <t>004</t>
  </si>
  <si>
    <t>Datový rozvaděč DR v ředitelně - doplnění</t>
  </si>
  <si>
    <t>M22-1-24</t>
  </si>
  <si>
    <t>1384</t>
  </si>
  <si>
    <t>693</t>
  </si>
  <si>
    <t>M22-1-25</t>
  </si>
  <si>
    <t>19" vyvazovací panel 1U 5x plastová úchytka 1ks pro patch panel = 1 ks</t>
  </si>
  <si>
    <t>1386</t>
  </si>
  <si>
    <t>M22-1-26</t>
  </si>
  <si>
    <t>Police pro nestandardní komponenty Pro instalaci komponentů a zařízení,které nemají rozměr 19"</t>
  </si>
  <si>
    <t>1388</t>
  </si>
  <si>
    <t>695</t>
  </si>
  <si>
    <t>M22-1-27</t>
  </si>
  <si>
    <t>1390</t>
  </si>
  <si>
    <t>M22-029-0971</t>
  </si>
  <si>
    <t>metalický patch panel 24xRJ45/UTP/cat.5e/1U Pro datové rozvody 8 portů = 8/24 = 1 ks</t>
  </si>
  <si>
    <t>1392</t>
  </si>
  <si>
    <t>005</t>
  </si>
  <si>
    <t>697</t>
  </si>
  <si>
    <t>M22-1-28</t>
  </si>
  <si>
    <t>1394</t>
  </si>
  <si>
    <t>220060045</t>
  </si>
  <si>
    <t>Stěnový držák pro mini dome kamery pro 6ks IP kamer = 6 ks držáku</t>
  </si>
  <si>
    <t>1396</t>
  </si>
  <si>
    <t>699</t>
  </si>
  <si>
    <t>M22-1-29</t>
  </si>
  <si>
    <t>8 kanálový 4K síťový digitální videorekordér, záznam video&amp;audio, komprese H.265/H.264/MPEG4, vstupní/odchozí šířka pásma 160M/256Mbps, dekódování hl. monitor: 4-k @ 4K, nebo 16-k @ 1080p, HDMI (4K) a VGA na hlavní monitor, 1x RJ45 10M/100M/1000M Ethernet Port, podpora 2x HDD o kapacitě 6TB, 1* USB 2.0, 1* USB 3.0, bez HDD, Poplachový I/O: 4/1, lokalizace v čj., napájení: 240V AC, 50Hz/15W, velikost 1U, Program iVMS4200 zdarma pro celý systém CCTV - 8vstupů = 6 IP kamer</t>
  </si>
  <si>
    <t>1398</t>
  </si>
  <si>
    <t>M22-1-30</t>
  </si>
  <si>
    <t>1400</t>
  </si>
  <si>
    <t>701</t>
  </si>
  <si>
    <t>M22-1-31</t>
  </si>
  <si>
    <t>Konfigurace, zaškolení a test systému Oživení, nastavení, seřízení kamer atd..</t>
  </si>
  <si>
    <t>1402</t>
  </si>
  <si>
    <t>M22-1-32</t>
  </si>
  <si>
    <t>Vysoce kvalitní ethernetový přepínač, jehož pomocí propojíte ve vaší sítí až 8 počítačů s přenosovou rychlostí až 1 Gb/s na port. 16 portů jsou navíc vybaveny možností napájení síťových prvků pomocí PoE standardu. Přepínač podporuje celé řady ethernetových protokolů, jako je například 802.3u, 802.3ab a 802.3af. Každý z osmi portů je opatřen led indikátorem, díky kterému vždy snadno zkontroluje správný běh jednotlivých portů a tím i vaší sítě. Přepínač disponuje celkovou šířkou pásma až 16 Gb/s. Samozřejmě podporuje, jak full-duplex, tak i half-duplex režim. Pro napojení IP kamer 6ks = 1 ks switch</t>
  </si>
  <si>
    <t>1404</t>
  </si>
  <si>
    <t>006</t>
  </si>
  <si>
    <t>703</t>
  </si>
  <si>
    <t>M22-1-33</t>
  </si>
  <si>
    <t>WiFi. Frekvence 2412-2462MHz, Normy 802.11b/g/n, Max rychlost 300Mbps, LAN port 1xRJ45 10/100Mbps, napájení 12-24V ( pouze PoE), Bezdrátové operační módy AP, operační módy Bridge, DHCP server/klient Ne/Ano, šifrování WEP, WPA,WPA2, instalace na chodbách 1.PP - 1 ks + 1.NP - 1 ks = 2 ks</t>
  </si>
  <si>
    <t>1406</t>
  </si>
  <si>
    <t>M22-1-34</t>
  </si>
  <si>
    <t>Dokumentace skutečného stavu Zpracování dokumentace skutečného stavu 4x papírová podoba + 1x digitální forma, předání zákazníkovi</t>
  </si>
  <si>
    <t>1408</t>
  </si>
  <si>
    <t>705</t>
  </si>
  <si>
    <t>M22-1-35</t>
  </si>
  <si>
    <t>Prpojovací PATCH kabely Cat.5 UTP - 2 m Pro datové rozvody 8portů=8ks</t>
  </si>
  <si>
    <t>1410</t>
  </si>
  <si>
    <t>M22-1-36</t>
  </si>
  <si>
    <t>1412</t>
  </si>
  <si>
    <t>M22-2-1</t>
  </si>
  <si>
    <t>Školní zvonek - dodávka</t>
  </si>
  <si>
    <t>707</t>
  </si>
  <si>
    <t>Kabel sdělovací 2x0,8 mm s Cu vodiči dle vyhl.č.23/2008Sb. V 1.PP - 20m + 1.NP - 100m = 120 m</t>
  </si>
  <si>
    <t>1414</t>
  </si>
  <si>
    <t>M22-2-2</t>
  </si>
  <si>
    <t>Zvonek 12V/24V melodický - školní zvonění v 1.PP - 1 ks + 1.NP - 1 ks =  2 ks</t>
  </si>
  <si>
    <t>1416</t>
  </si>
  <si>
    <t>709</t>
  </si>
  <si>
    <t>M22-2-3</t>
  </si>
  <si>
    <t>Trubka elektroinstalační ohebná PVC pr. 16 mm V 1.PP - 20m + 1.NP - 20m = 40m</t>
  </si>
  <si>
    <t>1418</t>
  </si>
  <si>
    <t>M22-2-4</t>
  </si>
  <si>
    <t>Protahovací vodič do trubek pr. 2.5 mm Pomocný vodič pro protahování kabeláže v zasekaných trubkách, stejná délka jako je součet všech trubek ve zdi 40 = 40 m + konce, které budou ponechány v rezervě z krabic pro snažší uchopení drátu.40+rez5=45m</t>
  </si>
  <si>
    <t>1420</t>
  </si>
  <si>
    <t>M22-2-5</t>
  </si>
  <si>
    <t>Krabice elektroinstalační protahovací z PE vč.zasekání Krabice osazeny v rozích pro snažši zatažení kabeláže do PVC trubek v úsecích po 6 m. 45:6=9 ks</t>
  </si>
  <si>
    <t>1422</t>
  </si>
  <si>
    <t>M22-2-6</t>
  </si>
  <si>
    <t>1424</t>
  </si>
  <si>
    <t>M22-2-7</t>
  </si>
  <si>
    <t>1426</t>
  </si>
  <si>
    <t>Školní zvonek - montáž</t>
  </si>
  <si>
    <t>220280010</t>
  </si>
  <si>
    <t>1428</t>
  </si>
  <si>
    <t>715</t>
  </si>
  <si>
    <t>M22-2-8</t>
  </si>
  <si>
    <t>Zvonek 12V/24V melodický - školní zvonění v 1.PP - 1 ks + 1.NP - 1 ks = 2 ks</t>
  </si>
  <si>
    <t>1430</t>
  </si>
  <si>
    <t>M22-2-9</t>
  </si>
  <si>
    <t>Výrobní (dílenská) dokumentace Zpracování výrobní dokumentace odsouhlasení hlavním projektantem a investorem stavby vč.vyvzorkování použitých výrozků a zařízení před realizací stavby</t>
  </si>
  <si>
    <t>1432</t>
  </si>
  <si>
    <t>717</t>
  </si>
  <si>
    <t>M22-2-10</t>
  </si>
  <si>
    <t>Uvedení systému školního zvonku do provozu Zapojení komponentů v rozvaděči, odzkoušení, proměření, předání zákazníkovi, zkušební provoz</t>
  </si>
  <si>
    <t>1434</t>
  </si>
  <si>
    <t>220260532</t>
  </si>
  <si>
    <t>1436</t>
  </si>
  <si>
    <t>719</t>
  </si>
  <si>
    <t>220261663</t>
  </si>
  <si>
    <t>Drážka pro trubku 16 včetně začištění Stejná délka jako tento druh chráničky tj. 40 m, vysekání rýchy, uložení chráničky do rýhy, uchycení hřebíky (sádrou, zahození drážky</t>
  </si>
  <si>
    <t>1438</t>
  </si>
  <si>
    <t>22 027 0301</t>
  </si>
  <si>
    <t>1440</t>
  </si>
  <si>
    <t>22 026 0003</t>
  </si>
  <si>
    <t>1442</t>
  </si>
  <si>
    <t>460680043</t>
  </si>
  <si>
    <t>1444</t>
  </si>
  <si>
    <t>723</t>
  </si>
  <si>
    <t>M22-2-44</t>
  </si>
  <si>
    <t>1446</t>
  </si>
  <si>
    <t>M22-2-12</t>
  </si>
  <si>
    <t>1448</t>
  </si>
  <si>
    <t>725</t>
  </si>
  <si>
    <t>M22-2-13</t>
  </si>
  <si>
    <t>1450</t>
  </si>
  <si>
    <t>03 - Stavební objekt - stavební úpravy stávající objekt</t>
  </si>
  <si>
    <t>Martina Havířová, Vranovská 1348, 34901 Stříbro</t>
  </si>
  <si>
    <t xml:space="preserve">    61.1 - Úprava povrchů vnitřních - stávající budova</t>
  </si>
  <si>
    <t xml:space="preserve">    96 - Bourání konstrukcí</t>
  </si>
  <si>
    <t xml:space="preserve">    735 - Ústřední vytápění - otopná tělesa</t>
  </si>
  <si>
    <t xml:space="preserve">    767 - Konstrukce zámečnické - vyrovnávací schodiště</t>
  </si>
  <si>
    <t xml:space="preserve">    771 - Podlahy z dlaždic</t>
  </si>
  <si>
    <t xml:space="preserve">    776 - Podlahy povlakové</t>
  </si>
  <si>
    <t xml:space="preserve">    M21 - Elektroinstalace sinoproud</t>
  </si>
  <si>
    <t>310239411</t>
  </si>
  <si>
    <t>Zazdívka otvorů ve zdivu nadzákladovém cihlami pálenými plochy přes 1 m2 do 4 m2 na maltu cementovou</t>
  </si>
  <si>
    <t>přizdívka 2pp</t>
  </si>
  <si>
    <t>0,49*6,44*0,4</t>
  </si>
  <si>
    <t>311231116</t>
  </si>
  <si>
    <t>Zdivo z cihel pálených nosné z cihel plných dl. 290 mm P 7 až 15, na maltu MC-5 nebo MC-10</t>
  </si>
  <si>
    <t>1pp - zazdívka okna</t>
  </si>
  <si>
    <t>0,375*3,0*2,1</t>
  </si>
  <si>
    <t>1pp na vykonzolovaný průvlak</t>
  </si>
  <si>
    <t>0,3*(2,0+0,905+0,505)*2,5</t>
  </si>
  <si>
    <t>0,375*4,25*2,4</t>
  </si>
  <si>
    <t>0,375*5,7*2,4</t>
  </si>
  <si>
    <t>311231118</t>
  </si>
  <si>
    <t>Zdivo z cihel pálených nosné z cihel plných dl. 290 mm P 7 až 15, na maltu MC-15</t>
  </si>
  <si>
    <t xml:space="preserve"> pro podporu stáv.stropního panelu 2pp</t>
  </si>
  <si>
    <t>0,3*3,0*(3,15+2,3)</t>
  </si>
  <si>
    <t>317234410</t>
  </si>
  <si>
    <t>Vyzdívka mezi nosníky cihlami pálenými na maltu cementovou</t>
  </si>
  <si>
    <t>0,375*0,14*2,6</t>
  </si>
  <si>
    <t>0,375*0,18*2,8*2</t>
  </si>
  <si>
    <t>0,3*0,16*2,76</t>
  </si>
  <si>
    <t>0,375*0,2*4,1</t>
  </si>
  <si>
    <t>317941121</t>
  </si>
  <si>
    <t>Osazování ocelových válcovaných nosníků na zdivu I nebo IE nebo U nebo UE nebo L do č. 12 nebo výšky do 120 mm</t>
  </si>
  <si>
    <t>1np L50/50/4</t>
  </si>
  <si>
    <t>7,65/1000</t>
  </si>
  <si>
    <t>13010420</t>
  </si>
  <si>
    <t>úhelník ocelový rovnostranný jakost 11 375 50x50x4mm</t>
  </si>
  <si>
    <t>0,008*1,08 "Přepočtené koeficientem množství</t>
  </si>
  <si>
    <t>317941123</t>
  </si>
  <si>
    <t>Osazování ocelových válcovaných nosníků na zdivu I nebo IE nebo U nebo UE nebo L č. 14 až 22 nebo výšky do 220 mm</t>
  </si>
  <si>
    <t>podpěrný sloup HEB 200 2pp</t>
  </si>
  <si>
    <t>1*3,01*61,3/1000</t>
  </si>
  <si>
    <t>překlad nad dveřmi 2pp I140</t>
  </si>
  <si>
    <t>111,54/1000</t>
  </si>
  <si>
    <t>1pp nad novým oknem I180</t>
  </si>
  <si>
    <t>122,64/1000</t>
  </si>
  <si>
    <t>1pp překlad nad průchodem I160</t>
  </si>
  <si>
    <t>148,12/1000</t>
  </si>
  <si>
    <t>1np nad novým oknem I180</t>
  </si>
  <si>
    <t>2np nad novým oknem I200</t>
  </si>
  <si>
    <t>214,84/1000</t>
  </si>
  <si>
    <t>13010980</t>
  </si>
  <si>
    <t>ocel profilová HE-B 200 jakost 11 375</t>
  </si>
  <si>
    <t>13010720</t>
  </si>
  <si>
    <t>ocel profilová IPN 180 jakost 11 375</t>
  </si>
  <si>
    <t>13010722</t>
  </si>
  <si>
    <t>ocel profilová IPN 200 jakost 11 375</t>
  </si>
  <si>
    <t>340271021</t>
  </si>
  <si>
    <t>Zazdívka otvorů v příčkách nebo stěnách pórobetonovými tvárnicemi plochy přes 0,025 m2 do 1 m2, objemová hmotnost 500 kg/m3, tloušťka příčky 100 mm</t>
  </si>
  <si>
    <t>0,265*2,02</t>
  </si>
  <si>
    <t>340271025</t>
  </si>
  <si>
    <t>Zazdívka otvorů v příčkách nebo stěnách pórobetonovými tvárnicemi plochy přes 1 m2 do 4 m2, objemová hmotnost 500 kg/m3, tloušťka příčky 100 mm</t>
  </si>
  <si>
    <t>0,9*2,02</t>
  </si>
  <si>
    <t>3,25*4,555-0,9*2,0</t>
  </si>
  <si>
    <t>342291121</t>
  </si>
  <si>
    <t>Ukotvení příček plochými kotvami, do konstrukce cihelné</t>
  </si>
  <si>
    <t>3,25*2</t>
  </si>
  <si>
    <t>342291131</t>
  </si>
  <si>
    <t>Ukotvení příček plochými kotvami, do konstrukce betonové</t>
  </si>
  <si>
    <t>346244381</t>
  </si>
  <si>
    <t>Plentování ocelových válcovaných nosníků jednostranné cihlami na maltu, výška stojiny do 200 mm</t>
  </si>
  <si>
    <t>0,14*2,6*2</t>
  </si>
  <si>
    <t>0,18*2,8*2*2</t>
  </si>
  <si>
    <t>0,16*2,76*2</t>
  </si>
  <si>
    <t>0,2*4,1*2</t>
  </si>
  <si>
    <t>615142002</t>
  </si>
  <si>
    <t>Potažení vnitřních ploch pletivem v ploše nebo pruzích, na plném podkladu sklovláknitým provizorním přichycením nosníků</t>
  </si>
  <si>
    <t>1,0*(2,6+2,8*2+2,76+4,1)</t>
  </si>
  <si>
    <t>61.1</t>
  </si>
  <si>
    <t>Úprava povrchů vnitřních - stávající budova</t>
  </si>
  <si>
    <t>611131121</t>
  </si>
  <si>
    <t>Podkladní a spojovací vrstva vnitřních omítaných ploch penetrace akrylát-silikonová nanášená ručně stropů</t>
  </si>
  <si>
    <t>611325421</t>
  </si>
  <si>
    <t>Oprava vápenocementové omítky vnitřních ploch štukové dvouvrstvé, tloušťky do 20 mm a tloušťky štuku do 3 mm stropů, v rozsahu opravované plochy do 10%</t>
  </si>
  <si>
    <t>1pp - 01.02+01.03+01.04:</t>
  </si>
  <si>
    <t>1np - 1.02+1.03:</t>
  </si>
  <si>
    <t>2np - učebna</t>
  </si>
  <si>
    <t>6,0*6,6</t>
  </si>
  <si>
    <t>145,866+67,148+8,905+108,036</t>
  </si>
  <si>
    <t>2*0,9*2,02+2*0,265*2,02</t>
  </si>
  <si>
    <t>108,036+2*0,9*2,02+2*0,265*2,02</t>
  </si>
  <si>
    <t>+přesahy,rýhy,apod</t>
  </si>
  <si>
    <t>612315223</t>
  </si>
  <si>
    <t>Vápenná omítka jednotlivých malých ploch štuková na stěnách, plochy jednotlivě přes 0,25 do 1 m2</t>
  </si>
  <si>
    <t>1pp - 0,265*2,02*2</t>
  </si>
  <si>
    <t>612315225</t>
  </si>
  <si>
    <t>Vápenná omítka jednotlivých malých ploch štuková na stěnách, plochy jednotlivě přes 1,0 do 4 m2</t>
  </si>
  <si>
    <t>1pp - 0,9*2,02*2</t>
  </si>
  <si>
    <t>612321141</t>
  </si>
  <si>
    <t>Omítka vápenocementová vnitřních ploch nanášená ručně dvouvrstvá, tloušťky jádrové omítky do 10 mm a tloušťky štuku do 3 mm štuková svislých konstrukcí stěn</t>
  </si>
  <si>
    <t>2,95*(3,15+2,4+2,0+3,15)</t>
  </si>
  <si>
    <t>01.02:</t>
  </si>
  <si>
    <t>3,0*2,1</t>
  </si>
  <si>
    <t>01.04:</t>
  </si>
  <si>
    <t>2,95*(2,0+2,3*1,995*2)</t>
  </si>
  <si>
    <t>1.03:</t>
  </si>
  <si>
    <t>3,25*6,375-0,9*2+2,3*1,0*2</t>
  </si>
  <si>
    <t>5,7*2,4</t>
  </si>
  <si>
    <t>612325302</t>
  </si>
  <si>
    <t>Vápenocementová nebo vápenná omítka ostění nebo nadpraží štuková</t>
  </si>
  <si>
    <t>0,375*(1,0+2,07*2)*2</t>
  </si>
  <si>
    <t>oken 1pp-2np</t>
  </si>
  <si>
    <t>0,25*(2,+2,1*2)*2</t>
  </si>
  <si>
    <t>0,25*(3,6+2,1*2)</t>
  </si>
  <si>
    <t>612325421</t>
  </si>
  <si>
    <t>Oprava vápenocementové omítky vnitřních ploch štukové dvouvrstvé, tloušťky do 20 mm a tloušťky štuku do 3 mm stěn, v rozsahu opravované plochy do 10%</t>
  </si>
  <si>
    <t>01.03:</t>
  </si>
  <si>
    <t>2,95*(2,075+4,525)*2-0,8*2,0*2</t>
  </si>
  <si>
    <t>1.02:</t>
  </si>
  <si>
    <t>3,25*(4,525+6,0)-2,4*2,1</t>
  </si>
  <si>
    <t>3,25*(4,18+1,5+2,0)-0,8*2,0</t>
  </si>
  <si>
    <t>3,2*(6,0+6,6)*2-(5,7*2,4+3,6*2,1+0,9*2,0)</t>
  </si>
  <si>
    <t>612325423</t>
  </si>
  <si>
    <t>Oprava vápenocementové omítky vnitřních ploch štukové dvouvrstvé, tloušťky do 20 mm a tloušťky štuku do 3 mm stěn, v rozsahu opravované plochy přes 30 do 50%</t>
  </si>
  <si>
    <t>2,95*(3,0+4,525)*2-(2,4*2,1+3,0*2,1+0,9*2,02*2)</t>
  </si>
  <si>
    <t>2,95*(2,935*2+2,895*2)</t>
  </si>
  <si>
    <t>(2,3*2,895)/2</t>
  </si>
  <si>
    <t>612331121</t>
  </si>
  <si>
    <t>Omítka cementová vnitřních ploch nanášená ručně jednovrstvá, tloušťky do 10 mm hladká svislých konstrukcí stěn</t>
  </si>
  <si>
    <t>2,95*(6,25+4,1)+1,1*2,0</t>
  </si>
  <si>
    <t>61282103r</t>
  </si>
  <si>
    <t>Sanační omítka vnitřních ploch stěn vyrovnávací vrstva, prováděná v tl. do 20 mm ručně</t>
  </si>
  <si>
    <t>3,6*2,1+2*2,4*2,1</t>
  </si>
  <si>
    <t>3,6+2,1*2+2*2,4+4*2,1</t>
  </si>
  <si>
    <t>21*1,05 "Přepočtené koeficientem množství</t>
  </si>
  <si>
    <t>632451022</t>
  </si>
  <si>
    <t>Potěr cementový vyrovnávací z malty (MC-15) v pásu o průměrné (střední) tl. přes 20 do 30 mm</t>
  </si>
  <si>
    <t>0,375*(2,4*2+3,6)</t>
  </si>
  <si>
    <t>985131311</t>
  </si>
  <si>
    <t>Očištění ploch stěn, rubu kleneb a podlah ruční dočištění ocelovými kartáči</t>
  </si>
  <si>
    <t>2pp stávající zdivo - sanace</t>
  </si>
  <si>
    <t>doplnění bet.maz. 2pp nad zákl.pasem</t>
  </si>
  <si>
    <t>0,3</t>
  </si>
  <si>
    <t>642944121</t>
  </si>
  <si>
    <t>Osazení ocelových dveřních zárubní lisovaných nebo z úhelníků dodatečně s vybetonováním prahu, plochy do 2,5 m2</t>
  </si>
  <si>
    <t>55331201</t>
  </si>
  <si>
    <t>zárubeň ocelová pro běžné zdění hranatý profil s drážkou 110 800 L/P</t>
  </si>
  <si>
    <t>55331203</t>
  </si>
  <si>
    <t>zárubeň ocelová pro běžné zdění hranatý profil s drážkou 110 900 L/P</t>
  </si>
  <si>
    <t>pro opravu vně omítek kolem nových oken</t>
  </si>
  <si>
    <t>10,0*5,5</t>
  </si>
  <si>
    <t>55*20 "Přepočtené koeficientem množství</t>
  </si>
  <si>
    <t>95-003-ozn.33</t>
  </si>
  <si>
    <t>D+M sklopná pojízdná plošina pro imobilní</t>
  </si>
  <si>
    <t>952901111</t>
  </si>
  <si>
    <t>Vyčištění budov nebo objektů před předáním do užívání budov bytové nebo občanské výstavby, světlé výšky podlaží do 4 m</t>
  </si>
  <si>
    <t>7,0*7,0*2</t>
  </si>
  <si>
    <t>Bourání konstrukcí</t>
  </si>
  <si>
    <t>711131811</t>
  </si>
  <si>
    <t>Odstranění izolace proti zemní vlhkosti na ploše vodorovné V</t>
  </si>
  <si>
    <t>2pp v místě nového základu</t>
  </si>
  <si>
    <t>0,6*(2,45+2,9)</t>
  </si>
  <si>
    <t>764001821</t>
  </si>
  <si>
    <t>Demontáž klempířských konstrukcí krytiny ze svitků nebo tabulí do suti</t>
  </si>
  <si>
    <t>stáv.objekt - rozebrání a případná úprava pro upevnění dřev.kce pláště S4</t>
  </si>
  <si>
    <t>1,0*14,4</t>
  </si>
  <si>
    <t>764002851</t>
  </si>
  <si>
    <t>Demontáž klempířských konstrukcí oplechování parapetů do suti</t>
  </si>
  <si>
    <t>3,0+5,7*2</t>
  </si>
  <si>
    <t>764002861</t>
  </si>
  <si>
    <t>Demontáž klempířských konstrukcí oplechování říms do suti</t>
  </si>
  <si>
    <t>14,4-2,0</t>
  </si>
  <si>
    <t>766441821</t>
  </si>
  <si>
    <t>Demontáž parapetních desek dřevěných nebo plastových šířky do 300 mm délky přes 1m</t>
  </si>
  <si>
    <t>767161813</t>
  </si>
  <si>
    <t>Demontáž zábradlí rovného nerozebíratelný spoj hmotnosti 1 m zábradlí do 20 kg</t>
  </si>
  <si>
    <t>2,7*2+0,6*2</t>
  </si>
  <si>
    <t>767413812</t>
  </si>
  <si>
    <t>Demontáž plastových kazet skládaného pláště výšky budovy přes 12 do 24 m skladebné šířky kazety do 500 mm šroubováním</t>
  </si>
  <si>
    <t>stěny</t>
  </si>
  <si>
    <t>11,4*14,4</t>
  </si>
  <si>
    <t>-(3,0*2,1+5,7*2,4*2+1,8*2,1)</t>
  </si>
  <si>
    <t>podhled</t>
  </si>
  <si>
    <t>0,9*14,4</t>
  </si>
  <si>
    <t>767415861</t>
  </si>
  <si>
    <t>Demontáž podkladního roštu</t>
  </si>
  <si>
    <t>776201812</t>
  </si>
  <si>
    <t>Demontáž povlakových podlahovin lepených ručně s podložkou</t>
  </si>
  <si>
    <t xml:space="preserve">1pp </t>
  </si>
  <si>
    <t>13,58+9,3+2,935*2</t>
  </si>
  <si>
    <t>776410811</t>
  </si>
  <si>
    <t>Demontáž soklíků nebo lišt pryžových nebo plastových</t>
  </si>
  <si>
    <t>2,0*(2,895+2,935)</t>
  </si>
  <si>
    <t>(3,0+4,525)*2-0,8</t>
  </si>
  <si>
    <t>(2,075+4,525)*2-0,8*2</t>
  </si>
  <si>
    <t>4,18+2,0</t>
  </si>
  <si>
    <t>6,005+4,525*2</t>
  </si>
  <si>
    <t>781441810</t>
  </si>
  <si>
    <t>Demontáž obkladů z obkladaček hutných nebo polohutných kladených do malty</t>
  </si>
  <si>
    <t>odstranění vně kabřince</t>
  </si>
  <si>
    <t>(3,0+1,7)*(0,4*2+0,6)</t>
  </si>
  <si>
    <t>3,0*(0,6+0,4*2)</t>
  </si>
  <si>
    <t>(1,7+0,3)/2*14,4</t>
  </si>
  <si>
    <t>961044111</t>
  </si>
  <si>
    <t>Bourání základů z betonu prostého</t>
  </si>
  <si>
    <t>základ předloženého schodišt+</t>
  </si>
  <si>
    <t>0,8*0,5*2,0</t>
  </si>
  <si>
    <t>962031136</t>
  </si>
  <si>
    <t>Bourání příček z cihel, tvárnic nebo příčkovek z tvárnic nebo příčkovek pálených nebo nepálených na maltu vápennou nebo vápenocementovou, tl. do 150 mm</t>
  </si>
  <si>
    <t>2,95*2,0-1,8*2,1</t>
  </si>
  <si>
    <t>962032241</t>
  </si>
  <si>
    <t>Bourání zdiva nadzákladového z cihel nebo tvárnic z cihel pálených nebo vápenopískových, na maltu cementovou, objemu přes 1 m3</t>
  </si>
  <si>
    <t>přilehlá stěna 2pp pod schodištěm</t>
  </si>
  <si>
    <t>0,5*1,875*2,0</t>
  </si>
  <si>
    <t>962032432</t>
  </si>
  <si>
    <t>Bourání zdiva nadzákladového z cihel nebo tvárnic z dutých cihel nebo tvárnic pálených nebo nepálených, na maltu vápennou nebo vápenocementovou, objemu přes 1 m3</t>
  </si>
  <si>
    <t>otvory pro okna ve stáv.budově</t>
  </si>
  <si>
    <t>0,375*2,4*2,1</t>
  </si>
  <si>
    <t>0,375*3,6*2,1</t>
  </si>
  <si>
    <t>963012520</t>
  </si>
  <si>
    <t>Bourání stropů z desek nebo panelů železobetonových prefabrikovaných s dutinami z panelů, š. přes 300 mm tl. přes 140 mm</t>
  </si>
  <si>
    <t>mezi patry 2pp a 1pp</t>
  </si>
  <si>
    <t>0,25*2,245*2,0</t>
  </si>
  <si>
    <t>963022819</t>
  </si>
  <si>
    <t>Bourání teracových schodišťových stupňů oblých, rovných nebo kosých - teracové desky položené na žb. schodnicích</t>
  </si>
  <si>
    <t>1,6*8</t>
  </si>
  <si>
    <t>963054949</t>
  </si>
  <si>
    <t>Bourání železobetonových schodnic jakékoliv délky</t>
  </si>
  <si>
    <t>předložené schodiště</t>
  </si>
  <si>
    <t>2,0*2</t>
  </si>
  <si>
    <t>964054111</t>
  </si>
  <si>
    <t>Bourání samostatných trámů, průvlaků nebo pásů ze železobetonu bez přerušení výztuže, průřezu do 0,36 m2</t>
  </si>
  <si>
    <t>přerušení žb průvlaku mezi 2pp a 1pp</t>
  </si>
  <si>
    <t>0,25*1,41*2,0</t>
  </si>
  <si>
    <t>965042131</t>
  </si>
  <si>
    <t>Bourání mazanin betonových nebo z litého asfaltu tl. do 100 mm, plochy do 4 m2</t>
  </si>
  <si>
    <t>0,1*0,6*(2,45+2,9)</t>
  </si>
  <si>
    <t>1pp v místě bouraného panelu</t>
  </si>
  <si>
    <t>0,05*2,245*2,0</t>
  </si>
  <si>
    <t>1np - v místě vyrovnávacího schodiště</t>
  </si>
  <si>
    <t>0,1*1,825*2,0</t>
  </si>
  <si>
    <t>965042231</t>
  </si>
  <si>
    <t>Bourání mazanin betonových nebo z litého asfaltu tl. přes 100 mm, plochy do 4 m2</t>
  </si>
  <si>
    <t>0,15*0,6*(2,45+2,9)</t>
  </si>
  <si>
    <t>965049112</t>
  </si>
  <si>
    <t>Bourání mazanin Příplatek k cenám za bourání mazanin betonových se svařovanou sítí, tl. přes 100 mm</t>
  </si>
  <si>
    <t>965081213</t>
  </si>
  <si>
    <t>Bourání podlah z dlaždic bez podkladního lože nebo mazaniny, s jakoukoliv výplní spár keramických nebo xylolitových tl. do 10 mm, plochy přes 1 m2</t>
  </si>
  <si>
    <t>2pp v místě nového schodiště</t>
  </si>
  <si>
    <t>2,45*3,6</t>
  </si>
  <si>
    <t>965081611</t>
  </si>
  <si>
    <t>Odsekání soklíků včetně otlučení podkladní omítky až na zdivo rovných</t>
  </si>
  <si>
    <t>6,25+5,0*2+6,4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</si>
  <si>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</si>
  <si>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</si>
  <si>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0,375*(1,0*2+2,07*2)</t>
  </si>
  <si>
    <t>0,375*(2,4+2,1*2)</t>
  </si>
  <si>
    <t>0,375*(3,6+2,1*2)</t>
  </si>
  <si>
    <t>968072455</t>
  </si>
  <si>
    <t>Vybourání kovových rámů oken s křídly, dveřních zárubní, vrat, stěn, ostění nebo obkladů dveřních zárubní, plochy do 2 m2</t>
  </si>
  <si>
    <t>0,8*2,0</t>
  </si>
  <si>
    <t>0,8*2,0*2</t>
  </si>
  <si>
    <t>968082018</t>
  </si>
  <si>
    <t>Vybourání plastových rámů oken s křídly, dveřních zárubní, vrat rámu oken s křídly, plochy přes 4 m2</t>
  </si>
  <si>
    <t>968082022</t>
  </si>
  <si>
    <t>Vybourání plastových rámů oken s křídly, dveřních zárubní, vrat dveřních zárubní, plochy přes 2 do 4 m2</t>
  </si>
  <si>
    <t>1,8*2,1*2</t>
  </si>
  <si>
    <t>971033651</t>
  </si>
  <si>
    <t>Vybourání otvorů ve zdivu základovém nebo nadzákladovém z cihel, tvárnic, příčkovek z cihel pálených na maltu vápennou nebo vápenocementovou plochy do 4 m2, tl. do 600 mm</t>
  </si>
  <si>
    <t>vybourání otvoru pro dveře 2pp</t>
  </si>
  <si>
    <t>0,375*2,3*2,1-0,375*1,0*2,1</t>
  </si>
  <si>
    <t>971035521</t>
  </si>
  <si>
    <t>Vybourání otvorů ve zdivu základovém nebo nadzákladovém z cihel, tvárnic, příčkovek z cihel pálených na maltu cementovou plochy do 1 m2, tl. do 100 mm</t>
  </si>
  <si>
    <t>0,3*2,05</t>
  </si>
  <si>
    <t>974031664</t>
  </si>
  <si>
    <t>Vysekání rýh ve zdivu cihelném na maltu vápennou nebo vápenocementovou pro vtahování nosníků do zdí, před vybouráním otvoru do hl. 150 mm, při v. nosníku do 150 mm</t>
  </si>
  <si>
    <t>3*2,61</t>
  </si>
  <si>
    <t>974031666</t>
  </si>
  <si>
    <t>Vysekání rýh ve zdivu cihelném na maltu vápennou nebo vápenocementovou pro vtahování nosníků do zdí, před vybouráním otvoru do hl. 150 mm, při v. nosníku do 250 mm</t>
  </si>
  <si>
    <t>2*2,8</t>
  </si>
  <si>
    <t>2*4,1</t>
  </si>
  <si>
    <t>977311112</t>
  </si>
  <si>
    <t>Řezání stávajících betonových mazanin bez vyztužení hloubky přes 50 do 100 mm</t>
  </si>
  <si>
    <t>2pp v místě nového základu vrchní b.m.</t>
  </si>
  <si>
    <t>2,45+2,9+2,252+1,85</t>
  </si>
  <si>
    <t>977311113</t>
  </si>
  <si>
    <t>Řezání stávajících betonových mazanin bez vyztužení hloubky přes 100 do 150 mm</t>
  </si>
  <si>
    <t>2pp v místě nového základu zákl.deska</t>
  </si>
  <si>
    <t>978011121</t>
  </si>
  <si>
    <t>Otlučení vápenných nebo vápenocementových omítek vnitřních ploch stropů, v rozsahu přes 5 do 10 %</t>
  </si>
  <si>
    <t>978013121</t>
  </si>
  <si>
    <t>Otlučení vápenných nebo vápenocementových omítek vnitřních ploch stěn s vyškrabáním spar, s očištěním zdiva, v rozsahu přes 5 do 10 %</t>
  </si>
  <si>
    <t>978013161</t>
  </si>
  <si>
    <t>Otlučení vápenných nebo vápenocementových omítek vnitřních ploch stěn s vyškrabáním spar, s očištěním zdiva, v rozsahu přes 30 do 50 %</t>
  </si>
  <si>
    <t>CS ÚRS 2018 01</t>
  </si>
  <si>
    <t>978013191</t>
  </si>
  <si>
    <t>Otlučení vápenných nebo vápenocementových omítek vnitřních ploch stěn s vyškrabáním spar, s očištěním zdiva, v rozsahu přes 50 do 100 %</t>
  </si>
  <si>
    <t>997013114</t>
  </si>
  <si>
    <t>Vnitrostaveništní doprava suti a vybouraných hmot vodorovně do 50 m svisle s použitím mechanizace pro budovy a haly výšky přes 12 do 15 m</t>
  </si>
  <si>
    <t>40,11*0,5 "Přepočtené koeficientem množství</t>
  </si>
  <si>
    <t>997013154</t>
  </si>
  <si>
    <t>Vnitrostaveništní doprava suti a vybouraných hmot vodorovně do 50 m svisle s omezením mechanizace pro budovy a haly výšky přes 12 do 15 m</t>
  </si>
  <si>
    <t>40,11*14 "Přepočtené koeficientem množství</t>
  </si>
  <si>
    <t>6315502220</t>
  </si>
  <si>
    <t>Izol.trubice na bázi polyetylénu lambda 0,038WmK, do teploty 102°C síla 20 mm potrubí 22/1,5</t>
  </si>
  <si>
    <t>733110806</t>
  </si>
  <si>
    <t>Demontáž potrubí z trubek ocelových závitových DN přes 15 do 32</t>
  </si>
  <si>
    <t>733122204</t>
  </si>
  <si>
    <t>Trubka přesná z uhlíkové oceli vně galvanicky pozinkovaná s červeným proužkem včetně fitinek, PN 16 bar, tmax110°C 22/1,5</t>
  </si>
  <si>
    <t>734200822</t>
  </si>
  <si>
    <t>Demontáž armatury závitové se dvěma závity do G 1</t>
  </si>
  <si>
    <t>734209105</t>
  </si>
  <si>
    <t>Montáž termostatických hlavic</t>
  </si>
  <si>
    <t>734209113</t>
  </si>
  <si>
    <t>Montáž armatury závitové s dvěma závity G 1/2</t>
  </si>
  <si>
    <t>5512150122</t>
  </si>
  <si>
    <t>Radiátorové šroubení rohové dvojité DN15 s uzavíráním a vypouštěním pro tělesa se spodním připojením</t>
  </si>
  <si>
    <t>5512120302</t>
  </si>
  <si>
    <t>Termostatická hlavice pro veřejné prostory s vestavěným čidlem, provedení pro veřejné prostory, M30x1,5, rozsah 6až 28°C, s kapalinovou náplní, barva bílá</t>
  </si>
  <si>
    <t>735</t>
  </si>
  <si>
    <t>Ústřední vytápění - otopná tělesa</t>
  </si>
  <si>
    <t>735111810</t>
  </si>
  <si>
    <t>Demontáž otopného tělesa litinového článkového</t>
  </si>
  <si>
    <t>735152582</t>
  </si>
  <si>
    <t>Otopné těleso panelové ocelové Ventilkompakt 2 přídavné přestupní plochy,spodní pravé připojení 2xG1/2",vnit.závit,s odvzd.ventilem,vč.konzol,bar.odstín bílý RAL 9016,provedení 22 výška/délka 600/1800mm</t>
  </si>
  <si>
    <t>735159230</t>
  </si>
  <si>
    <t>Montáž otopných těles</t>
  </si>
  <si>
    <t>735191910</t>
  </si>
  <si>
    <t>Napuštění vody do otopných těles</t>
  </si>
  <si>
    <t>735494811</t>
  </si>
  <si>
    <t>Vypuštění vody z otopných soustav bez kotlů, ohříváků, zásobníků a nádrží</t>
  </si>
  <si>
    <t>998735103</t>
  </si>
  <si>
    <t>Přesun hmot tonážní pro otopná tělesa v objektech v do 24 m</t>
  </si>
  <si>
    <t>Nepředvídatelné práce při montáži nových topných těles</t>
  </si>
  <si>
    <t>Nepředvídatelné práce při demontáži topných těles</t>
  </si>
  <si>
    <t>763131331</t>
  </si>
  <si>
    <t>Podhled ze sádrokartonových desek dřevěná spodní konstrukce dvouvrstvá z latí 50 x 30 mm jednoduše opláštěná deskou protipožární DF, tl. 12,5 mm, bez TI</t>
  </si>
  <si>
    <t>podhled vyrovn.schodiště</t>
  </si>
  <si>
    <t>2,0*3,9</t>
  </si>
  <si>
    <t>7,8*1,1 "Přepočtené koeficientem množství</t>
  </si>
  <si>
    <t>998763101</t>
  </si>
  <si>
    <t>Přesun hmot pro dřevostavby stanovený z hmotnosti přesunovaného materiálu vodorovná dopravní vzdálenost do 50 m v objektech výšky přes 6 do 12 m</t>
  </si>
  <si>
    <t>nově - stáv.rozebraná krytina</t>
  </si>
  <si>
    <t>14,4*1,0</t>
  </si>
  <si>
    <t>764216603</t>
  </si>
  <si>
    <t>Oplechování parapetů z pozinkovaného plechu s povrchovou úpravou rovných mechanicky kotvené, bez rohů rš 250 mm</t>
  </si>
  <si>
    <t>PSV ozn. 21</t>
  </si>
  <si>
    <t>8,4</t>
  </si>
  <si>
    <t>998764102</t>
  </si>
  <si>
    <t>Přesun hmot pro konstrukce klempířské stanovený z hmotnosti přesunovaného materiálu vodorovná dopravní vzdálenost do 50 m v objektech výšky přes 6 do 12 m</t>
  </si>
  <si>
    <t>766660001</t>
  </si>
  <si>
    <t>Montáž dveřních křídel dřevěných nebo plastových otevíravých do ocelové zárubně povrchově upravených jednokřídlových, šířky do 800 mm</t>
  </si>
  <si>
    <t>611629340</t>
  </si>
  <si>
    <t>dveře vnitřní hladké laminované světlý dub plné 1křídlé 80x197 cm, se zvýšenou odolností - popis viz. PSV ozn. 17/L</t>
  </si>
  <si>
    <t>766660002</t>
  </si>
  <si>
    <t>Montáž dveřních křídel dřevěných nebo plastových otevíravých do ocelové zárubně povrchově upravených jednokřídlových, šířky přes 800 mm</t>
  </si>
  <si>
    <t>61162936</t>
  </si>
  <si>
    <t>dveře vnitřní hladké laminované světlý dub plné 1křídlé 90x197cm - popis viz. PSV ozn. 18/L</t>
  </si>
  <si>
    <t>766660722</t>
  </si>
  <si>
    <t>Montáž dveřního kování</t>
  </si>
  <si>
    <t>549250150</t>
  </si>
  <si>
    <t>interiérové kování rozeta klika/klika - matný chrom</t>
  </si>
  <si>
    <t>1+2</t>
  </si>
  <si>
    <t>1*3,6+2*2,4</t>
  </si>
  <si>
    <t>998766102</t>
  </si>
  <si>
    <t>Přesun hmot pro konstrukce truhlářské stanovený z hmotnosti přesunovaného materiálu vodorovná dopravní vzdálenost do 50 m v objektech výšky přes 6 do 12 m</t>
  </si>
  <si>
    <t>Konstrukce zámečnické - vyrovnávací schodiště</t>
  </si>
  <si>
    <t>767210114</t>
  </si>
  <si>
    <t>Montáž schodnic ocelových rovných na ocelovou konstrukci svařováním</t>
  </si>
  <si>
    <t>2,01*3+3,9*3</t>
  </si>
  <si>
    <t>z profilu L30/30/4</t>
  </si>
  <si>
    <t>6+12</t>
  </si>
  <si>
    <t>767165111</t>
  </si>
  <si>
    <t>Montáž zábradlí rovného madel z trubek nebo tenkostěnných profilů šroubováním</t>
  </si>
  <si>
    <t>PSV ozn.32</t>
  </si>
  <si>
    <t>11,1</t>
  </si>
  <si>
    <t>14011020</t>
  </si>
  <si>
    <t>madlo - nerez trubka pr.40 mm, na koncích zaslepeno, popis viz. PSV ozn. 32</t>
  </si>
  <si>
    <t>767995112</t>
  </si>
  <si>
    <t>Montáž ostatních atypických zámečnických konstrukcí hmotnosti přes 5 do 10 kg</t>
  </si>
  <si>
    <t>příčníky z jäklu 60/60/4</t>
  </si>
  <si>
    <t>2*20,0+2*32,0</t>
  </si>
  <si>
    <t>767995115</t>
  </si>
  <si>
    <t>Montáž ostatních atypických zámečnických konstrukcí hmotnosti přes 50 do 100 kg</t>
  </si>
  <si>
    <t>kotevní plechy P20</t>
  </si>
  <si>
    <t>57,0++108+66,0*2</t>
  </si>
  <si>
    <t>R767.1-001</t>
  </si>
  <si>
    <t>Žárové zinkování, vč.dopravy</t>
  </si>
  <si>
    <t>318+45+104+297</t>
  </si>
  <si>
    <t>762431012</t>
  </si>
  <si>
    <t>Obložení stěn z dřevoštěpkových desek OSB přibíjených na sraz, tloušťky desky 12 mm obložení schodišťových stupňů</t>
  </si>
  <si>
    <t>762431210</t>
  </si>
  <si>
    <t>Obložení stěn montáž deskami z dřevovláknitých hmot včetně tvarování a úpravy pro olištování spár tvrdými- obložení schodišťových stupňů</t>
  </si>
  <si>
    <t>obložení schodišťových stupňů</t>
  </si>
  <si>
    <t>6*(0,1583+0,3)*2,0</t>
  </si>
  <si>
    <t>12*(0,18333+0,26333)*2,0</t>
  </si>
  <si>
    <t>60711516</t>
  </si>
  <si>
    <t>deska dřevovláknitá tvrdá MDF surová tl 10mm rozměr 2070x2800mm</t>
  </si>
  <si>
    <t>16,22*1,04 "Přepočtené koeficientem množství</t>
  </si>
  <si>
    <t>762523108r</t>
  </si>
  <si>
    <t>Položení podlahy z hoblovaných fošen na sraz - obložení stupnice a podstupnice</t>
  </si>
  <si>
    <t>60556101</t>
  </si>
  <si>
    <t>řezivo dubové sušené tl 50mm</t>
  </si>
  <si>
    <t>766622116</t>
  </si>
  <si>
    <t>Montáž oken plastových včetně montáže rámu na polyuretanovou pěnu plochy přes 1 m2 pevných do zdiva, výšky přes 1,5 do 2,5 m</t>
  </si>
  <si>
    <t>ozn.12</t>
  </si>
  <si>
    <t>1*3,6*2,1</t>
  </si>
  <si>
    <t>ozn.13</t>
  </si>
  <si>
    <t>2*2,4*2,1</t>
  </si>
  <si>
    <t>631012-PSV ozn.12</t>
  </si>
  <si>
    <t>Plastové okno bílé 3600x2100mm,popis viz. PSV ozn.12</t>
  </si>
  <si>
    <t>631013-PSV ozn.13</t>
  </si>
  <si>
    <t>Plastové okno bílé 2400x2100mm,popis viz. PSV ozn.13</t>
  </si>
  <si>
    <t>771</t>
  </si>
  <si>
    <t>Podlahy z dlaždic</t>
  </si>
  <si>
    <t>771474112</t>
  </si>
  <si>
    <t>Montáž soklíků z dlaždic keramických lepených flexibilním lepidlem rovných výšky přes 65 do 90 mm</t>
  </si>
  <si>
    <t>2pp-02.01 - P6</t>
  </si>
  <si>
    <t>(3,15+2,0)*2-0,8</t>
  </si>
  <si>
    <t>+2pp - doplnění/oprava soklu stáv.sklad a jídelna</t>
  </si>
  <si>
    <t>3,45+2,3+5,0+6,25+6,0</t>
  </si>
  <si>
    <t>771574115</t>
  </si>
  <si>
    <t>Montáž podlah z dlaždic keramických lepených flexibilním lepidlem režných nebo glazovaných hladkých přes 19 do 22 ks/ m2</t>
  </si>
  <si>
    <t>+2pp - doplnění/oprava dlažby stáv.sklad</t>
  </si>
  <si>
    <t>59761003</t>
  </si>
  <si>
    <t>dlaždice keramické koupelnové (barevné) přes 9 do 12 ks/m2</t>
  </si>
  <si>
    <t>771579191</t>
  </si>
  <si>
    <t>Montáž podlah z dlaždic keramických Příplatek k cenám za plochu do 5 m2 jednotlivě</t>
  </si>
  <si>
    <t>771591111</t>
  </si>
  <si>
    <t>Podlahy - ostatní práce penetrace podkladu</t>
  </si>
  <si>
    <t>771591115</t>
  </si>
  <si>
    <t>Podlahy spárování silikonem,styk dlažba-sokl</t>
  </si>
  <si>
    <t>771591185</t>
  </si>
  <si>
    <t>Podlahy řezání keramických dlaždic rovné</t>
  </si>
  <si>
    <t>998771103</t>
  </si>
  <si>
    <t>Přesun hmot pro podlahy z dlaždic stanovený z hmotnosti přesunovaného materiálu vodorovná dopravní vzdálenost do 50 m v objektech výšky přes 12 do 24 m</t>
  </si>
  <si>
    <t>Podlahy povlakové</t>
  </si>
  <si>
    <t>776111311</t>
  </si>
  <si>
    <t>Příprava podkladu vysátí podlah</t>
  </si>
  <si>
    <t>776121111</t>
  </si>
  <si>
    <t>Dvousložková penetrace povalkových podlah na savý podklad</t>
  </si>
  <si>
    <t>776141112</t>
  </si>
  <si>
    <t>Příprava podkladu vyrovnání samonivelační stěrkou podlah min.pevnosti 20 MPa, tloušťky přes 3 do 5 mm</t>
  </si>
  <si>
    <t>776223111</t>
  </si>
  <si>
    <t>Spoj povlakových podlahovin z PVC svařováním za tepla</t>
  </si>
  <si>
    <t>776251311</t>
  </si>
  <si>
    <t>Montáž podlahovin z přírodního linolea (marmolea) lepením 2-složkovým lepidlem z pásů</t>
  </si>
  <si>
    <t>13,58+9,3+2,935*2,0</t>
  </si>
  <si>
    <t>284110230</t>
  </si>
  <si>
    <t>Podrobná specifikace navržené podlahoviny viz. popis technická zpráva</t>
  </si>
  <si>
    <t>64,07*1,05 "Přepočtené koeficientem množství</t>
  </si>
  <si>
    <t>776411112</t>
  </si>
  <si>
    <t>Montáž soklíků lepením obvodových, výšky přes 80 do 100 mm</t>
  </si>
  <si>
    <t>2*2,935</t>
  </si>
  <si>
    <t>(4,555+4,525)*2-0,9</t>
  </si>
  <si>
    <t>4,18*2</t>
  </si>
  <si>
    <t>284110070</t>
  </si>
  <si>
    <t>lišta speciální soklová PVC 15 x 50 mm role 50 m</t>
  </si>
  <si>
    <t>57,34*1,05 "Přepočtené koeficientem množství</t>
  </si>
  <si>
    <t>776421311</t>
  </si>
  <si>
    <t>Montáž přechodových samolepících lišt</t>
  </si>
  <si>
    <t>5905411-R</t>
  </si>
  <si>
    <t>přechodová pdlahová lišta samolepící šíře 60 mm, hliníková, povrch elox matný</t>
  </si>
  <si>
    <t>998776103</t>
  </si>
  <si>
    <t>Přesun hmot pro podlahy povlakové stanovený z hmotnosti přesunovaného materiálu vodorovná dopravní vzdálenost do 50 m v objektech výšky přes 12 do 24 m</t>
  </si>
  <si>
    <t>schod.stupně z obou stran</t>
  </si>
  <si>
    <t>16,22*2</t>
  </si>
  <si>
    <t>783113121</t>
  </si>
  <si>
    <t>Napouštěcí nátěr truhlářských konstrukcí dvojnásobný fungicidní syntetický</t>
  </si>
  <si>
    <t>schod.stupně - lihové mořidlo odstín buk z obou stran</t>
  </si>
  <si>
    <t>783118201</t>
  </si>
  <si>
    <t>Lakovací nátěr truhlářských konstrukcí jednonásobný syntetický</t>
  </si>
  <si>
    <t>784111001</t>
  </si>
  <si>
    <t>Oprášení (ometení) podkladu v místnostech výšky do 3,80 m</t>
  </si>
  <si>
    <t>stropů</t>
  </si>
  <si>
    <t>115,45</t>
  </si>
  <si>
    <t>stěn</t>
  </si>
  <si>
    <t>145,866+67,148</t>
  </si>
  <si>
    <t>784121001</t>
  </si>
  <si>
    <t>Oškrabání malby v místnostech výšky do 3,80 m</t>
  </si>
  <si>
    <t>784121011</t>
  </si>
  <si>
    <t>Rozmývání podkladu po oškrabání malby v místnostech výšky do 3,80 m</t>
  </si>
  <si>
    <t>784181121</t>
  </si>
  <si>
    <t>Penetrace podkladu jednonásobná hloubková v místnostech výšky do 3,80 m</t>
  </si>
  <si>
    <t>328,464+334,662</t>
  </si>
  <si>
    <t>784211121</t>
  </si>
  <si>
    <t>Malby z malířských směsí otěruvzdorných za mokra dvojnásobné, bílé za mokra otěruvzdorné středně v místnostech výšky do 3,80 m</t>
  </si>
  <si>
    <t>Elektroinstalace sinoproud</t>
  </si>
  <si>
    <t>741810001</t>
  </si>
  <si>
    <t>Zkoušky a prohlídky elektrických rozvodů a zařízení celková prohlídka a vyhotovení revizní zprávy pro objem montážních prací do 100 tis. Kč</t>
  </si>
  <si>
    <t>210110031.1</t>
  </si>
  <si>
    <t>Montáž zapuštěný vypínač nn jednopólový bezšroubové připojení</t>
  </si>
  <si>
    <t>345355150</t>
  </si>
  <si>
    <t>spínač jednopólový 10A  bílý, slonová kost</t>
  </si>
  <si>
    <t>210111042</t>
  </si>
  <si>
    <t>Montáž zásuvka (polo)zapuštěná bezšroubové připojení 2P+PE dvojí zapojení - průběžná</t>
  </si>
  <si>
    <t>345551030</t>
  </si>
  <si>
    <t>Spoje zásuvkové 10 A a 10/16 A zásuvky komplet zásuvka 1násobná 5517-2389 Tango bílý, slonová kost</t>
  </si>
  <si>
    <t>345551031</t>
  </si>
  <si>
    <t>741371003</t>
  </si>
  <si>
    <t>Montáž svítidel zářivkových se zapojením vodičů bytových nebo společenských místností stropních přisazených 2 zdroje bez krytu</t>
  </si>
  <si>
    <t>34814453</t>
  </si>
  <si>
    <t>svítidlo zářivkové stropní nepřímé, mřížka parabolická, elektronický předřadník, 2x36W</t>
  </si>
  <si>
    <t>34751014</t>
  </si>
  <si>
    <t>zářivka lineární 36W G13 denní bílá</t>
  </si>
  <si>
    <t>04 - Likvidace dešťových vod</t>
  </si>
  <si>
    <t xml:space="preserve">    4 - Vsakovací jímky</t>
  </si>
  <si>
    <t xml:space="preserve">    8 - Trubní vedení</t>
  </si>
  <si>
    <t>131201202</t>
  </si>
  <si>
    <t>Hloubení zapažených jam a zářezů s urovnáním dna do předepsaného profilu a spádu v hornině tř. 3 přes 100 do 1 000 m3</t>
  </si>
  <si>
    <t>pro vsakovací jímky</t>
  </si>
  <si>
    <t>(4,07+4,3)/2*(4,6*7,0)</t>
  </si>
  <si>
    <t xml:space="preserve"> (4,5+4,89)/2*(3,4*7,0)</t>
  </si>
  <si>
    <t>131201209</t>
  </si>
  <si>
    <t>Hloubení zapažených jam a zářezů s urovnáním dna do předepsaného profilu a spádu Příplatek k cenám za lepivost horniny tř. 3</t>
  </si>
  <si>
    <t>246,698*0,5 "Přepočtené koeficientem množství</t>
  </si>
  <si>
    <t>133201101</t>
  </si>
  <si>
    <t>Hloubení zapažených i nezapažených šachet s případným nutným přemístěním výkopku ve výkopišti v hornině tř. 3 do 100 m3</t>
  </si>
  <si>
    <t>pro kanalizační šachty</t>
  </si>
  <si>
    <t>1,2*1,2*2,7</t>
  </si>
  <si>
    <t>1,2*1,2*3,03</t>
  </si>
  <si>
    <t>133201109</t>
  </si>
  <si>
    <t>Hloubení zapažených i nezapažených šachet s případným nutným přemístěním výkopku ve výkopišti v hornině tř. 3 Příplatek k cenám za lepivost horniny tř. 3</t>
  </si>
  <si>
    <t>8,251*0,5 "Přepočtené koeficientem množství</t>
  </si>
  <si>
    <t>151101201</t>
  </si>
  <si>
    <t>Zřízení pažení stěn výkopu bez rozepření nebo vzepření příložné, hloubky do 4 m</t>
  </si>
  <si>
    <t>(2,77+3,0)/2*(4,6+7,0)*2</t>
  </si>
  <si>
    <t>(3,2+3,59)/2*(3,4+7,0)*2</t>
  </si>
  <si>
    <t>1,2*4*(2,7-1,3)</t>
  </si>
  <si>
    <t>1,2*4*(3,03-1,3)</t>
  </si>
  <si>
    <t>151101211</t>
  </si>
  <si>
    <t>Odstranění pažení stěn výkopu s uložením pažin na vzdálenost do 3 m od okraje výkopu příložné, hloubky do 4 m</t>
  </si>
  <si>
    <t>151101301</t>
  </si>
  <si>
    <t>Zřízení rozepření zapažených stěn výkopů s potřebným přepažováním při roubení příložném, hloubky do 4 m</t>
  </si>
  <si>
    <t>(2,77+3,0)/2*(4,6*7,0)</t>
  </si>
  <si>
    <t>(3,2+3,59)/2*(3,4*7,0)</t>
  </si>
  <si>
    <t>1,2*1,2*(2,7-1,3)</t>
  </si>
  <si>
    <t>1,2*1,2*(3,03-1,3)</t>
  </si>
  <si>
    <t>151101311</t>
  </si>
  <si>
    <t>Odstranění rozepření stěn výkopů s uložením materiálu na vzdálenost do 3 m od okraje výkopu roubení příložného, hloubky do 4 m</t>
  </si>
  <si>
    <t>3,0*1,0*(29,3+15,0)</t>
  </si>
  <si>
    <t>132,9*0,5 "Přepočtené koeficientem množství</t>
  </si>
  <si>
    <t>151101102</t>
  </si>
  <si>
    <t>Zřízení pažení a rozepření stěn rýh pro podzemní vedení pro všechny šířky rýhy příložné pro jakoukoliv mezerovitost, hloubky do 4 m</t>
  </si>
  <si>
    <t>1,7*(29,3+15,0)*2</t>
  </si>
  <si>
    <t>151101112</t>
  </si>
  <si>
    <t>Odstranění pažení a rozepření stěn rýh pro podzemní vedení s uložením materiálu na vzdálenost do 3 m od kraje výkopu příložné, hloubky přes 2 do 4 m</t>
  </si>
  <si>
    <t>151401501</t>
  </si>
  <si>
    <t>Přepažování rozepření zapažených stěn výkopů při roubení příložném, hloubky do 4 m</t>
  </si>
  <si>
    <t>1,7*1,0*(29,3+15,0)</t>
  </si>
  <si>
    <t>Svislé přemístění výkopku bez naložení do dopravní nádoby avšak s vyprázdněním dopravní nádoby na hromadu nebo do dopravního prostředku z horniny tř. 1 až 4, při hloubce výkopu přes 1 do 2,8 m</t>
  </si>
  <si>
    <t>((3,07+3,3)/2*(4,6*7,0))/100*16</t>
  </si>
  <si>
    <t>( (3,5+3,89)/2*(3,4*7,0))/100*16</t>
  </si>
  <si>
    <t>pro deš´tovou kanalizaci</t>
  </si>
  <si>
    <t>(2,0*1,0*(29,3+15,0))/100*55</t>
  </si>
  <si>
    <t>šachet</t>
  </si>
  <si>
    <t>1,2*1,2*(2,7+3,03)</t>
  </si>
  <si>
    <t>pro zásyp jam tam a zpět</t>
  </si>
  <si>
    <t>78,078*2</t>
  </si>
  <si>
    <t>pro zásyp rýh tam a zpět</t>
  </si>
  <si>
    <t>(3,0-0,45)*1,0*(29,3+15,0)*2</t>
  </si>
  <si>
    <t>zásyp šachet tam a zpět</t>
  </si>
  <si>
    <t>(1,2*1,2*2,7-(1,0*1,0*2,4))*2</t>
  </si>
  <si>
    <t>(1,2*1,2*3,03-(1,0*1,0*2,4))*2</t>
  </si>
  <si>
    <t>odvoz přebytečné zeminy z výkopů</t>
  </si>
  <si>
    <t>246,498+8,251+132,9-194,494</t>
  </si>
  <si>
    <t>pro zásypy</t>
  </si>
  <si>
    <t>194,494</t>
  </si>
  <si>
    <t>194,494*1,8 "Přepočtené koeficientem množství</t>
  </si>
  <si>
    <t>zásyp jam</t>
  </si>
  <si>
    <t>246,498-168,420</t>
  </si>
  <si>
    <t>zásyp rýh</t>
  </si>
  <si>
    <t>(3,0-0,45)*1,0*(29,3+15,0)</t>
  </si>
  <si>
    <t>zásyp šachet</t>
  </si>
  <si>
    <t>1,2*1,2*2,7-(1,0*1,0*2,4)</t>
  </si>
  <si>
    <t>1,2*1,2*3,03-(1,0*1,0*2,4)</t>
  </si>
  <si>
    <t>Vsakovací jímky</t>
  </si>
  <si>
    <t>obsyp vsakovacích boxů</t>
  </si>
  <si>
    <t>2,9*3,4*7,0-2,4*2,4*6,0</t>
  </si>
  <si>
    <t>2,9*4,6*7,0-2,4*3,6*6,0</t>
  </si>
  <si>
    <t>58333651</t>
  </si>
  <si>
    <t>kamenivo těžené hrubé frakce 8-16</t>
  </si>
  <si>
    <t>76*2 "Přepočtené koeficientem množství</t>
  </si>
  <si>
    <t>271532213</t>
  </si>
  <si>
    <t>Podsyp pod základové konstrukce se zhutněním a urovnáním povrchu z kameniva hrubého, frakce 8 - 16 mm</t>
  </si>
  <si>
    <t>podsyp vsakovacích jímek</t>
  </si>
  <si>
    <t>0,2*4,6*7,0</t>
  </si>
  <si>
    <t>0,2*3,4*7,0</t>
  </si>
  <si>
    <t>382413111</t>
  </si>
  <si>
    <t>Osazení vsakovacího boxu pro usazení do terénu</t>
  </si>
  <si>
    <t>108+80</t>
  </si>
  <si>
    <t>56241559</t>
  </si>
  <si>
    <t>box z PP akumulační na dešťovou vodu s revizním kanálem 432L přítok/odtok do DN 500</t>
  </si>
  <si>
    <t>56241558</t>
  </si>
  <si>
    <t>kryt odvzdušnění pro akumulační box</t>
  </si>
  <si>
    <t>56241567</t>
  </si>
  <si>
    <t>adaptér kónický pro akumulační box 432 l</t>
  </si>
  <si>
    <t>56241569</t>
  </si>
  <si>
    <t>adaptér šachtový 600/315 pro akumulační box 432L</t>
  </si>
  <si>
    <t>56241560</t>
  </si>
  <si>
    <t>hrdlo vstupní 160/315 pro akumulační box 432L</t>
  </si>
  <si>
    <t>56241561</t>
  </si>
  <si>
    <t>hrdlo vstupní 400 pro akumulační box 432 l</t>
  </si>
  <si>
    <t>56241562</t>
  </si>
  <si>
    <t>hrdlo vstupní 500 pro akumulační box 432 l</t>
  </si>
  <si>
    <t>56241563</t>
  </si>
  <si>
    <t>spojka - klip pro akumulační box 432L</t>
  </si>
  <si>
    <t>188*6</t>
  </si>
  <si>
    <t>56241613</t>
  </si>
  <si>
    <t>poklop pojízdný, litina B 125 pro akumulační nádrž</t>
  </si>
  <si>
    <t>5624164r</t>
  </si>
  <si>
    <t>čistící šachta dl. 2,0 m systému plastová DN400 vč.poklopu</t>
  </si>
  <si>
    <t>213141113</t>
  </si>
  <si>
    <t>Zřízení vrstvy z geotextilie filtrační, separační, odvodňovací, ochranné, výztužné nebo protierozní v rovině nebo ve sklonu do 1:5, šířky přes 6 do 8,5 m</t>
  </si>
  <si>
    <t>3,6*6,0+2,4*(6,0+3,6)*2</t>
  </si>
  <si>
    <t>2,4*6,0+2,4*(2,4+6,0)*2</t>
  </si>
  <si>
    <t>56241556</t>
  </si>
  <si>
    <t>geotextilie 250 g/m2 pro akumulační box</t>
  </si>
  <si>
    <t>122,4*1,15 "Přepočtené koeficientem množství</t>
  </si>
  <si>
    <t>Trubní vedení</t>
  </si>
  <si>
    <t>pod potrubí</t>
  </si>
  <si>
    <t>0,15*1,0*(29,3+15,0)</t>
  </si>
  <si>
    <t>pod šachty</t>
  </si>
  <si>
    <t>0,3*1,0*1,0*2</t>
  </si>
  <si>
    <t>0,40*1,0*(29,3+15,0)</t>
  </si>
  <si>
    <t>17,72*2 "Přepočtené koeficientem množství</t>
  </si>
  <si>
    <t>871353121</t>
  </si>
  <si>
    <t>Montáž kanalizačního potrubí z plastů z tvrdého PVC těsněných gumovým kroužkem v otevřeném výkopu ve sklonu do 20 % DN 200</t>
  </si>
  <si>
    <t>28611136</t>
  </si>
  <si>
    <t>trubka kanalizační PVC DN 200x1000 mm SN4</t>
  </si>
  <si>
    <t>871373121</t>
  </si>
  <si>
    <t>Montáž kanalizačního potrubí z plastů z tvrdého PVC těsněných gumovým kroužkem v otevřeném výkopu ve sklonu do 20 % DN 315</t>
  </si>
  <si>
    <t>28611143</t>
  </si>
  <si>
    <t>trubka kanalizační PVC DN 315x1000 mm SN4</t>
  </si>
  <si>
    <t>894410040r-ozn.Š1.0</t>
  </si>
  <si>
    <t>V položce je zakalkulováno: zřízení šachet kanalizačních z betonových dílců výšky vstupu dle popisu v TZ včetně dodávky dílců TBS, s obložením dna betonem B 30 na potrubí DN 200 a DN315, podkladní prstenec z prostého betonu B 10 pod poklop do výšky 10 cm, dodávka a osazení poklopu litinového kruhového včetně rámu.</t>
  </si>
  <si>
    <t>894410041r-ozn.Š1.1</t>
  </si>
  <si>
    <t>998142251</t>
  </si>
  <si>
    <t>Přesun hmot pro nádrže, jímky, zásobníky a jámy pozemní mimo zemědělství se svislou nosnou konstrukcí monolitickou betonovou tyčovou nebo plošnou vodorovná dopravní vzdálenost do 50 m výšky do 25 m</t>
  </si>
  <si>
    <t>05 - Teplovodní vedení</t>
  </si>
  <si>
    <t>55*0,5 "Přepočtené koeficientem množství</t>
  </si>
  <si>
    <t>na zásyp tam a zpět</t>
  </si>
  <si>
    <t>2*32,0</t>
  </si>
  <si>
    <t>23*1,8 "Přepočtené koeficientem množství</t>
  </si>
  <si>
    <t>10*1,8 "Přepočtené koeficientem množství</t>
  </si>
  <si>
    <t>R8-0001</t>
  </si>
  <si>
    <t>Montáž přeizolovaného potrubí</t>
  </si>
  <si>
    <t>801400</t>
  </si>
  <si>
    <t>Předizolované trubky s měděnými dráty pr.100/114,3/7,15/200-3m</t>
  </si>
  <si>
    <t>801401</t>
  </si>
  <si>
    <t>Předizolované trubky s měděnými dráty pr.100/114,3/7,15/200-6m</t>
  </si>
  <si>
    <t>801402</t>
  </si>
  <si>
    <t>Předizolované trubky s měděnými dráty pr.100/114,3/7,15/200-9,5m</t>
  </si>
  <si>
    <t>801403</t>
  </si>
  <si>
    <t>Předizolované trubky s měděnými dráty pr.100/114,3/7,15/200-12m</t>
  </si>
  <si>
    <t>801404</t>
  </si>
  <si>
    <t>PE-smrš´tovací spojka+balení pěny pr.200</t>
  </si>
  <si>
    <t>801405</t>
  </si>
  <si>
    <t>Předizolovaný oblouk dlouhý - 148°-1x2 m, vnější prof.potrubí/vně pr.pláště 114,3/200</t>
  </si>
  <si>
    <t>801406</t>
  </si>
  <si>
    <t>Předizolovaný oblouk dlouhý-122°-1x2m, vněpr.potrubí/vně pr.pláště 114,3/200</t>
  </si>
  <si>
    <t>801407</t>
  </si>
  <si>
    <t>Koncový uzávěr izolace 114,3/200</t>
  </si>
  <si>
    <t>801408</t>
  </si>
  <si>
    <t>Těsnící prstenec pr. 200</t>
  </si>
  <si>
    <t>801409</t>
  </si>
  <si>
    <t>Materiál pro spojování kontrolního systému - příslušenství spojek</t>
  </si>
  <si>
    <t>899722114</t>
  </si>
  <si>
    <t>Krytí potrubí z plastů výstražnou fólií z PVC šířky 40 cm</t>
  </si>
  <si>
    <t>18,2+12,7+2,8</t>
  </si>
  <si>
    <t>R8-0002</t>
  </si>
  <si>
    <t>Zkoušky dle ČSN EN 13480-5, svarových spojů,stavební zkouška, tlaková zkouška</t>
  </si>
  <si>
    <t>R8-0003</t>
  </si>
  <si>
    <t>Demontáže-vypouštění potrubí</t>
  </si>
  <si>
    <t>R8-0004</t>
  </si>
  <si>
    <t>Radiografická kontrola jakosti svarových spojů - potrubí ve výkopu do DN 100</t>
  </si>
  <si>
    <t>998272201</t>
  </si>
  <si>
    <t>Přesun hmot pro trubní vedení z ocelových trub svařovaných pro vodovody, plynovody, teplovody, shybky, produktovody v otevřeném výkopu dopravní vzdálenost do 15 m</t>
  </si>
  <si>
    <t>06 - Komunikace a zpevněn...</t>
  </si>
  <si>
    <t xml:space="preserve">    18 - Zemní práce - zatravněné plochy</t>
  </si>
  <si>
    <t xml:space="preserve">    5 - Komunikace</t>
  </si>
  <si>
    <t xml:space="preserve">    90 - Oplocení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</si>
  <si>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</si>
  <si>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</si>
  <si>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 xml:space="preserve">Poznámka k souboru cen:
Poznámka k souboru cen: 1. Ceny jsou určeny pro vykopávky: a) příkopů pro silnice a to i tehdy, jsou-li vykopávky příkopů prováděny samostatně, b) v zemnících na suchu, jestliže tyto zemníky přímo souvisejí s odkopávkami nebo prokopávkami pro spodní stavbu silnic. Vykopávky v ostatních zemnících se oceňují podle kapitoly. 3*2 Zemníky Všeobecných podmínek tohoto katalogu. c) při zahlubování silnic pro mimoúrovňové křížení a pro vykopávky pod mosty provedenými v předepsaném předstihu. Část vykopávky mezi svislými rovinami proloženými vnějšími hranami mostu se oceňují: - při objemu do 1 000 m3 cenami pro množství do 100 m3 - při objemu přes 1 000 m3 cenami pro množství přes 100 do 1 000 m3. d) pro sejmutí podorničí s přihlédnutím k ustanovení čl. 3112 Všeobecných podmínek katalogu. 2. Ceny nelze použít pro odkopávky a prokopávky v zapažených prostorách; tyto zemní práce se oceňují podle čl. 3116 Všeobecných podmínek tohoto katalogu. 3. V cenách jsou započteny i náklady na vodorovné přemístění výkopku v příčných profilech na přilehlých svazích a příkopech. Vzdálenosti příčného přemístění se nezahrnují do střední vzdálenosti vodorovného přemístění výkopku. 4. Vodorovné přemístění výkopku z výkopiště na násypiště při jakékoliv šířce koruny se nepovažuje za vodorovné přemístění výkopku v příčném profilu, je-li při odkopávce nebo prokopávce mezi výkopištěm a násypištěm v příčném profilu dopravní nebo jiný pruh, na němž projekt vylučuje rušení provozu prováděním zemních prací. Takové přemístění výkopku se oceňuje podle čl. 3162 Všeobecných podmínek tohoto katalogu. 5. Přemístění výkopku v příčných profilech na vzdálenost přes 15 m se oceňuje cenami souboru cen 162 .0-1 . Vodorovné přemístění výkopku části A 01 Společné zemní práce tohoto katalogu </t>
  </si>
  <si>
    <t>pro asfalt.komunikace</t>
  </si>
  <si>
    <t>0,55*340,0</t>
  </si>
  <si>
    <t>pro zámkovou dlažbu</t>
  </si>
  <si>
    <t>0,35*1,5*10,0</t>
  </si>
  <si>
    <t>okapový chodník</t>
  </si>
  <si>
    <t>0,3*0,6*130,0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</si>
  <si>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</si>
  <si>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</si>
  <si>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215,65*0,5 "Přepočtené koeficientem množství</t>
  </si>
  <si>
    <t xml:space="preserve">Poznámka k souboru cen:
Poznámka k souboru cen: 1. Ceny nelze použít, předepisuje-li projekt přemístit výkopek na místo nepřístupné obvyklým dopravním prostředkům; toto přemístění se oceňuje individuálně. 2. V cenách jsou započteny i náhrady za jízdu loženého vozidla v terénu ve výkopišti nebo na násypišti. 3. V cenách nejsou započteny náklady na rozhrnutí výkopku na násypišti; toto rozhrnutí se oceňuje cenami souboru cen 171 . 0- . . Uložení sypaniny do násypů a 171 20-1201 Uložení sypaniny na skládky. 4. Je-li na dopravní dráze pro vodorovné přemístění nějaká překážka, pro kterou je nutno překládat výkopek z 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 5. Přemísťuje-li se výkopek z dočasných skládek vzdálených do 50 m, neoceňuje se nakládání výkopku, i když se provádí. Toto ustanovení neplatí, vylučuje-li projekt použití dozeru. 6. V cenách vodorovného přemístění sypaniny nejsou započteny náklady na dodávku materiálu, tyto se oceňují ve specifikaci. </t>
  </si>
  <si>
    <t xml:space="preserve">Poznámka k souboru cen:
Poznámka k souboru cen: 1. Cena -1201 je určena i pro: 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 b) zasypání koryt vodotečí a prohlubní v terénu bez předepsaného zhutnění sypaniny; c) uložení výkopku pod vodou do prohlubní ve dně vodotečí nebo nádrží. 2. Cenu -1201 nelze použít pro uložení výkopku nebo ornice: a) při vykopávkách pro podzemní vedení podél hrany výkopu, z něhož byl výkopek získán, a to ani tehdy, jestliže se výkopek po vyhození z výkopu na povrch území ještě dále přemisťuje na hromady podél výkopu; b) na dočasné skládky, které nejsou předepsány projektem; c) na dočasné skládky předepsané projektem tak, že na 1 m2 projektem určené plochy této skládky připadají nejvýše 2 m3 výkopku nebo ornice (viz. též poznámku č. 1 a); 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 e) na trvalé skládky s předepsaným zhutněním; toto uložení výkopku se oceňuje cenami souboru cen 171 . 0- . . Uložení sypaniny do násypů. 3. V ceně -1201 jsou započteny i náklady na rozprostření sypaniny ve vrstvách s hrubým urovnáním na skládce. 4. V ceně -1201 nejsou započteny náklady na získání skládek ani na poplatky za skládku. 5. Množství jednotek uložení výkopku (sypaniny) se určí v m3 uloženého výkopku (sypaniny),v rostlém stavu zpravidla ve výkopišti. </t>
  </si>
  <si>
    <t xml:space="preserve">Poznámka k souboru cen:
Poznámka k souboru cen: 1. Ceny uvedené v souboru cen lze po dohodě upravit podle místních podmínek. </t>
  </si>
  <si>
    <t>215,65*1,8 "Přepočtené koeficientem množství</t>
  </si>
  <si>
    <t>Úprava pláně vyrovnáním výškových rozdílů v hornině tř. 1 až 4 se zhutněním zhutnění na 45 MPa</t>
  </si>
  <si>
    <t>340,0+1,5*10,0+0,6*130,0</t>
  </si>
  <si>
    <t>182101101</t>
  </si>
  <si>
    <t>Svahování trvalých svahů do projektovaných profilů s potřebným přemístěním výkopku při svahování v zářezech v hornině tř. 1 až 4</t>
  </si>
  <si>
    <t xml:space="preserve">Poznámka k souboru cen:
Poznámka k souboru cen: 1. Ceny jsou určeny pro svahování všech nově zřizovaných ploch výkopů nebo násypů ve sklonu přes 1 : 5 a pro úpravu lavic (berem) šířky do 3 m přerušujících svahy, pod jakékoliv zpevnění ploch, pod humusování, drnování apod., pro úpravy dna a stěn silničních a železničních příkopů a pro úpravy dna šířky do 1 m melioračních kanálů a vodotečí. 2. Ceny nelze použít pro urovnání stěn příkopů při čištění; toto urovnání se oceňuje cenami souboru cen 938 90-2 . čištění příkopů komunikací v suchu nebo ve vodě A02 Zemní práce pro objekty oborů 821 až 828. 3. Úprava ploch vodorovných nebo ve sklonu do 1 : 5 s výjimkou ustanovení v poznámce č. 1 se oceňuje cenami souboru cen 181 *0-11 Úprava pláně vyrovnáním výškových rozdílů. </t>
  </si>
  <si>
    <t>182111111</t>
  </si>
  <si>
    <t>Zpevnění svahu jutovou, kokosovou nebo plastovou rohoží na svahu přes 1:2 do 1:1</t>
  </si>
  <si>
    <t xml:space="preserve">Poznámka k souboru cen:
Poznámka k souboru cen: 1. Množství jednotek se stanoví v m2 zpevněné plochy svahu před zpevněním. 2. V cenách nejsou započteny náklady na dodání rohože tyto náklady se oceňují ve specifikaci. </t>
  </si>
  <si>
    <t>7,0*5,0</t>
  </si>
  <si>
    <t>693113170</t>
  </si>
  <si>
    <t>textilie jutařská 300 g/m2</t>
  </si>
  <si>
    <t>35*1,15 "Přepočtené koeficientem množství</t>
  </si>
  <si>
    <t>Zemní práce - zatravněné plochy</t>
  </si>
  <si>
    <t>dovoz ornice</t>
  </si>
  <si>
    <t>650,0*0,2</t>
  </si>
  <si>
    <t xml:space="preserve">Poznámka k souboru cen:
Poznámka k souboru cen: 1. Ceny -1101, -1151, -1102, -1152, -1103, -1153, jsou určeny pro nakládání, skládání a překládání na obvyklý nebo z obvyklého dopravního prostředku. Pro nakládání z lodi nebo na loď jsou určeny ceny -1105 a -1155. 2. Ceny -1105 a -1155 jsou určeny pro nakládání, překládání a vykládání na vzdálenost a) do 20 m vodorovně; vodorovná vzdálenost se měří od těžnice lodi k těžnici druhé lodi, nebo k těžišti hromady na břehu nebo k těžišti dopravního prostředku na suchu, 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 3. Množství měrných jednotek se určí v rostlém stavu horniny. </t>
  </si>
  <si>
    <t>650*0,2</t>
  </si>
  <si>
    <t>181111132</t>
  </si>
  <si>
    <t>Plošná úprava terénu v zemině tř. 1 až 4 s urovnáním povrchu bez doplnění ornice souvislé plochy do 500 m2 při nerovnostech terénu přes 150 do 200 mm na svahu přes 1:5 do 1:2</t>
  </si>
  <si>
    <t>181111131</t>
  </si>
  <si>
    <t>Plošná úprava terénu v zemině tř. 1 až 4 s urovnáním povrchu bez doplnění ornice souvislé plochy do 500 m2 při nerovnostech terénu přes 150 do 200 mm v rovině nebo na svahu do 1:5</t>
  </si>
  <si>
    <t>181301103</t>
  </si>
  <si>
    <t>Rozprostření a urovnání ornice v rovině nebo ve svahu sklonu do 1:5 při souvislé ploše do 500 m2, tl. vrstvy přes 150 do 200 mm</t>
  </si>
  <si>
    <t>181411131</t>
  </si>
  <si>
    <t>Založení trávníku na půdě předem připravené plochy do 1000 m2 výsevem včetně utažení parkového v rovině nebo na svahu do 1:5</t>
  </si>
  <si>
    <t xml:space="preserve">Poznámka k souboru cen:
Poznámka k souboru cen: 1. V cenách jsou započteny i náklady na pokosení, naložení a odvoz odpadu do 20 km se složením. 2. V cenách -1161 až -1164 nejsou započteny i náklady na zatravňovací textilii. 3. V cenách nejsou započteny náklady na: a) přípravu půdy, b) travní semeno, tyto náklady se oceňují ve specifikaci, c) vypletí a zalévání; tyto práce se oceňují cenami části C02 souborů cen 185 80-42 Vypletí a 185 80-43 Zalití rostlin vodou, d) srovnání terénu, tyto práce se oceňují souborem cen 181 1.-..Plošná úprava terénu. 4. V cenách o sklonu svahu přes 1:1 jsou uvažovány podmínky pro svahy běžně schůdné; bez použití lezeckých technik. V případě použití lezeckých technik se tyto náklady oceňují individuálně. </t>
  </si>
  <si>
    <t>005724100</t>
  </si>
  <si>
    <t>osivo směs travní parková</t>
  </si>
  <si>
    <t>650*0,03 "Přepočtené koeficientem množství</t>
  </si>
  <si>
    <t>Komunikace</t>
  </si>
  <si>
    <t>564871111</t>
  </si>
  <si>
    <t>Podklad ze štěrkodrti ŠD s rozprostřením a zhutněním, po zhutnění tl. 250 mm</t>
  </si>
  <si>
    <t>340,0+15,0</t>
  </si>
  <si>
    <t>565135121</t>
  </si>
  <si>
    <t>Asfaltový beton vrstva podkladní ACP 16 (obalované kamenivo střednězrnné - OKS) s rozprostřením a zhutněním v pruhu šířky přes 3 m, po zhutnění tl. 50 mm</t>
  </si>
  <si>
    <t xml:space="preserve">Poznámka k souboru cen:
Poznámka k souboru cen: 1. ČSN EN 13108-1 připouští pro ACP 16 pouze tl. 50 až 80 mm. </t>
  </si>
  <si>
    <t>567123814</t>
  </si>
  <si>
    <t>Podklad ze směsi stmelené cementem na dálnici a letištních plochách bez dilatačních spár, s rozprostřením a zhutněním SC C 8/10 (KSC I), po zhutnění tl. 150 mm</t>
  </si>
  <si>
    <t>577134141</t>
  </si>
  <si>
    <t>Asfaltový beton vrstva obrusná ACO 11 (ABS) s rozprostřením a se zhutněním z modifikovaného asfaltu v pruhu šířky přes 3 m tl. 40 mm</t>
  </si>
  <si>
    <t xml:space="preserve">Poznámka k souboru cen:
Poznámka k souboru cen: 1. ČSN EN 13108-1 připouští pro ACO 11 pouze tl. 35 až 50 mm. </t>
  </si>
  <si>
    <t>577155142</t>
  </si>
  <si>
    <t>Asfaltový beton vrstva ložní ACL 16 (ABH) s rozprostřením a zhutněním z modifikovaného asfaltu v pruhu šířky přes 3 m, po zhutnění tl. 60 mm</t>
  </si>
  <si>
    <t xml:space="preserve">Poznámka k souboru cen:
Poznámka k souboru cen: 1. ČSN EN 13108-1 připouští pro ACL 16 pouze tl. 50 až 70 mm. </t>
  </si>
  <si>
    <t>596841120</t>
  </si>
  <si>
    <t>Kladení dlažby z betonových nebo kameninových dlaždic komunikací pro pěší s vyplněním spár a se smetením přebytečného materiálu na vzdálenost do 3 m s ložem z cementové malty tl. do 30 mm velikosti dlaždic do 0,09 m2 (bez zámku), pro plochy do 50 m2</t>
  </si>
  <si>
    <t xml:space="preserve">Poznámka k souboru cen:
Poznámka k souboru cen: 1. V cenách jsou započteny i náklady na dodání hmot pro lože a na dodání materiálu pro výplň spár. 2. V cenách nejsou započteny náklady na dodání dlaždic, které se oceňují ve specifikaci; ztratné lze dohodnout u plochy a) do 100 m2 ve výši 3 %, b) přes 100 do 300 m2 ve výši 2 %, c) přes 300 m2 ve výši 1 %. 3. Část lože přesahující tloušťku 30 mm se oceňuje cenami souboru cen 451 . . -9 . Příplatek za každých dalších 10 mm tloušťky podkladu nebo lože. </t>
  </si>
  <si>
    <t>10,0*1,5</t>
  </si>
  <si>
    <t>597961111</t>
  </si>
  <si>
    <t>Rigol dlážděný do lože z betonu prostého tl. 100 mm, s vyplněním a zatřením spár cementovou maltou z prefabrikátů celkové šířky rigolu do 1030 mm</t>
  </si>
  <si>
    <t xml:space="preserve">Poznámka k souboru cen:
Poznámka k souboru cen: 1. Ceny nelze použít pro dlažby příkopů, které se oceňují cenami souboru cen 594 . . - . . souboru cen 594 . . - . . Dlažba nebo přídlažba. 2. V cenách nejsou započteny náklady na popř. nutné zemní práce, které se oceňují cenami části A 01 katalogu 800-1 Zemní práce. 3. Množství měrných jednotek se určuje v m2 rozvinuté plochy rigolu. </t>
  </si>
  <si>
    <t>916111122</t>
  </si>
  <si>
    <t>Osazení silniční obruby z dlažebních kostek v jedné řadě s ložem tl. přes 50 do 100 mm, s vyplněním a zatřením spár cementovou maltou z drobných kostek bez boční opěry, do lože z betonu prostého tř. C 12/15</t>
  </si>
  <si>
    <t xml:space="preserve">Poznámka k souboru cen:
Poznámka k souboru cen: 1. Část lože z betonu prostého přesahující tl. 100 mm se oceňuje cenou 916 99-1121 Lože pod obrubníky, krajníky nebo obruby z dlažebních kostek. 2. V cenách nejsou započteny náklady na dodání dlažebních kostek, tyto se oceňují ve specifikaci. Množství uvedené ve specifikaci se určí jako součin celkové délky obrub a objemové hmotnosti 1 m obruby a to: a) 0,065 t/m pro velké kostky, b) 0,024 t/m pro malé kostky. Ztratné lze dohodnout ve výši 1 % pro velké kostky, 2 % pro malé kostky. 3. Osazení silniční obruby ze dvou řad kostek se oceňuje: a) bez boční opěry jako dvojnásobné množství silniční obruby z jedné řady kostek, b) s boční opěrou jako osazení silniční obruby z jedné řady kostek s boční opěrou a osazení silniční obruby z jedné řady kostek bez boční opěry. </t>
  </si>
  <si>
    <t>přídlažba</t>
  </si>
  <si>
    <t>135,0</t>
  </si>
  <si>
    <t>592453120</t>
  </si>
  <si>
    <t>dlažba skladebná betonová 10x10x8 cm přírodní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</si>
  <si>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</si>
  <si>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</si>
  <si>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 xml:space="preserve">Poznámka k souboru cen:
Poznámka k souboru cen: 1. V cenách silničních obrubníků ležatých i stojatých jsou započteny: a) pro osazení do lože z kameniva těženého i náklady na dodání hmot pro lože tl. 80 až 100 mm, b) pro osazení do lože z betonu prostého i náklady na dodání hmot pro lože tl. 80 až 100 mm; v cenách -1113 a -1213 též náklady na zřízení bočních opěr. 2. Část lože z betonu prostého přesahující tl. 100 mm se oceňuje cenou 916 99-1121 Lože pod obrubníky, krajníky nebo obruby z dlažebních kostek. 3. V cenách nejsou započteny náklady na dodání obrubníků, tyto se oceňují ve specifikaci. </t>
  </si>
  <si>
    <t>silniční obrubník+seěikmený</t>
  </si>
  <si>
    <t>135,0+5,0</t>
  </si>
  <si>
    <t>592174650</t>
  </si>
  <si>
    <t>obrubníky betonové a železobetonové obrubník silniční Standard   100 x 15 x 25</t>
  </si>
  <si>
    <t>135*1,02 "Přepočtené koeficientem množství</t>
  </si>
  <si>
    <t>592174690</t>
  </si>
  <si>
    <t>obrubníky betonové a železobetonové obrubník silniční přechodový L + P Standard   100 x 15 x 15-25</t>
  </si>
  <si>
    <t>5*1,02 "Přepočtené koeficientem množství</t>
  </si>
  <si>
    <t>916991121</t>
  </si>
  <si>
    <t>Lože pod obrubníky, krajníky nebo obruby z dlažebních kostek z betonu prostého tř. C 16/20</t>
  </si>
  <si>
    <t>(135,0*2+5,0)*0,1*0,1</t>
  </si>
  <si>
    <t>637111112</t>
  </si>
  <si>
    <t>Okapový chodník z kameniva s udusáním a urovnáním povrchu ze štěrkopísku tl. 150 mm</t>
  </si>
  <si>
    <t>0,6*130,0</t>
  </si>
  <si>
    <t>637121112</t>
  </si>
  <si>
    <t>Okapový chodník z kameniva s udusáním a urovnáním povrchu z kačírku tl. 150 mm</t>
  </si>
  <si>
    <t>916331112</t>
  </si>
  <si>
    <t>Osazení zahradního obrubníku betonového s ložem tl. od 50 do 100 mm z betonu prostého tř. C 12/15 s boční opěrou z betonu prostého tř. C 12/15</t>
  </si>
  <si>
    <t xml:space="preserve">Poznámka k souboru cen:
Poznámka k souboru cen: 1. V cenách jsou započteny i náklady na zalití a zatření spár cementovou maltou. 2. V cenách nejsou započteny náklady na dodání obrubníků; tyto se oceňují ve specifikaci. 3. Část lože přesahující tloušťku 100 mm lze ocenit cenou 916 99-1121 Lože pod obrubníky, krajníky nebo obruby z dlažebních kostek, katalogu 822-1. </t>
  </si>
  <si>
    <t>130,0+10,0*2</t>
  </si>
  <si>
    <t>592173010</t>
  </si>
  <si>
    <t>obrubníky betonové a železobetonové obrubníky zahradní ABO 7/20        50 x 5 x 15</t>
  </si>
  <si>
    <t>150*2,02 "Přepočtené koeficientem množství</t>
  </si>
  <si>
    <t>150,0*0,1*0,1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</si>
  <si>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</si>
  <si>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</si>
  <si>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 xml:space="preserve">Poznámka k souboru cen:
Poznámka k souboru cen: 1. V cenách jsou započteny i náklady na vyčištění spár, na impregnaci a zalití spár včetně dodání hmot. </t>
  </si>
  <si>
    <t>919735113</t>
  </si>
  <si>
    <t>Řezání stávajícího živičného krytu nebo podkladu hloubky přes 100 do 150 mm</t>
  </si>
  <si>
    <t xml:space="preserve">Poznámka k souboru cen:
Poznámka k souboru cen: 1. V cenách jsou započteny i náklady na spotřebu vody. </t>
  </si>
  <si>
    <t>Oplocení</t>
  </si>
  <si>
    <t>pro podhrabové desky</t>
  </si>
  <si>
    <t>0,3*0,3*(2,79+3,56+4,86)</t>
  </si>
  <si>
    <t>132212109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</si>
  <si>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</si>
  <si>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1,009*0,5 "Přepočtené koeficientem množství</t>
  </si>
  <si>
    <t>pro sloupky oplocení a vrat</t>
  </si>
  <si>
    <t>0,4*0,4*0,8*9</t>
  </si>
  <si>
    <t>1,152*0,5 "Přepočtené koeficientem množství</t>
  </si>
  <si>
    <t>162201101</t>
  </si>
  <si>
    <t>Vodorovné přemístění výkopku nebo sypaniny po suchu na obvyklém dopravním prostředku, bez naložení výkopku, avšak se složením bez rozhrnutí z horniny tř. 1 až 4 na vzdálenost do 20 m</t>
  </si>
  <si>
    <t>tam a zpět</t>
  </si>
  <si>
    <t>(1,009+1,152)*2</t>
  </si>
  <si>
    <t>174201101</t>
  </si>
  <si>
    <t>Zásyp sypaninou z jakékoliv horniny s uložením výkopku ve vrstvách bez zhutnění jam, šachet, rýh nebo kolem objektů v těchto vykopávkách</t>
  </si>
  <si>
    <t>obsyp kolem podhrabových desek</t>
  </si>
  <si>
    <t>1,009+1,152</t>
  </si>
  <si>
    <t>338171123</t>
  </si>
  <si>
    <t>Osazování sloupků a vzpěr plotových ocelových trubkových nebo profilovaných výšky do 2,60 m se zabetonováním (tř. C 25/30) do 0,08 m3 do připravených jamek</t>
  </si>
  <si>
    <t>55342255</t>
  </si>
  <si>
    <t>sloupek plotový průběžný Pz a komaxitový 2500/38x1,5mm</t>
  </si>
  <si>
    <t>15619210</t>
  </si>
  <si>
    <t>krytka plastová D 38/48mm</t>
  </si>
  <si>
    <t>55342270</t>
  </si>
  <si>
    <t>vzpěra plotová 38x1,5mm včetně krytky s uchem 1500mm</t>
  </si>
  <si>
    <t>348121211</t>
  </si>
  <si>
    <t>Montáž podhrabových desek na ocelové sloupky, délky desek do 2 m</t>
  </si>
  <si>
    <t>(2,79+3,56+4,86)/2</t>
  </si>
  <si>
    <t>59233119</t>
  </si>
  <si>
    <t>deska plotová betonová 200x5x29 cm</t>
  </si>
  <si>
    <t>348401130</t>
  </si>
  <si>
    <t>Osazení oplocení ze strojového pletiva s napínacími dráty do 15° sklonu svahu, výšky přes 1,6 do 2,0 m</t>
  </si>
  <si>
    <t>2,79+3,56+4,86</t>
  </si>
  <si>
    <t>31327503</t>
  </si>
  <si>
    <t>pletivo drátěné plastifikované se čtvercovými oky 50 mm/2,2 mm, 175 cm</t>
  </si>
  <si>
    <t>15619100</t>
  </si>
  <si>
    <t>drát poplastovaný kruhový napínací 2,5/3,5mm</t>
  </si>
  <si>
    <t>348101240</t>
  </si>
  <si>
    <t>Montáž vrat a vrátek k oplocení na sloupky ocelové, plochy jednotlivě přes 6 do 8 m2</t>
  </si>
  <si>
    <t>55342344r</t>
  </si>
  <si>
    <t>brána kovová dvoukřídlová 4000x1800 mm, vyrobena z rámů z jäklových profilů 60/40/3 mm s drátěnou výplní s povrchovou úpravou, včetně zámku a s aretací otevřených křídel</t>
  </si>
  <si>
    <t>998225111</t>
  </si>
  <si>
    <t>Přesun hmot pro komunikace s krytem z kameniva, monolitickým betonovým nebo živičným dopravní vzdálenost do 200 m jakékoliv délky objektu</t>
  </si>
  <si>
    <t xml:space="preserve">Poznámka k souboru cen:
Poznámka k souboru cen: 1. Ceny lze použít i pro plochy letišť s krytem monolitickým betonovým nebo živičným. </t>
  </si>
  <si>
    <t>07 - Vedlejší a ostatní n...</t>
  </si>
  <si>
    <t>VRN - Vedlejší rozpočtové náklady</t>
  </si>
  <si>
    <t>VRN</t>
  </si>
  <si>
    <t>Vedlejší rozpočtové náklady</t>
  </si>
  <si>
    <t>012103000</t>
  </si>
  <si>
    <t>Geodetické práce před výstavbou,vytyčení stavebních objektů,inženýrských objektů a provozních souborů díla - oprávněným geodetem</t>
  </si>
  <si>
    <t>Kč</t>
  </si>
  <si>
    <t>042903000</t>
  </si>
  <si>
    <t>Ostatní posudky (měření, posudky, certifikáty, TIČR apod)</t>
  </si>
  <si>
    <t>013294000</t>
  </si>
  <si>
    <t>Ostatní dokumentace (výrobní dokumentace)</t>
  </si>
  <si>
    <t>013254000</t>
  </si>
  <si>
    <t>Dokumentace skutečného provedení stavby</t>
  </si>
  <si>
    <t>…</t>
  </si>
  <si>
    <t>030001000</t>
  </si>
  <si>
    <t>Zařízení staveniště ,vč.provozních vlivů související s etapizací stavby a provozu školy Vybudování zařízení staveniště.Náklady s případným vypracováním PD zařízení staveniště, zřízení přípojek energii k objektům ZS, vybudovánípříp. měřících odběrných míst a jejich zřízení, úprava území pro ZS, vlastní vybudování objektů ZS, náklady spojené s předáním a převzetím staveniště, zajištění a zřízení dočasných komunikací, sjezdů a nájezdů pro realizaci stavby. Zajištění ochrany veřejné zeleně v prostoru staveniště a v jeho bezprostředním okolí proti poškození běhěm realizace stavby. Zajištění péče o nepředané objekty a konstrukce stavby, jejich ošetřování a zimní opatření.</t>
  </si>
  <si>
    <t>042503000</t>
  </si>
  <si>
    <t>Inženýrská činnost posudky plán BOZP na staveništi - zřízení cedulí BOZP - dle požadavků koordinátora stavby</t>
  </si>
  <si>
    <t>045002000</t>
  </si>
  <si>
    <t>Hlavní tituly průvodních činností a nákladů inženýrská činnost kompletační a koordinační činnost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</si>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</sst>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56" t="s">
        <v>14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23"/>
      <c r="AQ5" s="23"/>
      <c r="AR5" s="21"/>
      <c r="BE5" s="353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58" t="s">
        <v>17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23"/>
      <c r="AQ6" s="23"/>
      <c r="AR6" s="21"/>
      <c r="BE6" s="35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54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54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54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54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54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54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54"/>
      <c r="BS13" s="18" t="s">
        <v>6</v>
      </c>
    </row>
    <row r="14" spans="2:71" ht="12.75">
      <c r="B14" s="22"/>
      <c r="C14" s="23"/>
      <c r="D14" s="23"/>
      <c r="E14" s="359" t="s">
        <v>30</v>
      </c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54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54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32</v>
      </c>
      <c r="AO16" s="23"/>
      <c r="AP16" s="23"/>
      <c r="AQ16" s="23"/>
      <c r="AR16" s="21"/>
      <c r="BE16" s="354"/>
      <c r="BS16" s="18" t="s">
        <v>4</v>
      </c>
    </row>
    <row r="17" spans="2:71" s="1" customFormat="1" ht="18.4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34</v>
      </c>
      <c r="AO17" s="23"/>
      <c r="AP17" s="23"/>
      <c r="AQ17" s="23"/>
      <c r="AR17" s="21"/>
      <c r="BE17" s="354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54"/>
      <c r="BS18" s="18" t="s">
        <v>6</v>
      </c>
    </row>
    <row r="19" spans="2:71" s="1" customFormat="1" ht="12" customHeight="1">
      <c r="B19" s="22"/>
      <c r="C19" s="23"/>
      <c r="D19" s="30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37</v>
      </c>
      <c r="AO19" s="23"/>
      <c r="AP19" s="23"/>
      <c r="AQ19" s="23"/>
      <c r="AR19" s="21"/>
      <c r="BE19" s="354"/>
      <c r="BS19" s="18" t="s">
        <v>6</v>
      </c>
    </row>
    <row r="20" spans="2:71" s="1" customFormat="1" ht="18.4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54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54"/>
    </row>
    <row r="22" spans="2:57" s="1" customFormat="1" ht="12" customHeight="1">
      <c r="B22" s="22"/>
      <c r="C22" s="23"/>
      <c r="D22" s="30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54"/>
    </row>
    <row r="23" spans="2:57" s="1" customFormat="1" ht="47.25" customHeight="1">
      <c r="B23" s="22"/>
      <c r="C23" s="23"/>
      <c r="D23" s="23"/>
      <c r="E23" s="361" t="s">
        <v>40</v>
      </c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23"/>
      <c r="AP23" s="23"/>
      <c r="AQ23" s="23"/>
      <c r="AR23" s="21"/>
      <c r="BE23" s="354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54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54"/>
    </row>
    <row r="26" spans="1:57" s="2" customFormat="1" ht="25.9" customHeight="1">
      <c r="A26" s="35"/>
      <c r="B26" s="36"/>
      <c r="C26" s="37"/>
      <c r="D26" s="38" t="s">
        <v>41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62">
        <f>ROUND(AG54,2)</f>
        <v>0</v>
      </c>
      <c r="AL26" s="363"/>
      <c r="AM26" s="363"/>
      <c r="AN26" s="363"/>
      <c r="AO26" s="363"/>
      <c r="AP26" s="37"/>
      <c r="AQ26" s="37"/>
      <c r="AR26" s="40"/>
      <c r="BE26" s="354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54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4" t="s">
        <v>42</v>
      </c>
      <c r="M28" s="364"/>
      <c r="N28" s="364"/>
      <c r="O28" s="364"/>
      <c r="P28" s="364"/>
      <c r="Q28" s="37"/>
      <c r="R28" s="37"/>
      <c r="S28" s="37"/>
      <c r="T28" s="37"/>
      <c r="U28" s="37"/>
      <c r="V28" s="37"/>
      <c r="W28" s="364" t="s">
        <v>43</v>
      </c>
      <c r="X28" s="364"/>
      <c r="Y28" s="364"/>
      <c r="Z28" s="364"/>
      <c r="AA28" s="364"/>
      <c r="AB28" s="364"/>
      <c r="AC28" s="364"/>
      <c r="AD28" s="364"/>
      <c r="AE28" s="364"/>
      <c r="AF28" s="37"/>
      <c r="AG28" s="37"/>
      <c r="AH28" s="37"/>
      <c r="AI28" s="37"/>
      <c r="AJ28" s="37"/>
      <c r="AK28" s="364" t="s">
        <v>44</v>
      </c>
      <c r="AL28" s="364"/>
      <c r="AM28" s="364"/>
      <c r="AN28" s="364"/>
      <c r="AO28" s="364"/>
      <c r="AP28" s="37"/>
      <c r="AQ28" s="37"/>
      <c r="AR28" s="40"/>
      <c r="BE28" s="354"/>
    </row>
    <row r="29" spans="2:57" s="3" customFormat="1" ht="14.45" customHeight="1">
      <c r="B29" s="41"/>
      <c r="C29" s="42"/>
      <c r="D29" s="30" t="s">
        <v>45</v>
      </c>
      <c r="E29" s="42"/>
      <c r="F29" s="30" t="s">
        <v>46</v>
      </c>
      <c r="G29" s="42"/>
      <c r="H29" s="42"/>
      <c r="I29" s="42"/>
      <c r="J29" s="42"/>
      <c r="K29" s="42"/>
      <c r="L29" s="367">
        <v>0.21</v>
      </c>
      <c r="M29" s="366"/>
      <c r="N29" s="366"/>
      <c r="O29" s="366"/>
      <c r="P29" s="366"/>
      <c r="Q29" s="42"/>
      <c r="R29" s="42"/>
      <c r="S29" s="42"/>
      <c r="T29" s="42"/>
      <c r="U29" s="42"/>
      <c r="V29" s="42"/>
      <c r="W29" s="365">
        <f>ROUND(AZ54,2)</f>
        <v>0</v>
      </c>
      <c r="X29" s="366"/>
      <c r="Y29" s="366"/>
      <c r="Z29" s="366"/>
      <c r="AA29" s="366"/>
      <c r="AB29" s="366"/>
      <c r="AC29" s="366"/>
      <c r="AD29" s="366"/>
      <c r="AE29" s="366"/>
      <c r="AF29" s="42"/>
      <c r="AG29" s="42"/>
      <c r="AH29" s="42"/>
      <c r="AI29" s="42"/>
      <c r="AJ29" s="42"/>
      <c r="AK29" s="365">
        <f>ROUND(AV54,2)</f>
        <v>0</v>
      </c>
      <c r="AL29" s="366"/>
      <c r="AM29" s="366"/>
      <c r="AN29" s="366"/>
      <c r="AO29" s="366"/>
      <c r="AP29" s="42"/>
      <c r="AQ29" s="42"/>
      <c r="AR29" s="43"/>
      <c r="BE29" s="355"/>
    </row>
    <row r="30" spans="2:57" s="3" customFormat="1" ht="14.45" customHeight="1">
      <c r="B30" s="41"/>
      <c r="C30" s="42"/>
      <c r="D30" s="42"/>
      <c r="E30" s="42"/>
      <c r="F30" s="30" t="s">
        <v>47</v>
      </c>
      <c r="G30" s="42"/>
      <c r="H30" s="42"/>
      <c r="I30" s="42"/>
      <c r="J30" s="42"/>
      <c r="K30" s="42"/>
      <c r="L30" s="367">
        <v>0.15</v>
      </c>
      <c r="M30" s="366"/>
      <c r="N30" s="366"/>
      <c r="O30" s="366"/>
      <c r="P30" s="366"/>
      <c r="Q30" s="42"/>
      <c r="R30" s="42"/>
      <c r="S30" s="42"/>
      <c r="T30" s="42"/>
      <c r="U30" s="42"/>
      <c r="V30" s="42"/>
      <c r="W30" s="365">
        <f>ROUND(BA54,2)</f>
        <v>0</v>
      </c>
      <c r="X30" s="366"/>
      <c r="Y30" s="366"/>
      <c r="Z30" s="366"/>
      <c r="AA30" s="366"/>
      <c r="AB30" s="366"/>
      <c r="AC30" s="366"/>
      <c r="AD30" s="366"/>
      <c r="AE30" s="366"/>
      <c r="AF30" s="42"/>
      <c r="AG30" s="42"/>
      <c r="AH30" s="42"/>
      <c r="AI30" s="42"/>
      <c r="AJ30" s="42"/>
      <c r="AK30" s="365">
        <f>ROUND(AW54,2)</f>
        <v>0</v>
      </c>
      <c r="AL30" s="366"/>
      <c r="AM30" s="366"/>
      <c r="AN30" s="366"/>
      <c r="AO30" s="366"/>
      <c r="AP30" s="42"/>
      <c r="AQ30" s="42"/>
      <c r="AR30" s="43"/>
      <c r="BE30" s="355"/>
    </row>
    <row r="31" spans="2:57" s="3" customFormat="1" ht="14.45" customHeight="1" hidden="1">
      <c r="B31" s="41"/>
      <c r="C31" s="42"/>
      <c r="D31" s="42"/>
      <c r="E31" s="42"/>
      <c r="F31" s="30" t="s">
        <v>48</v>
      </c>
      <c r="G31" s="42"/>
      <c r="H31" s="42"/>
      <c r="I31" s="42"/>
      <c r="J31" s="42"/>
      <c r="K31" s="42"/>
      <c r="L31" s="367">
        <v>0.21</v>
      </c>
      <c r="M31" s="366"/>
      <c r="N31" s="366"/>
      <c r="O31" s="366"/>
      <c r="P31" s="366"/>
      <c r="Q31" s="42"/>
      <c r="R31" s="42"/>
      <c r="S31" s="42"/>
      <c r="T31" s="42"/>
      <c r="U31" s="42"/>
      <c r="V31" s="42"/>
      <c r="W31" s="365">
        <f>ROUND(BB54,2)</f>
        <v>0</v>
      </c>
      <c r="X31" s="366"/>
      <c r="Y31" s="366"/>
      <c r="Z31" s="366"/>
      <c r="AA31" s="366"/>
      <c r="AB31" s="366"/>
      <c r="AC31" s="366"/>
      <c r="AD31" s="366"/>
      <c r="AE31" s="366"/>
      <c r="AF31" s="42"/>
      <c r="AG31" s="42"/>
      <c r="AH31" s="42"/>
      <c r="AI31" s="42"/>
      <c r="AJ31" s="42"/>
      <c r="AK31" s="365">
        <v>0</v>
      </c>
      <c r="AL31" s="366"/>
      <c r="AM31" s="366"/>
      <c r="AN31" s="366"/>
      <c r="AO31" s="366"/>
      <c r="AP31" s="42"/>
      <c r="AQ31" s="42"/>
      <c r="AR31" s="43"/>
      <c r="BE31" s="355"/>
    </row>
    <row r="32" spans="2:57" s="3" customFormat="1" ht="14.45" customHeight="1" hidden="1">
      <c r="B32" s="41"/>
      <c r="C32" s="42"/>
      <c r="D32" s="42"/>
      <c r="E32" s="42"/>
      <c r="F32" s="30" t="s">
        <v>49</v>
      </c>
      <c r="G32" s="42"/>
      <c r="H32" s="42"/>
      <c r="I32" s="42"/>
      <c r="J32" s="42"/>
      <c r="K32" s="42"/>
      <c r="L32" s="367">
        <v>0.15</v>
      </c>
      <c r="M32" s="366"/>
      <c r="N32" s="366"/>
      <c r="O32" s="366"/>
      <c r="P32" s="366"/>
      <c r="Q32" s="42"/>
      <c r="R32" s="42"/>
      <c r="S32" s="42"/>
      <c r="T32" s="42"/>
      <c r="U32" s="42"/>
      <c r="V32" s="42"/>
      <c r="W32" s="365">
        <f>ROUND(BC54,2)</f>
        <v>0</v>
      </c>
      <c r="X32" s="366"/>
      <c r="Y32" s="366"/>
      <c r="Z32" s="366"/>
      <c r="AA32" s="366"/>
      <c r="AB32" s="366"/>
      <c r="AC32" s="366"/>
      <c r="AD32" s="366"/>
      <c r="AE32" s="366"/>
      <c r="AF32" s="42"/>
      <c r="AG32" s="42"/>
      <c r="AH32" s="42"/>
      <c r="AI32" s="42"/>
      <c r="AJ32" s="42"/>
      <c r="AK32" s="365">
        <v>0</v>
      </c>
      <c r="AL32" s="366"/>
      <c r="AM32" s="366"/>
      <c r="AN32" s="366"/>
      <c r="AO32" s="366"/>
      <c r="AP32" s="42"/>
      <c r="AQ32" s="42"/>
      <c r="AR32" s="43"/>
      <c r="BE32" s="355"/>
    </row>
    <row r="33" spans="2:44" s="3" customFormat="1" ht="14.45" customHeight="1" hidden="1">
      <c r="B33" s="41"/>
      <c r="C33" s="42"/>
      <c r="D33" s="42"/>
      <c r="E33" s="42"/>
      <c r="F33" s="30" t="s">
        <v>50</v>
      </c>
      <c r="G33" s="42"/>
      <c r="H33" s="42"/>
      <c r="I33" s="42"/>
      <c r="J33" s="42"/>
      <c r="K33" s="42"/>
      <c r="L33" s="367">
        <v>0</v>
      </c>
      <c r="M33" s="366"/>
      <c r="N33" s="366"/>
      <c r="O33" s="366"/>
      <c r="P33" s="366"/>
      <c r="Q33" s="42"/>
      <c r="R33" s="42"/>
      <c r="S33" s="42"/>
      <c r="T33" s="42"/>
      <c r="U33" s="42"/>
      <c r="V33" s="42"/>
      <c r="W33" s="365">
        <f>ROUND(BD54,2)</f>
        <v>0</v>
      </c>
      <c r="X33" s="366"/>
      <c r="Y33" s="366"/>
      <c r="Z33" s="366"/>
      <c r="AA33" s="366"/>
      <c r="AB33" s="366"/>
      <c r="AC33" s="366"/>
      <c r="AD33" s="366"/>
      <c r="AE33" s="366"/>
      <c r="AF33" s="42"/>
      <c r="AG33" s="42"/>
      <c r="AH33" s="42"/>
      <c r="AI33" s="42"/>
      <c r="AJ33" s="42"/>
      <c r="AK33" s="365">
        <v>0</v>
      </c>
      <c r="AL33" s="366"/>
      <c r="AM33" s="366"/>
      <c r="AN33" s="366"/>
      <c r="AO33" s="366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51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52</v>
      </c>
      <c r="U35" s="46"/>
      <c r="V35" s="46"/>
      <c r="W35" s="46"/>
      <c r="X35" s="371" t="s">
        <v>53</v>
      </c>
      <c r="Y35" s="369"/>
      <c r="Z35" s="369"/>
      <c r="AA35" s="369"/>
      <c r="AB35" s="369"/>
      <c r="AC35" s="46"/>
      <c r="AD35" s="46"/>
      <c r="AE35" s="46"/>
      <c r="AF35" s="46"/>
      <c r="AG35" s="46"/>
      <c r="AH35" s="46"/>
      <c r="AI35" s="46"/>
      <c r="AJ35" s="46"/>
      <c r="AK35" s="368">
        <f>SUM(AK26:AK33)</f>
        <v>0</v>
      </c>
      <c r="AL35" s="369"/>
      <c r="AM35" s="369"/>
      <c r="AN35" s="369"/>
      <c r="AO35" s="37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54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Be0060092020K2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3" t="str">
        <f>K6</f>
        <v>Gymnázium Tachov - výstavba tělocvičny</v>
      </c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Pionýrská 1370, 347 01 Tachov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5" t="str">
        <f>IF(AN8="","",AN8)</f>
        <v>24. 6. 2019</v>
      </c>
      <c r="AN47" s="335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25.7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Gymnázium Tachov, Pionýrská 1370, 34701 Tachov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36" t="str">
        <f>IF(E17="","",E17)</f>
        <v>Luboš Beneda, Čižická 279, 33209 Štěnovice</v>
      </c>
      <c r="AN49" s="337"/>
      <c r="AO49" s="337"/>
      <c r="AP49" s="337"/>
      <c r="AQ49" s="37"/>
      <c r="AR49" s="40"/>
      <c r="AS49" s="338" t="s">
        <v>55</v>
      </c>
      <c r="AT49" s="339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25.7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36</v>
      </c>
      <c r="AJ50" s="37"/>
      <c r="AK50" s="37"/>
      <c r="AL50" s="37"/>
      <c r="AM50" s="336" t="str">
        <f>IF(E20="","",E20)</f>
        <v>Martina Havířová, Vranovská 1348, 349 01 Stříbro</v>
      </c>
      <c r="AN50" s="337"/>
      <c r="AO50" s="337"/>
      <c r="AP50" s="337"/>
      <c r="AQ50" s="37"/>
      <c r="AR50" s="40"/>
      <c r="AS50" s="340"/>
      <c r="AT50" s="341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2"/>
      <c r="AT51" s="343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4" t="s">
        <v>56</v>
      </c>
      <c r="D52" s="345"/>
      <c r="E52" s="345"/>
      <c r="F52" s="345"/>
      <c r="G52" s="345"/>
      <c r="H52" s="67"/>
      <c r="I52" s="347" t="s">
        <v>57</v>
      </c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6" t="s">
        <v>58</v>
      </c>
      <c r="AH52" s="345"/>
      <c r="AI52" s="345"/>
      <c r="AJ52" s="345"/>
      <c r="AK52" s="345"/>
      <c r="AL52" s="345"/>
      <c r="AM52" s="345"/>
      <c r="AN52" s="347" t="s">
        <v>59</v>
      </c>
      <c r="AO52" s="345"/>
      <c r="AP52" s="345"/>
      <c r="AQ52" s="68" t="s">
        <v>60</v>
      </c>
      <c r="AR52" s="40"/>
      <c r="AS52" s="69" t="s">
        <v>61</v>
      </c>
      <c r="AT52" s="70" t="s">
        <v>62</v>
      </c>
      <c r="AU52" s="70" t="s">
        <v>63</v>
      </c>
      <c r="AV52" s="70" t="s">
        <v>64</v>
      </c>
      <c r="AW52" s="70" t="s">
        <v>65</v>
      </c>
      <c r="AX52" s="70" t="s">
        <v>66</v>
      </c>
      <c r="AY52" s="70" t="s">
        <v>67</v>
      </c>
      <c r="AZ52" s="70" t="s">
        <v>68</v>
      </c>
      <c r="BA52" s="70" t="s">
        <v>69</v>
      </c>
      <c r="BB52" s="70" t="s">
        <v>70</v>
      </c>
      <c r="BC52" s="70" t="s">
        <v>71</v>
      </c>
      <c r="BD52" s="71" t="s">
        <v>72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73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1">
        <f>ROUND(SUM(AG55:AG61),2)</f>
        <v>0</v>
      </c>
      <c r="AH54" s="351"/>
      <c r="AI54" s="351"/>
      <c r="AJ54" s="351"/>
      <c r="AK54" s="351"/>
      <c r="AL54" s="351"/>
      <c r="AM54" s="351"/>
      <c r="AN54" s="352">
        <f aca="true" t="shared" si="0" ref="AN54:AN61">SUM(AG54,AT54)</f>
        <v>0</v>
      </c>
      <c r="AO54" s="352"/>
      <c r="AP54" s="352"/>
      <c r="AQ54" s="79" t="s">
        <v>19</v>
      </c>
      <c r="AR54" s="80"/>
      <c r="AS54" s="81">
        <f>ROUND(SUM(AS55:AS61),2)</f>
        <v>0</v>
      </c>
      <c r="AT54" s="82">
        <f aca="true" t="shared" si="1" ref="AT54:AT61">ROUND(SUM(AV54:AW54),2)</f>
        <v>0</v>
      </c>
      <c r="AU54" s="83">
        <f>ROUND(SUM(AU55:AU61),5)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ROUND(SUM(AZ55:AZ61),2)</f>
        <v>0</v>
      </c>
      <c r="BA54" s="82">
        <f>ROUND(SUM(BA55:BA61),2)</f>
        <v>0</v>
      </c>
      <c r="BB54" s="82">
        <f>ROUND(SUM(BB55:BB61),2)</f>
        <v>0</v>
      </c>
      <c r="BC54" s="82">
        <f>ROUND(SUM(BC55:BC61),2)</f>
        <v>0</v>
      </c>
      <c r="BD54" s="84">
        <f>ROUND(SUM(BD55:BD61),2)</f>
        <v>0</v>
      </c>
      <c r="BS54" s="85" t="s">
        <v>74</v>
      </c>
      <c r="BT54" s="85" t="s">
        <v>75</v>
      </c>
      <c r="BU54" s="86" t="s">
        <v>76</v>
      </c>
      <c r="BV54" s="85" t="s">
        <v>77</v>
      </c>
      <c r="BW54" s="85" t="s">
        <v>5</v>
      </c>
      <c r="BX54" s="85" t="s">
        <v>78</v>
      </c>
      <c r="CL54" s="85" t="s">
        <v>19</v>
      </c>
    </row>
    <row r="55" spans="1:91" s="7" customFormat="1" ht="16.5" customHeight="1">
      <c r="A55" s="87" t="s">
        <v>79</v>
      </c>
      <c r="B55" s="88"/>
      <c r="C55" s="89"/>
      <c r="D55" s="348" t="s">
        <v>80</v>
      </c>
      <c r="E55" s="348"/>
      <c r="F55" s="348"/>
      <c r="G55" s="348"/>
      <c r="H55" s="348"/>
      <c r="I55" s="90"/>
      <c r="J55" s="348" t="s">
        <v>81</v>
      </c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  <c r="AF55" s="348"/>
      <c r="AG55" s="349">
        <f>'01 - Opěrná stěna'!J30</f>
        <v>0</v>
      </c>
      <c r="AH55" s="350"/>
      <c r="AI55" s="350"/>
      <c r="AJ55" s="350"/>
      <c r="AK55" s="350"/>
      <c r="AL55" s="350"/>
      <c r="AM55" s="350"/>
      <c r="AN55" s="349">
        <f t="shared" si="0"/>
        <v>0</v>
      </c>
      <c r="AO55" s="350"/>
      <c r="AP55" s="350"/>
      <c r="AQ55" s="91" t="s">
        <v>82</v>
      </c>
      <c r="AR55" s="92"/>
      <c r="AS55" s="93">
        <v>0</v>
      </c>
      <c r="AT55" s="94">
        <f t="shared" si="1"/>
        <v>0</v>
      </c>
      <c r="AU55" s="95">
        <f>'01 - Opěrná stěna'!P87</f>
        <v>0</v>
      </c>
      <c r="AV55" s="94">
        <f>'01 - Opěrná stěna'!J33</f>
        <v>0</v>
      </c>
      <c r="AW55" s="94">
        <f>'01 - Opěrná stěna'!J34</f>
        <v>0</v>
      </c>
      <c r="AX55" s="94">
        <f>'01 - Opěrná stěna'!J35</f>
        <v>0</v>
      </c>
      <c r="AY55" s="94">
        <f>'01 - Opěrná stěna'!J36</f>
        <v>0</v>
      </c>
      <c r="AZ55" s="94">
        <f>'01 - Opěrná stěna'!F33</f>
        <v>0</v>
      </c>
      <c r="BA55" s="94">
        <f>'01 - Opěrná stěna'!F34</f>
        <v>0</v>
      </c>
      <c r="BB55" s="94">
        <f>'01 - Opěrná stěna'!F35</f>
        <v>0</v>
      </c>
      <c r="BC55" s="94">
        <f>'01 - Opěrná stěna'!F36</f>
        <v>0</v>
      </c>
      <c r="BD55" s="96">
        <f>'01 - Opěrná stěna'!F37</f>
        <v>0</v>
      </c>
      <c r="BT55" s="97" t="s">
        <v>83</v>
      </c>
      <c r="BV55" s="97" t="s">
        <v>77</v>
      </c>
      <c r="BW55" s="97" t="s">
        <v>84</v>
      </c>
      <c r="BX55" s="97" t="s">
        <v>5</v>
      </c>
      <c r="CL55" s="97" t="s">
        <v>19</v>
      </c>
      <c r="CM55" s="97" t="s">
        <v>85</v>
      </c>
    </row>
    <row r="56" spans="1:91" s="7" customFormat="1" ht="16.5" customHeight="1">
      <c r="A56" s="87" t="s">
        <v>79</v>
      </c>
      <c r="B56" s="88"/>
      <c r="C56" s="89"/>
      <c r="D56" s="348" t="s">
        <v>86</v>
      </c>
      <c r="E56" s="348"/>
      <c r="F56" s="348"/>
      <c r="G56" s="348"/>
      <c r="H56" s="348"/>
      <c r="I56" s="90"/>
      <c r="J56" s="348" t="s">
        <v>87</v>
      </c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49">
        <f>'02 - Stavební objekt - no...'!J30</f>
        <v>0</v>
      </c>
      <c r="AH56" s="350"/>
      <c r="AI56" s="350"/>
      <c r="AJ56" s="350"/>
      <c r="AK56" s="350"/>
      <c r="AL56" s="350"/>
      <c r="AM56" s="350"/>
      <c r="AN56" s="349">
        <f t="shared" si="0"/>
        <v>0</v>
      </c>
      <c r="AO56" s="350"/>
      <c r="AP56" s="350"/>
      <c r="AQ56" s="91" t="s">
        <v>82</v>
      </c>
      <c r="AR56" s="92"/>
      <c r="AS56" s="93">
        <v>0</v>
      </c>
      <c r="AT56" s="94">
        <f t="shared" si="1"/>
        <v>0</v>
      </c>
      <c r="AU56" s="95">
        <f>'02 - Stavební objekt - no...'!P150</f>
        <v>0</v>
      </c>
      <c r="AV56" s="94">
        <f>'02 - Stavební objekt - no...'!J33</f>
        <v>0</v>
      </c>
      <c r="AW56" s="94">
        <f>'02 - Stavební objekt - no...'!J34</f>
        <v>0</v>
      </c>
      <c r="AX56" s="94">
        <f>'02 - Stavební objekt - no...'!J35</f>
        <v>0</v>
      </c>
      <c r="AY56" s="94">
        <f>'02 - Stavební objekt - no...'!J36</f>
        <v>0</v>
      </c>
      <c r="AZ56" s="94">
        <f>'02 - Stavební objekt - no...'!F33</f>
        <v>0</v>
      </c>
      <c r="BA56" s="94">
        <f>'02 - Stavební objekt - no...'!F34</f>
        <v>0</v>
      </c>
      <c r="BB56" s="94">
        <f>'02 - Stavební objekt - no...'!F35</f>
        <v>0</v>
      </c>
      <c r="BC56" s="94">
        <f>'02 - Stavební objekt - no...'!F36</f>
        <v>0</v>
      </c>
      <c r="BD56" s="96">
        <f>'02 - Stavební objekt - no...'!F37</f>
        <v>0</v>
      </c>
      <c r="BT56" s="97" t="s">
        <v>83</v>
      </c>
      <c r="BV56" s="97" t="s">
        <v>77</v>
      </c>
      <c r="BW56" s="97" t="s">
        <v>88</v>
      </c>
      <c r="BX56" s="97" t="s">
        <v>5</v>
      </c>
      <c r="CL56" s="97" t="s">
        <v>19</v>
      </c>
      <c r="CM56" s="97" t="s">
        <v>85</v>
      </c>
    </row>
    <row r="57" spans="1:91" s="7" customFormat="1" ht="24.75" customHeight="1">
      <c r="A57" s="87" t="s">
        <v>79</v>
      </c>
      <c r="B57" s="88"/>
      <c r="C57" s="89"/>
      <c r="D57" s="348" t="s">
        <v>89</v>
      </c>
      <c r="E57" s="348"/>
      <c r="F57" s="348"/>
      <c r="G57" s="348"/>
      <c r="H57" s="348"/>
      <c r="I57" s="90"/>
      <c r="J57" s="348" t="s">
        <v>90</v>
      </c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48"/>
      <c r="AC57" s="348"/>
      <c r="AD57" s="348"/>
      <c r="AE57" s="348"/>
      <c r="AF57" s="348"/>
      <c r="AG57" s="349">
        <f>'03 - Stavební objekt - st...'!J30</f>
        <v>0</v>
      </c>
      <c r="AH57" s="350"/>
      <c r="AI57" s="350"/>
      <c r="AJ57" s="350"/>
      <c r="AK57" s="350"/>
      <c r="AL57" s="350"/>
      <c r="AM57" s="350"/>
      <c r="AN57" s="349">
        <f t="shared" si="0"/>
        <v>0</v>
      </c>
      <c r="AO57" s="350"/>
      <c r="AP57" s="350"/>
      <c r="AQ57" s="91" t="s">
        <v>82</v>
      </c>
      <c r="AR57" s="92"/>
      <c r="AS57" s="93">
        <v>0</v>
      </c>
      <c r="AT57" s="94">
        <f t="shared" si="1"/>
        <v>0</v>
      </c>
      <c r="AU57" s="95">
        <f>'03 - Stavební objekt - st...'!P106</f>
        <v>0</v>
      </c>
      <c r="AV57" s="94">
        <f>'03 - Stavební objekt - st...'!J33</f>
        <v>0</v>
      </c>
      <c r="AW57" s="94">
        <f>'03 - Stavební objekt - st...'!J34</f>
        <v>0</v>
      </c>
      <c r="AX57" s="94">
        <f>'03 - Stavební objekt - st...'!J35</f>
        <v>0</v>
      </c>
      <c r="AY57" s="94">
        <f>'03 - Stavební objekt - st...'!J36</f>
        <v>0</v>
      </c>
      <c r="AZ57" s="94">
        <f>'03 - Stavební objekt - st...'!F33</f>
        <v>0</v>
      </c>
      <c r="BA57" s="94">
        <f>'03 - Stavební objekt - st...'!F34</f>
        <v>0</v>
      </c>
      <c r="BB57" s="94">
        <f>'03 - Stavební objekt - st...'!F35</f>
        <v>0</v>
      </c>
      <c r="BC57" s="94">
        <f>'03 - Stavební objekt - st...'!F36</f>
        <v>0</v>
      </c>
      <c r="BD57" s="96">
        <f>'03 - Stavební objekt - st...'!F37</f>
        <v>0</v>
      </c>
      <c r="BT57" s="97" t="s">
        <v>83</v>
      </c>
      <c r="BV57" s="97" t="s">
        <v>77</v>
      </c>
      <c r="BW57" s="97" t="s">
        <v>91</v>
      </c>
      <c r="BX57" s="97" t="s">
        <v>5</v>
      </c>
      <c r="CL57" s="97" t="s">
        <v>19</v>
      </c>
      <c r="CM57" s="97" t="s">
        <v>85</v>
      </c>
    </row>
    <row r="58" spans="1:91" s="7" customFormat="1" ht="16.5" customHeight="1">
      <c r="A58" s="87" t="s">
        <v>79</v>
      </c>
      <c r="B58" s="88"/>
      <c r="C58" s="89"/>
      <c r="D58" s="348" t="s">
        <v>92</v>
      </c>
      <c r="E58" s="348"/>
      <c r="F58" s="348"/>
      <c r="G58" s="348"/>
      <c r="H58" s="348"/>
      <c r="I58" s="90"/>
      <c r="J58" s="348" t="s">
        <v>93</v>
      </c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49">
        <f>'04 - Likvidace dešťových vod'!J30</f>
        <v>0</v>
      </c>
      <c r="AH58" s="350"/>
      <c r="AI58" s="350"/>
      <c r="AJ58" s="350"/>
      <c r="AK58" s="350"/>
      <c r="AL58" s="350"/>
      <c r="AM58" s="350"/>
      <c r="AN58" s="349">
        <f t="shared" si="0"/>
        <v>0</v>
      </c>
      <c r="AO58" s="350"/>
      <c r="AP58" s="350"/>
      <c r="AQ58" s="91" t="s">
        <v>82</v>
      </c>
      <c r="AR58" s="92"/>
      <c r="AS58" s="93">
        <v>0</v>
      </c>
      <c r="AT58" s="94">
        <f t="shared" si="1"/>
        <v>0</v>
      </c>
      <c r="AU58" s="95">
        <f>'04 - Likvidace dešťových vod'!P84</f>
        <v>0</v>
      </c>
      <c r="AV58" s="94">
        <f>'04 - Likvidace dešťových vod'!J33</f>
        <v>0</v>
      </c>
      <c r="AW58" s="94">
        <f>'04 - Likvidace dešťových vod'!J34</f>
        <v>0</v>
      </c>
      <c r="AX58" s="94">
        <f>'04 - Likvidace dešťových vod'!J35</f>
        <v>0</v>
      </c>
      <c r="AY58" s="94">
        <f>'04 - Likvidace dešťových vod'!J36</f>
        <v>0</v>
      </c>
      <c r="AZ58" s="94">
        <f>'04 - Likvidace dešťových vod'!F33</f>
        <v>0</v>
      </c>
      <c r="BA58" s="94">
        <f>'04 - Likvidace dešťových vod'!F34</f>
        <v>0</v>
      </c>
      <c r="BB58" s="94">
        <f>'04 - Likvidace dešťových vod'!F35</f>
        <v>0</v>
      </c>
      <c r="BC58" s="94">
        <f>'04 - Likvidace dešťových vod'!F36</f>
        <v>0</v>
      </c>
      <c r="BD58" s="96">
        <f>'04 - Likvidace dešťových vod'!F37</f>
        <v>0</v>
      </c>
      <c r="BT58" s="97" t="s">
        <v>83</v>
      </c>
      <c r="BV58" s="97" t="s">
        <v>77</v>
      </c>
      <c r="BW58" s="97" t="s">
        <v>94</v>
      </c>
      <c r="BX58" s="97" t="s">
        <v>5</v>
      </c>
      <c r="CL58" s="97" t="s">
        <v>19</v>
      </c>
      <c r="CM58" s="97" t="s">
        <v>85</v>
      </c>
    </row>
    <row r="59" spans="1:91" s="7" customFormat="1" ht="16.5" customHeight="1">
      <c r="A59" s="87" t="s">
        <v>79</v>
      </c>
      <c r="B59" s="88"/>
      <c r="C59" s="89"/>
      <c r="D59" s="348" t="s">
        <v>95</v>
      </c>
      <c r="E59" s="348"/>
      <c r="F59" s="348"/>
      <c r="G59" s="348"/>
      <c r="H59" s="348"/>
      <c r="I59" s="90"/>
      <c r="J59" s="348" t="s">
        <v>96</v>
      </c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9">
        <f>'05 - Teplovodní vedení'!J30</f>
        <v>0</v>
      </c>
      <c r="AH59" s="350"/>
      <c r="AI59" s="350"/>
      <c r="AJ59" s="350"/>
      <c r="AK59" s="350"/>
      <c r="AL59" s="350"/>
      <c r="AM59" s="350"/>
      <c r="AN59" s="349">
        <f t="shared" si="0"/>
        <v>0</v>
      </c>
      <c r="AO59" s="350"/>
      <c r="AP59" s="350"/>
      <c r="AQ59" s="91" t="s">
        <v>82</v>
      </c>
      <c r="AR59" s="92"/>
      <c r="AS59" s="93">
        <v>0</v>
      </c>
      <c r="AT59" s="94">
        <f t="shared" si="1"/>
        <v>0</v>
      </c>
      <c r="AU59" s="95">
        <f>'05 - Teplovodní vedení'!P83</f>
        <v>0</v>
      </c>
      <c r="AV59" s="94">
        <f>'05 - Teplovodní vedení'!J33</f>
        <v>0</v>
      </c>
      <c r="AW59" s="94">
        <f>'05 - Teplovodní vedení'!J34</f>
        <v>0</v>
      </c>
      <c r="AX59" s="94">
        <f>'05 - Teplovodní vedení'!J35</f>
        <v>0</v>
      </c>
      <c r="AY59" s="94">
        <f>'05 - Teplovodní vedení'!J36</f>
        <v>0</v>
      </c>
      <c r="AZ59" s="94">
        <f>'05 - Teplovodní vedení'!F33</f>
        <v>0</v>
      </c>
      <c r="BA59" s="94">
        <f>'05 - Teplovodní vedení'!F34</f>
        <v>0</v>
      </c>
      <c r="BB59" s="94">
        <f>'05 - Teplovodní vedení'!F35</f>
        <v>0</v>
      </c>
      <c r="BC59" s="94">
        <f>'05 - Teplovodní vedení'!F36</f>
        <v>0</v>
      </c>
      <c r="BD59" s="96">
        <f>'05 - Teplovodní vedení'!F37</f>
        <v>0</v>
      </c>
      <c r="BT59" s="97" t="s">
        <v>83</v>
      </c>
      <c r="BV59" s="97" t="s">
        <v>77</v>
      </c>
      <c r="BW59" s="97" t="s">
        <v>97</v>
      </c>
      <c r="BX59" s="97" t="s">
        <v>5</v>
      </c>
      <c r="CL59" s="97" t="s">
        <v>19</v>
      </c>
      <c r="CM59" s="97" t="s">
        <v>85</v>
      </c>
    </row>
    <row r="60" spans="1:91" s="7" customFormat="1" ht="16.5" customHeight="1">
      <c r="A60" s="87" t="s">
        <v>79</v>
      </c>
      <c r="B60" s="88"/>
      <c r="C60" s="89"/>
      <c r="D60" s="348" t="s">
        <v>98</v>
      </c>
      <c r="E60" s="348"/>
      <c r="F60" s="348"/>
      <c r="G60" s="348"/>
      <c r="H60" s="348"/>
      <c r="I60" s="90"/>
      <c r="J60" s="348" t="s">
        <v>99</v>
      </c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9">
        <f>'06 - Komunikace a zpevněn...'!J30</f>
        <v>0</v>
      </c>
      <c r="AH60" s="350"/>
      <c r="AI60" s="350"/>
      <c r="AJ60" s="350"/>
      <c r="AK60" s="350"/>
      <c r="AL60" s="350"/>
      <c r="AM60" s="350"/>
      <c r="AN60" s="349">
        <f t="shared" si="0"/>
        <v>0</v>
      </c>
      <c r="AO60" s="350"/>
      <c r="AP60" s="350"/>
      <c r="AQ60" s="91" t="s">
        <v>82</v>
      </c>
      <c r="AR60" s="92"/>
      <c r="AS60" s="93">
        <v>0</v>
      </c>
      <c r="AT60" s="94">
        <f t="shared" si="1"/>
        <v>0</v>
      </c>
      <c r="AU60" s="95">
        <f>'06 - Komunikace a zpevněn...'!P86</f>
        <v>0</v>
      </c>
      <c r="AV60" s="94">
        <f>'06 - Komunikace a zpevněn...'!J33</f>
        <v>0</v>
      </c>
      <c r="AW60" s="94">
        <f>'06 - Komunikace a zpevněn...'!J34</f>
        <v>0</v>
      </c>
      <c r="AX60" s="94">
        <f>'06 - Komunikace a zpevněn...'!J35</f>
        <v>0</v>
      </c>
      <c r="AY60" s="94">
        <f>'06 - Komunikace a zpevněn...'!J36</f>
        <v>0</v>
      </c>
      <c r="AZ60" s="94">
        <f>'06 - Komunikace a zpevněn...'!F33</f>
        <v>0</v>
      </c>
      <c r="BA60" s="94">
        <f>'06 - Komunikace a zpevněn...'!F34</f>
        <v>0</v>
      </c>
      <c r="BB60" s="94">
        <f>'06 - Komunikace a zpevněn...'!F35</f>
        <v>0</v>
      </c>
      <c r="BC60" s="94">
        <f>'06 - Komunikace a zpevněn...'!F36</f>
        <v>0</v>
      </c>
      <c r="BD60" s="96">
        <f>'06 - Komunikace a zpevněn...'!F37</f>
        <v>0</v>
      </c>
      <c r="BT60" s="97" t="s">
        <v>83</v>
      </c>
      <c r="BV60" s="97" t="s">
        <v>77</v>
      </c>
      <c r="BW60" s="97" t="s">
        <v>100</v>
      </c>
      <c r="BX60" s="97" t="s">
        <v>5</v>
      </c>
      <c r="CL60" s="97" t="s">
        <v>19</v>
      </c>
      <c r="CM60" s="97" t="s">
        <v>85</v>
      </c>
    </row>
    <row r="61" spans="1:91" s="7" customFormat="1" ht="16.5" customHeight="1">
      <c r="A61" s="87" t="s">
        <v>79</v>
      </c>
      <c r="B61" s="88"/>
      <c r="C61" s="89"/>
      <c r="D61" s="348" t="s">
        <v>101</v>
      </c>
      <c r="E61" s="348"/>
      <c r="F61" s="348"/>
      <c r="G61" s="348"/>
      <c r="H61" s="348"/>
      <c r="I61" s="90"/>
      <c r="J61" s="348" t="s">
        <v>102</v>
      </c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9">
        <f>'07 - Vedlejší a ostatní n...'!J30</f>
        <v>0</v>
      </c>
      <c r="AH61" s="350"/>
      <c r="AI61" s="350"/>
      <c r="AJ61" s="350"/>
      <c r="AK61" s="350"/>
      <c r="AL61" s="350"/>
      <c r="AM61" s="350"/>
      <c r="AN61" s="349">
        <f t="shared" si="0"/>
        <v>0</v>
      </c>
      <c r="AO61" s="350"/>
      <c r="AP61" s="350"/>
      <c r="AQ61" s="91" t="s">
        <v>82</v>
      </c>
      <c r="AR61" s="92"/>
      <c r="AS61" s="98">
        <v>0</v>
      </c>
      <c r="AT61" s="99">
        <f t="shared" si="1"/>
        <v>0</v>
      </c>
      <c r="AU61" s="100">
        <f>'07 - Vedlejší a ostatní n...'!P80</f>
        <v>0</v>
      </c>
      <c r="AV61" s="99">
        <f>'07 - Vedlejší a ostatní n...'!J33</f>
        <v>0</v>
      </c>
      <c r="AW61" s="99">
        <f>'07 - Vedlejší a ostatní n...'!J34</f>
        <v>0</v>
      </c>
      <c r="AX61" s="99">
        <f>'07 - Vedlejší a ostatní n...'!J35</f>
        <v>0</v>
      </c>
      <c r="AY61" s="99">
        <f>'07 - Vedlejší a ostatní n...'!J36</f>
        <v>0</v>
      </c>
      <c r="AZ61" s="99">
        <f>'07 - Vedlejší a ostatní n...'!F33</f>
        <v>0</v>
      </c>
      <c r="BA61" s="99">
        <f>'07 - Vedlejší a ostatní n...'!F34</f>
        <v>0</v>
      </c>
      <c r="BB61" s="99">
        <f>'07 - Vedlejší a ostatní n...'!F35</f>
        <v>0</v>
      </c>
      <c r="BC61" s="99">
        <f>'07 - Vedlejší a ostatní n...'!F36</f>
        <v>0</v>
      </c>
      <c r="BD61" s="101">
        <f>'07 - Vedlejší a ostatní n...'!F37</f>
        <v>0</v>
      </c>
      <c r="BT61" s="97" t="s">
        <v>83</v>
      </c>
      <c r="BV61" s="97" t="s">
        <v>77</v>
      </c>
      <c r="BW61" s="97" t="s">
        <v>103</v>
      </c>
      <c r="BX61" s="97" t="s">
        <v>5</v>
      </c>
      <c r="CL61" s="97" t="s">
        <v>19</v>
      </c>
      <c r="CM61" s="97" t="s">
        <v>85</v>
      </c>
    </row>
    <row r="62" spans="1:57" s="2" customFormat="1" ht="30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40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0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</sheetData>
  <sheetProtection algorithmName="SHA-512" hashValue="Y90sdPvXKXbzLX2WCcYauJfiKk1VBSAZN/Qk5kMCsDCplxRXcCjmGXiieR0c/oGYUzjTF+VYgKgiTXVLWmLBXw==" saltValue="XhNem+oFS1TpitYwF/bseZw8mg8yqhMU1ofaDAFnFstX3nPT5lwvn5sd75F1bNUCJ+k1AXr9g2NfSen3StqDqA==" spinCount="100000" sheet="1" objects="1" scenarios="1" formatColumns="0" formatRows="0"/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01 - Opěrná stěna'!C2" display="/"/>
    <hyperlink ref="A56" location="'02 - Stavební objekt - no...'!C2" display="/"/>
    <hyperlink ref="A57" location="'03 - Stavební objekt - st...'!C2" display="/"/>
    <hyperlink ref="A58" location="'04 - Likvidace dešťových vod'!C2" display="/"/>
    <hyperlink ref="A59" location="'05 - Teplovodní vedení'!C2" display="/"/>
    <hyperlink ref="A60" location="'06 - Komunikace a zpevněn...'!C2" display="/"/>
    <hyperlink ref="A61" location="'07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8" t="s">
        <v>84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85</v>
      </c>
    </row>
    <row r="4" spans="2:46" s="1" customFormat="1" ht="24.95" customHeight="1">
      <c r="B4" s="21"/>
      <c r="D4" s="106" t="s">
        <v>104</v>
      </c>
      <c r="I4" s="102"/>
      <c r="L4" s="21"/>
      <c r="M4" s="107" t="s">
        <v>10</v>
      </c>
      <c r="AT4" s="18" t="s">
        <v>4</v>
      </c>
    </row>
    <row r="5" spans="2:12" s="1" customFormat="1" ht="6.95" customHeight="1">
      <c r="B5" s="21"/>
      <c r="I5" s="102"/>
      <c r="L5" s="21"/>
    </row>
    <row r="6" spans="2:12" s="1" customFormat="1" ht="12" customHeight="1">
      <c r="B6" s="21"/>
      <c r="D6" s="108" t="s">
        <v>16</v>
      </c>
      <c r="I6" s="102"/>
      <c r="L6" s="21"/>
    </row>
    <row r="7" spans="2:12" s="1" customFormat="1" ht="16.5" customHeight="1">
      <c r="B7" s="21"/>
      <c r="E7" s="373" t="str">
        <f>'Rekapitulace stavby'!K6</f>
        <v>Gymnázium Tachov - výstavba tělocvičny</v>
      </c>
      <c r="F7" s="374"/>
      <c r="G7" s="374"/>
      <c r="H7" s="374"/>
      <c r="I7" s="102"/>
      <c r="L7" s="21"/>
    </row>
    <row r="8" spans="1:31" s="2" customFormat="1" ht="12" customHeight="1">
      <c r="A8" s="35"/>
      <c r="B8" s="40"/>
      <c r="C8" s="35"/>
      <c r="D8" s="108" t="s">
        <v>105</v>
      </c>
      <c r="E8" s="35"/>
      <c r="F8" s="35"/>
      <c r="G8" s="35"/>
      <c r="H8" s="35"/>
      <c r="I8" s="109"/>
      <c r="J8" s="35"/>
      <c r="K8" s="35"/>
      <c r="L8" s="11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5" t="s">
        <v>106</v>
      </c>
      <c r="F9" s="376"/>
      <c r="G9" s="376"/>
      <c r="H9" s="376"/>
      <c r="I9" s="109"/>
      <c r="J9" s="35"/>
      <c r="K9" s="35"/>
      <c r="L9" s="11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09"/>
      <c r="J10" s="35"/>
      <c r="K10" s="35"/>
      <c r="L10" s="11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8" t="s">
        <v>18</v>
      </c>
      <c r="E11" s="35"/>
      <c r="F11" s="111" t="s">
        <v>19</v>
      </c>
      <c r="G11" s="35"/>
      <c r="H11" s="35"/>
      <c r="I11" s="112" t="s">
        <v>20</v>
      </c>
      <c r="J11" s="111" t="s">
        <v>19</v>
      </c>
      <c r="K11" s="35"/>
      <c r="L11" s="11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8" t="s">
        <v>21</v>
      </c>
      <c r="E12" s="35"/>
      <c r="F12" s="111" t="s">
        <v>107</v>
      </c>
      <c r="G12" s="35"/>
      <c r="H12" s="35"/>
      <c r="I12" s="112" t="s">
        <v>23</v>
      </c>
      <c r="J12" s="113" t="str">
        <f>'Rekapitulace stavby'!AN8</f>
        <v>24. 6. 2019</v>
      </c>
      <c r="K12" s="35"/>
      <c r="L12" s="11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09"/>
      <c r="J13" s="35"/>
      <c r="K13" s="35"/>
      <c r="L13" s="11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8" t="s">
        <v>25</v>
      </c>
      <c r="E14" s="35"/>
      <c r="F14" s="35"/>
      <c r="G14" s="35"/>
      <c r="H14" s="35"/>
      <c r="I14" s="112" t="s">
        <v>26</v>
      </c>
      <c r="J14" s="111" t="s">
        <v>19</v>
      </c>
      <c r="K14" s="35"/>
      <c r="L14" s="11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108</v>
      </c>
      <c r="F15" s="35"/>
      <c r="G15" s="35"/>
      <c r="H15" s="35"/>
      <c r="I15" s="112" t="s">
        <v>28</v>
      </c>
      <c r="J15" s="111" t="s">
        <v>19</v>
      </c>
      <c r="K15" s="35"/>
      <c r="L15" s="11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09"/>
      <c r="J16" s="35"/>
      <c r="K16" s="35"/>
      <c r="L16" s="11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8" t="s">
        <v>29</v>
      </c>
      <c r="E17" s="35"/>
      <c r="F17" s="35"/>
      <c r="G17" s="35"/>
      <c r="H17" s="35"/>
      <c r="I17" s="112" t="s">
        <v>26</v>
      </c>
      <c r="J17" s="31" t="str">
        <f>'Rekapitulace stavby'!AN13</f>
        <v>Vyplň údaj</v>
      </c>
      <c r="K17" s="35"/>
      <c r="L17" s="11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7" t="str">
        <f>'Rekapitulace stavby'!E14</f>
        <v>Vyplň údaj</v>
      </c>
      <c r="F18" s="378"/>
      <c r="G18" s="378"/>
      <c r="H18" s="378"/>
      <c r="I18" s="112" t="s">
        <v>28</v>
      </c>
      <c r="J18" s="31" t="str">
        <f>'Rekapitulace stavby'!AN14</f>
        <v>Vyplň údaj</v>
      </c>
      <c r="K18" s="35"/>
      <c r="L18" s="11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09"/>
      <c r="J19" s="35"/>
      <c r="K19" s="35"/>
      <c r="L19" s="1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8" t="s">
        <v>31</v>
      </c>
      <c r="E20" s="35"/>
      <c r="F20" s="35"/>
      <c r="G20" s="35"/>
      <c r="H20" s="35"/>
      <c r="I20" s="112" t="s">
        <v>26</v>
      </c>
      <c r="J20" s="111" t="s">
        <v>32</v>
      </c>
      <c r="K20" s="35"/>
      <c r="L20" s="11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33</v>
      </c>
      <c r="F21" s="35"/>
      <c r="G21" s="35"/>
      <c r="H21" s="35"/>
      <c r="I21" s="112" t="s">
        <v>28</v>
      </c>
      <c r="J21" s="111" t="s">
        <v>109</v>
      </c>
      <c r="K21" s="35"/>
      <c r="L21" s="11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09"/>
      <c r="J22" s="35"/>
      <c r="K22" s="35"/>
      <c r="L22" s="11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8" t="s">
        <v>36</v>
      </c>
      <c r="E23" s="35"/>
      <c r="F23" s="35"/>
      <c r="G23" s="35"/>
      <c r="H23" s="35"/>
      <c r="I23" s="112" t="s">
        <v>26</v>
      </c>
      <c r="J23" s="111" t="s">
        <v>37</v>
      </c>
      <c r="K23" s="35"/>
      <c r="L23" s="11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38</v>
      </c>
      <c r="F24" s="35"/>
      <c r="G24" s="35"/>
      <c r="H24" s="35"/>
      <c r="I24" s="112" t="s">
        <v>28</v>
      </c>
      <c r="J24" s="111" t="s">
        <v>19</v>
      </c>
      <c r="K24" s="35"/>
      <c r="L24" s="11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09"/>
      <c r="J25" s="35"/>
      <c r="K25" s="35"/>
      <c r="L25" s="11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8" t="s">
        <v>39</v>
      </c>
      <c r="E26" s="35"/>
      <c r="F26" s="35"/>
      <c r="G26" s="35"/>
      <c r="H26" s="35"/>
      <c r="I26" s="109"/>
      <c r="J26" s="35"/>
      <c r="K26" s="35"/>
      <c r="L26" s="11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4"/>
      <c r="B27" s="115"/>
      <c r="C27" s="114"/>
      <c r="D27" s="114"/>
      <c r="E27" s="379" t="s">
        <v>19</v>
      </c>
      <c r="F27" s="379"/>
      <c r="G27" s="379"/>
      <c r="H27" s="379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09"/>
      <c r="J28" s="35"/>
      <c r="K28" s="35"/>
      <c r="L28" s="11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8"/>
      <c r="E29" s="118"/>
      <c r="F29" s="118"/>
      <c r="G29" s="118"/>
      <c r="H29" s="118"/>
      <c r="I29" s="119"/>
      <c r="J29" s="118"/>
      <c r="K29" s="118"/>
      <c r="L29" s="11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41</v>
      </c>
      <c r="E30" s="35"/>
      <c r="F30" s="35"/>
      <c r="G30" s="35"/>
      <c r="H30" s="35"/>
      <c r="I30" s="109"/>
      <c r="J30" s="121">
        <f>ROUND(J87,2)</f>
        <v>0</v>
      </c>
      <c r="K30" s="35"/>
      <c r="L30" s="11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8"/>
      <c r="E31" s="118"/>
      <c r="F31" s="118"/>
      <c r="G31" s="118"/>
      <c r="H31" s="118"/>
      <c r="I31" s="119"/>
      <c r="J31" s="118"/>
      <c r="K31" s="118"/>
      <c r="L31" s="11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43</v>
      </c>
      <c r="G32" s="35"/>
      <c r="H32" s="35"/>
      <c r="I32" s="123" t="s">
        <v>42</v>
      </c>
      <c r="J32" s="122" t="s">
        <v>44</v>
      </c>
      <c r="K32" s="35"/>
      <c r="L32" s="11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45</v>
      </c>
      <c r="E33" s="108" t="s">
        <v>46</v>
      </c>
      <c r="F33" s="125">
        <f>ROUND((SUM(BE87:BE192)),2)</f>
        <v>0</v>
      </c>
      <c r="G33" s="35"/>
      <c r="H33" s="35"/>
      <c r="I33" s="126">
        <v>0.21</v>
      </c>
      <c r="J33" s="125">
        <f>ROUND(((SUM(BE87:BE192))*I33),2)</f>
        <v>0</v>
      </c>
      <c r="K33" s="35"/>
      <c r="L33" s="11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8" t="s">
        <v>47</v>
      </c>
      <c r="F34" s="125">
        <f>ROUND((SUM(BF87:BF192)),2)</f>
        <v>0</v>
      </c>
      <c r="G34" s="35"/>
      <c r="H34" s="35"/>
      <c r="I34" s="126">
        <v>0.15</v>
      </c>
      <c r="J34" s="125">
        <f>ROUND(((SUM(BF87:BF192))*I34),2)</f>
        <v>0</v>
      </c>
      <c r="K34" s="35"/>
      <c r="L34" s="11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8" t="s">
        <v>48</v>
      </c>
      <c r="F35" s="125">
        <f>ROUND((SUM(BG87:BG192)),2)</f>
        <v>0</v>
      </c>
      <c r="G35" s="35"/>
      <c r="H35" s="35"/>
      <c r="I35" s="126">
        <v>0.21</v>
      </c>
      <c r="J35" s="125">
        <f>0</f>
        <v>0</v>
      </c>
      <c r="K35" s="35"/>
      <c r="L35" s="11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8" t="s">
        <v>49</v>
      </c>
      <c r="F36" s="125">
        <f>ROUND((SUM(BH87:BH192)),2)</f>
        <v>0</v>
      </c>
      <c r="G36" s="35"/>
      <c r="H36" s="35"/>
      <c r="I36" s="126">
        <v>0.15</v>
      </c>
      <c r="J36" s="125">
        <f>0</f>
        <v>0</v>
      </c>
      <c r="K36" s="35"/>
      <c r="L36" s="11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8" t="s">
        <v>50</v>
      </c>
      <c r="F37" s="125">
        <f>ROUND((SUM(BI87:BI192)),2)</f>
        <v>0</v>
      </c>
      <c r="G37" s="35"/>
      <c r="H37" s="35"/>
      <c r="I37" s="126">
        <v>0</v>
      </c>
      <c r="J37" s="125">
        <f>0</f>
        <v>0</v>
      </c>
      <c r="K37" s="35"/>
      <c r="L37" s="11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09"/>
      <c r="J38" s="35"/>
      <c r="K38" s="35"/>
      <c r="L38" s="11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51</v>
      </c>
      <c r="E39" s="129"/>
      <c r="F39" s="129"/>
      <c r="G39" s="130" t="s">
        <v>52</v>
      </c>
      <c r="H39" s="131" t="s">
        <v>53</v>
      </c>
      <c r="I39" s="132"/>
      <c r="J39" s="133">
        <f>SUM(J30:J37)</f>
        <v>0</v>
      </c>
      <c r="K39" s="134"/>
      <c r="L39" s="11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5"/>
      <c r="C40" s="136"/>
      <c r="D40" s="136"/>
      <c r="E40" s="136"/>
      <c r="F40" s="136"/>
      <c r="G40" s="136"/>
      <c r="H40" s="136"/>
      <c r="I40" s="137"/>
      <c r="J40" s="136"/>
      <c r="K40" s="136"/>
      <c r="L40" s="11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110</v>
      </c>
      <c r="D45" s="37"/>
      <c r="E45" s="37"/>
      <c r="F45" s="37"/>
      <c r="G45" s="37"/>
      <c r="H45" s="37"/>
      <c r="I45" s="109"/>
      <c r="J45" s="37"/>
      <c r="K45" s="37"/>
      <c r="L45" s="110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110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11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0" t="str">
        <f>E7</f>
        <v>Gymnázium Tachov - výstavba tělocvičny</v>
      </c>
      <c r="F48" s="381"/>
      <c r="G48" s="381"/>
      <c r="H48" s="381"/>
      <c r="I48" s="109"/>
      <c r="J48" s="37"/>
      <c r="K48" s="37"/>
      <c r="L48" s="11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105</v>
      </c>
      <c r="D49" s="37"/>
      <c r="E49" s="37"/>
      <c r="F49" s="37"/>
      <c r="G49" s="37"/>
      <c r="H49" s="37"/>
      <c r="I49" s="109"/>
      <c r="J49" s="37"/>
      <c r="K49" s="37"/>
      <c r="L49" s="11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3" t="str">
        <f>E9</f>
        <v>01 - Opěrná stěna</v>
      </c>
      <c r="F50" s="382"/>
      <c r="G50" s="382"/>
      <c r="H50" s="382"/>
      <c r="I50" s="109"/>
      <c r="J50" s="37"/>
      <c r="K50" s="37"/>
      <c r="L50" s="11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11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Pionýrská 1370, Tachov</v>
      </c>
      <c r="G52" s="37"/>
      <c r="H52" s="37"/>
      <c r="I52" s="112" t="s">
        <v>23</v>
      </c>
      <c r="J52" s="60" t="str">
        <f>IF(J12="","",J12)</f>
        <v>24. 6. 2019</v>
      </c>
      <c r="K52" s="37"/>
      <c r="L52" s="11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11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25</v>
      </c>
      <c r="D54" s="37"/>
      <c r="E54" s="37"/>
      <c r="F54" s="28" t="str">
        <f>E15</f>
        <v>Gymnázium Tachov, Pionýrská 1370, 347 01 Tachov</v>
      </c>
      <c r="G54" s="37"/>
      <c r="H54" s="37"/>
      <c r="I54" s="112" t="s">
        <v>31</v>
      </c>
      <c r="J54" s="33" t="str">
        <f>E21</f>
        <v>Luboš Beneda, Čižická 279, 33209 Štěnovice</v>
      </c>
      <c r="K54" s="37"/>
      <c r="L54" s="11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112" t="s">
        <v>36</v>
      </c>
      <c r="J55" s="33" t="str">
        <f>E24</f>
        <v>Martina Havířová, Vranovská 1348, 349 01 Stříbro</v>
      </c>
      <c r="K55" s="37"/>
      <c r="L55" s="11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11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1" t="s">
        <v>111</v>
      </c>
      <c r="D57" s="142"/>
      <c r="E57" s="142"/>
      <c r="F57" s="142"/>
      <c r="G57" s="142"/>
      <c r="H57" s="142"/>
      <c r="I57" s="143"/>
      <c r="J57" s="144" t="s">
        <v>112</v>
      </c>
      <c r="K57" s="142"/>
      <c r="L57" s="11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11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5" t="s">
        <v>73</v>
      </c>
      <c r="D59" s="37"/>
      <c r="E59" s="37"/>
      <c r="F59" s="37"/>
      <c r="G59" s="37"/>
      <c r="H59" s="37"/>
      <c r="I59" s="109"/>
      <c r="J59" s="78">
        <f>J87</f>
        <v>0</v>
      </c>
      <c r="K59" s="37"/>
      <c r="L59" s="11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113</v>
      </c>
    </row>
    <row r="60" spans="2:12" s="9" customFormat="1" ht="24.95" customHeight="1">
      <c r="B60" s="146"/>
      <c r="C60" s="147"/>
      <c r="D60" s="148" t="s">
        <v>114</v>
      </c>
      <c r="E60" s="149"/>
      <c r="F60" s="149"/>
      <c r="G60" s="149"/>
      <c r="H60" s="149"/>
      <c r="I60" s="150"/>
      <c r="J60" s="151">
        <f>J88</f>
        <v>0</v>
      </c>
      <c r="K60" s="147"/>
      <c r="L60" s="152"/>
    </row>
    <row r="61" spans="2:12" s="10" customFormat="1" ht="19.9" customHeight="1">
      <c r="B61" s="153"/>
      <c r="C61" s="154"/>
      <c r="D61" s="155" t="s">
        <v>115</v>
      </c>
      <c r="E61" s="156"/>
      <c r="F61" s="156"/>
      <c r="G61" s="156"/>
      <c r="H61" s="156"/>
      <c r="I61" s="157"/>
      <c r="J61" s="158">
        <f>J89</f>
        <v>0</v>
      </c>
      <c r="K61" s="154"/>
      <c r="L61" s="159"/>
    </row>
    <row r="62" spans="2:12" s="10" customFormat="1" ht="19.9" customHeight="1">
      <c r="B62" s="153"/>
      <c r="C62" s="154"/>
      <c r="D62" s="155" t="s">
        <v>116</v>
      </c>
      <c r="E62" s="156"/>
      <c r="F62" s="156"/>
      <c r="G62" s="156"/>
      <c r="H62" s="156"/>
      <c r="I62" s="157"/>
      <c r="J62" s="158">
        <f>J114</f>
        <v>0</v>
      </c>
      <c r="K62" s="154"/>
      <c r="L62" s="159"/>
    </row>
    <row r="63" spans="2:12" s="10" customFormat="1" ht="19.9" customHeight="1">
      <c r="B63" s="153"/>
      <c r="C63" s="154"/>
      <c r="D63" s="155" t="s">
        <v>117</v>
      </c>
      <c r="E63" s="156"/>
      <c r="F63" s="156"/>
      <c r="G63" s="156"/>
      <c r="H63" s="156"/>
      <c r="I63" s="157"/>
      <c r="J63" s="158">
        <f>J142</f>
        <v>0</v>
      </c>
      <c r="K63" s="154"/>
      <c r="L63" s="159"/>
    </row>
    <row r="64" spans="2:12" s="10" customFormat="1" ht="19.9" customHeight="1">
      <c r="B64" s="153"/>
      <c r="C64" s="154"/>
      <c r="D64" s="155" t="s">
        <v>118</v>
      </c>
      <c r="E64" s="156"/>
      <c r="F64" s="156"/>
      <c r="G64" s="156"/>
      <c r="H64" s="156"/>
      <c r="I64" s="157"/>
      <c r="J64" s="158">
        <f>J169</f>
        <v>0</v>
      </c>
      <c r="K64" s="154"/>
      <c r="L64" s="159"/>
    </row>
    <row r="65" spans="2:12" s="10" customFormat="1" ht="19.9" customHeight="1">
      <c r="B65" s="153"/>
      <c r="C65" s="154"/>
      <c r="D65" s="155" t="s">
        <v>119</v>
      </c>
      <c r="E65" s="156"/>
      <c r="F65" s="156"/>
      <c r="G65" s="156"/>
      <c r="H65" s="156"/>
      <c r="I65" s="157"/>
      <c r="J65" s="158">
        <f>J177</f>
        <v>0</v>
      </c>
      <c r="K65" s="154"/>
      <c r="L65" s="159"/>
    </row>
    <row r="66" spans="2:12" s="10" customFormat="1" ht="19.9" customHeight="1">
      <c r="B66" s="153"/>
      <c r="C66" s="154"/>
      <c r="D66" s="155" t="s">
        <v>120</v>
      </c>
      <c r="E66" s="156"/>
      <c r="F66" s="156"/>
      <c r="G66" s="156"/>
      <c r="H66" s="156"/>
      <c r="I66" s="157"/>
      <c r="J66" s="158">
        <f>J186</f>
        <v>0</v>
      </c>
      <c r="K66" s="154"/>
      <c r="L66" s="159"/>
    </row>
    <row r="67" spans="2:12" s="10" customFormat="1" ht="19.9" customHeight="1">
      <c r="B67" s="153"/>
      <c r="C67" s="154"/>
      <c r="D67" s="155" t="s">
        <v>121</v>
      </c>
      <c r="E67" s="156"/>
      <c r="F67" s="156"/>
      <c r="G67" s="156"/>
      <c r="H67" s="156"/>
      <c r="I67" s="157"/>
      <c r="J67" s="158">
        <f>J191</f>
        <v>0</v>
      </c>
      <c r="K67" s="154"/>
      <c r="L67" s="159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109"/>
      <c r="J68" s="37"/>
      <c r="K68" s="37"/>
      <c r="L68" s="110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137"/>
      <c r="J69" s="49"/>
      <c r="K69" s="49"/>
      <c r="L69" s="110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140"/>
      <c r="J73" s="51"/>
      <c r="K73" s="51"/>
      <c r="L73" s="110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4" t="s">
        <v>122</v>
      </c>
      <c r="D74" s="37"/>
      <c r="E74" s="37"/>
      <c r="F74" s="37"/>
      <c r="G74" s="37"/>
      <c r="H74" s="37"/>
      <c r="I74" s="109"/>
      <c r="J74" s="37"/>
      <c r="K74" s="37"/>
      <c r="L74" s="110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109"/>
      <c r="J75" s="37"/>
      <c r="K75" s="37"/>
      <c r="L75" s="110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109"/>
      <c r="J76" s="37"/>
      <c r="K76" s="37"/>
      <c r="L76" s="11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80" t="str">
        <f>E7</f>
        <v>Gymnázium Tachov - výstavba tělocvičny</v>
      </c>
      <c r="F77" s="381"/>
      <c r="G77" s="381"/>
      <c r="H77" s="381"/>
      <c r="I77" s="109"/>
      <c r="J77" s="37"/>
      <c r="K77" s="37"/>
      <c r="L77" s="11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105</v>
      </c>
      <c r="D78" s="37"/>
      <c r="E78" s="37"/>
      <c r="F78" s="37"/>
      <c r="G78" s="37"/>
      <c r="H78" s="37"/>
      <c r="I78" s="109"/>
      <c r="J78" s="37"/>
      <c r="K78" s="37"/>
      <c r="L78" s="110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33" t="str">
        <f>E9</f>
        <v>01 - Opěrná stěna</v>
      </c>
      <c r="F79" s="382"/>
      <c r="G79" s="382"/>
      <c r="H79" s="382"/>
      <c r="I79" s="109"/>
      <c r="J79" s="37"/>
      <c r="K79" s="37"/>
      <c r="L79" s="110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109"/>
      <c r="J80" s="37"/>
      <c r="K80" s="37"/>
      <c r="L80" s="110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F12</f>
        <v>Pionýrská 1370, Tachov</v>
      </c>
      <c r="G81" s="37"/>
      <c r="H81" s="37"/>
      <c r="I81" s="112" t="s">
        <v>23</v>
      </c>
      <c r="J81" s="60" t="str">
        <f>IF(J12="","",J12)</f>
        <v>24. 6. 2019</v>
      </c>
      <c r="K81" s="37"/>
      <c r="L81" s="11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109"/>
      <c r="J82" s="37"/>
      <c r="K82" s="37"/>
      <c r="L82" s="11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40.15" customHeight="1">
      <c r="A83" s="35"/>
      <c r="B83" s="36"/>
      <c r="C83" s="30" t="s">
        <v>25</v>
      </c>
      <c r="D83" s="37"/>
      <c r="E83" s="37"/>
      <c r="F83" s="28" t="str">
        <f>E15</f>
        <v>Gymnázium Tachov, Pionýrská 1370, 347 01 Tachov</v>
      </c>
      <c r="G83" s="37"/>
      <c r="H83" s="37"/>
      <c r="I83" s="112" t="s">
        <v>31</v>
      </c>
      <c r="J83" s="33" t="str">
        <f>E21</f>
        <v>Luboš Beneda, Čižická 279, 33209 Štěnovice</v>
      </c>
      <c r="K83" s="37"/>
      <c r="L83" s="11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40.15" customHeight="1">
      <c r="A84" s="35"/>
      <c r="B84" s="36"/>
      <c r="C84" s="30" t="s">
        <v>29</v>
      </c>
      <c r="D84" s="37"/>
      <c r="E84" s="37"/>
      <c r="F84" s="28" t="str">
        <f>IF(E18="","",E18)</f>
        <v>Vyplň údaj</v>
      </c>
      <c r="G84" s="37"/>
      <c r="H84" s="37"/>
      <c r="I84" s="112" t="s">
        <v>36</v>
      </c>
      <c r="J84" s="33" t="str">
        <f>E24</f>
        <v>Martina Havířová, Vranovská 1348, 349 01 Stříbro</v>
      </c>
      <c r="K84" s="37"/>
      <c r="L84" s="11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109"/>
      <c r="J85" s="37"/>
      <c r="K85" s="37"/>
      <c r="L85" s="11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60"/>
      <c r="B86" s="161"/>
      <c r="C86" s="162" t="s">
        <v>123</v>
      </c>
      <c r="D86" s="163" t="s">
        <v>60</v>
      </c>
      <c r="E86" s="163" t="s">
        <v>56</v>
      </c>
      <c r="F86" s="163" t="s">
        <v>57</v>
      </c>
      <c r="G86" s="163" t="s">
        <v>124</v>
      </c>
      <c r="H86" s="163" t="s">
        <v>125</v>
      </c>
      <c r="I86" s="164" t="s">
        <v>126</v>
      </c>
      <c r="J86" s="163" t="s">
        <v>112</v>
      </c>
      <c r="K86" s="165" t="s">
        <v>127</v>
      </c>
      <c r="L86" s="166"/>
      <c r="M86" s="69" t="s">
        <v>19</v>
      </c>
      <c r="N86" s="70" t="s">
        <v>45</v>
      </c>
      <c r="O86" s="70" t="s">
        <v>128</v>
      </c>
      <c r="P86" s="70" t="s">
        <v>129</v>
      </c>
      <c r="Q86" s="70" t="s">
        <v>130</v>
      </c>
      <c r="R86" s="70" t="s">
        <v>131</v>
      </c>
      <c r="S86" s="70" t="s">
        <v>132</v>
      </c>
      <c r="T86" s="71" t="s">
        <v>133</v>
      </c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</row>
    <row r="87" spans="1:63" s="2" customFormat="1" ht="22.9" customHeight="1">
      <c r="A87" s="35"/>
      <c r="B87" s="36"/>
      <c r="C87" s="76" t="s">
        <v>134</v>
      </c>
      <c r="D87" s="37"/>
      <c r="E87" s="37"/>
      <c r="F87" s="37"/>
      <c r="G87" s="37"/>
      <c r="H87" s="37"/>
      <c r="I87" s="109"/>
      <c r="J87" s="167">
        <f>BK87</f>
        <v>0</v>
      </c>
      <c r="K87" s="37"/>
      <c r="L87" s="40"/>
      <c r="M87" s="72"/>
      <c r="N87" s="168"/>
      <c r="O87" s="73"/>
      <c r="P87" s="169">
        <f>P88</f>
        <v>0</v>
      </c>
      <c r="Q87" s="73"/>
      <c r="R87" s="169">
        <f>R88</f>
        <v>0</v>
      </c>
      <c r="S87" s="73"/>
      <c r="T87" s="170">
        <f>T88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74</v>
      </c>
      <c r="AU87" s="18" t="s">
        <v>113</v>
      </c>
      <c r="BK87" s="171">
        <f>BK88</f>
        <v>0</v>
      </c>
    </row>
    <row r="88" spans="2:63" s="12" customFormat="1" ht="25.9" customHeight="1">
      <c r="B88" s="172"/>
      <c r="C88" s="173"/>
      <c r="D88" s="174" t="s">
        <v>74</v>
      </c>
      <c r="E88" s="175" t="s">
        <v>135</v>
      </c>
      <c r="F88" s="175" t="s">
        <v>136</v>
      </c>
      <c r="G88" s="173"/>
      <c r="H88" s="173"/>
      <c r="I88" s="176"/>
      <c r="J88" s="177">
        <f>BK88</f>
        <v>0</v>
      </c>
      <c r="K88" s="173"/>
      <c r="L88" s="178"/>
      <c r="M88" s="179"/>
      <c r="N88" s="180"/>
      <c r="O88" s="180"/>
      <c r="P88" s="181">
        <f>P89+P114+P142+P169+P177+P186+P191</f>
        <v>0</v>
      </c>
      <c r="Q88" s="180"/>
      <c r="R88" s="181">
        <f>R89+R114+R142+R169+R177+R186+R191</f>
        <v>0</v>
      </c>
      <c r="S88" s="180"/>
      <c r="T88" s="182">
        <f>T89+T114+T142+T169+T177+T186+T191</f>
        <v>0</v>
      </c>
      <c r="AR88" s="183" t="s">
        <v>83</v>
      </c>
      <c r="AT88" s="184" t="s">
        <v>74</v>
      </c>
      <c r="AU88" s="184" t="s">
        <v>75</v>
      </c>
      <c r="AY88" s="183" t="s">
        <v>137</v>
      </c>
      <c r="BK88" s="185">
        <f>BK89+BK114+BK142+BK169+BK177+BK186+BK191</f>
        <v>0</v>
      </c>
    </row>
    <row r="89" spans="2:63" s="12" customFormat="1" ht="22.9" customHeight="1">
      <c r="B89" s="172"/>
      <c r="C89" s="173"/>
      <c r="D89" s="174" t="s">
        <v>74</v>
      </c>
      <c r="E89" s="186" t="s">
        <v>83</v>
      </c>
      <c r="F89" s="186" t="s">
        <v>138</v>
      </c>
      <c r="G89" s="173"/>
      <c r="H89" s="173"/>
      <c r="I89" s="176"/>
      <c r="J89" s="187">
        <f>BK89</f>
        <v>0</v>
      </c>
      <c r="K89" s="173"/>
      <c r="L89" s="178"/>
      <c r="M89" s="179"/>
      <c r="N89" s="180"/>
      <c r="O89" s="180"/>
      <c r="P89" s="181">
        <f>SUM(P90:P113)</f>
        <v>0</v>
      </c>
      <c r="Q89" s="180"/>
      <c r="R89" s="181">
        <f>SUM(R90:R113)</f>
        <v>0</v>
      </c>
      <c r="S89" s="180"/>
      <c r="T89" s="182">
        <f>SUM(T90:T113)</f>
        <v>0</v>
      </c>
      <c r="AR89" s="183" t="s">
        <v>83</v>
      </c>
      <c r="AT89" s="184" t="s">
        <v>74</v>
      </c>
      <c r="AU89" s="184" t="s">
        <v>83</v>
      </c>
      <c r="AY89" s="183" t="s">
        <v>137</v>
      </c>
      <c r="BK89" s="185">
        <f>SUM(BK90:BK113)</f>
        <v>0</v>
      </c>
    </row>
    <row r="90" spans="1:65" s="2" customFormat="1" ht="21.75" customHeight="1">
      <c r="A90" s="35"/>
      <c r="B90" s="36"/>
      <c r="C90" s="188" t="s">
        <v>83</v>
      </c>
      <c r="D90" s="188" t="s">
        <v>139</v>
      </c>
      <c r="E90" s="189" t="s">
        <v>140</v>
      </c>
      <c r="F90" s="190" t="s">
        <v>141</v>
      </c>
      <c r="G90" s="191" t="s">
        <v>142</v>
      </c>
      <c r="H90" s="192">
        <v>13.204</v>
      </c>
      <c r="I90" s="193"/>
      <c r="J90" s="194">
        <f>ROUND(I90*H90,2)</f>
        <v>0</v>
      </c>
      <c r="K90" s="190" t="s">
        <v>143</v>
      </c>
      <c r="L90" s="40"/>
      <c r="M90" s="195" t="s">
        <v>19</v>
      </c>
      <c r="N90" s="196" t="s">
        <v>46</v>
      </c>
      <c r="O90" s="65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9" t="s">
        <v>144</v>
      </c>
      <c r="AT90" s="199" t="s">
        <v>139</v>
      </c>
      <c r="AU90" s="199" t="s">
        <v>85</v>
      </c>
      <c r="AY90" s="18" t="s">
        <v>137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18" t="s">
        <v>83</v>
      </c>
      <c r="BK90" s="200">
        <f>ROUND(I90*H90,2)</f>
        <v>0</v>
      </c>
      <c r="BL90" s="18" t="s">
        <v>144</v>
      </c>
      <c r="BM90" s="199" t="s">
        <v>85</v>
      </c>
    </row>
    <row r="91" spans="2:51" s="13" customFormat="1" ht="11.25">
      <c r="B91" s="201"/>
      <c r="C91" s="202"/>
      <c r="D91" s="203" t="s">
        <v>145</v>
      </c>
      <c r="E91" s="204" t="s">
        <v>19</v>
      </c>
      <c r="F91" s="205" t="s">
        <v>146</v>
      </c>
      <c r="G91" s="202"/>
      <c r="H91" s="206">
        <v>13.204</v>
      </c>
      <c r="I91" s="207"/>
      <c r="J91" s="202"/>
      <c r="K91" s="202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145</v>
      </c>
      <c r="AU91" s="212" t="s">
        <v>85</v>
      </c>
      <c r="AV91" s="13" t="s">
        <v>85</v>
      </c>
      <c r="AW91" s="13" t="s">
        <v>35</v>
      </c>
      <c r="AX91" s="13" t="s">
        <v>75</v>
      </c>
      <c r="AY91" s="212" t="s">
        <v>137</v>
      </c>
    </row>
    <row r="92" spans="2:51" s="14" customFormat="1" ht="11.25">
      <c r="B92" s="213"/>
      <c r="C92" s="214"/>
      <c r="D92" s="203" t="s">
        <v>145</v>
      </c>
      <c r="E92" s="215" t="s">
        <v>19</v>
      </c>
      <c r="F92" s="216" t="s">
        <v>147</v>
      </c>
      <c r="G92" s="214"/>
      <c r="H92" s="217">
        <v>13.204</v>
      </c>
      <c r="I92" s="218"/>
      <c r="J92" s="214"/>
      <c r="K92" s="214"/>
      <c r="L92" s="219"/>
      <c r="M92" s="220"/>
      <c r="N92" s="221"/>
      <c r="O92" s="221"/>
      <c r="P92" s="221"/>
      <c r="Q92" s="221"/>
      <c r="R92" s="221"/>
      <c r="S92" s="221"/>
      <c r="T92" s="222"/>
      <c r="AT92" s="223" t="s">
        <v>145</v>
      </c>
      <c r="AU92" s="223" t="s">
        <v>85</v>
      </c>
      <c r="AV92" s="14" t="s">
        <v>144</v>
      </c>
      <c r="AW92" s="14" t="s">
        <v>35</v>
      </c>
      <c r="AX92" s="14" t="s">
        <v>83</v>
      </c>
      <c r="AY92" s="223" t="s">
        <v>137</v>
      </c>
    </row>
    <row r="93" spans="1:65" s="2" customFormat="1" ht="21.75" customHeight="1">
      <c r="A93" s="35"/>
      <c r="B93" s="36"/>
      <c r="C93" s="188" t="s">
        <v>85</v>
      </c>
      <c r="D93" s="188" t="s">
        <v>139</v>
      </c>
      <c r="E93" s="189" t="s">
        <v>148</v>
      </c>
      <c r="F93" s="190" t="s">
        <v>149</v>
      </c>
      <c r="G93" s="191" t="s">
        <v>142</v>
      </c>
      <c r="H93" s="192">
        <v>44.013</v>
      </c>
      <c r="I93" s="193"/>
      <c r="J93" s="194">
        <f>ROUND(I93*H93,2)</f>
        <v>0</v>
      </c>
      <c r="K93" s="190" t="s">
        <v>143</v>
      </c>
      <c r="L93" s="40"/>
      <c r="M93" s="195" t="s">
        <v>19</v>
      </c>
      <c r="N93" s="196" t="s">
        <v>46</v>
      </c>
      <c r="O93" s="65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9" t="s">
        <v>144</v>
      </c>
      <c r="AT93" s="199" t="s">
        <v>139</v>
      </c>
      <c r="AU93" s="199" t="s">
        <v>85</v>
      </c>
      <c r="AY93" s="18" t="s">
        <v>137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18" t="s">
        <v>83</v>
      </c>
      <c r="BK93" s="200">
        <f>ROUND(I93*H93,2)</f>
        <v>0</v>
      </c>
      <c r="BL93" s="18" t="s">
        <v>144</v>
      </c>
      <c r="BM93" s="199" t="s">
        <v>144</v>
      </c>
    </row>
    <row r="94" spans="2:51" s="13" customFormat="1" ht="11.25">
      <c r="B94" s="201"/>
      <c r="C94" s="202"/>
      <c r="D94" s="203" t="s">
        <v>145</v>
      </c>
      <c r="E94" s="204" t="s">
        <v>19</v>
      </c>
      <c r="F94" s="205" t="s">
        <v>150</v>
      </c>
      <c r="G94" s="202"/>
      <c r="H94" s="206">
        <v>44.013</v>
      </c>
      <c r="I94" s="207"/>
      <c r="J94" s="202"/>
      <c r="K94" s="202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145</v>
      </c>
      <c r="AU94" s="212" t="s">
        <v>85</v>
      </c>
      <c r="AV94" s="13" t="s">
        <v>85</v>
      </c>
      <c r="AW94" s="13" t="s">
        <v>35</v>
      </c>
      <c r="AX94" s="13" t="s">
        <v>75</v>
      </c>
      <c r="AY94" s="212" t="s">
        <v>137</v>
      </c>
    </row>
    <row r="95" spans="2:51" s="14" customFormat="1" ht="11.25">
      <c r="B95" s="213"/>
      <c r="C95" s="214"/>
      <c r="D95" s="203" t="s">
        <v>145</v>
      </c>
      <c r="E95" s="215" t="s">
        <v>19</v>
      </c>
      <c r="F95" s="216" t="s">
        <v>147</v>
      </c>
      <c r="G95" s="214"/>
      <c r="H95" s="217">
        <v>44.013</v>
      </c>
      <c r="I95" s="218"/>
      <c r="J95" s="214"/>
      <c r="K95" s="214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145</v>
      </c>
      <c r="AU95" s="223" t="s">
        <v>85</v>
      </c>
      <c r="AV95" s="14" t="s">
        <v>144</v>
      </c>
      <c r="AW95" s="14" t="s">
        <v>35</v>
      </c>
      <c r="AX95" s="14" t="s">
        <v>83</v>
      </c>
      <c r="AY95" s="223" t="s">
        <v>137</v>
      </c>
    </row>
    <row r="96" spans="1:65" s="2" customFormat="1" ht="21.75" customHeight="1">
      <c r="A96" s="35"/>
      <c r="B96" s="36"/>
      <c r="C96" s="188" t="s">
        <v>151</v>
      </c>
      <c r="D96" s="188" t="s">
        <v>139</v>
      </c>
      <c r="E96" s="189" t="s">
        <v>152</v>
      </c>
      <c r="F96" s="190" t="s">
        <v>153</v>
      </c>
      <c r="G96" s="191" t="s">
        <v>142</v>
      </c>
      <c r="H96" s="192">
        <v>22.007</v>
      </c>
      <c r="I96" s="193"/>
      <c r="J96" s="194">
        <f>ROUND(I96*H96,2)</f>
        <v>0</v>
      </c>
      <c r="K96" s="190" t="s">
        <v>143</v>
      </c>
      <c r="L96" s="40"/>
      <c r="M96" s="195" t="s">
        <v>19</v>
      </c>
      <c r="N96" s="196" t="s">
        <v>46</v>
      </c>
      <c r="O96" s="65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9" t="s">
        <v>144</v>
      </c>
      <c r="AT96" s="199" t="s">
        <v>139</v>
      </c>
      <c r="AU96" s="199" t="s">
        <v>85</v>
      </c>
      <c r="AY96" s="18" t="s">
        <v>137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18" t="s">
        <v>83</v>
      </c>
      <c r="BK96" s="200">
        <f>ROUND(I96*H96,2)</f>
        <v>0</v>
      </c>
      <c r="BL96" s="18" t="s">
        <v>144</v>
      </c>
      <c r="BM96" s="199" t="s">
        <v>154</v>
      </c>
    </row>
    <row r="97" spans="2:51" s="13" customFormat="1" ht="11.25">
      <c r="B97" s="201"/>
      <c r="C97" s="202"/>
      <c r="D97" s="203" t="s">
        <v>145</v>
      </c>
      <c r="E97" s="204" t="s">
        <v>19</v>
      </c>
      <c r="F97" s="205" t="s">
        <v>155</v>
      </c>
      <c r="G97" s="202"/>
      <c r="H97" s="206">
        <v>22.007</v>
      </c>
      <c r="I97" s="207"/>
      <c r="J97" s="202"/>
      <c r="K97" s="202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145</v>
      </c>
      <c r="AU97" s="212" t="s">
        <v>85</v>
      </c>
      <c r="AV97" s="13" t="s">
        <v>85</v>
      </c>
      <c r="AW97" s="13" t="s">
        <v>35</v>
      </c>
      <c r="AX97" s="13" t="s">
        <v>75</v>
      </c>
      <c r="AY97" s="212" t="s">
        <v>137</v>
      </c>
    </row>
    <row r="98" spans="2:51" s="14" customFormat="1" ht="11.25">
      <c r="B98" s="213"/>
      <c r="C98" s="214"/>
      <c r="D98" s="203" t="s">
        <v>145</v>
      </c>
      <c r="E98" s="215" t="s">
        <v>19</v>
      </c>
      <c r="F98" s="216" t="s">
        <v>147</v>
      </c>
      <c r="G98" s="214"/>
      <c r="H98" s="217">
        <v>22.007</v>
      </c>
      <c r="I98" s="218"/>
      <c r="J98" s="214"/>
      <c r="K98" s="214"/>
      <c r="L98" s="219"/>
      <c r="M98" s="220"/>
      <c r="N98" s="221"/>
      <c r="O98" s="221"/>
      <c r="P98" s="221"/>
      <c r="Q98" s="221"/>
      <c r="R98" s="221"/>
      <c r="S98" s="221"/>
      <c r="T98" s="222"/>
      <c r="AT98" s="223" t="s">
        <v>145</v>
      </c>
      <c r="AU98" s="223" t="s">
        <v>85</v>
      </c>
      <c r="AV98" s="14" t="s">
        <v>144</v>
      </c>
      <c r="AW98" s="14" t="s">
        <v>35</v>
      </c>
      <c r="AX98" s="14" t="s">
        <v>83</v>
      </c>
      <c r="AY98" s="223" t="s">
        <v>137</v>
      </c>
    </row>
    <row r="99" spans="1:65" s="2" customFormat="1" ht="21.75" customHeight="1">
      <c r="A99" s="35"/>
      <c r="B99" s="36"/>
      <c r="C99" s="188" t="s">
        <v>144</v>
      </c>
      <c r="D99" s="188" t="s">
        <v>139</v>
      </c>
      <c r="E99" s="189" t="s">
        <v>156</v>
      </c>
      <c r="F99" s="190" t="s">
        <v>157</v>
      </c>
      <c r="G99" s="191" t="s">
        <v>142</v>
      </c>
      <c r="H99" s="192">
        <v>13.204</v>
      </c>
      <c r="I99" s="193"/>
      <c r="J99" s="194">
        <f>ROUND(I99*H99,2)</f>
        <v>0</v>
      </c>
      <c r="K99" s="190" t="s">
        <v>143</v>
      </c>
      <c r="L99" s="40"/>
      <c r="M99" s="195" t="s">
        <v>19</v>
      </c>
      <c r="N99" s="196" t="s">
        <v>46</v>
      </c>
      <c r="O99" s="65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99" t="s">
        <v>144</v>
      </c>
      <c r="AT99" s="199" t="s">
        <v>139</v>
      </c>
      <c r="AU99" s="199" t="s">
        <v>85</v>
      </c>
      <c r="AY99" s="18" t="s">
        <v>137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18" t="s">
        <v>83</v>
      </c>
      <c r="BK99" s="200">
        <f>ROUND(I99*H99,2)</f>
        <v>0</v>
      </c>
      <c r="BL99" s="18" t="s">
        <v>144</v>
      </c>
      <c r="BM99" s="199" t="s">
        <v>158</v>
      </c>
    </row>
    <row r="100" spans="2:51" s="15" customFormat="1" ht="11.25">
      <c r="B100" s="224"/>
      <c r="C100" s="225"/>
      <c r="D100" s="203" t="s">
        <v>145</v>
      </c>
      <c r="E100" s="226" t="s">
        <v>19</v>
      </c>
      <c r="F100" s="227" t="s">
        <v>159</v>
      </c>
      <c r="G100" s="225"/>
      <c r="H100" s="226" t="s">
        <v>19</v>
      </c>
      <c r="I100" s="228"/>
      <c r="J100" s="225"/>
      <c r="K100" s="225"/>
      <c r="L100" s="229"/>
      <c r="M100" s="230"/>
      <c r="N100" s="231"/>
      <c r="O100" s="231"/>
      <c r="P100" s="231"/>
      <c r="Q100" s="231"/>
      <c r="R100" s="231"/>
      <c r="S100" s="231"/>
      <c r="T100" s="232"/>
      <c r="AT100" s="233" t="s">
        <v>145</v>
      </c>
      <c r="AU100" s="233" t="s">
        <v>85</v>
      </c>
      <c r="AV100" s="15" t="s">
        <v>83</v>
      </c>
      <c r="AW100" s="15" t="s">
        <v>35</v>
      </c>
      <c r="AX100" s="15" t="s">
        <v>75</v>
      </c>
      <c r="AY100" s="233" t="s">
        <v>137</v>
      </c>
    </row>
    <row r="101" spans="2:51" s="13" customFormat="1" ht="11.25">
      <c r="B101" s="201"/>
      <c r="C101" s="202"/>
      <c r="D101" s="203" t="s">
        <v>145</v>
      </c>
      <c r="E101" s="204" t="s">
        <v>19</v>
      </c>
      <c r="F101" s="205" t="s">
        <v>160</v>
      </c>
      <c r="G101" s="202"/>
      <c r="H101" s="206">
        <v>13.204</v>
      </c>
      <c r="I101" s="207"/>
      <c r="J101" s="202"/>
      <c r="K101" s="202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145</v>
      </c>
      <c r="AU101" s="212" t="s">
        <v>85</v>
      </c>
      <c r="AV101" s="13" t="s">
        <v>85</v>
      </c>
      <c r="AW101" s="13" t="s">
        <v>35</v>
      </c>
      <c r="AX101" s="13" t="s">
        <v>75</v>
      </c>
      <c r="AY101" s="212" t="s">
        <v>137</v>
      </c>
    </row>
    <row r="102" spans="2:51" s="14" customFormat="1" ht="11.25">
      <c r="B102" s="213"/>
      <c r="C102" s="214"/>
      <c r="D102" s="203" t="s">
        <v>145</v>
      </c>
      <c r="E102" s="215" t="s">
        <v>19</v>
      </c>
      <c r="F102" s="216" t="s">
        <v>147</v>
      </c>
      <c r="G102" s="214"/>
      <c r="H102" s="217">
        <v>13.204</v>
      </c>
      <c r="I102" s="218"/>
      <c r="J102" s="214"/>
      <c r="K102" s="214"/>
      <c r="L102" s="219"/>
      <c r="M102" s="220"/>
      <c r="N102" s="221"/>
      <c r="O102" s="221"/>
      <c r="P102" s="221"/>
      <c r="Q102" s="221"/>
      <c r="R102" s="221"/>
      <c r="S102" s="221"/>
      <c r="T102" s="222"/>
      <c r="AT102" s="223" t="s">
        <v>145</v>
      </c>
      <c r="AU102" s="223" t="s">
        <v>85</v>
      </c>
      <c r="AV102" s="14" t="s">
        <v>144</v>
      </c>
      <c r="AW102" s="14" t="s">
        <v>35</v>
      </c>
      <c r="AX102" s="14" t="s">
        <v>83</v>
      </c>
      <c r="AY102" s="223" t="s">
        <v>137</v>
      </c>
    </row>
    <row r="103" spans="1:65" s="2" customFormat="1" ht="21.75" customHeight="1">
      <c r="A103" s="35"/>
      <c r="B103" s="36"/>
      <c r="C103" s="188" t="s">
        <v>161</v>
      </c>
      <c r="D103" s="188" t="s">
        <v>139</v>
      </c>
      <c r="E103" s="189" t="s">
        <v>162</v>
      </c>
      <c r="F103" s="190" t="s">
        <v>163</v>
      </c>
      <c r="G103" s="191" t="s">
        <v>142</v>
      </c>
      <c r="H103" s="192">
        <v>44.013</v>
      </c>
      <c r="I103" s="193"/>
      <c r="J103" s="194">
        <f>ROUND(I103*H103,2)</f>
        <v>0</v>
      </c>
      <c r="K103" s="190" t="s">
        <v>143</v>
      </c>
      <c r="L103" s="40"/>
      <c r="M103" s="195" t="s">
        <v>19</v>
      </c>
      <c r="N103" s="196" t="s">
        <v>46</v>
      </c>
      <c r="O103" s="65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9" t="s">
        <v>144</v>
      </c>
      <c r="AT103" s="199" t="s">
        <v>139</v>
      </c>
      <c r="AU103" s="199" t="s">
        <v>85</v>
      </c>
      <c r="AY103" s="18" t="s">
        <v>137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18" t="s">
        <v>83</v>
      </c>
      <c r="BK103" s="200">
        <f>ROUND(I103*H103,2)</f>
        <v>0</v>
      </c>
      <c r="BL103" s="18" t="s">
        <v>144</v>
      </c>
      <c r="BM103" s="199" t="s">
        <v>164</v>
      </c>
    </row>
    <row r="104" spans="2:51" s="15" customFormat="1" ht="11.25">
      <c r="B104" s="224"/>
      <c r="C104" s="225"/>
      <c r="D104" s="203" t="s">
        <v>145</v>
      </c>
      <c r="E104" s="226" t="s">
        <v>19</v>
      </c>
      <c r="F104" s="227" t="s">
        <v>165</v>
      </c>
      <c r="G104" s="225"/>
      <c r="H104" s="226" t="s">
        <v>19</v>
      </c>
      <c r="I104" s="228"/>
      <c r="J104" s="225"/>
      <c r="K104" s="225"/>
      <c r="L104" s="229"/>
      <c r="M104" s="230"/>
      <c r="N104" s="231"/>
      <c r="O104" s="231"/>
      <c r="P104" s="231"/>
      <c r="Q104" s="231"/>
      <c r="R104" s="231"/>
      <c r="S104" s="231"/>
      <c r="T104" s="232"/>
      <c r="AT104" s="233" t="s">
        <v>145</v>
      </c>
      <c r="AU104" s="233" t="s">
        <v>85</v>
      </c>
      <c r="AV104" s="15" t="s">
        <v>83</v>
      </c>
      <c r="AW104" s="15" t="s">
        <v>35</v>
      </c>
      <c r="AX104" s="15" t="s">
        <v>75</v>
      </c>
      <c r="AY104" s="233" t="s">
        <v>137</v>
      </c>
    </row>
    <row r="105" spans="2:51" s="13" customFormat="1" ht="11.25">
      <c r="B105" s="201"/>
      <c r="C105" s="202"/>
      <c r="D105" s="203" t="s">
        <v>145</v>
      </c>
      <c r="E105" s="204" t="s">
        <v>19</v>
      </c>
      <c r="F105" s="205" t="s">
        <v>166</v>
      </c>
      <c r="G105" s="202"/>
      <c r="H105" s="206">
        <v>44.013</v>
      </c>
      <c r="I105" s="207"/>
      <c r="J105" s="202"/>
      <c r="K105" s="202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145</v>
      </c>
      <c r="AU105" s="212" t="s">
        <v>85</v>
      </c>
      <c r="AV105" s="13" t="s">
        <v>85</v>
      </c>
      <c r="AW105" s="13" t="s">
        <v>35</v>
      </c>
      <c r="AX105" s="13" t="s">
        <v>75</v>
      </c>
      <c r="AY105" s="212" t="s">
        <v>137</v>
      </c>
    </row>
    <row r="106" spans="2:51" s="14" customFormat="1" ht="11.25">
      <c r="B106" s="213"/>
      <c r="C106" s="214"/>
      <c r="D106" s="203" t="s">
        <v>145</v>
      </c>
      <c r="E106" s="215" t="s">
        <v>19</v>
      </c>
      <c r="F106" s="216" t="s">
        <v>147</v>
      </c>
      <c r="G106" s="214"/>
      <c r="H106" s="217">
        <v>44.013</v>
      </c>
      <c r="I106" s="218"/>
      <c r="J106" s="214"/>
      <c r="K106" s="214"/>
      <c r="L106" s="219"/>
      <c r="M106" s="220"/>
      <c r="N106" s="221"/>
      <c r="O106" s="221"/>
      <c r="P106" s="221"/>
      <c r="Q106" s="221"/>
      <c r="R106" s="221"/>
      <c r="S106" s="221"/>
      <c r="T106" s="222"/>
      <c r="AT106" s="223" t="s">
        <v>145</v>
      </c>
      <c r="AU106" s="223" t="s">
        <v>85</v>
      </c>
      <c r="AV106" s="14" t="s">
        <v>144</v>
      </c>
      <c r="AW106" s="14" t="s">
        <v>35</v>
      </c>
      <c r="AX106" s="14" t="s">
        <v>83</v>
      </c>
      <c r="AY106" s="223" t="s">
        <v>137</v>
      </c>
    </row>
    <row r="107" spans="1:65" s="2" customFormat="1" ht="33" customHeight="1">
      <c r="A107" s="35"/>
      <c r="B107" s="36"/>
      <c r="C107" s="188" t="s">
        <v>154</v>
      </c>
      <c r="D107" s="188" t="s">
        <v>139</v>
      </c>
      <c r="E107" s="189" t="s">
        <v>167</v>
      </c>
      <c r="F107" s="190" t="s">
        <v>168</v>
      </c>
      <c r="G107" s="191" t="s">
        <v>142</v>
      </c>
      <c r="H107" s="192">
        <v>44.013</v>
      </c>
      <c r="I107" s="193"/>
      <c r="J107" s="194">
        <f>ROUND(I107*H107,2)</f>
        <v>0</v>
      </c>
      <c r="K107" s="190" t="s">
        <v>143</v>
      </c>
      <c r="L107" s="40"/>
      <c r="M107" s="195" t="s">
        <v>19</v>
      </c>
      <c r="N107" s="196" t="s">
        <v>46</v>
      </c>
      <c r="O107" s="65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99" t="s">
        <v>144</v>
      </c>
      <c r="AT107" s="199" t="s">
        <v>139</v>
      </c>
      <c r="AU107" s="199" t="s">
        <v>85</v>
      </c>
      <c r="AY107" s="18" t="s">
        <v>137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18" t="s">
        <v>83</v>
      </c>
      <c r="BK107" s="200">
        <f>ROUND(I107*H107,2)</f>
        <v>0</v>
      </c>
      <c r="BL107" s="18" t="s">
        <v>144</v>
      </c>
      <c r="BM107" s="199" t="s">
        <v>169</v>
      </c>
    </row>
    <row r="108" spans="1:65" s="2" customFormat="1" ht="16.5" customHeight="1">
      <c r="A108" s="35"/>
      <c r="B108" s="36"/>
      <c r="C108" s="188" t="s">
        <v>170</v>
      </c>
      <c r="D108" s="188" t="s">
        <v>139</v>
      </c>
      <c r="E108" s="189" t="s">
        <v>171</v>
      </c>
      <c r="F108" s="190" t="s">
        <v>172</v>
      </c>
      <c r="G108" s="191" t="s">
        <v>142</v>
      </c>
      <c r="H108" s="192">
        <v>57.217</v>
      </c>
      <c r="I108" s="193"/>
      <c r="J108" s="194">
        <f>ROUND(I108*H108,2)</f>
        <v>0</v>
      </c>
      <c r="K108" s="190" t="s">
        <v>143</v>
      </c>
      <c r="L108" s="40"/>
      <c r="M108" s="195" t="s">
        <v>19</v>
      </c>
      <c r="N108" s="196" t="s">
        <v>46</v>
      </c>
      <c r="O108" s="65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9" t="s">
        <v>144</v>
      </c>
      <c r="AT108" s="199" t="s">
        <v>139</v>
      </c>
      <c r="AU108" s="199" t="s">
        <v>85</v>
      </c>
      <c r="AY108" s="18" t="s">
        <v>137</v>
      </c>
      <c r="BE108" s="200">
        <f>IF(N108="základní",J108,0)</f>
        <v>0</v>
      </c>
      <c r="BF108" s="200">
        <f>IF(N108="snížená",J108,0)</f>
        <v>0</v>
      </c>
      <c r="BG108" s="200">
        <f>IF(N108="zákl. přenesená",J108,0)</f>
        <v>0</v>
      </c>
      <c r="BH108" s="200">
        <f>IF(N108="sníž. přenesená",J108,0)</f>
        <v>0</v>
      </c>
      <c r="BI108" s="200">
        <f>IF(N108="nulová",J108,0)</f>
        <v>0</v>
      </c>
      <c r="BJ108" s="18" t="s">
        <v>83</v>
      </c>
      <c r="BK108" s="200">
        <f>ROUND(I108*H108,2)</f>
        <v>0</v>
      </c>
      <c r="BL108" s="18" t="s">
        <v>144</v>
      </c>
      <c r="BM108" s="199" t="s">
        <v>173</v>
      </c>
    </row>
    <row r="109" spans="2:51" s="13" customFormat="1" ht="11.25">
      <c r="B109" s="201"/>
      <c r="C109" s="202"/>
      <c r="D109" s="203" t="s">
        <v>145</v>
      </c>
      <c r="E109" s="204" t="s">
        <v>19</v>
      </c>
      <c r="F109" s="205" t="s">
        <v>174</v>
      </c>
      <c r="G109" s="202"/>
      <c r="H109" s="206">
        <v>57.217</v>
      </c>
      <c r="I109" s="207"/>
      <c r="J109" s="202"/>
      <c r="K109" s="202"/>
      <c r="L109" s="208"/>
      <c r="M109" s="209"/>
      <c r="N109" s="210"/>
      <c r="O109" s="210"/>
      <c r="P109" s="210"/>
      <c r="Q109" s="210"/>
      <c r="R109" s="210"/>
      <c r="S109" s="210"/>
      <c r="T109" s="211"/>
      <c r="AT109" s="212" t="s">
        <v>145</v>
      </c>
      <c r="AU109" s="212" t="s">
        <v>85</v>
      </c>
      <c r="AV109" s="13" t="s">
        <v>85</v>
      </c>
      <c r="AW109" s="13" t="s">
        <v>35</v>
      </c>
      <c r="AX109" s="13" t="s">
        <v>75</v>
      </c>
      <c r="AY109" s="212" t="s">
        <v>137</v>
      </c>
    </row>
    <row r="110" spans="2:51" s="14" customFormat="1" ht="11.25">
      <c r="B110" s="213"/>
      <c r="C110" s="214"/>
      <c r="D110" s="203" t="s">
        <v>145</v>
      </c>
      <c r="E110" s="215" t="s">
        <v>19</v>
      </c>
      <c r="F110" s="216" t="s">
        <v>147</v>
      </c>
      <c r="G110" s="214"/>
      <c r="H110" s="217">
        <v>57.217</v>
      </c>
      <c r="I110" s="218"/>
      <c r="J110" s="214"/>
      <c r="K110" s="214"/>
      <c r="L110" s="219"/>
      <c r="M110" s="220"/>
      <c r="N110" s="221"/>
      <c r="O110" s="221"/>
      <c r="P110" s="221"/>
      <c r="Q110" s="221"/>
      <c r="R110" s="221"/>
      <c r="S110" s="221"/>
      <c r="T110" s="222"/>
      <c r="AT110" s="223" t="s">
        <v>145</v>
      </c>
      <c r="AU110" s="223" t="s">
        <v>85</v>
      </c>
      <c r="AV110" s="14" t="s">
        <v>144</v>
      </c>
      <c r="AW110" s="14" t="s">
        <v>35</v>
      </c>
      <c r="AX110" s="14" t="s">
        <v>83</v>
      </c>
      <c r="AY110" s="223" t="s">
        <v>137</v>
      </c>
    </row>
    <row r="111" spans="1:65" s="2" customFormat="1" ht="21.75" customHeight="1">
      <c r="A111" s="35"/>
      <c r="B111" s="36"/>
      <c r="C111" s="188" t="s">
        <v>158</v>
      </c>
      <c r="D111" s="188" t="s">
        <v>139</v>
      </c>
      <c r="E111" s="189" t="s">
        <v>175</v>
      </c>
      <c r="F111" s="190" t="s">
        <v>176</v>
      </c>
      <c r="G111" s="191" t="s">
        <v>177</v>
      </c>
      <c r="H111" s="192">
        <v>79.223</v>
      </c>
      <c r="I111" s="193"/>
      <c r="J111" s="194">
        <f>ROUND(I111*H111,2)</f>
        <v>0</v>
      </c>
      <c r="K111" s="190" t="s">
        <v>143</v>
      </c>
      <c r="L111" s="40"/>
      <c r="M111" s="195" t="s">
        <v>19</v>
      </c>
      <c r="N111" s="196" t="s">
        <v>46</v>
      </c>
      <c r="O111" s="65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99" t="s">
        <v>144</v>
      </c>
      <c r="AT111" s="199" t="s">
        <v>139</v>
      </c>
      <c r="AU111" s="199" t="s">
        <v>85</v>
      </c>
      <c r="AY111" s="18" t="s">
        <v>137</v>
      </c>
      <c r="BE111" s="200">
        <f>IF(N111="základní",J111,0)</f>
        <v>0</v>
      </c>
      <c r="BF111" s="200">
        <f>IF(N111="snížená",J111,0)</f>
        <v>0</v>
      </c>
      <c r="BG111" s="200">
        <f>IF(N111="zákl. přenesená",J111,0)</f>
        <v>0</v>
      </c>
      <c r="BH111" s="200">
        <f>IF(N111="sníž. přenesená",J111,0)</f>
        <v>0</v>
      </c>
      <c r="BI111" s="200">
        <f>IF(N111="nulová",J111,0)</f>
        <v>0</v>
      </c>
      <c r="BJ111" s="18" t="s">
        <v>83</v>
      </c>
      <c r="BK111" s="200">
        <f>ROUND(I111*H111,2)</f>
        <v>0</v>
      </c>
      <c r="BL111" s="18" t="s">
        <v>144</v>
      </c>
      <c r="BM111" s="199" t="s">
        <v>178</v>
      </c>
    </row>
    <row r="112" spans="2:51" s="13" customFormat="1" ht="11.25">
      <c r="B112" s="201"/>
      <c r="C112" s="202"/>
      <c r="D112" s="203" t="s">
        <v>145</v>
      </c>
      <c r="E112" s="204" t="s">
        <v>19</v>
      </c>
      <c r="F112" s="205" t="s">
        <v>179</v>
      </c>
      <c r="G112" s="202"/>
      <c r="H112" s="206">
        <v>79.223</v>
      </c>
      <c r="I112" s="207"/>
      <c r="J112" s="202"/>
      <c r="K112" s="202"/>
      <c r="L112" s="208"/>
      <c r="M112" s="209"/>
      <c r="N112" s="210"/>
      <c r="O112" s="210"/>
      <c r="P112" s="210"/>
      <c r="Q112" s="210"/>
      <c r="R112" s="210"/>
      <c r="S112" s="210"/>
      <c r="T112" s="211"/>
      <c r="AT112" s="212" t="s">
        <v>145</v>
      </c>
      <c r="AU112" s="212" t="s">
        <v>85</v>
      </c>
      <c r="AV112" s="13" t="s">
        <v>85</v>
      </c>
      <c r="AW112" s="13" t="s">
        <v>35</v>
      </c>
      <c r="AX112" s="13" t="s">
        <v>75</v>
      </c>
      <c r="AY112" s="212" t="s">
        <v>137</v>
      </c>
    </row>
    <row r="113" spans="2:51" s="14" customFormat="1" ht="11.25">
      <c r="B113" s="213"/>
      <c r="C113" s="214"/>
      <c r="D113" s="203" t="s">
        <v>145</v>
      </c>
      <c r="E113" s="215" t="s">
        <v>19</v>
      </c>
      <c r="F113" s="216" t="s">
        <v>147</v>
      </c>
      <c r="G113" s="214"/>
      <c r="H113" s="217">
        <v>79.223</v>
      </c>
      <c r="I113" s="218"/>
      <c r="J113" s="214"/>
      <c r="K113" s="214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145</v>
      </c>
      <c r="AU113" s="223" t="s">
        <v>85</v>
      </c>
      <c r="AV113" s="14" t="s">
        <v>144</v>
      </c>
      <c r="AW113" s="14" t="s">
        <v>35</v>
      </c>
      <c r="AX113" s="14" t="s">
        <v>83</v>
      </c>
      <c r="AY113" s="223" t="s">
        <v>137</v>
      </c>
    </row>
    <row r="114" spans="2:63" s="12" customFormat="1" ht="22.9" customHeight="1">
      <c r="B114" s="172"/>
      <c r="C114" s="173"/>
      <c r="D114" s="174" t="s">
        <v>74</v>
      </c>
      <c r="E114" s="186" t="s">
        <v>169</v>
      </c>
      <c r="F114" s="186" t="s">
        <v>180</v>
      </c>
      <c r="G114" s="173"/>
      <c r="H114" s="173"/>
      <c r="I114" s="176"/>
      <c r="J114" s="187">
        <f>BK114</f>
        <v>0</v>
      </c>
      <c r="K114" s="173"/>
      <c r="L114" s="178"/>
      <c r="M114" s="179"/>
      <c r="N114" s="180"/>
      <c r="O114" s="180"/>
      <c r="P114" s="181">
        <f>SUM(P115:P141)</f>
        <v>0</v>
      </c>
      <c r="Q114" s="180"/>
      <c r="R114" s="181">
        <f>SUM(R115:R141)</f>
        <v>0</v>
      </c>
      <c r="S114" s="180"/>
      <c r="T114" s="182">
        <f>SUM(T115:T141)</f>
        <v>0</v>
      </c>
      <c r="AR114" s="183" t="s">
        <v>83</v>
      </c>
      <c r="AT114" s="184" t="s">
        <v>74</v>
      </c>
      <c r="AU114" s="184" t="s">
        <v>83</v>
      </c>
      <c r="AY114" s="183" t="s">
        <v>137</v>
      </c>
      <c r="BK114" s="185">
        <f>SUM(BK115:BK141)</f>
        <v>0</v>
      </c>
    </row>
    <row r="115" spans="1:65" s="2" customFormat="1" ht="21.75" customHeight="1">
      <c r="A115" s="35"/>
      <c r="B115" s="36"/>
      <c r="C115" s="188" t="s">
        <v>181</v>
      </c>
      <c r="D115" s="188" t="s">
        <v>139</v>
      </c>
      <c r="E115" s="189" t="s">
        <v>140</v>
      </c>
      <c r="F115" s="190" t="s">
        <v>141</v>
      </c>
      <c r="G115" s="191" t="s">
        <v>142</v>
      </c>
      <c r="H115" s="192">
        <v>189</v>
      </c>
      <c r="I115" s="193"/>
      <c r="J115" s="194">
        <f>ROUND(I115*H115,2)</f>
        <v>0</v>
      </c>
      <c r="K115" s="190" t="s">
        <v>143</v>
      </c>
      <c r="L115" s="40"/>
      <c r="M115" s="195" t="s">
        <v>19</v>
      </c>
      <c r="N115" s="196" t="s">
        <v>46</v>
      </c>
      <c r="O115" s="65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9" t="s">
        <v>144</v>
      </c>
      <c r="AT115" s="199" t="s">
        <v>139</v>
      </c>
      <c r="AU115" s="199" t="s">
        <v>85</v>
      </c>
      <c r="AY115" s="18" t="s">
        <v>137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18" t="s">
        <v>83</v>
      </c>
      <c r="BK115" s="200">
        <f>ROUND(I115*H115,2)</f>
        <v>0</v>
      </c>
      <c r="BL115" s="18" t="s">
        <v>144</v>
      </c>
      <c r="BM115" s="199" t="s">
        <v>182</v>
      </c>
    </row>
    <row r="116" spans="2:51" s="13" customFormat="1" ht="11.25">
      <c r="B116" s="201"/>
      <c r="C116" s="202"/>
      <c r="D116" s="203" t="s">
        <v>145</v>
      </c>
      <c r="E116" s="204" t="s">
        <v>19</v>
      </c>
      <c r="F116" s="205" t="s">
        <v>183</v>
      </c>
      <c r="G116" s="202"/>
      <c r="H116" s="206">
        <v>189</v>
      </c>
      <c r="I116" s="207"/>
      <c r="J116" s="202"/>
      <c r="K116" s="202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145</v>
      </c>
      <c r="AU116" s="212" t="s">
        <v>85</v>
      </c>
      <c r="AV116" s="13" t="s">
        <v>85</v>
      </c>
      <c r="AW116" s="13" t="s">
        <v>35</v>
      </c>
      <c r="AX116" s="13" t="s">
        <v>75</v>
      </c>
      <c r="AY116" s="212" t="s">
        <v>137</v>
      </c>
    </row>
    <row r="117" spans="2:51" s="14" customFormat="1" ht="11.25">
      <c r="B117" s="213"/>
      <c r="C117" s="214"/>
      <c r="D117" s="203" t="s">
        <v>145</v>
      </c>
      <c r="E117" s="215" t="s">
        <v>19</v>
      </c>
      <c r="F117" s="216" t="s">
        <v>147</v>
      </c>
      <c r="G117" s="214"/>
      <c r="H117" s="217">
        <v>189</v>
      </c>
      <c r="I117" s="218"/>
      <c r="J117" s="214"/>
      <c r="K117" s="214"/>
      <c r="L117" s="219"/>
      <c r="M117" s="220"/>
      <c r="N117" s="221"/>
      <c r="O117" s="221"/>
      <c r="P117" s="221"/>
      <c r="Q117" s="221"/>
      <c r="R117" s="221"/>
      <c r="S117" s="221"/>
      <c r="T117" s="222"/>
      <c r="AT117" s="223" t="s">
        <v>145</v>
      </c>
      <c r="AU117" s="223" t="s">
        <v>85</v>
      </c>
      <c r="AV117" s="14" t="s">
        <v>144</v>
      </c>
      <c r="AW117" s="14" t="s">
        <v>35</v>
      </c>
      <c r="AX117" s="14" t="s">
        <v>83</v>
      </c>
      <c r="AY117" s="223" t="s">
        <v>137</v>
      </c>
    </row>
    <row r="118" spans="1:65" s="2" customFormat="1" ht="21.75" customHeight="1">
      <c r="A118" s="35"/>
      <c r="B118" s="36"/>
      <c r="C118" s="188" t="s">
        <v>164</v>
      </c>
      <c r="D118" s="188" t="s">
        <v>139</v>
      </c>
      <c r="E118" s="189" t="s">
        <v>184</v>
      </c>
      <c r="F118" s="190" t="s">
        <v>185</v>
      </c>
      <c r="G118" s="191" t="s">
        <v>142</v>
      </c>
      <c r="H118" s="192">
        <v>1061</v>
      </c>
      <c r="I118" s="193"/>
      <c r="J118" s="194">
        <f>ROUND(I118*H118,2)</f>
        <v>0</v>
      </c>
      <c r="K118" s="190" t="s">
        <v>143</v>
      </c>
      <c r="L118" s="40"/>
      <c r="M118" s="195" t="s">
        <v>19</v>
      </c>
      <c r="N118" s="196" t="s">
        <v>46</v>
      </c>
      <c r="O118" s="65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9" t="s">
        <v>144</v>
      </c>
      <c r="AT118" s="199" t="s">
        <v>139</v>
      </c>
      <c r="AU118" s="199" t="s">
        <v>85</v>
      </c>
      <c r="AY118" s="18" t="s">
        <v>137</v>
      </c>
      <c r="BE118" s="200">
        <f>IF(N118="základní",J118,0)</f>
        <v>0</v>
      </c>
      <c r="BF118" s="200">
        <f>IF(N118="snížená",J118,0)</f>
        <v>0</v>
      </c>
      <c r="BG118" s="200">
        <f>IF(N118="zákl. přenesená",J118,0)</f>
        <v>0</v>
      </c>
      <c r="BH118" s="200">
        <f>IF(N118="sníž. přenesená",J118,0)</f>
        <v>0</v>
      </c>
      <c r="BI118" s="200">
        <f>IF(N118="nulová",J118,0)</f>
        <v>0</v>
      </c>
      <c r="BJ118" s="18" t="s">
        <v>83</v>
      </c>
      <c r="BK118" s="200">
        <f>ROUND(I118*H118,2)</f>
        <v>0</v>
      </c>
      <c r="BL118" s="18" t="s">
        <v>144</v>
      </c>
      <c r="BM118" s="199" t="s">
        <v>186</v>
      </c>
    </row>
    <row r="119" spans="2:51" s="13" customFormat="1" ht="11.25">
      <c r="B119" s="201"/>
      <c r="C119" s="202"/>
      <c r="D119" s="203" t="s">
        <v>145</v>
      </c>
      <c r="E119" s="204" t="s">
        <v>19</v>
      </c>
      <c r="F119" s="205" t="s">
        <v>187</v>
      </c>
      <c r="G119" s="202"/>
      <c r="H119" s="206">
        <v>1250</v>
      </c>
      <c r="I119" s="207"/>
      <c r="J119" s="202"/>
      <c r="K119" s="202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145</v>
      </c>
      <c r="AU119" s="212" t="s">
        <v>85</v>
      </c>
      <c r="AV119" s="13" t="s">
        <v>85</v>
      </c>
      <c r="AW119" s="13" t="s">
        <v>35</v>
      </c>
      <c r="AX119" s="13" t="s">
        <v>75</v>
      </c>
      <c r="AY119" s="212" t="s">
        <v>137</v>
      </c>
    </row>
    <row r="120" spans="2:51" s="15" customFormat="1" ht="11.25">
      <c r="B120" s="224"/>
      <c r="C120" s="225"/>
      <c r="D120" s="203" t="s">
        <v>145</v>
      </c>
      <c r="E120" s="226" t="s">
        <v>19</v>
      </c>
      <c r="F120" s="227" t="s">
        <v>188</v>
      </c>
      <c r="G120" s="225"/>
      <c r="H120" s="226" t="s">
        <v>19</v>
      </c>
      <c r="I120" s="228"/>
      <c r="J120" s="225"/>
      <c r="K120" s="225"/>
      <c r="L120" s="229"/>
      <c r="M120" s="230"/>
      <c r="N120" s="231"/>
      <c r="O120" s="231"/>
      <c r="P120" s="231"/>
      <c r="Q120" s="231"/>
      <c r="R120" s="231"/>
      <c r="S120" s="231"/>
      <c r="T120" s="232"/>
      <c r="AT120" s="233" t="s">
        <v>145</v>
      </c>
      <c r="AU120" s="233" t="s">
        <v>85</v>
      </c>
      <c r="AV120" s="15" t="s">
        <v>83</v>
      </c>
      <c r="AW120" s="15" t="s">
        <v>35</v>
      </c>
      <c r="AX120" s="15" t="s">
        <v>75</v>
      </c>
      <c r="AY120" s="233" t="s">
        <v>137</v>
      </c>
    </row>
    <row r="121" spans="2:51" s="13" customFormat="1" ht="11.25">
      <c r="B121" s="201"/>
      <c r="C121" s="202"/>
      <c r="D121" s="203" t="s">
        <v>145</v>
      </c>
      <c r="E121" s="204" t="s">
        <v>19</v>
      </c>
      <c r="F121" s="205" t="s">
        <v>189</v>
      </c>
      <c r="G121" s="202"/>
      <c r="H121" s="206">
        <v>-189</v>
      </c>
      <c r="I121" s="207"/>
      <c r="J121" s="202"/>
      <c r="K121" s="202"/>
      <c r="L121" s="208"/>
      <c r="M121" s="209"/>
      <c r="N121" s="210"/>
      <c r="O121" s="210"/>
      <c r="P121" s="210"/>
      <c r="Q121" s="210"/>
      <c r="R121" s="210"/>
      <c r="S121" s="210"/>
      <c r="T121" s="211"/>
      <c r="AT121" s="212" t="s">
        <v>145</v>
      </c>
      <c r="AU121" s="212" t="s">
        <v>85</v>
      </c>
      <c r="AV121" s="13" t="s">
        <v>85</v>
      </c>
      <c r="AW121" s="13" t="s">
        <v>35</v>
      </c>
      <c r="AX121" s="13" t="s">
        <v>75</v>
      </c>
      <c r="AY121" s="212" t="s">
        <v>137</v>
      </c>
    </row>
    <row r="122" spans="2:51" s="14" customFormat="1" ht="11.25">
      <c r="B122" s="213"/>
      <c r="C122" s="214"/>
      <c r="D122" s="203" t="s">
        <v>145</v>
      </c>
      <c r="E122" s="215" t="s">
        <v>19</v>
      </c>
      <c r="F122" s="216" t="s">
        <v>147</v>
      </c>
      <c r="G122" s="214"/>
      <c r="H122" s="217">
        <v>1061</v>
      </c>
      <c r="I122" s="218"/>
      <c r="J122" s="214"/>
      <c r="K122" s="214"/>
      <c r="L122" s="219"/>
      <c r="M122" s="220"/>
      <c r="N122" s="221"/>
      <c r="O122" s="221"/>
      <c r="P122" s="221"/>
      <c r="Q122" s="221"/>
      <c r="R122" s="221"/>
      <c r="S122" s="221"/>
      <c r="T122" s="222"/>
      <c r="AT122" s="223" t="s">
        <v>145</v>
      </c>
      <c r="AU122" s="223" t="s">
        <v>85</v>
      </c>
      <c r="AV122" s="14" t="s">
        <v>144</v>
      </c>
      <c r="AW122" s="14" t="s">
        <v>35</v>
      </c>
      <c r="AX122" s="14" t="s">
        <v>83</v>
      </c>
      <c r="AY122" s="223" t="s">
        <v>137</v>
      </c>
    </row>
    <row r="123" spans="1:65" s="2" customFormat="1" ht="21.75" customHeight="1">
      <c r="A123" s="35"/>
      <c r="B123" s="36"/>
      <c r="C123" s="188" t="s">
        <v>190</v>
      </c>
      <c r="D123" s="188" t="s">
        <v>139</v>
      </c>
      <c r="E123" s="189" t="s">
        <v>191</v>
      </c>
      <c r="F123" s="190" t="s">
        <v>192</v>
      </c>
      <c r="G123" s="191" t="s">
        <v>142</v>
      </c>
      <c r="H123" s="192">
        <v>530.5</v>
      </c>
      <c r="I123" s="193"/>
      <c r="J123" s="194">
        <f>ROUND(I123*H123,2)</f>
        <v>0</v>
      </c>
      <c r="K123" s="190" t="s">
        <v>143</v>
      </c>
      <c r="L123" s="40"/>
      <c r="M123" s="195" t="s">
        <v>19</v>
      </c>
      <c r="N123" s="196" t="s">
        <v>46</v>
      </c>
      <c r="O123" s="65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9" t="s">
        <v>144</v>
      </c>
      <c r="AT123" s="199" t="s">
        <v>139</v>
      </c>
      <c r="AU123" s="199" t="s">
        <v>85</v>
      </c>
      <c r="AY123" s="18" t="s">
        <v>137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8" t="s">
        <v>83</v>
      </c>
      <c r="BK123" s="200">
        <f>ROUND(I123*H123,2)</f>
        <v>0</v>
      </c>
      <c r="BL123" s="18" t="s">
        <v>144</v>
      </c>
      <c r="BM123" s="199" t="s">
        <v>193</v>
      </c>
    </row>
    <row r="124" spans="2:51" s="13" customFormat="1" ht="11.25">
      <c r="B124" s="201"/>
      <c r="C124" s="202"/>
      <c r="D124" s="203" t="s">
        <v>145</v>
      </c>
      <c r="E124" s="204" t="s">
        <v>19</v>
      </c>
      <c r="F124" s="205" t="s">
        <v>194</v>
      </c>
      <c r="G124" s="202"/>
      <c r="H124" s="206">
        <v>530.5</v>
      </c>
      <c r="I124" s="207"/>
      <c r="J124" s="202"/>
      <c r="K124" s="202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145</v>
      </c>
      <c r="AU124" s="212" t="s">
        <v>85</v>
      </c>
      <c r="AV124" s="13" t="s">
        <v>85</v>
      </c>
      <c r="AW124" s="13" t="s">
        <v>35</v>
      </c>
      <c r="AX124" s="13" t="s">
        <v>75</v>
      </c>
      <c r="AY124" s="212" t="s">
        <v>137</v>
      </c>
    </row>
    <row r="125" spans="2:51" s="14" customFormat="1" ht="11.25">
      <c r="B125" s="213"/>
      <c r="C125" s="214"/>
      <c r="D125" s="203" t="s">
        <v>145</v>
      </c>
      <c r="E125" s="215" t="s">
        <v>19</v>
      </c>
      <c r="F125" s="216" t="s">
        <v>147</v>
      </c>
      <c r="G125" s="214"/>
      <c r="H125" s="217">
        <v>530.5</v>
      </c>
      <c r="I125" s="218"/>
      <c r="J125" s="214"/>
      <c r="K125" s="214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145</v>
      </c>
      <c r="AU125" s="223" t="s">
        <v>85</v>
      </c>
      <c r="AV125" s="14" t="s">
        <v>144</v>
      </c>
      <c r="AW125" s="14" t="s">
        <v>35</v>
      </c>
      <c r="AX125" s="14" t="s">
        <v>83</v>
      </c>
      <c r="AY125" s="223" t="s">
        <v>137</v>
      </c>
    </row>
    <row r="126" spans="1:65" s="2" customFormat="1" ht="21.75" customHeight="1">
      <c r="A126" s="35"/>
      <c r="B126" s="36"/>
      <c r="C126" s="188" t="s">
        <v>169</v>
      </c>
      <c r="D126" s="188" t="s">
        <v>139</v>
      </c>
      <c r="E126" s="189" t="s">
        <v>195</v>
      </c>
      <c r="F126" s="190" t="s">
        <v>196</v>
      </c>
      <c r="G126" s="191" t="s">
        <v>142</v>
      </c>
      <c r="H126" s="192">
        <v>1250</v>
      </c>
      <c r="I126" s="193"/>
      <c r="J126" s="194">
        <f>ROUND(I126*H126,2)</f>
        <v>0</v>
      </c>
      <c r="K126" s="190" t="s">
        <v>143</v>
      </c>
      <c r="L126" s="40"/>
      <c r="M126" s="195" t="s">
        <v>19</v>
      </c>
      <c r="N126" s="196" t="s">
        <v>46</v>
      </c>
      <c r="O126" s="65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9" t="s">
        <v>144</v>
      </c>
      <c r="AT126" s="199" t="s">
        <v>139</v>
      </c>
      <c r="AU126" s="199" t="s">
        <v>85</v>
      </c>
      <c r="AY126" s="18" t="s">
        <v>137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8" t="s">
        <v>83</v>
      </c>
      <c r="BK126" s="200">
        <f>ROUND(I126*H126,2)</f>
        <v>0</v>
      </c>
      <c r="BL126" s="18" t="s">
        <v>144</v>
      </c>
      <c r="BM126" s="199" t="s">
        <v>197</v>
      </c>
    </row>
    <row r="127" spans="1:65" s="2" customFormat="1" ht="21.75" customHeight="1">
      <c r="A127" s="35"/>
      <c r="B127" s="36"/>
      <c r="C127" s="188" t="s">
        <v>198</v>
      </c>
      <c r="D127" s="188" t="s">
        <v>139</v>
      </c>
      <c r="E127" s="189" t="s">
        <v>199</v>
      </c>
      <c r="F127" s="190" t="s">
        <v>200</v>
      </c>
      <c r="G127" s="191" t="s">
        <v>142</v>
      </c>
      <c r="H127" s="192">
        <v>625</v>
      </c>
      <c r="I127" s="193"/>
      <c r="J127" s="194">
        <f>ROUND(I127*H127,2)</f>
        <v>0</v>
      </c>
      <c r="K127" s="190" t="s">
        <v>143</v>
      </c>
      <c r="L127" s="40"/>
      <c r="M127" s="195" t="s">
        <v>19</v>
      </c>
      <c r="N127" s="196" t="s">
        <v>46</v>
      </c>
      <c r="O127" s="65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9" t="s">
        <v>144</v>
      </c>
      <c r="AT127" s="199" t="s">
        <v>139</v>
      </c>
      <c r="AU127" s="199" t="s">
        <v>85</v>
      </c>
      <c r="AY127" s="18" t="s">
        <v>137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8" t="s">
        <v>83</v>
      </c>
      <c r="BK127" s="200">
        <f>ROUND(I127*H127,2)</f>
        <v>0</v>
      </c>
      <c r="BL127" s="18" t="s">
        <v>144</v>
      </c>
      <c r="BM127" s="199" t="s">
        <v>201</v>
      </c>
    </row>
    <row r="128" spans="2:51" s="13" customFormat="1" ht="11.25">
      <c r="B128" s="201"/>
      <c r="C128" s="202"/>
      <c r="D128" s="203" t="s">
        <v>145</v>
      </c>
      <c r="E128" s="204" t="s">
        <v>19</v>
      </c>
      <c r="F128" s="205" t="s">
        <v>202</v>
      </c>
      <c r="G128" s="202"/>
      <c r="H128" s="206">
        <v>625</v>
      </c>
      <c r="I128" s="207"/>
      <c r="J128" s="202"/>
      <c r="K128" s="202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145</v>
      </c>
      <c r="AU128" s="212" t="s">
        <v>85</v>
      </c>
      <c r="AV128" s="13" t="s">
        <v>85</v>
      </c>
      <c r="AW128" s="13" t="s">
        <v>35</v>
      </c>
      <c r="AX128" s="13" t="s">
        <v>75</v>
      </c>
      <c r="AY128" s="212" t="s">
        <v>137</v>
      </c>
    </row>
    <row r="129" spans="2:51" s="14" customFormat="1" ht="11.25">
      <c r="B129" s="213"/>
      <c r="C129" s="214"/>
      <c r="D129" s="203" t="s">
        <v>145</v>
      </c>
      <c r="E129" s="215" t="s">
        <v>19</v>
      </c>
      <c r="F129" s="216" t="s">
        <v>147</v>
      </c>
      <c r="G129" s="214"/>
      <c r="H129" s="217">
        <v>625</v>
      </c>
      <c r="I129" s="218"/>
      <c r="J129" s="214"/>
      <c r="K129" s="214"/>
      <c r="L129" s="219"/>
      <c r="M129" s="220"/>
      <c r="N129" s="221"/>
      <c r="O129" s="221"/>
      <c r="P129" s="221"/>
      <c r="Q129" s="221"/>
      <c r="R129" s="221"/>
      <c r="S129" s="221"/>
      <c r="T129" s="222"/>
      <c r="AT129" s="223" t="s">
        <v>145</v>
      </c>
      <c r="AU129" s="223" t="s">
        <v>85</v>
      </c>
      <c r="AV129" s="14" t="s">
        <v>144</v>
      </c>
      <c r="AW129" s="14" t="s">
        <v>35</v>
      </c>
      <c r="AX129" s="14" t="s">
        <v>83</v>
      </c>
      <c r="AY129" s="223" t="s">
        <v>137</v>
      </c>
    </row>
    <row r="130" spans="1:65" s="2" customFormat="1" ht="21.75" customHeight="1">
      <c r="A130" s="35"/>
      <c r="B130" s="36"/>
      <c r="C130" s="188" t="s">
        <v>173</v>
      </c>
      <c r="D130" s="188" t="s">
        <v>139</v>
      </c>
      <c r="E130" s="189" t="s">
        <v>156</v>
      </c>
      <c r="F130" s="190" t="s">
        <v>157</v>
      </c>
      <c r="G130" s="191" t="s">
        <v>142</v>
      </c>
      <c r="H130" s="192">
        <v>189</v>
      </c>
      <c r="I130" s="193"/>
      <c r="J130" s="194">
        <f>ROUND(I130*H130,2)</f>
        <v>0</v>
      </c>
      <c r="K130" s="190" t="s">
        <v>143</v>
      </c>
      <c r="L130" s="40"/>
      <c r="M130" s="195" t="s">
        <v>19</v>
      </c>
      <c r="N130" s="196" t="s">
        <v>46</v>
      </c>
      <c r="O130" s="65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9" t="s">
        <v>144</v>
      </c>
      <c r="AT130" s="199" t="s">
        <v>139</v>
      </c>
      <c r="AU130" s="199" t="s">
        <v>85</v>
      </c>
      <c r="AY130" s="18" t="s">
        <v>137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8" t="s">
        <v>83</v>
      </c>
      <c r="BK130" s="200">
        <f>ROUND(I130*H130,2)</f>
        <v>0</v>
      </c>
      <c r="BL130" s="18" t="s">
        <v>144</v>
      </c>
      <c r="BM130" s="199" t="s">
        <v>203</v>
      </c>
    </row>
    <row r="131" spans="2:51" s="15" customFormat="1" ht="11.25">
      <c r="B131" s="224"/>
      <c r="C131" s="225"/>
      <c r="D131" s="203" t="s">
        <v>145</v>
      </c>
      <c r="E131" s="226" t="s">
        <v>19</v>
      </c>
      <c r="F131" s="227" t="s">
        <v>159</v>
      </c>
      <c r="G131" s="225"/>
      <c r="H131" s="226" t="s">
        <v>19</v>
      </c>
      <c r="I131" s="228"/>
      <c r="J131" s="225"/>
      <c r="K131" s="225"/>
      <c r="L131" s="229"/>
      <c r="M131" s="230"/>
      <c r="N131" s="231"/>
      <c r="O131" s="231"/>
      <c r="P131" s="231"/>
      <c r="Q131" s="231"/>
      <c r="R131" s="231"/>
      <c r="S131" s="231"/>
      <c r="T131" s="232"/>
      <c r="AT131" s="233" t="s">
        <v>145</v>
      </c>
      <c r="AU131" s="233" t="s">
        <v>85</v>
      </c>
      <c r="AV131" s="15" t="s">
        <v>83</v>
      </c>
      <c r="AW131" s="15" t="s">
        <v>35</v>
      </c>
      <c r="AX131" s="15" t="s">
        <v>75</v>
      </c>
      <c r="AY131" s="233" t="s">
        <v>137</v>
      </c>
    </row>
    <row r="132" spans="2:51" s="13" customFormat="1" ht="11.25">
      <c r="B132" s="201"/>
      <c r="C132" s="202"/>
      <c r="D132" s="203" t="s">
        <v>145</v>
      </c>
      <c r="E132" s="204" t="s">
        <v>19</v>
      </c>
      <c r="F132" s="205" t="s">
        <v>204</v>
      </c>
      <c r="G132" s="202"/>
      <c r="H132" s="206">
        <v>189</v>
      </c>
      <c r="I132" s="207"/>
      <c r="J132" s="202"/>
      <c r="K132" s="202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145</v>
      </c>
      <c r="AU132" s="212" t="s">
        <v>85</v>
      </c>
      <c r="AV132" s="13" t="s">
        <v>85</v>
      </c>
      <c r="AW132" s="13" t="s">
        <v>35</v>
      </c>
      <c r="AX132" s="13" t="s">
        <v>75</v>
      </c>
      <c r="AY132" s="212" t="s">
        <v>137</v>
      </c>
    </row>
    <row r="133" spans="2:51" s="14" customFormat="1" ht="11.25">
      <c r="B133" s="213"/>
      <c r="C133" s="214"/>
      <c r="D133" s="203" t="s">
        <v>145</v>
      </c>
      <c r="E133" s="215" t="s">
        <v>19</v>
      </c>
      <c r="F133" s="216" t="s">
        <v>147</v>
      </c>
      <c r="G133" s="214"/>
      <c r="H133" s="217">
        <v>189</v>
      </c>
      <c r="I133" s="218"/>
      <c r="J133" s="214"/>
      <c r="K133" s="214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145</v>
      </c>
      <c r="AU133" s="223" t="s">
        <v>85</v>
      </c>
      <c r="AV133" s="14" t="s">
        <v>144</v>
      </c>
      <c r="AW133" s="14" t="s">
        <v>35</v>
      </c>
      <c r="AX133" s="14" t="s">
        <v>83</v>
      </c>
      <c r="AY133" s="223" t="s">
        <v>137</v>
      </c>
    </row>
    <row r="134" spans="1:65" s="2" customFormat="1" ht="21.75" customHeight="1">
      <c r="A134" s="35"/>
      <c r="B134" s="36"/>
      <c r="C134" s="188" t="s">
        <v>8</v>
      </c>
      <c r="D134" s="188" t="s">
        <v>139</v>
      </c>
      <c r="E134" s="189" t="s">
        <v>162</v>
      </c>
      <c r="F134" s="190" t="s">
        <v>163</v>
      </c>
      <c r="G134" s="191" t="s">
        <v>142</v>
      </c>
      <c r="H134" s="192">
        <v>2311</v>
      </c>
      <c r="I134" s="193"/>
      <c r="J134" s="194">
        <f>ROUND(I134*H134,2)</f>
        <v>0</v>
      </c>
      <c r="K134" s="190" t="s">
        <v>143</v>
      </c>
      <c r="L134" s="40"/>
      <c r="M134" s="195" t="s">
        <v>19</v>
      </c>
      <c r="N134" s="196" t="s">
        <v>46</v>
      </c>
      <c r="O134" s="65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9" t="s">
        <v>144</v>
      </c>
      <c r="AT134" s="199" t="s">
        <v>139</v>
      </c>
      <c r="AU134" s="199" t="s">
        <v>85</v>
      </c>
      <c r="AY134" s="18" t="s">
        <v>137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8" t="s">
        <v>83</v>
      </c>
      <c r="BK134" s="200">
        <f>ROUND(I134*H134,2)</f>
        <v>0</v>
      </c>
      <c r="BL134" s="18" t="s">
        <v>144</v>
      </c>
      <c r="BM134" s="199" t="s">
        <v>205</v>
      </c>
    </row>
    <row r="135" spans="2:51" s="13" customFormat="1" ht="11.25">
      <c r="B135" s="201"/>
      <c r="C135" s="202"/>
      <c r="D135" s="203" t="s">
        <v>145</v>
      </c>
      <c r="E135" s="204" t="s">
        <v>19</v>
      </c>
      <c r="F135" s="205" t="s">
        <v>206</v>
      </c>
      <c r="G135" s="202"/>
      <c r="H135" s="206">
        <v>2311</v>
      </c>
      <c r="I135" s="207"/>
      <c r="J135" s="202"/>
      <c r="K135" s="202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145</v>
      </c>
      <c r="AU135" s="212" t="s">
        <v>85</v>
      </c>
      <c r="AV135" s="13" t="s">
        <v>85</v>
      </c>
      <c r="AW135" s="13" t="s">
        <v>35</v>
      </c>
      <c r="AX135" s="13" t="s">
        <v>75</v>
      </c>
      <c r="AY135" s="212" t="s">
        <v>137</v>
      </c>
    </row>
    <row r="136" spans="2:51" s="14" customFormat="1" ht="11.25">
      <c r="B136" s="213"/>
      <c r="C136" s="214"/>
      <c r="D136" s="203" t="s">
        <v>145</v>
      </c>
      <c r="E136" s="215" t="s">
        <v>19</v>
      </c>
      <c r="F136" s="216" t="s">
        <v>147</v>
      </c>
      <c r="G136" s="214"/>
      <c r="H136" s="217">
        <v>2311</v>
      </c>
      <c r="I136" s="218"/>
      <c r="J136" s="214"/>
      <c r="K136" s="214"/>
      <c r="L136" s="219"/>
      <c r="M136" s="220"/>
      <c r="N136" s="221"/>
      <c r="O136" s="221"/>
      <c r="P136" s="221"/>
      <c r="Q136" s="221"/>
      <c r="R136" s="221"/>
      <c r="S136" s="221"/>
      <c r="T136" s="222"/>
      <c r="AT136" s="223" t="s">
        <v>145</v>
      </c>
      <c r="AU136" s="223" t="s">
        <v>85</v>
      </c>
      <c r="AV136" s="14" t="s">
        <v>144</v>
      </c>
      <c r="AW136" s="14" t="s">
        <v>35</v>
      </c>
      <c r="AX136" s="14" t="s">
        <v>83</v>
      </c>
      <c r="AY136" s="223" t="s">
        <v>137</v>
      </c>
    </row>
    <row r="137" spans="1:65" s="2" customFormat="1" ht="33" customHeight="1">
      <c r="A137" s="35"/>
      <c r="B137" s="36"/>
      <c r="C137" s="188" t="s">
        <v>178</v>
      </c>
      <c r="D137" s="188" t="s">
        <v>139</v>
      </c>
      <c r="E137" s="189" t="s">
        <v>167</v>
      </c>
      <c r="F137" s="190" t="s">
        <v>168</v>
      </c>
      <c r="G137" s="191" t="s">
        <v>142</v>
      </c>
      <c r="H137" s="192">
        <v>2311</v>
      </c>
      <c r="I137" s="193"/>
      <c r="J137" s="194">
        <f>ROUND(I137*H137,2)</f>
        <v>0</v>
      </c>
      <c r="K137" s="190" t="s">
        <v>143</v>
      </c>
      <c r="L137" s="40"/>
      <c r="M137" s="195" t="s">
        <v>19</v>
      </c>
      <c r="N137" s="196" t="s">
        <v>46</v>
      </c>
      <c r="O137" s="65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9" t="s">
        <v>144</v>
      </c>
      <c r="AT137" s="199" t="s">
        <v>139</v>
      </c>
      <c r="AU137" s="199" t="s">
        <v>85</v>
      </c>
      <c r="AY137" s="18" t="s">
        <v>137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8" t="s">
        <v>83</v>
      </c>
      <c r="BK137" s="200">
        <f>ROUND(I137*H137,2)</f>
        <v>0</v>
      </c>
      <c r="BL137" s="18" t="s">
        <v>144</v>
      </c>
      <c r="BM137" s="199" t="s">
        <v>207</v>
      </c>
    </row>
    <row r="138" spans="1:65" s="2" customFormat="1" ht="16.5" customHeight="1">
      <c r="A138" s="35"/>
      <c r="B138" s="36"/>
      <c r="C138" s="188" t="s">
        <v>208</v>
      </c>
      <c r="D138" s="188" t="s">
        <v>139</v>
      </c>
      <c r="E138" s="189" t="s">
        <v>171</v>
      </c>
      <c r="F138" s="190" t="s">
        <v>172</v>
      </c>
      <c r="G138" s="191" t="s">
        <v>142</v>
      </c>
      <c r="H138" s="192">
        <v>2500</v>
      </c>
      <c r="I138" s="193"/>
      <c r="J138" s="194">
        <f>ROUND(I138*H138,2)</f>
        <v>0</v>
      </c>
      <c r="K138" s="190" t="s">
        <v>143</v>
      </c>
      <c r="L138" s="40"/>
      <c r="M138" s="195" t="s">
        <v>19</v>
      </c>
      <c r="N138" s="196" t="s">
        <v>46</v>
      </c>
      <c r="O138" s="65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9" t="s">
        <v>144</v>
      </c>
      <c r="AT138" s="199" t="s">
        <v>139</v>
      </c>
      <c r="AU138" s="199" t="s">
        <v>85</v>
      </c>
      <c r="AY138" s="18" t="s">
        <v>137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8" t="s">
        <v>83</v>
      </c>
      <c r="BK138" s="200">
        <f>ROUND(I138*H138,2)</f>
        <v>0</v>
      </c>
      <c r="BL138" s="18" t="s">
        <v>144</v>
      </c>
      <c r="BM138" s="199" t="s">
        <v>209</v>
      </c>
    </row>
    <row r="139" spans="1:65" s="2" customFormat="1" ht="21.75" customHeight="1">
      <c r="A139" s="35"/>
      <c r="B139" s="36"/>
      <c r="C139" s="188" t="s">
        <v>182</v>
      </c>
      <c r="D139" s="188" t="s">
        <v>139</v>
      </c>
      <c r="E139" s="189" t="s">
        <v>175</v>
      </c>
      <c r="F139" s="190" t="s">
        <v>176</v>
      </c>
      <c r="G139" s="191" t="s">
        <v>177</v>
      </c>
      <c r="H139" s="192">
        <v>4159.8</v>
      </c>
      <c r="I139" s="193"/>
      <c r="J139" s="194">
        <f>ROUND(I139*H139,2)</f>
        <v>0</v>
      </c>
      <c r="K139" s="190" t="s">
        <v>143</v>
      </c>
      <c r="L139" s="40"/>
      <c r="M139" s="195" t="s">
        <v>19</v>
      </c>
      <c r="N139" s="196" t="s">
        <v>46</v>
      </c>
      <c r="O139" s="65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9" t="s">
        <v>144</v>
      </c>
      <c r="AT139" s="199" t="s">
        <v>139</v>
      </c>
      <c r="AU139" s="199" t="s">
        <v>85</v>
      </c>
      <c r="AY139" s="18" t="s">
        <v>137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8" t="s">
        <v>83</v>
      </c>
      <c r="BK139" s="200">
        <f>ROUND(I139*H139,2)</f>
        <v>0</v>
      </c>
      <c r="BL139" s="18" t="s">
        <v>144</v>
      </c>
      <c r="BM139" s="199" t="s">
        <v>210</v>
      </c>
    </row>
    <row r="140" spans="2:51" s="13" customFormat="1" ht="11.25">
      <c r="B140" s="201"/>
      <c r="C140" s="202"/>
      <c r="D140" s="203" t="s">
        <v>145</v>
      </c>
      <c r="E140" s="204" t="s">
        <v>19</v>
      </c>
      <c r="F140" s="205" t="s">
        <v>211</v>
      </c>
      <c r="G140" s="202"/>
      <c r="H140" s="206">
        <v>4159.8</v>
      </c>
      <c r="I140" s="207"/>
      <c r="J140" s="202"/>
      <c r="K140" s="202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145</v>
      </c>
      <c r="AU140" s="212" t="s">
        <v>85</v>
      </c>
      <c r="AV140" s="13" t="s">
        <v>85</v>
      </c>
      <c r="AW140" s="13" t="s">
        <v>35</v>
      </c>
      <c r="AX140" s="13" t="s">
        <v>75</v>
      </c>
      <c r="AY140" s="212" t="s">
        <v>137</v>
      </c>
    </row>
    <row r="141" spans="2:51" s="14" customFormat="1" ht="11.25">
      <c r="B141" s="213"/>
      <c r="C141" s="214"/>
      <c r="D141" s="203" t="s">
        <v>145</v>
      </c>
      <c r="E141" s="215" t="s">
        <v>19</v>
      </c>
      <c r="F141" s="216" t="s">
        <v>147</v>
      </c>
      <c r="G141" s="214"/>
      <c r="H141" s="217">
        <v>4159.8</v>
      </c>
      <c r="I141" s="218"/>
      <c r="J141" s="214"/>
      <c r="K141" s="214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145</v>
      </c>
      <c r="AU141" s="223" t="s">
        <v>85</v>
      </c>
      <c r="AV141" s="14" t="s">
        <v>144</v>
      </c>
      <c r="AW141" s="14" t="s">
        <v>35</v>
      </c>
      <c r="AX141" s="14" t="s">
        <v>83</v>
      </c>
      <c r="AY141" s="223" t="s">
        <v>137</v>
      </c>
    </row>
    <row r="142" spans="2:63" s="12" customFormat="1" ht="22.9" customHeight="1">
      <c r="B142" s="172"/>
      <c r="C142" s="173"/>
      <c r="D142" s="174" t="s">
        <v>74</v>
      </c>
      <c r="E142" s="186" t="s">
        <v>85</v>
      </c>
      <c r="F142" s="186" t="s">
        <v>212</v>
      </c>
      <c r="G142" s="173"/>
      <c r="H142" s="173"/>
      <c r="I142" s="176"/>
      <c r="J142" s="187">
        <f>BK142</f>
        <v>0</v>
      </c>
      <c r="K142" s="173"/>
      <c r="L142" s="178"/>
      <c r="M142" s="179"/>
      <c r="N142" s="180"/>
      <c r="O142" s="180"/>
      <c r="P142" s="181">
        <f>SUM(P143:P168)</f>
        <v>0</v>
      </c>
      <c r="Q142" s="180"/>
      <c r="R142" s="181">
        <f>SUM(R143:R168)</f>
        <v>0</v>
      </c>
      <c r="S142" s="180"/>
      <c r="T142" s="182">
        <f>SUM(T143:T168)</f>
        <v>0</v>
      </c>
      <c r="AR142" s="183" t="s">
        <v>83</v>
      </c>
      <c r="AT142" s="184" t="s">
        <v>74</v>
      </c>
      <c r="AU142" s="184" t="s">
        <v>83</v>
      </c>
      <c r="AY142" s="183" t="s">
        <v>137</v>
      </c>
      <c r="BK142" s="185">
        <f>SUM(BK143:BK168)</f>
        <v>0</v>
      </c>
    </row>
    <row r="143" spans="1:65" s="2" customFormat="1" ht="16.5" customHeight="1">
      <c r="A143" s="35"/>
      <c r="B143" s="36"/>
      <c r="C143" s="188" t="s">
        <v>213</v>
      </c>
      <c r="D143" s="188" t="s">
        <v>139</v>
      </c>
      <c r="E143" s="189" t="s">
        <v>214</v>
      </c>
      <c r="F143" s="190" t="s">
        <v>215</v>
      </c>
      <c r="G143" s="191" t="s">
        <v>216</v>
      </c>
      <c r="H143" s="192">
        <v>736.44</v>
      </c>
      <c r="I143" s="193"/>
      <c r="J143" s="194">
        <f>ROUND(I143*H143,2)</f>
        <v>0</v>
      </c>
      <c r="K143" s="190" t="s">
        <v>143</v>
      </c>
      <c r="L143" s="40"/>
      <c r="M143" s="195" t="s">
        <v>19</v>
      </c>
      <c r="N143" s="196" t="s">
        <v>46</v>
      </c>
      <c r="O143" s="65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9" t="s">
        <v>144</v>
      </c>
      <c r="AT143" s="199" t="s">
        <v>139</v>
      </c>
      <c r="AU143" s="199" t="s">
        <v>85</v>
      </c>
      <c r="AY143" s="18" t="s">
        <v>137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8" t="s">
        <v>83</v>
      </c>
      <c r="BK143" s="200">
        <f>ROUND(I143*H143,2)</f>
        <v>0</v>
      </c>
      <c r="BL143" s="18" t="s">
        <v>144</v>
      </c>
      <c r="BM143" s="199" t="s">
        <v>217</v>
      </c>
    </row>
    <row r="144" spans="1:65" s="2" customFormat="1" ht="16.5" customHeight="1">
      <c r="A144" s="35"/>
      <c r="B144" s="36"/>
      <c r="C144" s="234" t="s">
        <v>186</v>
      </c>
      <c r="D144" s="234" t="s">
        <v>218</v>
      </c>
      <c r="E144" s="235" t="s">
        <v>219</v>
      </c>
      <c r="F144" s="236" t="s">
        <v>220</v>
      </c>
      <c r="G144" s="237" t="s">
        <v>142</v>
      </c>
      <c r="H144" s="238">
        <v>80</v>
      </c>
      <c r="I144" s="239"/>
      <c r="J144" s="240">
        <f>ROUND(I144*H144,2)</f>
        <v>0</v>
      </c>
      <c r="K144" s="236" t="s">
        <v>143</v>
      </c>
      <c r="L144" s="241"/>
      <c r="M144" s="242" t="s">
        <v>19</v>
      </c>
      <c r="N144" s="243" t="s">
        <v>46</v>
      </c>
      <c r="O144" s="65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9" t="s">
        <v>158</v>
      </c>
      <c r="AT144" s="199" t="s">
        <v>218</v>
      </c>
      <c r="AU144" s="199" t="s">
        <v>85</v>
      </c>
      <c r="AY144" s="18" t="s">
        <v>137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8" t="s">
        <v>83</v>
      </c>
      <c r="BK144" s="200">
        <f>ROUND(I144*H144,2)</f>
        <v>0</v>
      </c>
      <c r="BL144" s="18" t="s">
        <v>144</v>
      </c>
      <c r="BM144" s="199" t="s">
        <v>221</v>
      </c>
    </row>
    <row r="145" spans="1:65" s="2" customFormat="1" ht="21.75" customHeight="1">
      <c r="A145" s="35"/>
      <c r="B145" s="36"/>
      <c r="C145" s="188" t="s">
        <v>7</v>
      </c>
      <c r="D145" s="188" t="s">
        <v>139</v>
      </c>
      <c r="E145" s="189" t="s">
        <v>222</v>
      </c>
      <c r="F145" s="190" t="s">
        <v>223</v>
      </c>
      <c r="G145" s="191" t="s">
        <v>224</v>
      </c>
      <c r="H145" s="192">
        <v>12.37</v>
      </c>
      <c r="I145" s="193"/>
      <c r="J145" s="194">
        <f>ROUND(I145*H145,2)</f>
        <v>0</v>
      </c>
      <c r="K145" s="190" t="s">
        <v>143</v>
      </c>
      <c r="L145" s="40"/>
      <c r="M145" s="195" t="s">
        <v>19</v>
      </c>
      <c r="N145" s="196" t="s">
        <v>46</v>
      </c>
      <c r="O145" s="65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9" t="s">
        <v>144</v>
      </c>
      <c r="AT145" s="199" t="s">
        <v>139</v>
      </c>
      <c r="AU145" s="199" t="s">
        <v>85</v>
      </c>
      <c r="AY145" s="18" t="s">
        <v>137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8" t="s">
        <v>83</v>
      </c>
      <c r="BK145" s="200">
        <f>ROUND(I145*H145,2)</f>
        <v>0</v>
      </c>
      <c r="BL145" s="18" t="s">
        <v>144</v>
      </c>
      <c r="BM145" s="199" t="s">
        <v>225</v>
      </c>
    </row>
    <row r="146" spans="2:51" s="13" customFormat="1" ht="11.25">
      <c r="B146" s="201"/>
      <c r="C146" s="202"/>
      <c r="D146" s="203" t="s">
        <v>145</v>
      </c>
      <c r="E146" s="204" t="s">
        <v>19</v>
      </c>
      <c r="F146" s="205" t="s">
        <v>226</v>
      </c>
      <c r="G146" s="202"/>
      <c r="H146" s="206">
        <v>12.37</v>
      </c>
      <c r="I146" s="207"/>
      <c r="J146" s="202"/>
      <c r="K146" s="202"/>
      <c r="L146" s="208"/>
      <c r="M146" s="209"/>
      <c r="N146" s="210"/>
      <c r="O146" s="210"/>
      <c r="P146" s="210"/>
      <c r="Q146" s="210"/>
      <c r="R146" s="210"/>
      <c r="S146" s="210"/>
      <c r="T146" s="211"/>
      <c r="AT146" s="212" t="s">
        <v>145</v>
      </c>
      <c r="AU146" s="212" t="s">
        <v>85</v>
      </c>
      <c r="AV146" s="13" t="s">
        <v>85</v>
      </c>
      <c r="AW146" s="13" t="s">
        <v>35</v>
      </c>
      <c r="AX146" s="13" t="s">
        <v>75</v>
      </c>
      <c r="AY146" s="212" t="s">
        <v>137</v>
      </c>
    </row>
    <row r="147" spans="2:51" s="14" customFormat="1" ht="11.25">
      <c r="B147" s="213"/>
      <c r="C147" s="214"/>
      <c r="D147" s="203" t="s">
        <v>145</v>
      </c>
      <c r="E147" s="215" t="s">
        <v>19</v>
      </c>
      <c r="F147" s="216" t="s">
        <v>147</v>
      </c>
      <c r="G147" s="214"/>
      <c r="H147" s="217">
        <v>12.37</v>
      </c>
      <c r="I147" s="218"/>
      <c r="J147" s="214"/>
      <c r="K147" s="214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145</v>
      </c>
      <c r="AU147" s="223" t="s">
        <v>85</v>
      </c>
      <c r="AV147" s="14" t="s">
        <v>144</v>
      </c>
      <c r="AW147" s="14" t="s">
        <v>35</v>
      </c>
      <c r="AX147" s="14" t="s">
        <v>83</v>
      </c>
      <c r="AY147" s="223" t="s">
        <v>137</v>
      </c>
    </row>
    <row r="148" spans="1:65" s="2" customFormat="1" ht="21.75" customHeight="1">
      <c r="A148" s="35"/>
      <c r="B148" s="36"/>
      <c r="C148" s="188" t="s">
        <v>193</v>
      </c>
      <c r="D148" s="188" t="s">
        <v>139</v>
      </c>
      <c r="E148" s="189" t="s">
        <v>227</v>
      </c>
      <c r="F148" s="190" t="s">
        <v>228</v>
      </c>
      <c r="G148" s="191" t="s">
        <v>224</v>
      </c>
      <c r="H148" s="192">
        <v>45.47</v>
      </c>
      <c r="I148" s="193"/>
      <c r="J148" s="194">
        <f>ROUND(I148*H148,2)</f>
        <v>0</v>
      </c>
      <c r="K148" s="190" t="s">
        <v>143</v>
      </c>
      <c r="L148" s="40"/>
      <c r="M148" s="195" t="s">
        <v>19</v>
      </c>
      <c r="N148" s="196" t="s">
        <v>46</v>
      </c>
      <c r="O148" s="65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9" t="s">
        <v>144</v>
      </c>
      <c r="AT148" s="199" t="s">
        <v>139</v>
      </c>
      <c r="AU148" s="199" t="s">
        <v>85</v>
      </c>
      <c r="AY148" s="18" t="s">
        <v>137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8" t="s">
        <v>83</v>
      </c>
      <c r="BK148" s="200">
        <f>ROUND(I148*H148,2)</f>
        <v>0</v>
      </c>
      <c r="BL148" s="18" t="s">
        <v>144</v>
      </c>
      <c r="BM148" s="199" t="s">
        <v>229</v>
      </c>
    </row>
    <row r="149" spans="2:51" s="13" customFormat="1" ht="11.25">
      <c r="B149" s="201"/>
      <c r="C149" s="202"/>
      <c r="D149" s="203" t="s">
        <v>145</v>
      </c>
      <c r="E149" s="204" t="s">
        <v>19</v>
      </c>
      <c r="F149" s="205" t="s">
        <v>230</v>
      </c>
      <c r="G149" s="202"/>
      <c r="H149" s="206">
        <v>45.47</v>
      </c>
      <c r="I149" s="207"/>
      <c r="J149" s="202"/>
      <c r="K149" s="202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145</v>
      </c>
      <c r="AU149" s="212" t="s">
        <v>85</v>
      </c>
      <c r="AV149" s="13" t="s">
        <v>85</v>
      </c>
      <c r="AW149" s="13" t="s">
        <v>35</v>
      </c>
      <c r="AX149" s="13" t="s">
        <v>75</v>
      </c>
      <c r="AY149" s="212" t="s">
        <v>137</v>
      </c>
    </row>
    <row r="150" spans="2:51" s="14" customFormat="1" ht="11.25">
      <c r="B150" s="213"/>
      <c r="C150" s="214"/>
      <c r="D150" s="203" t="s">
        <v>145</v>
      </c>
      <c r="E150" s="215" t="s">
        <v>19</v>
      </c>
      <c r="F150" s="216" t="s">
        <v>147</v>
      </c>
      <c r="G150" s="214"/>
      <c r="H150" s="217">
        <v>45.47</v>
      </c>
      <c r="I150" s="218"/>
      <c r="J150" s="214"/>
      <c r="K150" s="214"/>
      <c r="L150" s="219"/>
      <c r="M150" s="220"/>
      <c r="N150" s="221"/>
      <c r="O150" s="221"/>
      <c r="P150" s="221"/>
      <c r="Q150" s="221"/>
      <c r="R150" s="221"/>
      <c r="S150" s="221"/>
      <c r="T150" s="222"/>
      <c r="AT150" s="223" t="s">
        <v>145</v>
      </c>
      <c r="AU150" s="223" t="s">
        <v>85</v>
      </c>
      <c r="AV150" s="14" t="s">
        <v>144</v>
      </c>
      <c r="AW150" s="14" t="s">
        <v>35</v>
      </c>
      <c r="AX150" s="14" t="s">
        <v>83</v>
      </c>
      <c r="AY150" s="223" t="s">
        <v>137</v>
      </c>
    </row>
    <row r="151" spans="1:65" s="2" customFormat="1" ht="21.75" customHeight="1">
      <c r="A151" s="35"/>
      <c r="B151" s="36"/>
      <c r="C151" s="188" t="s">
        <v>231</v>
      </c>
      <c r="D151" s="188" t="s">
        <v>139</v>
      </c>
      <c r="E151" s="189" t="s">
        <v>232</v>
      </c>
      <c r="F151" s="190" t="s">
        <v>233</v>
      </c>
      <c r="G151" s="191" t="s">
        <v>224</v>
      </c>
      <c r="H151" s="192">
        <v>706.66</v>
      </c>
      <c r="I151" s="193"/>
      <c r="J151" s="194">
        <f>ROUND(I151*H151,2)</f>
        <v>0</v>
      </c>
      <c r="K151" s="190" t="s">
        <v>143</v>
      </c>
      <c r="L151" s="40"/>
      <c r="M151" s="195" t="s">
        <v>19</v>
      </c>
      <c r="N151" s="196" t="s">
        <v>46</v>
      </c>
      <c r="O151" s="65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9" t="s">
        <v>144</v>
      </c>
      <c r="AT151" s="199" t="s">
        <v>139</v>
      </c>
      <c r="AU151" s="199" t="s">
        <v>85</v>
      </c>
      <c r="AY151" s="18" t="s">
        <v>137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8" t="s">
        <v>83</v>
      </c>
      <c r="BK151" s="200">
        <f>ROUND(I151*H151,2)</f>
        <v>0</v>
      </c>
      <c r="BL151" s="18" t="s">
        <v>144</v>
      </c>
      <c r="BM151" s="199" t="s">
        <v>234</v>
      </c>
    </row>
    <row r="152" spans="2:51" s="13" customFormat="1" ht="11.25">
      <c r="B152" s="201"/>
      <c r="C152" s="202"/>
      <c r="D152" s="203" t="s">
        <v>145</v>
      </c>
      <c r="E152" s="204" t="s">
        <v>19</v>
      </c>
      <c r="F152" s="205" t="s">
        <v>235</v>
      </c>
      <c r="G152" s="202"/>
      <c r="H152" s="206">
        <v>706.66</v>
      </c>
      <c r="I152" s="207"/>
      <c r="J152" s="202"/>
      <c r="K152" s="202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145</v>
      </c>
      <c r="AU152" s="212" t="s">
        <v>85</v>
      </c>
      <c r="AV152" s="13" t="s">
        <v>85</v>
      </c>
      <c r="AW152" s="13" t="s">
        <v>35</v>
      </c>
      <c r="AX152" s="13" t="s">
        <v>75</v>
      </c>
      <c r="AY152" s="212" t="s">
        <v>137</v>
      </c>
    </row>
    <row r="153" spans="2:51" s="14" customFormat="1" ht="11.25">
      <c r="B153" s="213"/>
      <c r="C153" s="214"/>
      <c r="D153" s="203" t="s">
        <v>145</v>
      </c>
      <c r="E153" s="215" t="s">
        <v>19</v>
      </c>
      <c r="F153" s="216" t="s">
        <v>147</v>
      </c>
      <c r="G153" s="214"/>
      <c r="H153" s="217">
        <v>706.66</v>
      </c>
      <c r="I153" s="218"/>
      <c r="J153" s="214"/>
      <c r="K153" s="214"/>
      <c r="L153" s="219"/>
      <c r="M153" s="220"/>
      <c r="N153" s="221"/>
      <c r="O153" s="221"/>
      <c r="P153" s="221"/>
      <c r="Q153" s="221"/>
      <c r="R153" s="221"/>
      <c r="S153" s="221"/>
      <c r="T153" s="222"/>
      <c r="AT153" s="223" t="s">
        <v>145</v>
      </c>
      <c r="AU153" s="223" t="s">
        <v>85</v>
      </c>
      <c r="AV153" s="14" t="s">
        <v>144</v>
      </c>
      <c r="AW153" s="14" t="s">
        <v>35</v>
      </c>
      <c r="AX153" s="14" t="s">
        <v>83</v>
      </c>
      <c r="AY153" s="223" t="s">
        <v>137</v>
      </c>
    </row>
    <row r="154" spans="1:65" s="2" customFormat="1" ht="21.75" customHeight="1">
      <c r="A154" s="35"/>
      <c r="B154" s="36"/>
      <c r="C154" s="188" t="s">
        <v>197</v>
      </c>
      <c r="D154" s="188" t="s">
        <v>139</v>
      </c>
      <c r="E154" s="189" t="s">
        <v>236</v>
      </c>
      <c r="F154" s="190" t="s">
        <v>237</v>
      </c>
      <c r="G154" s="191" t="s">
        <v>224</v>
      </c>
      <c r="H154" s="192">
        <v>57.84</v>
      </c>
      <c r="I154" s="193"/>
      <c r="J154" s="194">
        <f>ROUND(I154*H154,2)</f>
        <v>0</v>
      </c>
      <c r="K154" s="190" t="s">
        <v>143</v>
      </c>
      <c r="L154" s="40"/>
      <c r="M154" s="195" t="s">
        <v>19</v>
      </c>
      <c r="N154" s="196" t="s">
        <v>46</v>
      </c>
      <c r="O154" s="65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9" t="s">
        <v>144</v>
      </c>
      <c r="AT154" s="199" t="s">
        <v>139</v>
      </c>
      <c r="AU154" s="199" t="s">
        <v>85</v>
      </c>
      <c r="AY154" s="18" t="s">
        <v>137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8" t="s">
        <v>83</v>
      </c>
      <c r="BK154" s="200">
        <f>ROUND(I154*H154,2)</f>
        <v>0</v>
      </c>
      <c r="BL154" s="18" t="s">
        <v>144</v>
      </c>
      <c r="BM154" s="199" t="s">
        <v>238</v>
      </c>
    </row>
    <row r="155" spans="2:51" s="13" customFormat="1" ht="11.25">
      <c r="B155" s="201"/>
      <c r="C155" s="202"/>
      <c r="D155" s="203" t="s">
        <v>145</v>
      </c>
      <c r="E155" s="204" t="s">
        <v>19</v>
      </c>
      <c r="F155" s="205" t="s">
        <v>226</v>
      </c>
      <c r="G155" s="202"/>
      <c r="H155" s="206">
        <v>12.37</v>
      </c>
      <c r="I155" s="207"/>
      <c r="J155" s="202"/>
      <c r="K155" s="202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145</v>
      </c>
      <c r="AU155" s="212" t="s">
        <v>85</v>
      </c>
      <c r="AV155" s="13" t="s">
        <v>85</v>
      </c>
      <c r="AW155" s="13" t="s">
        <v>35</v>
      </c>
      <c r="AX155" s="13" t="s">
        <v>75</v>
      </c>
      <c r="AY155" s="212" t="s">
        <v>137</v>
      </c>
    </row>
    <row r="156" spans="2:51" s="13" customFormat="1" ht="11.25">
      <c r="B156" s="201"/>
      <c r="C156" s="202"/>
      <c r="D156" s="203" t="s">
        <v>145</v>
      </c>
      <c r="E156" s="204" t="s">
        <v>19</v>
      </c>
      <c r="F156" s="205" t="s">
        <v>230</v>
      </c>
      <c r="G156" s="202"/>
      <c r="H156" s="206">
        <v>45.47</v>
      </c>
      <c r="I156" s="207"/>
      <c r="J156" s="202"/>
      <c r="K156" s="202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145</v>
      </c>
      <c r="AU156" s="212" t="s">
        <v>85</v>
      </c>
      <c r="AV156" s="13" t="s">
        <v>85</v>
      </c>
      <c r="AW156" s="13" t="s">
        <v>35</v>
      </c>
      <c r="AX156" s="13" t="s">
        <v>75</v>
      </c>
      <c r="AY156" s="212" t="s">
        <v>137</v>
      </c>
    </row>
    <row r="157" spans="2:51" s="14" customFormat="1" ht="11.25">
      <c r="B157" s="213"/>
      <c r="C157" s="214"/>
      <c r="D157" s="203" t="s">
        <v>145</v>
      </c>
      <c r="E157" s="215" t="s">
        <v>19</v>
      </c>
      <c r="F157" s="216" t="s">
        <v>147</v>
      </c>
      <c r="G157" s="214"/>
      <c r="H157" s="217">
        <v>57.839999999999996</v>
      </c>
      <c r="I157" s="218"/>
      <c r="J157" s="214"/>
      <c r="K157" s="214"/>
      <c r="L157" s="219"/>
      <c r="M157" s="220"/>
      <c r="N157" s="221"/>
      <c r="O157" s="221"/>
      <c r="P157" s="221"/>
      <c r="Q157" s="221"/>
      <c r="R157" s="221"/>
      <c r="S157" s="221"/>
      <c r="T157" s="222"/>
      <c r="AT157" s="223" t="s">
        <v>145</v>
      </c>
      <c r="AU157" s="223" t="s">
        <v>85</v>
      </c>
      <c r="AV157" s="14" t="s">
        <v>144</v>
      </c>
      <c r="AW157" s="14" t="s">
        <v>35</v>
      </c>
      <c r="AX157" s="14" t="s">
        <v>83</v>
      </c>
      <c r="AY157" s="223" t="s">
        <v>137</v>
      </c>
    </row>
    <row r="158" spans="1:65" s="2" customFormat="1" ht="21.75" customHeight="1">
      <c r="A158" s="35"/>
      <c r="B158" s="36"/>
      <c r="C158" s="188" t="s">
        <v>239</v>
      </c>
      <c r="D158" s="188" t="s">
        <v>139</v>
      </c>
      <c r="E158" s="189" t="s">
        <v>240</v>
      </c>
      <c r="F158" s="190" t="s">
        <v>241</v>
      </c>
      <c r="G158" s="191" t="s">
        <v>224</v>
      </c>
      <c r="H158" s="192">
        <v>706.66</v>
      </c>
      <c r="I158" s="193"/>
      <c r="J158" s="194">
        <f>ROUND(I158*H158,2)</f>
        <v>0</v>
      </c>
      <c r="K158" s="190" t="s">
        <v>143</v>
      </c>
      <c r="L158" s="40"/>
      <c r="M158" s="195" t="s">
        <v>19</v>
      </c>
      <c r="N158" s="196" t="s">
        <v>46</v>
      </c>
      <c r="O158" s="65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9" t="s">
        <v>144</v>
      </c>
      <c r="AT158" s="199" t="s">
        <v>139</v>
      </c>
      <c r="AU158" s="199" t="s">
        <v>85</v>
      </c>
      <c r="AY158" s="18" t="s">
        <v>137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8" t="s">
        <v>83</v>
      </c>
      <c r="BK158" s="200">
        <f>ROUND(I158*H158,2)</f>
        <v>0</v>
      </c>
      <c r="BL158" s="18" t="s">
        <v>144</v>
      </c>
      <c r="BM158" s="199" t="s">
        <v>242</v>
      </c>
    </row>
    <row r="159" spans="2:51" s="13" customFormat="1" ht="11.25">
      <c r="B159" s="201"/>
      <c r="C159" s="202"/>
      <c r="D159" s="203" t="s">
        <v>145</v>
      </c>
      <c r="E159" s="204" t="s">
        <v>19</v>
      </c>
      <c r="F159" s="205" t="s">
        <v>235</v>
      </c>
      <c r="G159" s="202"/>
      <c r="H159" s="206">
        <v>706.66</v>
      </c>
      <c r="I159" s="207"/>
      <c r="J159" s="202"/>
      <c r="K159" s="202"/>
      <c r="L159" s="208"/>
      <c r="M159" s="209"/>
      <c r="N159" s="210"/>
      <c r="O159" s="210"/>
      <c r="P159" s="210"/>
      <c r="Q159" s="210"/>
      <c r="R159" s="210"/>
      <c r="S159" s="210"/>
      <c r="T159" s="211"/>
      <c r="AT159" s="212" t="s">
        <v>145</v>
      </c>
      <c r="AU159" s="212" t="s">
        <v>85</v>
      </c>
      <c r="AV159" s="13" t="s">
        <v>85</v>
      </c>
      <c r="AW159" s="13" t="s">
        <v>35</v>
      </c>
      <c r="AX159" s="13" t="s">
        <v>75</v>
      </c>
      <c r="AY159" s="212" t="s">
        <v>137</v>
      </c>
    </row>
    <row r="160" spans="2:51" s="14" customFormat="1" ht="11.25">
      <c r="B160" s="213"/>
      <c r="C160" s="214"/>
      <c r="D160" s="203" t="s">
        <v>145</v>
      </c>
      <c r="E160" s="215" t="s">
        <v>19</v>
      </c>
      <c r="F160" s="216" t="s">
        <v>147</v>
      </c>
      <c r="G160" s="214"/>
      <c r="H160" s="217">
        <v>706.66</v>
      </c>
      <c r="I160" s="218"/>
      <c r="J160" s="214"/>
      <c r="K160" s="214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145</v>
      </c>
      <c r="AU160" s="223" t="s">
        <v>85</v>
      </c>
      <c r="AV160" s="14" t="s">
        <v>144</v>
      </c>
      <c r="AW160" s="14" t="s">
        <v>35</v>
      </c>
      <c r="AX160" s="14" t="s">
        <v>83</v>
      </c>
      <c r="AY160" s="223" t="s">
        <v>137</v>
      </c>
    </row>
    <row r="161" spans="1:65" s="2" customFormat="1" ht="16.5" customHeight="1">
      <c r="A161" s="35"/>
      <c r="B161" s="36"/>
      <c r="C161" s="234" t="s">
        <v>201</v>
      </c>
      <c r="D161" s="234" t="s">
        <v>218</v>
      </c>
      <c r="E161" s="235" t="s">
        <v>243</v>
      </c>
      <c r="F161" s="236" t="s">
        <v>244</v>
      </c>
      <c r="G161" s="237" t="s">
        <v>142</v>
      </c>
      <c r="H161" s="238">
        <v>559</v>
      </c>
      <c r="I161" s="239"/>
      <c r="J161" s="240">
        <f>ROUND(I161*H161,2)</f>
        <v>0</v>
      </c>
      <c r="K161" s="236" t="s">
        <v>143</v>
      </c>
      <c r="L161" s="241"/>
      <c r="M161" s="242" t="s">
        <v>19</v>
      </c>
      <c r="N161" s="243" t="s">
        <v>46</v>
      </c>
      <c r="O161" s="65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9" t="s">
        <v>158</v>
      </c>
      <c r="AT161" s="199" t="s">
        <v>218</v>
      </c>
      <c r="AU161" s="199" t="s">
        <v>85</v>
      </c>
      <c r="AY161" s="18" t="s">
        <v>137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8" t="s">
        <v>83</v>
      </c>
      <c r="BK161" s="200">
        <f>ROUND(I161*H161,2)</f>
        <v>0</v>
      </c>
      <c r="BL161" s="18" t="s">
        <v>144</v>
      </c>
      <c r="BM161" s="199" t="s">
        <v>245</v>
      </c>
    </row>
    <row r="162" spans="1:65" s="2" customFormat="1" ht="16.5" customHeight="1">
      <c r="A162" s="35"/>
      <c r="B162" s="36"/>
      <c r="C162" s="188" t="s">
        <v>246</v>
      </c>
      <c r="D162" s="188" t="s">
        <v>139</v>
      </c>
      <c r="E162" s="189" t="s">
        <v>247</v>
      </c>
      <c r="F162" s="190" t="s">
        <v>248</v>
      </c>
      <c r="G162" s="191" t="s">
        <v>177</v>
      </c>
      <c r="H162" s="192">
        <v>85.615</v>
      </c>
      <c r="I162" s="193"/>
      <c r="J162" s="194">
        <f>ROUND(I162*H162,2)</f>
        <v>0</v>
      </c>
      <c r="K162" s="190" t="s">
        <v>143</v>
      </c>
      <c r="L162" s="40"/>
      <c r="M162" s="195" t="s">
        <v>19</v>
      </c>
      <c r="N162" s="196" t="s">
        <v>46</v>
      </c>
      <c r="O162" s="65"/>
      <c r="P162" s="197">
        <f>O162*H162</f>
        <v>0</v>
      </c>
      <c r="Q162" s="197">
        <v>0</v>
      </c>
      <c r="R162" s="197">
        <f>Q162*H162</f>
        <v>0</v>
      </c>
      <c r="S162" s="197">
        <v>0</v>
      </c>
      <c r="T162" s="198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9" t="s">
        <v>144</v>
      </c>
      <c r="AT162" s="199" t="s">
        <v>139</v>
      </c>
      <c r="AU162" s="199" t="s">
        <v>85</v>
      </c>
      <c r="AY162" s="18" t="s">
        <v>137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8" t="s">
        <v>83</v>
      </c>
      <c r="BK162" s="200">
        <f>ROUND(I162*H162,2)</f>
        <v>0</v>
      </c>
      <c r="BL162" s="18" t="s">
        <v>144</v>
      </c>
      <c r="BM162" s="199" t="s">
        <v>249</v>
      </c>
    </row>
    <row r="163" spans="1:65" s="2" customFormat="1" ht="21.75" customHeight="1">
      <c r="A163" s="35"/>
      <c r="B163" s="36"/>
      <c r="C163" s="188" t="s">
        <v>203</v>
      </c>
      <c r="D163" s="188" t="s">
        <v>139</v>
      </c>
      <c r="E163" s="189" t="s">
        <v>250</v>
      </c>
      <c r="F163" s="190" t="s">
        <v>251</v>
      </c>
      <c r="G163" s="191" t="s">
        <v>142</v>
      </c>
      <c r="H163" s="192">
        <v>59</v>
      </c>
      <c r="I163" s="193"/>
      <c r="J163" s="194">
        <f>ROUND(I163*H163,2)</f>
        <v>0</v>
      </c>
      <c r="K163" s="190" t="s">
        <v>143</v>
      </c>
      <c r="L163" s="40"/>
      <c r="M163" s="195" t="s">
        <v>19</v>
      </c>
      <c r="N163" s="196" t="s">
        <v>46</v>
      </c>
      <c r="O163" s="65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9" t="s">
        <v>144</v>
      </c>
      <c r="AT163" s="199" t="s">
        <v>139</v>
      </c>
      <c r="AU163" s="199" t="s">
        <v>85</v>
      </c>
      <c r="AY163" s="18" t="s">
        <v>137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8" t="s">
        <v>83</v>
      </c>
      <c r="BK163" s="200">
        <f>ROUND(I163*H163,2)</f>
        <v>0</v>
      </c>
      <c r="BL163" s="18" t="s">
        <v>144</v>
      </c>
      <c r="BM163" s="199" t="s">
        <v>252</v>
      </c>
    </row>
    <row r="164" spans="1:65" s="2" customFormat="1" ht="16.5" customHeight="1">
      <c r="A164" s="35"/>
      <c r="B164" s="36"/>
      <c r="C164" s="188" t="s">
        <v>253</v>
      </c>
      <c r="D164" s="188" t="s">
        <v>139</v>
      </c>
      <c r="E164" s="189" t="s">
        <v>254</v>
      </c>
      <c r="F164" s="190" t="s">
        <v>255</v>
      </c>
      <c r="G164" s="191" t="s">
        <v>216</v>
      </c>
      <c r="H164" s="192">
        <v>89.89</v>
      </c>
      <c r="I164" s="193"/>
      <c r="J164" s="194">
        <f>ROUND(I164*H164,2)</f>
        <v>0</v>
      </c>
      <c r="K164" s="190" t="s">
        <v>143</v>
      </c>
      <c r="L164" s="40"/>
      <c r="M164" s="195" t="s">
        <v>19</v>
      </c>
      <c r="N164" s="196" t="s">
        <v>46</v>
      </c>
      <c r="O164" s="65"/>
      <c r="P164" s="197">
        <f>O164*H164</f>
        <v>0</v>
      </c>
      <c r="Q164" s="197">
        <v>0</v>
      </c>
      <c r="R164" s="197">
        <f>Q164*H164</f>
        <v>0</v>
      </c>
      <c r="S164" s="197">
        <v>0</v>
      </c>
      <c r="T164" s="198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9" t="s">
        <v>144</v>
      </c>
      <c r="AT164" s="199" t="s">
        <v>139</v>
      </c>
      <c r="AU164" s="199" t="s">
        <v>85</v>
      </c>
      <c r="AY164" s="18" t="s">
        <v>137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8" t="s">
        <v>83</v>
      </c>
      <c r="BK164" s="200">
        <f>ROUND(I164*H164,2)</f>
        <v>0</v>
      </c>
      <c r="BL164" s="18" t="s">
        <v>144</v>
      </c>
      <c r="BM164" s="199" t="s">
        <v>256</v>
      </c>
    </row>
    <row r="165" spans="2:51" s="13" customFormat="1" ht="11.25">
      <c r="B165" s="201"/>
      <c r="C165" s="202"/>
      <c r="D165" s="203" t="s">
        <v>145</v>
      </c>
      <c r="E165" s="204" t="s">
        <v>19</v>
      </c>
      <c r="F165" s="205" t="s">
        <v>257</v>
      </c>
      <c r="G165" s="202"/>
      <c r="H165" s="206">
        <v>89.89</v>
      </c>
      <c r="I165" s="207"/>
      <c r="J165" s="202"/>
      <c r="K165" s="202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145</v>
      </c>
      <c r="AU165" s="212" t="s">
        <v>85</v>
      </c>
      <c r="AV165" s="13" t="s">
        <v>85</v>
      </c>
      <c r="AW165" s="13" t="s">
        <v>35</v>
      </c>
      <c r="AX165" s="13" t="s">
        <v>75</v>
      </c>
      <c r="AY165" s="212" t="s">
        <v>137</v>
      </c>
    </row>
    <row r="166" spans="2:51" s="14" customFormat="1" ht="11.25">
      <c r="B166" s="213"/>
      <c r="C166" s="214"/>
      <c r="D166" s="203" t="s">
        <v>145</v>
      </c>
      <c r="E166" s="215" t="s">
        <v>19</v>
      </c>
      <c r="F166" s="216" t="s">
        <v>147</v>
      </c>
      <c r="G166" s="214"/>
      <c r="H166" s="217">
        <v>89.89</v>
      </c>
      <c r="I166" s="218"/>
      <c r="J166" s="214"/>
      <c r="K166" s="214"/>
      <c r="L166" s="219"/>
      <c r="M166" s="220"/>
      <c r="N166" s="221"/>
      <c r="O166" s="221"/>
      <c r="P166" s="221"/>
      <c r="Q166" s="221"/>
      <c r="R166" s="221"/>
      <c r="S166" s="221"/>
      <c r="T166" s="222"/>
      <c r="AT166" s="223" t="s">
        <v>145</v>
      </c>
      <c r="AU166" s="223" t="s">
        <v>85</v>
      </c>
      <c r="AV166" s="14" t="s">
        <v>144</v>
      </c>
      <c r="AW166" s="14" t="s">
        <v>35</v>
      </c>
      <c r="AX166" s="14" t="s">
        <v>83</v>
      </c>
      <c r="AY166" s="223" t="s">
        <v>137</v>
      </c>
    </row>
    <row r="167" spans="1:65" s="2" customFormat="1" ht="16.5" customHeight="1">
      <c r="A167" s="35"/>
      <c r="B167" s="36"/>
      <c r="C167" s="188" t="s">
        <v>205</v>
      </c>
      <c r="D167" s="188" t="s">
        <v>139</v>
      </c>
      <c r="E167" s="189" t="s">
        <v>258</v>
      </c>
      <c r="F167" s="190" t="s">
        <v>259</v>
      </c>
      <c r="G167" s="191" t="s">
        <v>216</v>
      </c>
      <c r="H167" s="192">
        <v>89.89</v>
      </c>
      <c r="I167" s="193"/>
      <c r="J167" s="194">
        <f>ROUND(I167*H167,2)</f>
        <v>0</v>
      </c>
      <c r="K167" s="190" t="s">
        <v>143</v>
      </c>
      <c r="L167" s="40"/>
      <c r="M167" s="195" t="s">
        <v>19</v>
      </c>
      <c r="N167" s="196" t="s">
        <v>46</v>
      </c>
      <c r="O167" s="65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9" t="s">
        <v>144</v>
      </c>
      <c r="AT167" s="199" t="s">
        <v>139</v>
      </c>
      <c r="AU167" s="199" t="s">
        <v>85</v>
      </c>
      <c r="AY167" s="18" t="s">
        <v>137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8" t="s">
        <v>83</v>
      </c>
      <c r="BK167" s="200">
        <f>ROUND(I167*H167,2)</f>
        <v>0</v>
      </c>
      <c r="BL167" s="18" t="s">
        <v>144</v>
      </c>
      <c r="BM167" s="199" t="s">
        <v>260</v>
      </c>
    </row>
    <row r="168" spans="1:65" s="2" customFormat="1" ht="16.5" customHeight="1">
      <c r="A168" s="35"/>
      <c r="B168" s="36"/>
      <c r="C168" s="188" t="s">
        <v>261</v>
      </c>
      <c r="D168" s="188" t="s">
        <v>139</v>
      </c>
      <c r="E168" s="189" t="s">
        <v>262</v>
      </c>
      <c r="F168" s="190" t="s">
        <v>263</v>
      </c>
      <c r="G168" s="191" t="s">
        <v>177</v>
      </c>
      <c r="H168" s="192">
        <v>3.682</v>
      </c>
      <c r="I168" s="193"/>
      <c r="J168" s="194">
        <f>ROUND(I168*H168,2)</f>
        <v>0</v>
      </c>
      <c r="K168" s="190" t="s">
        <v>143</v>
      </c>
      <c r="L168" s="40"/>
      <c r="M168" s="195" t="s">
        <v>19</v>
      </c>
      <c r="N168" s="196" t="s">
        <v>46</v>
      </c>
      <c r="O168" s="65"/>
      <c r="P168" s="197">
        <f>O168*H168</f>
        <v>0</v>
      </c>
      <c r="Q168" s="197">
        <v>0</v>
      </c>
      <c r="R168" s="197">
        <f>Q168*H168</f>
        <v>0</v>
      </c>
      <c r="S168" s="197">
        <v>0</v>
      </c>
      <c r="T168" s="198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9" t="s">
        <v>144</v>
      </c>
      <c r="AT168" s="199" t="s">
        <v>139</v>
      </c>
      <c r="AU168" s="199" t="s">
        <v>85</v>
      </c>
      <c r="AY168" s="18" t="s">
        <v>137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8" t="s">
        <v>83</v>
      </c>
      <c r="BK168" s="200">
        <f>ROUND(I168*H168,2)</f>
        <v>0</v>
      </c>
      <c r="BL168" s="18" t="s">
        <v>144</v>
      </c>
      <c r="BM168" s="199" t="s">
        <v>264</v>
      </c>
    </row>
    <row r="169" spans="2:63" s="12" customFormat="1" ht="22.9" customHeight="1">
      <c r="B169" s="172"/>
      <c r="C169" s="173"/>
      <c r="D169" s="174" t="s">
        <v>74</v>
      </c>
      <c r="E169" s="186" t="s">
        <v>203</v>
      </c>
      <c r="F169" s="186" t="s">
        <v>265</v>
      </c>
      <c r="G169" s="173"/>
      <c r="H169" s="173"/>
      <c r="I169" s="176"/>
      <c r="J169" s="187">
        <f>BK169</f>
        <v>0</v>
      </c>
      <c r="K169" s="173"/>
      <c r="L169" s="178"/>
      <c r="M169" s="179"/>
      <c r="N169" s="180"/>
      <c r="O169" s="180"/>
      <c r="P169" s="181">
        <f>SUM(P170:P176)</f>
        <v>0</v>
      </c>
      <c r="Q169" s="180"/>
      <c r="R169" s="181">
        <f>SUM(R170:R176)</f>
        <v>0</v>
      </c>
      <c r="S169" s="180"/>
      <c r="T169" s="182">
        <f>SUM(T170:T176)</f>
        <v>0</v>
      </c>
      <c r="AR169" s="183" t="s">
        <v>83</v>
      </c>
      <c r="AT169" s="184" t="s">
        <v>74</v>
      </c>
      <c r="AU169" s="184" t="s">
        <v>83</v>
      </c>
      <c r="AY169" s="183" t="s">
        <v>137</v>
      </c>
      <c r="BK169" s="185">
        <f>SUM(BK170:BK176)</f>
        <v>0</v>
      </c>
    </row>
    <row r="170" spans="1:65" s="2" customFormat="1" ht="33" customHeight="1">
      <c r="A170" s="35"/>
      <c r="B170" s="36"/>
      <c r="C170" s="188" t="s">
        <v>207</v>
      </c>
      <c r="D170" s="188" t="s">
        <v>139</v>
      </c>
      <c r="E170" s="189" t="s">
        <v>266</v>
      </c>
      <c r="F170" s="190" t="s">
        <v>267</v>
      </c>
      <c r="G170" s="191" t="s">
        <v>224</v>
      </c>
      <c r="H170" s="192">
        <v>387.5</v>
      </c>
      <c r="I170" s="193"/>
      <c r="J170" s="194">
        <f>ROUND(I170*H170,2)</f>
        <v>0</v>
      </c>
      <c r="K170" s="190" t="s">
        <v>19</v>
      </c>
      <c r="L170" s="40"/>
      <c r="M170" s="195" t="s">
        <v>19</v>
      </c>
      <c r="N170" s="196" t="s">
        <v>46</v>
      </c>
      <c r="O170" s="65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9" t="s">
        <v>144</v>
      </c>
      <c r="AT170" s="199" t="s">
        <v>139</v>
      </c>
      <c r="AU170" s="199" t="s">
        <v>85</v>
      </c>
      <c r="AY170" s="18" t="s">
        <v>137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8" t="s">
        <v>83</v>
      </c>
      <c r="BK170" s="200">
        <f>ROUND(I170*H170,2)</f>
        <v>0</v>
      </c>
      <c r="BL170" s="18" t="s">
        <v>144</v>
      </c>
      <c r="BM170" s="199" t="s">
        <v>268</v>
      </c>
    </row>
    <row r="171" spans="2:51" s="13" customFormat="1" ht="11.25">
      <c r="B171" s="201"/>
      <c r="C171" s="202"/>
      <c r="D171" s="203" t="s">
        <v>145</v>
      </c>
      <c r="E171" s="204" t="s">
        <v>19</v>
      </c>
      <c r="F171" s="205" t="s">
        <v>269</v>
      </c>
      <c r="G171" s="202"/>
      <c r="H171" s="206">
        <v>387.5</v>
      </c>
      <c r="I171" s="207"/>
      <c r="J171" s="202"/>
      <c r="K171" s="202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145</v>
      </c>
      <c r="AU171" s="212" t="s">
        <v>85</v>
      </c>
      <c r="AV171" s="13" t="s">
        <v>85</v>
      </c>
      <c r="AW171" s="13" t="s">
        <v>35</v>
      </c>
      <c r="AX171" s="13" t="s">
        <v>75</v>
      </c>
      <c r="AY171" s="212" t="s">
        <v>137</v>
      </c>
    </row>
    <row r="172" spans="2:51" s="14" customFormat="1" ht="11.25">
      <c r="B172" s="213"/>
      <c r="C172" s="214"/>
      <c r="D172" s="203" t="s">
        <v>145</v>
      </c>
      <c r="E172" s="215" t="s">
        <v>19</v>
      </c>
      <c r="F172" s="216" t="s">
        <v>147</v>
      </c>
      <c r="G172" s="214"/>
      <c r="H172" s="217">
        <v>387.5</v>
      </c>
      <c r="I172" s="218"/>
      <c r="J172" s="214"/>
      <c r="K172" s="214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145</v>
      </c>
      <c r="AU172" s="223" t="s">
        <v>85</v>
      </c>
      <c r="AV172" s="14" t="s">
        <v>144</v>
      </c>
      <c r="AW172" s="14" t="s">
        <v>35</v>
      </c>
      <c r="AX172" s="14" t="s">
        <v>83</v>
      </c>
      <c r="AY172" s="223" t="s">
        <v>137</v>
      </c>
    </row>
    <row r="173" spans="1:65" s="2" customFormat="1" ht="16.5" customHeight="1">
      <c r="A173" s="35"/>
      <c r="B173" s="36"/>
      <c r="C173" s="188" t="s">
        <v>270</v>
      </c>
      <c r="D173" s="188" t="s">
        <v>139</v>
      </c>
      <c r="E173" s="189" t="s">
        <v>271</v>
      </c>
      <c r="F173" s="190" t="s">
        <v>272</v>
      </c>
      <c r="G173" s="191" t="s">
        <v>273</v>
      </c>
      <c r="H173" s="192">
        <v>25</v>
      </c>
      <c r="I173" s="193"/>
      <c r="J173" s="194">
        <f>ROUND(I173*H173,2)</f>
        <v>0</v>
      </c>
      <c r="K173" s="190" t="s">
        <v>143</v>
      </c>
      <c r="L173" s="40"/>
      <c r="M173" s="195" t="s">
        <v>19</v>
      </c>
      <c r="N173" s="196" t="s">
        <v>46</v>
      </c>
      <c r="O173" s="65"/>
      <c r="P173" s="197">
        <f>O173*H173</f>
        <v>0</v>
      </c>
      <c r="Q173" s="197">
        <v>0</v>
      </c>
      <c r="R173" s="197">
        <f>Q173*H173</f>
        <v>0</v>
      </c>
      <c r="S173" s="197">
        <v>0</v>
      </c>
      <c r="T173" s="198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9" t="s">
        <v>144</v>
      </c>
      <c r="AT173" s="199" t="s">
        <v>139</v>
      </c>
      <c r="AU173" s="199" t="s">
        <v>85</v>
      </c>
      <c r="AY173" s="18" t="s">
        <v>137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8" t="s">
        <v>83</v>
      </c>
      <c r="BK173" s="200">
        <f>ROUND(I173*H173,2)</f>
        <v>0</v>
      </c>
      <c r="BL173" s="18" t="s">
        <v>144</v>
      </c>
      <c r="BM173" s="199" t="s">
        <v>274</v>
      </c>
    </row>
    <row r="174" spans="1:65" s="2" customFormat="1" ht="21.75" customHeight="1">
      <c r="A174" s="35"/>
      <c r="B174" s="36"/>
      <c r="C174" s="188" t="s">
        <v>209</v>
      </c>
      <c r="D174" s="188" t="s">
        <v>139</v>
      </c>
      <c r="E174" s="189" t="s">
        <v>275</v>
      </c>
      <c r="F174" s="190" t="s">
        <v>276</v>
      </c>
      <c r="G174" s="191" t="s">
        <v>224</v>
      </c>
      <c r="H174" s="192">
        <v>387</v>
      </c>
      <c r="I174" s="193"/>
      <c r="J174" s="194">
        <f>ROUND(I174*H174,2)</f>
        <v>0</v>
      </c>
      <c r="K174" s="190" t="s">
        <v>143</v>
      </c>
      <c r="L174" s="40"/>
      <c r="M174" s="195" t="s">
        <v>19</v>
      </c>
      <c r="N174" s="196" t="s">
        <v>46</v>
      </c>
      <c r="O174" s="65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9" t="s">
        <v>144</v>
      </c>
      <c r="AT174" s="199" t="s">
        <v>139</v>
      </c>
      <c r="AU174" s="199" t="s">
        <v>85</v>
      </c>
      <c r="AY174" s="18" t="s">
        <v>137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8" t="s">
        <v>83</v>
      </c>
      <c r="BK174" s="200">
        <f>ROUND(I174*H174,2)</f>
        <v>0</v>
      </c>
      <c r="BL174" s="18" t="s">
        <v>144</v>
      </c>
      <c r="BM174" s="199" t="s">
        <v>277</v>
      </c>
    </row>
    <row r="175" spans="1:65" s="2" customFormat="1" ht="16.5" customHeight="1">
      <c r="A175" s="35"/>
      <c r="B175" s="36"/>
      <c r="C175" s="188" t="s">
        <v>278</v>
      </c>
      <c r="D175" s="188" t="s">
        <v>139</v>
      </c>
      <c r="E175" s="189" t="s">
        <v>279</v>
      </c>
      <c r="F175" s="190" t="s">
        <v>280</v>
      </c>
      <c r="G175" s="191" t="s">
        <v>273</v>
      </c>
      <c r="H175" s="192">
        <v>25</v>
      </c>
      <c r="I175" s="193"/>
      <c r="J175" s="194">
        <f>ROUND(I175*H175,2)</f>
        <v>0</v>
      </c>
      <c r="K175" s="190" t="s">
        <v>19</v>
      </c>
      <c r="L175" s="40"/>
      <c r="M175" s="195" t="s">
        <v>19</v>
      </c>
      <c r="N175" s="196" t="s">
        <v>46</v>
      </c>
      <c r="O175" s="65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9" t="s">
        <v>144</v>
      </c>
      <c r="AT175" s="199" t="s">
        <v>139</v>
      </c>
      <c r="AU175" s="199" t="s">
        <v>85</v>
      </c>
      <c r="AY175" s="18" t="s">
        <v>137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8" t="s">
        <v>83</v>
      </c>
      <c r="BK175" s="200">
        <f>ROUND(I175*H175,2)</f>
        <v>0</v>
      </c>
      <c r="BL175" s="18" t="s">
        <v>144</v>
      </c>
      <c r="BM175" s="199" t="s">
        <v>281</v>
      </c>
    </row>
    <row r="176" spans="1:65" s="2" customFormat="1" ht="16.5" customHeight="1">
      <c r="A176" s="35"/>
      <c r="B176" s="36"/>
      <c r="C176" s="188" t="s">
        <v>210</v>
      </c>
      <c r="D176" s="188" t="s">
        <v>139</v>
      </c>
      <c r="E176" s="189" t="s">
        <v>282</v>
      </c>
      <c r="F176" s="190" t="s">
        <v>283</v>
      </c>
      <c r="G176" s="191" t="s">
        <v>273</v>
      </c>
      <c r="H176" s="192">
        <v>25</v>
      </c>
      <c r="I176" s="193"/>
      <c r="J176" s="194">
        <f>ROUND(I176*H176,2)</f>
        <v>0</v>
      </c>
      <c r="K176" s="190" t="s">
        <v>19</v>
      </c>
      <c r="L176" s="40"/>
      <c r="M176" s="195" t="s">
        <v>19</v>
      </c>
      <c r="N176" s="196" t="s">
        <v>46</v>
      </c>
      <c r="O176" s="65"/>
      <c r="P176" s="197">
        <f>O176*H176</f>
        <v>0</v>
      </c>
      <c r="Q176" s="197">
        <v>0</v>
      </c>
      <c r="R176" s="197">
        <f>Q176*H176</f>
        <v>0</v>
      </c>
      <c r="S176" s="197">
        <v>0</v>
      </c>
      <c r="T176" s="198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9" t="s">
        <v>144</v>
      </c>
      <c r="AT176" s="199" t="s">
        <v>139</v>
      </c>
      <c r="AU176" s="199" t="s">
        <v>85</v>
      </c>
      <c r="AY176" s="18" t="s">
        <v>137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18" t="s">
        <v>83</v>
      </c>
      <c r="BK176" s="200">
        <f>ROUND(I176*H176,2)</f>
        <v>0</v>
      </c>
      <c r="BL176" s="18" t="s">
        <v>144</v>
      </c>
      <c r="BM176" s="199" t="s">
        <v>284</v>
      </c>
    </row>
    <row r="177" spans="2:63" s="12" customFormat="1" ht="22.9" customHeight="1">
      <c r="B177" s="172"/>
      <c r="C177" s="173"/>
      <c r="D177" s="174" t="s">
        <v>74</v>
      </c>
      <c r="E177" s="186" t="s">
        <v>151</v>
      </c>
      <c r="F177" s="186" t="s">
        <v>285</v>
      </c>
      <c r="G177" s="173"/>
      <c r="H177" s="173"/>
      <c r="I177" s="176"/>
      <c r="J177" s="187">
        <f>BK177</f>
        <v>0</v>
      </c>
      <c r="K177" s="173"/>
      <c r="L177" s="178"/>
      <c r="M177" s="179"/>
      <c r="N177" s="180"/>
      <c r="O177" s="180"/>
      <c r="P177" s="181">
        <f>SUM(P178:P185)</f>
        <v>0</v>
      </c>
      <c r="Q177" s="180"/>
      <c r="R177" s="181">
        <f>SUM(R178:R185)</f>
        <v>0</v>
      </c>
      <c r="S177" s="180"/>
      <c r="T177" s="182">
        <f>SUM(T178:T185)</f>
        <v>0</v>
      </c>
      <c r="AR177" s="183" t="s">
        <v>83</v>
      </c>
      <c r="AT177" s="184" t="s">
        <v>74</v>
      </c>
      <c r="AU177" s="184" t="s">
        <v>83</v>
      </c>
      <c r="AY177" s="183" t="s">
        <v>137</v>
      </c>
      <c r="BK177" s="185">
        <f>SUM(BK178:BK185)</f>
        <v>0</v>
      </c>
    </row>
    <row r="178" spans="1:65" s="2" customFormat="1" ht="21.75" customHeight="1">
      <c r="A178" s="35"/>
      <c r="B178" s="36"/>
      <c r="C178" s="188" t="s">
        <v>286</v>
      </c>
      <c r="D178" s="188" t="s">
        <v>139</v>
      </c>
      <c r="E178" s="189" t="s">
        <v>287</v>
      </c>
      <c r="F178" s="190" t="s">
        <v>288</v>
      </c>
      <c r="G178" s="191" t="s">
        <v>142</v>
      </c>
      <c r="H178" s="192">
        <v>17</v>
      </c>
      <c r="I178" s="193"/>
      <c r="J178" s="194">
        <f>ROUND(I178*H178,2)</f>
        <v>0</v>
      </c>
      <c r="K178" s="190" t="s">
        <v>143</v>
      </c>
      <c r="L178" s="40"/>
      <c r="M178" s="195" t="s">
        <v>19</v>
      </c>
      <c r="N178" s="196" t="s">
        <v>46</v>
      </c>
      <c r="O178" s="65"/>
      <c r="P178" s="197">
        <f>O178*H178</f>
        <v>0</v>
      </c>
      <c r="Q178" s="197">
        <v>0</v>
      </c>
      <c r="R178" s="197">
        <f>Q178*H178</f>
        <v>0</v>
      </c>
      <c r="S178" s="197">
        <v>0</v>
      </c>
      <c r="T178" s="198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9" t="s">
        <v>144</v>
      </c>
      <c r="AT178" s="199" t="s">
        <v>139</v>
      </c>
      <c r="AU178" s="199" t="s">
        <v>85</v>
      </c>
      <c r="AY178" s="18" t="s">
        <v>137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8" t="s">
        <v>83</v>
      </c>
      <c r="BK178" s="200">
        <f>ROUND(I178*H178,2)</f>
        <v>0</v>
      </c>
      <c r="BL178" s="18" t="s">
        <v>144</v>
      </c>
      <c r="BM178" s="199" t="s">
        <v>289</v>
      </c>
    </row>
    <row r="179" spans="1:65" s="2" customFormat="1" ht="16.5" customHeight="1">
      <c r="A179" s="35"/>
      <c r="B179" s="36"/>
      <c r="C179" s="188" t="s">
        <v>217</v>
      </c>
      <c r="D179" s="188" t="s">
        <v>139</v>
      </c>
      <c r="E179" s="189" t="s">
        <v>290</v>
      </c>
      <c r="F179" s="190" t="s">
        <v>291</v>
      </c>
      <c r="G179" s="191" t="s">
        <v>216</v>
      </c>
      <c r="H179" s="192">
        <v>98.8</v>
      </c>
      <c r="I179" s="193"/>
      <c r="J179" s="194">
        <f>ROUND(I179*H179,2)</f>
        <v>0</v>
      </c>
      <c r="K179" s="190" t="s">
        <v>143</v>
      </c>
      <c r="L179" s="40"/>
      <c r="M179" s="195" t="s">
        <v>19</v>
      </c>
      <c r="N179" s="196" t="s">
        <v>46</v>
      </c>
      <c r="O179" s="65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9" t="s">
        <v>144</v>
      </c>
      <c r="AT179" s="199" t="s">
        <v>139</v>
      </c>
      <c r="AU179" s="199" t="s">
        <v>85</v>
      </c>
      <c r="AY179" s="18" t="s">
        <v>137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8" t="s">
        <v>83</v>
      </c>
      <c r="BK179" s="200">
        <f>ROUND(I179*H179,2)</f>
        <v>0</v>
      </c>
      <c r="BL179" s="18" t="s">
        <v>144</v>
      </c>
      <c r="BM179" s="199" t="s">
        <v>292</v>
      </c>
    </row>
    <row r="180" spans="2:51" s="13" customFormat="1" ht="11.25">
      <c r="B180" s="201"/>
      <c r="C180" s="202"/>
      <c r="D180" s="203" t="s">
        <v>145</v>
      </c>
      <c r="E180" s="204" t="s">
        <v>19</v>
      </c>
      <c r="F180" s="205" t="s">
        <v>293</v>
      </c>
      <c r="G180" s="202"/>
      <c r="H180" s="206">
        <v>98.8</v>
      </c>
      <c r="I180" s="207"/>
      <c r="J180" s="202"/>
      <c r="K180" s="202"/>
      <c r="L180" s="208"/>
      <c r="M180" s="209"/>
      <c r="N180" s="210"/>
      <c r="O180" s="210"/>
      <c r="P180" s="210"/>
      <c r="Q180" s="210"/>
      <c r="R180" s="210"/>
      <c r="S180" s="210"/>
      <c r="T180" s="211"/>
      <c r="AT180" s="212" t="s">
        <v>145</v>
      </c>
      <c r="AU180" s="212" t="s">
        <v>85</v>
      </c>
      <c r="AV180" s="13" t="s">
        <v>85</v>
      </c>
      <c r="AW180" s="13" t="s">
        <v>35</v>
      </c>
      <c r="AX180" s="13" t="s">
        <v>75</v>
      </c>
      <c r="AY180" s="212" t="s">
        <v>137</v>
      </c>
    </row>
    <row r="181" spans="2:51" s="14" customFormat="1" ht="11.25">
      <c r="B181" s="213"/>
      <c r="C181" s="214"/>
      <c r="D181" s="203" t="s">
        <v>145</v>
      </c>
      <c r="E181" s="215" t="s">
        <v>19</v>
      </c>
      <c r="F181" s="216" t="s">
        <v>147</v>
      </c>
      <c r="G181" s="214"/>
      <c r="H181" s="217">
        <v>98.8</v>
      </c>
      <c r="I181" s="218"/>
      <c r="J181" s="214"/>
      <c r="K181" s="214"/>
      <c r="L181" s="219"/>
      <c r="M181" s="220"/>
      <c r="N181" s="221"/>
      <c r="O181" s="221"/>
      <c r="P181" s="221"/>
      <c r="Q181" s="221"/>
      <c r="R181" s="221"/>
      <c r="S181" s="221"/>
      <c r="T181" s="222"/>
      <c r="AT181" s="223" t="s">
        <v>145</v>
      </c>
      <c r="AU181" s="223" t="s">
        <v>85</v>
      </c>
      <c r="AV181" s="14" t="s">
        <v>144</v>
      </c>
      <c r="AW181" s="14" t="s">
        <v>35</v>
      </c>
      <c r="AX181" s="14" t="s">
        <v>83</v>
      </c>
      <c r="AY181" s="223" t="s">
        <v>137</v>
      </c>
    </row>
    <row r="182" spans="1:65" s="2" customFormat="1" ht="16.5" customHeight="1">
      <c r="A182" s="35"/>
      <c r="B182" s="36"/>
      <c r="C182" s="188" t="s">
        <v>294</v>
      </c>
      <c r="D182" s="188" t="s">
        <v>139</v>
      </c>
      <c r="E182" s="189" t="s">
        <v>295</v>
      </c>
      <c r="F182" s="190" t="s">
        <v>296</v>
      </c>
      <c r="G182" s="191" t="s">
        <v>216</v>
      </c>
      <c r="H182" s="192">
        <v>98.8</v>
      </c>
      <c r="I182" s="193"/>
      <c r="J182" s="194">
        <f>ROUND(I182*H182,2)</f>
        <v>0</v>
      </c>
      <c r="K182" s="190" t="s">
        <v>143</v>
      </c>
      <c r="L182" s="40"/>
      <c r="M182" s="195" t="s">
        <v>19</v>
      </c>
      <c r="N182" s="196" t="s">
        <v>46</v>
      </c>
      <c r="O182" s="65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9" t="s">
        <v>144</v>
      </c>
      <c r="AT182" s="199" t="s">
        <v>139</v>
      </c>
      <c r="AU182" s="199" t="s">
        <v>85</v>
      </c>
      <c r="AY182" s="18" t="s">
        <v>137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8" t="s">
        <v>83</v>
      </c>
      <c r="BK182" s="200">
        <f>ROUND(I182*H182,2)</f>
        <v>0</v>
      </c>
      <c r="BL182" s="18" t="s">
        <v>144</v>
      </c>
      <c r="BM182" s="199" t="s">
        <v>297</v>
      </c>
    </row>
    <row r="183" spans="1:65" s="2" customFormat="1" ht="16.5" customHeight="1">
      <c r="A183" s="35"/>
      <c r="B183" s="36"/>
      <c r="C183" s="188" t="s">
        <v>221</v>
      </c>
      <c r="D183" s="188" t="s">
        <v>139</v>
      </c>
      <c r="E183" s="189" t="s">
        <v>298</v>
      </c>
      <c r="F183" s="190" t="s">
        <v>299</v>
      </c>
      <c r="G183" s="191" t="s">
        <v>216</v>
      </c>
      <c r="H183" s="192">
        <v>98.8</v>
      </c>
      <c r="I183" s="193"/>
      <c r="J183" s="194">
        <f>ROUND(I183*H183,2)</f>
        <v>0</v>
      </c>
      <c r="K183" s="190" t="s">
        <v>143</v>
      </c>
      <c r="L183" s="40"/>
      <c r="M183" s="195" t="s">
        <v>19</v>
      </c>
      <c r="N183" s="196" t="s">
        <v>46</v>
      </c>
      <c r="O183" s="65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9" t="s">
        <v>144</v>
      </c>
      <c r="AT183" s="199" t="s">
        <v>139</v>
      </c>
      <c r="AU183" s="199" t="s">
        <v>85</v>
      </c>
      <c r="AY183" s="18" t="s">
        <v>137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8" t="s">
        <v>83</v>
      </c>
      <c r="BK183" s="200">
        <f>ROUND(I183*H183,2)</f>
        <v>0</v>
      </c>
      <c r="BL183" s="18" t="s">
        <v>144</v>
      </c>
      <c r="BM183" s="199" t="s">
        <v>300</v>
      </c>
    </row>
    <row r="184" spans="1:65" s="2" customFormat="1" ht="21.75" customHeight="1">
      <c r="A184" s="35"/>
      <c r="B184" s="36"/>
      <c r="C184" s="188" t="s">
        <v>301</v>
      </c>
      <c r="D184" s="188" t="s">
        <v>139</v>
      </c>
      <c r="E184" s="189" t="s">
        <v>302</v>
      </c>
      <c r="F184" s="190" t="s">
        <v>303</v>
      </c>
      <c r="G184" s="191" t="s">
        <v>177</v>
      </c>
      <c r="H184" s="192">
        <v>1.7</v>
      </c>
      <c r="I184" s="193"/>
      <c r="J184" s="194">
        <f>ROUND(I184*H184,2)</f>
        <v>0</v>
      </c>
      <c r="K184" s="190" t="s">
        <v>143</v>
      </c>
      <c r="L184" s="40"/>
      <c r="M184" s="195" t="s">
        <v>19</v>
      </c>
      <c r="N184" s="196" t="s">
        <v>46</v>
      </c>
      <c r="O184" s="65"/>
      <c r="P184" s="197">
        <f>O184*H184</f>
        <v>0</v>
      </c>
      <c r="Q184" s="197">
        <v>0</v>
      </c>
      <c r="R184" s="197">
        <f>Q184*H184</f>
        <v>0</v>
      </c>
      <c r="S184" s="197">
        <v>0</v>
      </c>
      <c r="T184" s="198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9" t="s">
        <v>144</v>
      </c>
      <c r="AT184" s="199" t="s">
        <v>139</v>
      </c>
      <c r="AU184" s="199" t="s">
        <v>85</v>
      </c>
      <c r="AY184" s="18" t="s">
        <v>137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8" t="s">
        <v>83</v>
      </c>
      <c r="BK184" s="200">
        <f>ROUND(I184*H184,2)</f>
        <v>0</v>
      </c>
      <c r="BL184" s="18" t="s">
        <v>144</v>
      </c>
      <c r="BM184" s="199" t="s">
        <v>304</v>
      </c>
    </row>
    <row r="185" spans="1:65" s="2" customFormat="1" ht="21.75" customHeight="1">
      <c r="A185" s="35"/>
      <c r="B185" s="36"/>
      <c r="C185" s="188" t="s">
        <v>225</v>
      </c>
      <c r="D185" s="188" t="s">
        <v>139</v>
      </c>
      <c r="E185" s="189" t="s">
        <v>305</v>
      </c>
      <c r="F185" s="190" t="s">
        <v>306</v>
      </c>
      <c r="G185" s="191" t="s">
        <v>142</v>
      </c>
      <c r="H185" s="192">
        <v>14</v>
      </c>
      <c r="I185" s="193"/>
      <c r="J185" s="194">
        <f>ROUND(I185*H185,2)</f>
        <v>0</v>
      </c>
      <c r="K185" s="190" t="s">
        <v>143</v>
      </c>
      <c r="L185" s="40"/>
      <c r="M185" s="195" t="s">
        <v>19</v>
      </c>
      <c r="N185" s="196" t="s">
        <v>46</v>
      </c>
      <c r="O185" s="65"/>
      <c r="P185" s="197">
        <f>O185*H185</f>
        <v>0</v>
      </c>
      <c r="Q185" s="197">
        <v>0</v>
      </c>
      <c r="R185" s="197">
        <f>Q185*H185</f>
        <v>0</v>
      </c>
      <c r="S185" s="197">
        <v>0</v>
      </c>
      <c r="T185" s="198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9" t="s">
        <v>144</v>
      </c>
      <c r="AT185" s="199" t="s">
        <v>139</v>
      </c>
      <c r="AU185" s="199" t="s">
        <v>85</v>
      </c>
      <c r="AY185" s="18" t="s">
        <v>137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8" t="s">
        <v>83</v>
      </c>
      <c r="BK185" s="200">
        <f>ROUND(I185*H185,2)</f>
        <v>0</v>
      </c>
      <c r="BL185" s="18" t="s">
        <v>144</v>
      </c>
      <c r="BM185" s="199" t="s">
        <v>307</v>
      </c>
    </row>
    <row r="186" spans="2:63" s="12" customFormat="1" ht="22.9" customHeight="1">
      <c r="B186" s="172"/>
      <c r="C186" s="173"/>
      <c r="D186" s="174" t="s">
        <v>74</v>
      </c>
      <c r="E186" s="186" t="s">
        <v>181</v>
      </c>
      <c r="F186" s="186" t="s">
        <v>308</v>
      </c>
      <c r="G186" s="173"/>
      <c r="H186" s="173"/>
      <c r="I186" s="176"/>
      <c r="J186" s="187">
        <f>BK186</f>
        <v>0</v>
      </c>
      <c r="K186" s="173"/>
      <c r="L186" s="178"/>
      <c r="M186" s="179"/>
      <c r="N186" s="180"/>
      <c r="O186" s="180"/>
      <c r="P186" s="181">
        <f>SUM(P187:P190)</f>
        <v>0</v>
      </c>
      <c r="Q186" s="180"/>
      <c r="R186" s="181">
        <f>SUM(R187:R190)</f>
        <v>0</v>
      </c>
      <c r="S186" s="180"/>
      <c r="T186" s="182">
        <f>SUM(T187:T190)</f>
        <v>0</v>
      </c>
      <c r="AR186" s="183" t="s">
        <v>83</v>
      </c>
      <c r="AT186" s="184" t="s">
        <v>74</v>
      </c>
      <c r="AU186" s="184" t="s">
        <v>83</v>
      </c>
      <c r="AY186" s="183" t="s">
        <v>137</v>
      </c>
      <c r="BK186" s="185">
        <f>SUM(BK187:BK190)</f>
        <v>0</v>
      </c>
    </row>
    <row r="187" spans="1:65" s="2" customFormat="1" ht="21.75" customHeight="1">
      <c r="A187" s="35"/>
      <c r="B187" s="36"/>
      <c r="C187" s="188" t="s">
        <v>309</v>
      </c>
      <c r="D187" s="188" t="s">
        <v>139</v>
      </c>
      <c r="E187" s="189" t="s">
        <v>310</v>
      </c>
      <c r="F187" s="190" t="s">
        <v>311</v>
      </c>
      <c r="G187" s="191" t="s">
        <v>224</v>
      </c>
      <c r="H187" s="192">
        <v>6.42</v>
      </c>
      <c r="I187" s="193"/>
      <c r="J187" s="194">
        <f>ROUND(I187*H187,2)</f>
        <v>0</v>
      </c>
      <c r="K187" s="190" t="s">
        <v>143</v>
      </c>
      <c r="L187" s="40"/>
      <c r="M187" s="195" t="s">
        <v>19</v>
      </c>
      <c r="N187" s="196" t="s">
        <v>46</v>
      </c>
      <c r="O187" s="65"/>
      <c r="P187" s="197">
        <f>O187*H187</f>
        <v>0</v>
      </c>
      <c r="Q187" s="197">
        <v>0</v>
      </c>
      <c r="R187" s="197">
        <f>Q187*H187</f>
        <v>0</v>
      </c>
      <c r="S187" s="197">
        <v>0</v>
      </c>
      <c r="T187" s="198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9" t="s">
        <v>144</v>
      </c>
      <c r="AT187" s="199" t="s">
        <v>139</v>
      </c>
      <c r="AU187" s="199" t="s">
        <v>85</v>
      </c>
      <c r="AY187" s="18" t="s">
        <v>137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8" t="s">
        <v>83</v>
      </c>
      <c r="BK187" s="200">
        <f>ROUND(I187*H187,2)</f>
        <v>0</v>
      </c>
      <c r="BL187" s="18" t="s">
        <v>144</v>
      </c>
      <c r="BM187" s="199" t="s">
        <v>312</v>
      </c>
    </row>
    <row r="188" spans="2:51" s="13" customFormat="1" ht="11.25">
      <c r="B188" s="201"/>
      <c r="C188" s="202"/>
      <c r="D188" s="203" t="s">
        <v>145</v>
      </c>
      <c r="E188" s="204" t="s">
        <v>19</v>
      </c>
      <c r="F188" s="205" t="s">
        <v>313</v>
      </c>
      <c r="G188" s="202"/>
      <c r="H188" s="206">
        <v>5.52</v>
      </c>
      <c r="I188" s="207"/>
      <c r="J188" s="202"/>
      <c r="K188" s="202"/>
      <c r="L188" s="208"/>
      <c r="M188" s="209"/>
      <c r="N188" s="210"/>
      <c r="O188" s="210"/>
      <c r="P188" s="210"/>
      <c r="Q188" s="210"/>
      <c r="R188" s="210"/>
      <c r="S188" s="210"/>
      <c r="T188" s="211"/>
      <c r="AT188" s="212" t="s">
        <v>145</v>
      </c>
      <c r="AU188" s="212" t="s">
        <v>85</v>
      </c>
      <c r="AV188" s="13" t="s">
        <v>85</v>
      </c>
      <c r="AW188" s="13" t="s">
        <v>35</v>
      </c>
      <c r="AX188" s="13" t="s">
        <v>75</v>
      </c>
      <c r="AY188" s="212" t="s">
        <v>137</v>
      </c>
    </row>
    <row r="189" spans="2:51" s="13" customFormat="1" ht="11.25">
      <c r="B189" s="201"/>
      <c r="C189" s="202"/>
      <c r="D189" s="203" t="s">
        <v>145</v>
      </c>
      <c r="E189" s="204" t="s">
        <v>19</v>
      </c>
      <c r="F189" s="205" t="s">
        <v>314</v>
      </c>
      <c r="G189" s="202"/>
      <c r="H189" s="206">
        <v>0.9</v>
      </c>
      <c r="I189" s="207"/>
      <c r="J189" s="202"/>
      <c r="K189" s="202"/>
      <c r="L189" s="208"/>
      <c r="M189" s="209"/>
      <c r="N189" s="210"/>
      <c r="O189" s="210"/>
      <c r="P189" s="210"/>
      <c r="Q189" s="210"/>
      <c r="R189" s="210"/>
      <c r="S189" s="210"/>
      <c r="T189" s="211"/>
      <c r="AT189" s="212" t="s">
        <v>145</v>
      </c>
      <c r="AU189" s="212" t="s">
        <v>85</v>
      </c>
      <c r="AV189" s="13" t="s">
        <v>85</v>
      </c>
      <c r="AW189" s="13" t="s">
        <v>35</v>
      </c>
      <c r="AX189" s="13" t="s">
        <v>75</v>
      </c>
      <c r="AY189" s="212" t="s">
        <v>137</v>
      </c>
    </row>
    <row r="190" spans="2:51" s="14" customFormat="1" ht="11.25">
      <c r="B190" s="213"/>
      <c r="C190" s="214"/>
      <c r="D190" s="203" t="s">
        <v>145</v>
      </c>
      <c r="E190" s="215" t="s">
        <v>19</v>
      </c>
      <c r="F190" s="216" t="s">
        <v>147</v>
      </c>
      <c r="G190" s="214"/>
      <c r="H190" s="217">
        <v>6.42</v>
      </c>
      <c r="I190" s="218"/>
      <c r="J190" s="214"/>
      <c r="K190" s="214"/>
      <c r="L190" s="219"/>
      <c r="M190" s="220"/>
      <c r="N190" s="221"/>
      <c r="O190" s="221"/>
      <c r="P190" s="221"/>
      <c r="Q190" s="221"/>
      <c r="R190" s="221"/>
      <c r="S190" s="221"/>
      <c r="T190" s="222"/>
      <c r="AT190" s="223" t="s">
        <v>145</v>
      </c>
      <c r="AU190" s="223" t="s">
        <v>85</v>
      </c>
      <c r="AV190" s="14" t="s">
        <v>144</v>
      </c>
      <c r="AW190" s="14" t="s">
        <v>35</v>
      </c>
      <c r="AX190" s="14" t="s">
        <v>83</v>
      </c>
      <c r="AY190" s="223" t="s">
        <v>137</v>
      </c>
    </row>
    <row r="191" spans="2:63" s="12" customFormat="1" ht="22.9" customHeight="1">
      <c r="B191" s="172"/>
      <c r="C191" s="173"/>
      <c r="D191" s="174" t="s">
        <v>74</v>
      </c>
      <c r="E191" s="186" t="s">
        <v>315</v>
      </c>
      <c r="F191" s="186" t="s">
        <v>316</v>
      </c>
      <c r="G191" s="173"/>
      <c r="H191" s="173"/>
      <c r="I191" s="176"/>
      <c r="J191" s="187">
        <f>BK191</f>
        <v>0</v>
      </c>
      <c r="K191" s="173"/>
      <c r="L191" s="178"/>
      <c r="M191" s="179"/>
      <c r="N191" s="180"/>
      <c r="O191" s="180"/>
      <c r="P191" s="181">
        <f>P192</f>
        <v>0</v>
      </c>
      <c r="Q191" s="180"/>
      <c r="R191" s="181">
        <f>R192</f>
        <v>0</v>
      </c>
      <c r="S191" s="180"/>
      <c r="T191" s="182">
        <f>T192</f>
        <v>0</v>
      </c>
      <c r="AR191" s="183" t="s">
        <v>83</v>
      </c>
      <c r="AT191" s="184" t="s">
        <v>74</v>
      </c>
      <c r="AU191" s="184" t="s">
        <v>83</v>
      </c>
      <c r="AY191" s="183" t="s">
        <v>137</v>
      </c>
      <c r="BK191" s="185">
        <f>BK192</f>
        <v>0</v>
      </c>
    </row>
    <row r="192" spans="1:65" s="2" customFormat="1" ht="16.5" customHeight="1">
      <c r="A192" s="35"/>
      <c r="B192" s="36"/>
      <c r="C192" s="188" t="s">
        <v>229</v>
      </c>
      <c r="D192" s="188" t="s">
        <v>139</v>
      </c>
      <c r="E192" s="189" t="s">
        <v>317</v>
      </c>
      <c r="F192" s="190" t="s">
        <v>318</v>
      </c>
      <c r="G192" s="191" t="s">
        <v>177</v>
      </c>
      <c r="H192" s="192">
        <v>1888.113</v>
      </c>
      <c r="I192" s="193"/>
      <c r="J192" s="194">
        <f>ROUND(I192*H192,2)</f>
        <v>0</v>
      </c>
      <c r="K192" s="190" t="s">
        <v>143</v>
      </c>
      <c r="L192" s="40"/>
      <c r="M192" s="244" t="s">
        <v>19</v>
      </c>
      <c r="N192" s="245" t="s">
        <v>46</v>
      </c>
      <c r="O192" s="246"/>
      <c r="P192" s="247">
        <f>O192*H192</f>
        <v>0</v>
      </c>
      <c r="Q192" s="247">
        <v>0</v>
      </c>
      <c r="R192" s="247">
        <f>Q192*H192</f>
        <v>0</v>
      </c>
      <c r="S192" s="247">
        <v>0</v>
      </c>
      <c r="T192" s="248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9" t="s">
        <v>144</v>
      </c>
      <c r="AT192" s="199" t="s">
        <v>139</v>
      </c>
      <c r="AU192" s="199" t="s">
        <v>85</v>
      </c>
      <c r="AY192" s="18" t="s">
        <v>137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8" t="s">
        <v>83</v>
      </c>
      <c r="BK192" s="200">
        <f>ROUND(I192*H192,2)</f>
        <v>0</v>
      </c>
      <c r="BL192" s="18" t="s">
        <v>144</v>
      </c>
      <c r="BM192" s="199" t="s">
        <v>319</v>
      </c>
    </row>
    <row r="193" spans="1:31" s="2" customFormat="1" ht="6.95" customHeight="1">
      <c r="A193" s="35"/>
      <c r="B193" s="48"/>
      <c r="C193" s="49"/>
      <c r="D193" s="49"/>
      <c r="E193" s="49"/>
      <c r="F193" s="49"/>
      <c r="G193" s="49"/>
      <c r="H193" s="49"/>
      <c r="I193" s="137"/>
      <c r="J193" s="49"/>
      <c r="K193" s="49"/>
      <c r="L193" s="40"/>
      <c r="M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</row>
  </sheetData>
  <sheetProtection algorithmName="SHA-512" hashValue="xjeT/WtjAAeiIpmE6yihKZP6fenEs0u91A6ijxCKlm1e+fNo/w4UuDLdrtIRtZw5Zrm/mDWkE4dnz13/dxTxCQ==" saltValue="6PXnisvKuuCIesJED4VGoAVnoZzBNf4hbw8dNQlh/ana0OcoQfTdDRMq/UgDSa2V1tc79+vMDm7rkVn8mnot0g==" spinCount="100000" sheet="1" objects="1" scenarios="1" formatColumns="0" formatRows="0" autoFilter="0"/>
  <autoFilter ref="C86:K192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8" t="s">
        <v>88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85</v>
      </c>
    </row>
    <row r="4" spans="2:46" s="1" customFormat="1" ht="24.95" customHeight="1">
      <c r="B4" s="21"/>
      <c r="D4" s="106" t="s">
        <v>104</v>
      </c>
      <c r="I4" s="102"/>
      <c r="L4" s="21"/>
      <c r="M4" s="107" t="s">
        <v>10</v>
      </c>
      <c r="AT4" s="18" t="s">
        <v>4</v>
      </c>
    </row>
    <row r="5" spans="2:12" s="1" customFormat="1" ht="6.95" customHeight="1">
      <c r="B5" s="21"/>
      <c r="I5" s="102"/>
      <c r="L5" s="21"/>
    </row>
    <row r="6" spans="2:12" s="1" customFormat="1" ht="12" customHeight="1">
      <c r="B6" s="21"/>
      <c r="D6" s="108" t="s">
        <v>16</v>
      </c>
      <c r="I6" s="102"/>
      <c r="L6" s="21"/>
    </row>
    <row r="7" spans="2:12" s="1" customFormat="1" ht="16.5" customHeight="1">
      <c r="B7" s="21"/>
      <c r="E7" s="373" t="str">
        <f>'Rekapitulace stavby'!K6</f>
        <v>Gymnázium Tachov - výstavba tělocvičny</v>
      </c>
      <c r="F7" s="374"/>
      <c r="G7" s="374"/>
      <c r="H7" s="374"/>
      <c r="I7" s="102"/>
      <c r="L7" s="21"/>
    </row>
    <row r="8" spans="1:31" s="2" customFormat="1" ht="12" customHeight="1">
      <c r="A8" s="35"/>
      <c r="B8" s="40"/>
      <c r="C8" s="35"/>
      <c r="D8" s="108" t="s">
        <v>105</v>
      </c>
      <c r="E8" s="35"/>
      <c r="F8" s="35"/>
      <c r="G8" s="35"/>
      <c r="H8" s="35"/>
      <c r="I8" s="109"/>
      <c r="J8" s="35"/>
      <c r="K8" s="35"/>
      <c r="L8" s="11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5" t="s">
        <v>320</v>
      </c>
      <c r="F9" s="376"/>
      <c r="G9" s="376"/>
      <c r="H9" s="376"/>
      <c r="I9" s="109"/>
      <c r="J9" s="35"/>
      <c r="K9" s="35"/>
      <c r="L9" s="11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09"/>
      <c r="J10" s="35"/>
      <c r="K10" s="35"/>
      <c r="L10" s="11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8" t="s">
        <v>18</v>
      </c>
      <c r="E11" s="35"/>
      <c r="F11" s="111" t="s">
        <v>19</v>
      </c>
      <c r="G11" s="35"/>
      <c r="H11" s="35"/>
      <c r="I11" s="112" t="s">
        <v>20</v>
      </c>
      <c r="J11" s="111" t="s">
        <v>19</v>
      </c>
      <c r="K11" s="35"/>
      <c r="L11" s="11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8" t="s">
        <v>21</v>
      </c>
      <c r="E12" s="35"/>
      <c r="F12" s="111" t="s">
        <v>321</v>
      </c>
      <c r="G12" s="35"/>
      <c r="H12" s="35"/>
      <c r="I12" s="112" t="s">
        <v>23</v>
      </c>
      <c r="J12" s="113" t="str">
        <f>'Rekapitulace stavby'!AN8</f>
        <v>24. 6. 2019</v>
      </c>
      <c r="K12" s="35"/>
      <c r="L12" s="11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09"/>
      <c r="J13" s="35"/>
      <c r="K13" s="35"/>
      <c r="L13" s="11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8" t="s">
        <v>25</v>
      </c>
      <c r="E14" s="35"/>
      <c r="F14" s="35"/>
      <c r="G14" s="35"/>
      <c r="H14" s="35"/>
      <c r="I14" s="112" t="s">
        <v>26</v>
      </c>
      <c r="J14" s="111" t="s">
        <v>19</v>
      </c>
      <c r="K14" s="35"/>
      <c r="L14" s="11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108</v>
      </c>
      <c r="F15" s="35"/>
      <c r="G15" s="35"/>
      <c r="H15" s="35"/>
      <c r="I15" s="112" t="s">
        <v>28</v>
      </c>
      <c r="J15" s="111" t="s">
        <v>19</v>
      </c>
      <c r="K15" s="35"/>
      <c r="L15" s="11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09"/>
      <c r="J16" s="35"/>
      <c r="K16" s="35"/>
      <c r="L16" s="11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8" t="s">
        <v>29</v>
      </c>
      <c r="E17" s="35"/>
      <c r="F17" s="35"/>
      <c r="G17" s="35"/>
      <c r="H17" s="35"/>
      <c r="I17" s="112" t="s">
        <v>26</v>
      </c>
      <c r="J17" s="31" t="str">
        <f>'Rekapitulace stavby'!AN13</f>
        <v>Vyplň údaj</v>
      </c>
      <c r="K17" s="35"/>
      <c r="L17" s="11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7" t="str">
        <f>'Rekapitulace stavby'!E14</f>
        <v>Vyplň údaj</v>
      </c>
      <c r="F18" s="378"/>
      <c r="G18" s="378"/>
      <c r="H18" s="378"/>
      <c r="I18" s="112" t="s">
        <v>28</v>
      </c>
      <c r="J18" s="31" t="str">
        <f>'Rekapitulace stavby'!AN14</f>
        <v>Vyplň údaj</v>
      </c>
      <c r="K18" s="35"/>
      <c r="L18" s="11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09"/>
      <c r="J19" s="35"/>
      <c r="K19" s="35"/>
      <c r="L19" s="1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8" t="s">
        <v>31</v>
      </c>
      <c r="E20" s="35"/>
      <c r="F20" s="35"/>
      <c r="G20" s="35"/>
      <c r="H20" s="35"/>
      <c r="I20" s="112" t="s">
        <v>26</v>
      </c>
      <c r="J20" s="111" t="s">
        <v>32</v>
      </c>
      <c r="K20" s="35"/>
      <c r="L20" s="11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33</v>
      </c>
      <c r="F21" s="35"/>
      <c r="G21" s="35"/>
      <c r="H21" s="35"/>
      <c r="I21" s="112" t="s">
        <v>28</v>
      </c>
      <c r="J21" s="111" t="s">
        <v>322</v>
      </c>
      <c r="K21" s="35"/>
      <c r="L21" s="11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09"/>
      <c r="J22" s="35"/>
      <c r="K22" s="35"/>
      <c r="L22" s="11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8" t="s">
        <v>36</v>
      </c>
      <c r="E23" s="35"/>
      <c r="F23" s="35"/>
      <c r="G23" s="35"/>
      <c r="H23" s="35"/>
      <c r="I23" s="112" t="s">
        <v>26</v>
      </c>
      <c r="J23" s="111" t="s">
        <v>37</v>
      </c>
      <c r="K23" s="35"/>
      <c r="L23" s="11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38</v>
      </c>
      <c r="F24" s="35"/>
      <c r="G24" s="35"/>
      <c r="H24" s="35"/>
      <c r="I24" s="112" t="s">
        <v>28</v>
      </c>
      <c r="J24" s="111" t="s">
        <v>19</v>
      </c>
      <c r="K24" s="35"/>
      <c r="L24" s="11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09"/>
      <c r="J25" s="35"/>
      <c r="K25" s="35"/>
      <c r="L25" s="11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8" t="s">
        <v>39</v>
      </c>
      <c r="E26" s="35"/>
      <c r="F26" s="35"/>
      <c r="G26" s="35"/>
      <c r="H26" s="35"/>
      <c r="I26" s="109"/>
      <c r="J26" s="35"/>
      <c r="K26" s="35"/>
      <c r="L26" s="11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4"/>
      <c r="B27" s="115"/>
      <c r="C27" s="114"/>
      <c r="D27" s="114"/>
      <c r="E27" s="379" t="s">
        <v>19</v>
      </c>
      <c r="F27" s="379"/>
      <c r="G27" s="379"/>
      <c r="H27" s="379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09"/>
      <c r="J28" s="35"/>
      <c r="K28" s="35"/>
      <c r="L28" s="11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8"/>
      <c r="E29" s="118"/>
      <c r="F29" s="118"/>
      <c r="G29" s="118"/>
      <c r="H29" s="118"/>
      <c r="I29" s="119"/>
      <c r="J29" s="118"/>
      <c r="K29" s="118"/>
      <c r="L29" s="11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41</v>
      </c>
      <c r="E30" s="35"/>
      <c r="F30" s="35"/>
      <c r="G30" s="35"/>
      <c r="H30" s="35"/>
      <c r="I30" s="109"/>
      <c r="J30" s="121">
        <f>ROUND(J150,2)</f>
        <v>0</v>
      </c>
      <c r="K30" s="35"/>
      <c r="L30" s="11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8"/>
      <c r="E31" s="118"/>
      <c r="F31" s="118"/>
      <c r="G31" s="118"/>
      <c r="H31" s="118"/>
      <c r="I31" s="119"/>
      <c r="J31" s="118"/>
      <c r="K31" s="118"/>
      <c r="L31" s="11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43</v>
      </c>
      <c r="G32" s="35"/>
      <c r="H32" s="35"/>
      <c r="I32" s="123" t="s">
        <v>42</v>
      </c>
      <c r="J32" s="122" t="s">
        <v>44</v>
      </c>
      <c r="K32" s="35"/>
      <c r="L32" s="11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45</v>
      </c>
      <c r="E33" s="108" t="s">
        <v>46</v>
      </c>
      <c r="F33" s="125">
        <f>ROUND((SUM(BE150:BE1828)),2)</f>
        <v>0</v>
      </c>
      <c r="G33" s="35"/>
      <c r="H33" s="35"/>
      <c r="I33" s="126">
        <v>0.21</v>
      </c>
      <c r="J33" s="125">
        <f>ROUND(((SUM(BE150:BE1828))*I33),2)</f>
        <v>0</v>
      </c>
      <c r="K33" s="35"/>
      <c r="L33" s="11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8" t="s">
        <v>47</v>
      </c>
      <c r="F34" s="125">
        <f>ROUND((SUM(BF150:BF1828)),2)</f>
        <v>0</v>
      </c>
      <c r="G34" s="35"/>
      <c r="H34" s="35"/>
      <c r="I34" s="126">
        <v>0.15</v>
      </c>
      <c r="J34" s="125">
        <f>ROUND(((SUM(BF150:BF1828))*I34),2)</f>
        <v>0</v>
      </c>
      <c r="K34" s="35"/>
      <c r="L34" s="11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8" t="s">
        <v>48</v>
      </c>
      <c r="F35" s="125">
        <f>ROUND((SUM(BG150:BG1828)),2)</f>
        <v>0</v>
      </c>
      <c r="G35" s="35"/>
      <c r="H35" s="35"/>
      <c r="I35" s="126">
        <v>0.21</v>
      </c>
      <c r="J35" s="125">
        <f>0</f>
        <v>0</v>
      </c>
      <c r="K35" s="35"/>
      <c r="L35" s="11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8" t="s">
        <v>49</v>
      </c>
      <c r="F36" s="125">
        <f>ROUND((SUM(BH150:BH1828)),2)</f>
        <v>0</v>
      </c>
      <c r="G36" s="35"/>
      <c r="H36" s="35"/>
      <c r="I36" s="126">
        <v>0.15</v>
      </c>
      <c r="J36" s="125">
        <f>0</f>
        <v>0</v>
      </c>
      <c r="K36" s="35"/>
      <c r="L36" s="11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8" t="s">
        <v>50</v>
      </c>
      <c r="F37" s="125">
        <f>ROUND((SUM(BI150:BI1828)),2)</f>
        <v>0</v>
      </c>
      <c r="G37" s="35"/>
      <c r="H37" s="35"/>
      <c r="I37" s="126">
        <v>0</v>
      </c>
      <c r="J37" s="125">
        <f>0</f>
        <v>0</v>
      </c>
      <c r="K37" s="35"/>
      <c r="L37" s="11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09"/>
      <c r="J38" s="35"/>
      <c r="K38" s="35"/>
      <c r="L38" s="11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51</v>
      </c>
      <c r="E39" s="129"/>
      <c r="F39" s="129"/>
      <c r="G39" s="130" t="s">
        <v>52</v>
      </c>
      <c r="H39" s="131" t="s">
        <v>53</v>
      </c>
      <c r="I39" s="132"/>
      <c r="J39" s="133">
        <f>SUM(J30:J37)</f>
        <v>0</v>
      </c>
      <c r="K39" s="134"/>
      <c r="L39" s="11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5"/>
      <c r="C40" s="136"/>
      <c r="D40" s="136"/>
      <c r="E40" s="136"/>
      <c r="F40" s="136"/>
      <c r="G40" s="136"/>
      <c r="H40" s="136"/>
      <c r="I40" s="137"/>
      <c r="J40" s="136"/>
      <c r="K40" s="136"/>
      <c r="L40" s="11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110</v>
      </c>
      <c r="D45" s="37"/>
      <c r="E45" s="37"/>
      <c r="F45" s="37"/>
      <c r="G45" s="37"/>
      <c r="H45" s="37"/>
      <c r="I45" s="109"/>
      <c r="J45" s="37"/>
      <c r="K45" s="37"/>
      <c r="L45" s="110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110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11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0" t="str">
        <f>E7</f>
        <v>Gymnázium Tachov - výstavba tělocvičny</v>
      </c>
      <c r="F48" s="381"/>
      <c r="G48" s="381"/>
      <c r="H48" s="381"/>
      <c r="I48" s="109"/>
      <c r="J48" s="37"/>
      <c r="K48" s="37"/>
      <c r="L48" s="11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105</v>
      </c>
      <c r="D49" s="37"/>
      <c r="E49" s="37"/>
      <c r="F49" s="37"/>
      <c r="G49" s="37"/>
      <c r="H49" s="37"/>
      <c r="I49" s="109"/>
      <c r="J49" s="37"/>
      <c r="K49" s="37"/>
      <c r="L49" s="11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3" t="str">
        <f>E9</f>
        <v>02 - Stavební objekt - nový objekt tělocvičny</v>
      </c>
      <c r="F50" s="382"/>
      <c r="G50" s="382"/>
      <c r="H50" s="382"/>
      <c r="I50" s="109"/>
      <c r="J50" s="37"/>
      <c r="K50" s="37"/>
      <c r="L50" s="11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11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Pionýrská 1370, 34701 Tachov</v>
      </c>
      <c r="G52" s="37"/>
      <c r="H52" s="37"/>
      <c r="I52" s="112" t="s">
        <v>23</v>
      </c>
      <c r="J52" s="60" t="str">
        <f>IF(J12="","",J12)</f>
        <v>24. 6. 2019</v>
      </c>
      <c r="K52" s="37"/>
      <c r="L52" s="11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11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25</v>
      </c>
      <c r="D54" s="37"/>
      <c r="E54" s="37"/>
      <c r="F54" s="28" t="str">
        <f>E15</f>
        <v>Gymnázium Tachov, Pionýrská 1370, 347 01 Tachov</v>
      </c>
      <c r="G54" s="37"/>
      <c r="H54" s="37"/>
      <c r="I54" s="112" t="s">
        <v>31</v>
      </c>
      <c r="J54" s="33" t="str">
        <f>E21</f>
        <v>Luboš Beneda, Čižická 279, 33209 Štěnovice</v>
      </c>
      <c r="K54" s="37"/>
      <c r="L54" s="11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112" t="s">
        <v>36</v>
      </c>
      <c r="J55" s="33" t="str">
        <f>E24</f>
        <v>Martina Havířová, Vranovská 1348, 349 01 Stříbro</v>
      </c>
      <c r="K55" s="37"/>
      <c r="L55" s="11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11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1" t="s">
        <v>111</v>
      </c>
      <c r="D57" s="142"/>
      <c r="E57" s="142"/>
      <c r="F57" s="142"/>
      <c r="G57" s="142"/>
      <c r="H57" s="142"/>
      <c r="I57" s="143"/>
      <c r="J57" s="144" t="s">
        <v>112</v>
      </c>
      <c r="K57" s="142"/>
      <c r="L57" s="11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11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5" t="s">
        <v>73</v>
      </c>
      <c r="D59" s="37"/>
      <c r="E59" s="37"/>
      <c r="F59" s="37"/>
      <c r="G59" s="37"/>
      <c r="H59" s="37"/>
      <c r="I59" s="109"/>
      <c r="J59" s="78">
        <f>J150</f>
        <v>0</v>
      </c>
      <c r="K59" s="37"/>
      <c r="L59" s="11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113</v>
      </c>
    </row>
    <row r="60" spans="2:12" s="9" customFormat="1" ht="24.95" customHeight="1">
      <c r="B60" s="146"/>
      <c r="C60" s="147"/>
      <c r="D60" s="148" t="s">
        <v>114</v>
      </c>
      <c r="E60" s="149"/>
      <c r="F60" s="149"/>
      <c r="G60" s="149"/>
      <c r="H60" s="149"/>
      <c r="I60" s="150"/>
      <c r="J60" s="151">
        <f>J151</f>
        <v>0</v>
      </c>
      <c r="K60" s="147"/>
      <c r="L60" s="152"/>
    </row>
    <row r="61" spans="2:12" s="10" customFormat="1" ht="19.9" customHeight="1">
      <c r="B61" s="153"/>
      <c r="C61" s="154"/>
      <c r="D61" s="155" t="s">
        <v>115</v>
      </c>
      <c r="E61" s="156"/>
      <c r="F61" s="156"/>
      <c r="G61" s="156"/>
      <c r="H61" s="156"/>
      <c r="I61" s="157"/>
      <c r="J61" s="158">
        <f>J152</f>
        <v>0</v>
      </c>
      <c r="K61" s="154"/>
      <c r="L61" s="159"/>
    </row>
    <row r="62" spans="2:12" s="10" customFormat="1" ht="19.9" customHeight="1">
      <c r="B62" s="153"/>
      <c r="C62" s="154"/>
      <c r="D62" s="155" t="s">
        <v>117</v>
      </c>
      <c r="E62" s="156"/>
      <c r="F62" s="156"/>
      <c r="G62" s="156"/>
      <c r="H62" s="156"/>
      <c r="I62" s="157"/>
      <c r="J62" s="158">
        <f>J205</f>
        <v>0</v>
      </c>
      <c r="K62" s="154"/>
      <c r="L62" s="159"/>
    </row>
    <row r="63" spans="2:12" s="10" customFormat="1" ht="19.9" customHeight="1">
      <c r="B63" s="153"/>
      <c r="C63" s="154"/>
      <c r="D63" s="155" t="s">
        <v>119</v>
      </c>
      <c r="E63" s="156"/>
      <c r="F63" s="156"/>
      <c r="G63" s="156"/>
      <c r="H63" s="156"/>
      <c r="I63" s="157"/>
      <c r="J63" s="158">
        <f>J272</f>
        <v>0</v>
      </c>
      <c r="K63" s="154"/>
      <c r="L63" s="159"/>
    </row>
    <row r="64" spans="2:12" s="10" customFormat="1" ht="19.9" customHeight="1">
      <c r="B64" s="153"/>
      <c r="C64" s="154"/>
      <c r="D64" s="155" t="s">
        <v>323</v>
      </c>
      <c r="E64" s="156"/>
      <c r="F64" s="156"/>
      <c r="G64" s="156"/>
      <c r="H64" s="156"/>
      <c r="I64" s="157"/>
      <c r="J64" s="158">
        <f>J302</f>
        <v>0</v>
      </c>
      <c r="K64" s="154"/>
      <c r="L64" s="159"/>
    </row>
    <row r="65" spans="2:12" s="10" customFormat="1" ht="19.9" customHeight="1">
      <c r="B65" s="153"/>
      <c r="C65" s="154"/>
      <c r="D65" s="155" t="s">
        <v>324</v>
      </c>
      <c r="E65" s="156"/>
      <c r="F65" s="156"/>
      <c r="G65" s="156"/>
      <c r="H65" s="156"/>
      <c r="I65" s="157"/>
      <c r="J65" s="158">
        <f>J399</f>
        <v>0</v>
      </c>
      <c r="K65" s="154"/>
      <c r="L65" s="159"/>
    </row>
    <row r="66" spans="2:12" s="10" customFormat="1" ht="19.9" customHeight="1">
      <c r="B66" s="153"/>
      <c r="C66" s="154"/>
      <c r="D66" s="155" t="s">
        <v>325</v>
      </c>
      <c r="E66" s="156"/>
      <c r="F66" s="156"/>
      <c r="G66" s="156"/>
      <c r="H66" s="156"/>
      <c r="I66" s="157"/>
      <c r="J66" s="158">
        <f>J422</f>
        <v>0</v>
      </c>
      <c r="K66" s="154"/>
      <c r="L66" s="159"/>
    </row>
    <row r="67" spans="2:12" s="10" customFormat="1" ht="19.9" customHeight="1">
      <c r="B67" s="153"/>
      <c r="C67" s="154"/>
      <c r="D67" s="155" t="s">
        <v>326</v>
      </c>
      <c r="E67" s="156"/>
      <c r="F67" s="156"/>
      <c r="G67" s="156"/>
      <c r="H67" s="156"/>
      <c r="I67" s="157"/>
      <c r="J67" s="158">
        <f>J457</f>
        <v>0</v>
      </c>
      <c r="K67" s="154"/>
      <c r="L67" s="159"/>
    </row>
    <row r="68" spans="2:12" s="10" customFormat="1" ht="19.9" customHeight="1">
      <c r="B68" s="153"/>
      <c r="C68" s="154"/>
      <c r="D68" s="155" t="s">
        <v>327</v>
      </c>
      <c r="E68" s="156"/>
      <c r="F68" s="156"/>
      <c r="G68" s="156"/>
      <c r="H68" s="156"/>
      <c r="I68" s="157"/>
      <c r="J68" s="158">
        <f>J629</f>
        <v>0</v>
      </c>
      <c r="K68" s="154"/>
      <c r="L68" s="159"/>
    </row>
    <row r="69" spans="2:12" s="10" customFormat="1" ht="19.9" customHeight="1">
      <c r="B69" s="153"/>
      <c r="C69" s="154"/>
      <c r="D69" s="155" t="s">
        <v>328</v>
      </c>
      <c r="E69" s="156"/>
      <c r="F69" s="156"/>
      <c r="G69" s="156"/>
      <c r="H69" s="156"/>
      <c r="I69" s="157"/>
      <c r="J69" s="158">
        <f>J652</f>
        <v>0</v>
      </c>
      <c r="K69" s="154"/>
      <c r="L69" s="159"/>
    </row>
    <row r="70" spans="2:12" s="10" customFormat="1" ht="19.9" customHeight="1">
      <c r="B70" s="153"/>
      <c r="C70" s="154"/>
      <c r="D70" s="155" t="s">
        <v>329</v>
      </c>
      <c r="E70" s="156"/>
      <c r="F70" s="156"/>
      <c r="G70" s="156"/>
      <c r="H70" s="156"/>
      <c r="I70" s="157"/>
      <c r="J70" s="158">
        <f>J665</f>
        <v>0</v>
      </c>
      <c r="K70" s="154"/>
      <c r="L70" s="159"/>
    </row>
    <row r="71" spans="2:12" s="10" customFormat="1" ht="19.9" customHeight="1">
      <c r="B71" s="153"/>
      <c r="C71" s="154"/>
      <c r="D71" s="155" t="s">
        <v>330</v>
      </c>
      <c r="E71" s="156"/>
      <c r="F71" s="156"/>
      <c r="G71" s="156"/>
      <c r="H71" s="156"/>
      <c r="I71" s="157"/>
      <c r="J71" s="158">
        <f>J720</f>
        <v>0</v>
      </c>
      <c r="K71" s="154"/>
      <c r="L71" s="159"/>
    </row>
    <row r="72" spans="2:12" s="10" customFormat="1" ht="19.9" customHeight="1">
      <c r="B72" s="153"/>
      <c r="C72" s="154"/>
      <c r="D72" s="155" t="s">
        <v>331</v>
      </c>
      <c r="E72" s="156"/>
      <c r="F72" s="156"/>
      <c r="G72" s="156"/>
      <c r="H72" s="156"/>
      <c r="I72" s="157"/>
      <c r="J72" s="158">
        <f>J735</f>
        <v>0</v>
      </c>
      <c r="K72" s="154"/>
      <c r="L72" s="159"/>
    </row>
    <row r="73" spans="2:12" s="10" customFormat="1" ht="19.9" customHeight="1">
      <c r="B73" s="153"/>
      <c r="C73" s="154"/>
      <c r="D73" s="155" t="s">
        <v>332</v>
      </c>
      <c r="E73" s="156"/>
      <c r="F73" s="156"/>
      <c r="G73" s="156"/>
      <c r="H73" s="156"/>
      <c r="I73" s="157"/>
      <c r="J73" s="158">
        <f>J751</f>
        <v>0</v>
      </c>
      <c r="K73" s="154"/>
      <c r="L73" s="159"/>
    </row>
    <row r="74" spans="2:12" s="10" customFormat="1" ht="19.9" customHeight="1">
      <c r="B74" s="153"/>
      <c r="C74" s="154"/>
      <c r="D74" s="155" t="s">
        <v>333</v>
      </c>
      <c r="E74" s="156"/>
      <c r="F74" s="156"/>
      <c r="G74" s="156"/>
      <c r="H74" s="156"/>
      <c r="I74" s="157"/>
      <c r="J74" s="158">
        <f>J754</f>
        <v>0</v>
      </c>
      <c r="K74" s="154"/>
      <c r="L74" s="159"/>
    </row>
    <row r="75" spans="2:12" s="10" customFormat="1" ht="19.9" customHeight="1">
      <c r="B75" s="153"/>
      <c r="C75" s="154"/>
      <c r="D75" s="155" t="s">
        <v>334</v>
      </c>
      <c r="E75" s="156"/>
      <c r="F75" s="156"/>
      <c r="G75" s="156"/>
      <c r="H75" s="156"/>
      <c r="I75" s="157"/>
      <c r="J75" s="158">
        <f>J817</f>
        <v>0</v>
      </c>
      <c r="K75" s="154"/>
      <c r="L75" s="159"/>
    </row>
    <row r="76" spans="2:12" s="10" customFormat="1" ht="19.9" customHeight="1">
      <c r="B76" s="153"/>
      <c r="C76" s="154"/>
      <c r="D76" s="155" t="s">
        <v>121</v>
      </c>
      <c r="E76" s="156"/>
      <c r="F76" s="156"/>
      <c r="G76" s="156"/>
      <c r="H76" s="156"/>
      <c r="I76" s="157"/>
      <c r="J76" s="158">
        <f>J824</f>
        <v>0</v>
      </c>
      <c r="K76" s="154"/>
      <c r="L76" s="159"/>
    </row>
    <row r="77" spans="2:12" s="9" customFormat="1" ht="24.95" customHeight="1">
      <c r="B77" s="146"/>
      <c r="C77" s="147"/>
      <c r="D77" s="148" t="s">
        <v>335</v>
      </c>
      <c r="E77" s="149"/>
      <c r="F77" s="149"/>
      <c r="G77" s="149"/>
      <c r="H77" s="149"/>
      <c r="I77" s="150"/>
      <c r="J77" s="151">
        <f>J826</f>
        <v>0</v>
      </c>
      <c r="K77" s="147"/>
      <c r="L77" s="152"/>
    </row>
    <row r="78" spans="2:12" s="10" customFormat="1" ht="19.9" customHeight="1">
      <c r="B78" s="153"/>
      <c r="C78" s="154"/>
      <c r="D78" s="155" t="s">
        <v>336</v>
      </c>
      <c r="E78" s="156"/>
      <c r="F78" s="156"/>
      <c r="G78" s="156"/>
      <c r="H78" s="156"/>
      <c r="I78" s="157"/>
      <c r="J78" s="158">
        <f>J827</f>
        <v>0</v>
      </c>
      <c r="K78" s="154"/>
      <c r="L78" s="159"/>
    </row>
    <row r="79" spans="2:12" s="10" customFormat="1" ht="19.9" customHeight="1">
      <c r="B79" s="153"/>
      <c r="C79" s="154"/>
      <c r="D79" s="155" t="s">
        <v>337</v>
      </c>
      <c r="E79" s="156"/>
      <c r="F79" s="156"/>
      <c r="G79" s="156"/>
      <c r="H79" s="156"/>
      <c r="I79" s="157"/>
      <c r="J79" s="158">
        <f>J868</f>
        <v>0</v>
      </c>
      <c r="K79" s="154"/>
      <c r="L79" s="159"/>
    </row>
    <row r="80" spans="2:12" s="10" customFormat="1" ht="19.9" customHeight="1">
      <c r="B80" s="153"/>
      <c r="C80" s="154"/>
      <c r="D80" s="155" t="s">
        <v>338</v>
      </c>
      <c r="E80" s="156"/>
      <c r="F80" s="156"/>
      <c r="G80" s="156"/>
      <c r="H80" s="156"/>
      <c r="I80" s="157"/>
      <c r="J80" s="158">
        <f>J897</f>
        <v>0</v>
      </c>
      <c r="K80" s="154"/>
      <c r="L80" s="159"/>
    </row>
    <row r="81" spans="2:12" s="10" customFormat="1" ht="19.9" customHeight="1">
      <c r="B81" s="153"/>
      <c r="C81" s="154"/>
      <c r="D81" s="155" t="s">
        <v>339</v>
      </c>
      <c r="E81" s="156"/>
      <c r="F81" s="156"/>
      <c r="G81" s="156"/>
      <c r="H81" s="156"/>
      <c r="I81" s="157"/>
      <c r="J81" s="158">
        <f>J1018</f>
        <v>0</v>
      </c>
      <c r="K81" s="154"/>
      <c r="L81" s="159"/>
    </row>
    <row r="82" spans="2:12" s="10" customFormat="1" ht="19.9" customHeight="1">
      <c r="B82" s="153"/>
      <c r="C82" s="154"/>
      <c r="D82" s="155" t="s">
        <v>340</v>
      </c>
      <c r="E82" s="156"/>
      <c r="F82" s="156"/>
      <c r="G82" s="156"/>
      <c r="H82" s="156"/>
      <c r="I82" s="157"/>
      <c r="J82" s="158">
        <f>J1040</f>
        <v>0</v>
      </c>
      <c r="K82" s="154"/>
      <c r="L82" s="159"/>
    </row>
    <row r="83" spans="2:12" s="10" customFormat="1" ht="19.9" customHeight="1">
      <c r="B83" s="153"/>
      <c r="C83" s="154"/>
      <c r="D83" s="155" t="s">
        <v>341</v>
      </c>
      <c r="E83" s="156"/>
      <c r="F83" s="156"/>
      <c r="G83" s="156"/>
      <c r="H83" s="156"/>
      <c r="I83" s="157"/>
      <c r="J83" s="158">
        <f>J1085</f>
        <v>0</v>
      </c>
      <c r="K83" s="154"/>
      <c r="L83" s="159"/>
    </row>
    <row r="84" spans="2:12" s="10" customFormat="1" ht="19.9" customHeight="1">
      <c r="B84" s="153"/>
      <c r="C84" s="154"/>
      <c r="D84" s="155" t="s">
        <v>342</v>
      </c>
      <c r="E84" s="156"/>
      <c r="F84" s="156"/>
      <c r="G84" s="156"/>
      <c r="H84" s="156"/>
      <c r="I84" s="157"/>
      <c r="J84" s="158">
        <f>J1093</f>
        <v>0</v>
      </c>
      <c r="K84" s="154"/>
      <c r="L84" s="159"/>
    </row>
    <row r="85" spans="2:12" s="10" customFormat="1" ht="19.9" customHeight="1">
      <c r="B85" s="153"/>
      <c r="C85" s="154"/>
      <c r="D85" s="155" t="s">
        <v>338</v>
      </c>
      <c r="E85" s="156"/>
      <c r="F85" s="156"/>
      <c r="G85" s="156"/>
      <c r="H85" s="156"/>
      <c r="I85" s="157"/>
      <c r="J85" s="158">
        <f>J1094</f>
        <v>0</v>
      </c>
      <c r="K85" s="154"/>
      <c r="L85" s="159"/>
    </row>
    <row r="86" spans="2:12" s="10" customFormat="1" ht="19.9" customHeight="1">
      <c r="B86" s="153"/>
      <c r="C86" s="154"/>
      <c r="D86" s="155" t="s">
        <v>343</v>
      </c>
      <c r="E86" s="156"/>
      <c r="F86" s="156"/>
      <c r="G86" s="156"/>
      <c r="H86" s="156"/>
      <c r="I86" s="157"/>
      <c r="J86" s="158">
        <f>J1112</f>
        <v>0</v>
      </c>
      <c r="K86" s="154"/>
      <c r="L86" s="159"/>
    </row>
    <row r="87" spans="2:12" s="10" customFormat="1" ht="19.9" customHeight="1">
      <c r="B87" s="153"/>
      <c r="C87" s="154"/>
      <c r="D87" s="155" t="s">
        <v>344</v>
      </c>
      <c r="E87" s="156"/>
      <c r="F87" s="156"/>
      <c r="G87" s="156"/>
      <c r="H87" s="156"/>
      <c r="I87" s="157"/>
      <c r="J87" s="158">
        <f>J1115</f>
        <v>0</v>
      </c>
      <c r="K87" s="154"/>
      <c r="L87" s="159"/>
    </row>
    <row r="88" spans="2:12" s="10" customFormat="1" ht="19.9" customHeight="1">
      <c r="B88" s="153"/>
      <c r="C88" s="154"/>
      <c r="D88" s="155" t="s">
        <v>345</v>
      </c>
      <c r="E88" s="156"/>
      <c r="F88" s="156"/>
      <c r="G88" s="156"/>
      <c r="H88" s="156"/>
      <c r="I88" s="157"/>
      <c r="J88" s="158">
        <f>J1129</f>
        <v>0</v>
      </c>
      <c r="K88" s="154"/>
      <c r="L88" s="159"/>
    </row>
    <row r="89" spans="2:12" s="10" customFormat="1" ht="19.9" customHeight="1">
      <c r="B89" s="153"/>
      <c r="C89" s="154"/>
      <c r="D89" s="155" t="s">
        <v>346</v>
      </c>
      <c r="E89" s="156"/>
      <c r="F89" s="156"/>
      <c r="G89" s="156"/>
      <c r="H89" s="156"/>
      <c r="I89" s="157"/>
      <c r="J89" s="158">
        <f>J1147</f>
        <v>0</v>
      </c>
      <c r="K89" s="154"/>
      <c r="L89" s="159"/>
    </row>
    <row r="90" spans="2:12" s="10" customFormat="1" ht="19.9" customHeight="1">
      <c r="B90" s="153"/>
      <c r="C90" s="154"/>
      <c r="D90" s="155" t="s">
        <v>347</v>
      </c>
      <c r="E90" s="156"/>
      <c r="F90" s="156"/>
      <c r="G90" s="156"/>
      <c r="H90" s="156"/>
      <c r="I90" s="157"/>
      <c r="J90" s="158">
        <f>J1203</f>
        <v>0</v>
      </c>
      <c r="K90" s="154"/>
      <c r="L90" s="159"/>
    </row>
    <row r="91" spans="2:12" s="10" customFormat="1" ht="19.9" customHeight="1">
      <c r="B91" s="153"/>
      <c r="C91" s="154"/>
      <c r="D91" s="155" t="s">
        <v>348</v>
      </c>
      <c r="E91" s="156"/>
      <c r="F91" s="156"/>
      <c r="G91" s="156"/>
      <c r="H91" s="156"/>
      <c r="I91" s="157"/>
      <c r="J91" s="158">
        <f>J1207</f>
        <v>0</v>
      </c>
      <c r="K91" s="154"/>
      <c r="L91" s="159"/>
    </row>
    <row r="92" spans="2:12" s="10" customFormat="1" ht="19.9" customHeight="1">
      <c r="B92" s="153"/>
      <c r="C92" s="154"/>
      <c r="D92" s="155" t="s">
        <v>349</v>
      </c>
      <c r="E92" s="156"/>
      <c r="F92" s="156"/>
      <c r="G92" s="156"/>
      <c r="H92" s="156"/>
      <c r="I92" s="157"/>
      <c r="J92" s="158">
        <f>J1212</f>
        <v>0</v>
      </c>
      <c r="K92" s="154"/>
      <c r="L92" s="159"/>
    </row>
    <row r="93" spans="2:12" s="10" customFormat="1" ht="19.9" customHeight="1">
      <c r="B93" s="153"/>
      <c r="C93" s="154"/>
      <c r="D93" s="155" t="s">
        <v>350</v>
      </c>
      <c r="E93" s="156"/>
      <c r="F93" s="156"/>
      <c r="G93" s="156"/>
      <c r="H93" s="156"/>
      <c r="I93" s="157"/>
      <c r="J93" s="158">
        <f>J1220</f>
        <v>0</v>
      </c>
      <c r="K93" s="154"/>
      <c r="L93" s="159"/>
    </row>
    <row r="94" spans="2:12" s="10" customFormat="1" ht="19.9" customHeight="1">
      <c r="B94" s="153"/>
      <c r="C94" s="154"/>
      <c r="D94" s="155" t="s">
        <v>351</v>
      </c>
      <c r="E94" s="156"/>
      <c r="F94" s="156"/>
      <c r="G94" s="156"/>
      <c r="H94" s="156"/>
      <c r="I94" s="157"/>
      <c r="J94" s="158">
        <f>J1275</f>
        <v>0</v>
      </c>
      <c r="K94" s="154"/>
      <c r="L94" s="159"/>
    </row>
    <row r="95" spans="2:12" s="10" customFormat="1" ht="19.9" customHeight="1">
      <c r="B95" s="153"/>
      <c r="C95" s="154"/>
      <c r="D95" s="155" t="s">
        <v>352</v>
      </c>
      <c r="E95" s="156"/>
      <c r="F95" s="156"/>
      <c r="G95" s="156"/>
      <c r="H95" s="156"/>
      <c r="I95" s="157"/>
      <c r="J95" s="158">
        <f>J1297</f>
        <v>0</v>
      </c>
      <c r="K95" s="154"/>
      <c r="L95" s="159"/>
    </row>
    <row r="96" spans="2:12" s="10" customFormat="1" ht="19.9" customHeight="1">
      <c r="B96" s="153"/>
      <c r="C96" s="154"/>
      <c r="D96" s="155" t="s">
        <v>353</v>
      </c>
      <c r="E96" s="156"/>
      <c r="F96" s="156"/>
      <c r="G96" s="156"/>
      <c r="H96" s="156"/>
      <c r="I96" s="157"/>
      <c r="J96" s="158">
        <f>J1354</f>
        <v>0</v>
      </c>
      <c r="K96" s="154"/>
      <c r="L96" s="159"/>
    </row>
    <row r="97" spans="2:12" s="10" customFormat="1" ht="19.9" customHeight="1">
      <c r="B97" s="153"/>
      <c r="C97" s="154"/>
      <c r="D97" s="155" t="s">
        <v>347</v>
      </c>
      <c r="E97" s="156"/>
      <c r="F97" s="156"/>
      <c r="G97" s="156"/>
      <c r="H97" s="156"/>
      <c r="I97" s="157"/>
      <c r="J97" s="158">
        <f>J1372</f>
        <v>0</v>
      </c>
      <c r="K97" s="154"/>
      <c r="L97" s="159"/>
    </row>
    <row r="98" spans="2:12" s="10" customFormat="1" ht="19.9" customHeight="1">
      <c r="B98" s="153"/>
      <c r="C98" s="154"/>
      <c r="D98" s="155" t="s">
        <v>354</v>
      </c>
      <c r="E98" s="156"/>
      <c r="F98" s="156"/>
      <c r="G98" s="156"/>
      <c r="H98" s="156"/>
      <c r="I98" s="157"/>
      <c r="J98" s="158">
        <f>J1444</f>
        <v>0</v>
      </c>
      <c r="K98" s="154"/>
      <c r="L98" s="159"/>
    </row>
    <row r="99" spans="2:12" s="10" customFormat="1" ht="19.9" customHeight="1">
      <c r="B99" s="153"/>
      <c r="C99" s="154"/>
      <c r="D99" s="155" t="s">
        <v>355</v>
      </c>
      <c r="E99" s="156"/>
      <c r="F99" s="156"/>
      <c r="G99" s="156"/>
      <c r="H99" s="156"/>
      <c r="I99" s="157"/>
      <c r="J99" s="158">
        <f>J1466</f>
        <v>0</v>
      </c>
      <c r="K99" s="154"/>
      <c r="L99" s="159"/>
    </row>
    <row r="100" spans="2:12" s="10" customFormat="1" ht="19.9" customHeight="1">
      <c r="B100" s="153"/>
      <c r="C100" s="154"/>
      <c r="D100" s="155" t="s">
        <v>356</v>
      </c>
      <c r="E100" s="156"/>
      <c r="F100" s="156"/>
      <c r="G100" s="156"/>
      <c r="H100" s="156"/>
      <c r="I100" s="157"/>
      <c r="J100" s="158">
        <f>J1515</f>
        <v>0</v>
      </c>
      <c r="K100" s="154"/>
      <c r="L100" s="159"/>
    </row>
    <row r="101" spans="2:12" s="10" customFormat="1" ht="19.9" customHeight="1">
      <c r="B101" s="153"/>
      <c r="C101" s="154"/>
      <c r="D101" s="155" t="s">
        <v>357</v>
      </c>
      <c r="E101" s="156"/>
      <c r="F101" s="156"/>
      <c r="G101" s="156"/>
      <c r="H101" s="156"/>
      <c r="I101" s="157"/>
      <c r="J101" s="158">
        <f>J1571</f>
        <v>0</v>
      </c>
      <c r="K101" s="154"/>
      <c r="L101" s="159"/>
    </row>
    <row r="102" spans="2:12" s="10" customFormat="1" ht="19.9" customHeight="1">
      <c r="B102" s="153"/>
      <c r="C102" s="154"/>
      <c r="D102" s="155" t="s">
        <v>348</v>
      </c>
      <c r="E102" s="156"/>
      <c r="F102" s="156"/>
      <c r="G102" s="156"/>
      <c r="H102" s="156"/>
      <c r="I102" s="157"/>
      <c r="J102" s="158">
        <f>J1578</f>
        <v>0</v>
      </c>
      <c r="K102" s="154"/>
      <c r="L102" s="159"/>
    </row>
    <row r="103" spans="2:12" s="10" customFormat="1" ht="19.9" customHeight="1">
      <c r="B103" s="153"/>
      <c r="C103" s="154"/>
      <c r="D103" s="155" t="s">
        <v>358</v>
      </c>
      <c r="E103" s="156"/>
      <c r="F103" s="156"/>
      <c r="G103" s="156"/>
      <c r="H103" s="156"/>
      <c r="I103" s="157"/>
      <c r="J103" s="158">
        <f>J1610</f>
        <v>0</v>
      </c>
      <c r="K103" s="154"/>
      <c r="L103" s="159"/>
    </row>
    <row r="104" spans="2:12" s="10" customFormat="1" ht="19.9" customHeight="1">
      <c r="B104" s="153"/>
      <c r="C104" s="154"/>
      <c r="D104" s="155" t="s">
        <v>359</v>
      </c>
      <c r="E104" s="156"/>
      <c r="F104" s="156"/>
      <c r="G104" s="156"/>
      <c r="H104" s="156"/>
      <c r="I104" s="157"/>
      <c r="J104" s="158">
        <f>J1613</f>
        <v>0</v>
      </c>
      <c r="K104" s="154"/>
      <c r="L104" s="159"/>
    </row>
    <row r="105" spans="2:12" s="9" customFormat="1" ht="24.95" customHeight="1">
      <c r="B105" s="146"/>
      <c r="C105" s="147"/>
      <c r="D105" s="148" t="s">
        <v>360</v>
      </c>
      <c r="E105" s="149"/>
      <c r="F105" s="149"/>
      <c r="G105" s="149"/>
      <c r="H105" s="149"/>
      <c r="I105" s="150"/>
      <c r="J105" s="151">
        <f>J1621</f>
        <v>0</v>
      </c>
      <c r="K105" s="147"/>
      <c r="L105" s="152"/>
    </row>
    <row r="106" spans="2:12" s="10" customFormat="1" ht="19.9" customHeight="1">
      <c r="B106" s="153"/>
      <c r="C106" s="154"/>
      <c r="D106" s="155" t="s">
        <v>361</v>
      </c>
      <c r="E106" s="156"/>
      <c r="F106" s="156"/>
      <c r="G106" s="156"/>
      <c r="H106" s="156"/>
      <c r="I106" s="157"/>
      <c r="J106" s="158">
        <f>J1622</f>
        <v>0</v>
      </c>
      <c r="K106" s="154"/>
      <c r="L106" s="159"/>
    </row>
    <row r="107" spans="2:12" s="10" customFormat="1" ht="19.9" customHeight="1">
      <c r="B107" s="153"/>
      <c r="C107" s="154"/>
      <c r="D107" s="155" t="s">
        <v>362</v>
      </c>
      <c r="E107" s="156"/>
      <c r="F107" s="156"/>
      <c r="G107" s="156"/>
      <c r="H107" s="156"/>
      <c r="I107" s="157"/>
      <c r="J107" s="158">
        <f>J1623</f>
        <v>0</v>
      </c>
      <c r="K107" s="154"/>
      <c r="L107" s="159"/>
    </row>
    <row r="108" spans="2:12" s="10" customFormat="1" ht="19.9" customHeight="1">
      <c r="B108" s="153"/>
      <c r="C108" s="154"/>
      <c r="D108" s="155" t="s">
        <v>363</v>
      </c>
      <c r="E108" s="156"/>
      <c r="F108" s="156"/>
      <c r="G108" s="156"/>
      <c r="H108" s="156"/>
      <c r="I108" s="157"/>
      <c r="J108" s="158">
        <f>J1629</f>
        <v>0</v>
      </c>
      <c r="K108" s="154"/>
      <c r="L108" s="159"/>
    </row>
    <row r="109" spans="2:12" s="10" customFormat="1" ht="19.9" customHeight="1">
      <c r="B109" s="153"/>
      <c r="C109" s="154"/>
      <c r="D109" s="155" t="s">
        <v>364</v>
      </c>
      <c r="E109" s="156"/>
      <c r="F109" s="156"/>
      <c r="G109" s="156"/>
      <c r="H109" s="156"/>
      <c r="I109" s="157"/>
      <c r="J109" s="158">
        <f>J1649</f>
        <v>0</v>
      </c>
      <c r="K109" s="154"/>
      <c r="L109" s="159"/>
    </row>
    <row r="110" spans="2:12" s="10" customFormat="1" ht="19.9" customHeight="1">
      <c r="B110" s="153"/>
      <c r="C110" s="154"/>
      <c r="D110" s="155" t="s">
        <v>365</v>
      </c>
      <c r="E110" s="156"/>
      <c r="F110" s="156"/>
      <c r="G110" s="156"/>
      <c r="H110" s="156"/>
      <c r="I110" s="157"/>
      <c r="J110" s="158">
        <f>J1658</f>
        <v>0</v>
      </c>
      <c r="K110" s="154"/>
      <c r="L110" s="159"/>
    </row>
    <row r="111" spans="2:12" s="10" customFormat="1" ht="19.9" customHeight="1">
      <c r="B111" s="153"/>
      <c r="C111" s="154"/>
      <c r="D111" s="155" t="s">
        <v>366</v>
      </c>
      <c r="E111" s="156"/>
      <c r="F111" s="156"/>
      <c r="G111" s="156"/>
      <c r="H111" s="156"/>
      <c r="I111" s="157"/>
      <c r="J111" s="158">
        <f>J1670</f>
        <v>0</v>
      </c>
      <c r="K111" s="154"/>
      <c r="L111" s="159"/>
    </row>
    <row r="112" spans="2:12" s="10" customFormat="1" ht="19.9" customHeight="1">
      <c r="B112" s="153"/>
      <c r="C112" s="154"/>
      <c r="D112" s="155" t="s">
        <v>367</v>
      </c>
      <c r="E112" s="156"/>
      <c r="F112" s="156"/>
      <c r="G112" s="156"/>
      <c r="H112" s="156"/>
      <c r="I112" s="157"/>
      <c r="J112" s="158">
        <f>J1677</f>
        <v>0</v>
      </c>
      <c r="K112" s="154"/>
      <c r="L112" s="159"/>
    </row>
    <row r="113" spans="2:12" s="10" customFormat="1" ht="19.9" customHeight="1">
      <c r="B113" s="153"/>
      <c r="C113" s="154"/>
      <c r="D113" s="155" t="s">
        <v>368</v>
      </c>
      <c r="E113" s="156"/>
      <c r="F113" s="156"/>
      <c r="G113" s="156"/>
      <c r="H113" s="156"/>
      <c r="I113" s="157"/>
      <c r="J113" s="158">
        <f>J1681</f>
        <v>0</v>
      </c>
      <c r="K113" s="154"/>
      <c r="L113" s="159"/>
    </row>
    <row r="114" spans="2:12" s="10" customFormat="1" ht="19.9" customHeight="1">
      <c r="B114" s="153"/>
      <c r="C114" s="154"/>
      <c r="D114" s="155" t="s">
        <v>369</v>
      </c>
      <c r="E114" s="156"/>
      <c r="F114" s="156"/>
      <c r="G114" s="156"/>
      <c r="H114" s="156"/>
      <c r="I114" s="157"/>
      <c r="J114" s="158">
        <f>J1682</f>
        <v>0</v>
      </c>
      <c r="K114" s="154"/>
      <c r="L114" s="159"/>
    </row>
    <row r="115" spans="2:12" s="10" customFormat="1" ht="19.9" customHeight="1">
      <c r="B115" s="153"/>
      <c r="C115" s="154"/>
      <c r="D115" s="155" t="s">
        <v>370</v>
      </c>
      <c r="E115" s="156"/>
      <c r="F115" s="156"/>
      <c r="G115" s="156"/>
      <c r="H115" s="156"/>
      <c r="I115" s="157"/>
      <c r="J115" s="158">
        <f>J1684</f>
        <v>0</v>
      </c>
      <c r="K115" s="154"/>
      <c r="L115" s="159"/>
    </row>
    <row r="116" spans="2:12" s="10" customFormat="1" ht="19.9" customHeight="1">
      <c r="B116" s="153"/>
      <c r="C116" s="154"/>
      <c r="D116" s="155" t="s">
        <v>371</v>
      </c>
      <c r="E116" s="156"/>
      <c r="F116" s="156"/>
      <c r="G116" s="156"/>
      <c r="H116" s="156"/>
      <c r="I116" s="157"/>
      <c r="J116" s="158">
        <f>J1686</f>
        <v>0</v>
      </c>
      <c r="K116" s="154"/>
      <c r="L116" s="159"/>
    </row>
    <row r="117" spans="2:12" s="10" customFormat="1" ht="19.9" customHeight="1">
      <c r="B117" s="153"/>
      <c r="C117" s="154"/>
      <c r="D117" s="155" t="s">
        <v>372</v>
      </c>
      <c r="E117" s="156"/>
      <c r="F117" s="156"/>
      <c r="G117" s="156"/>
      <c r="H117" s="156"/>
      <c r="I117" s="157"/>
      <c r="J117" s="158">
        <f>J1689</f>
        <v>0</v>
      </c>
      <c r="K117" s="154"/>
      <c r="L117" s="159"/>
    </row>
    <row r="118" spans="2:12" s="10" customFormat="1" ht="19.9" customHeight="1">
      <c r="B118" s="153"/>
      <c r="C118" s="154"/>
      <c r="D118" s="155" t="s">
        <v>373</v>
      </c>
      <c r="E118" s="156"/>
      <c r="F118" s="156"/>
      <c r="G118" s="156"/>
      <c r="H118" s="156"/>
      <c r="I118" s="157"/>
      <c r="J118" s="158">
        <f>J1691</f>
        <v>0</v>
      </c>
      <c r="K118" s="154"/>
      <c r="L118" s="159"/>
    </row>
    <row r="119" spans="2:12" s="10" customFormat="1" ht="19.9" customHeight="1">
      <c r="B119" s="153"/>
      <c r="C119" s="154"/>
      <c r="D119" s="155" t="s">
        <v>374</v>
      </c>
      <c r="E119" s="156"/>
      <c r="F119" s="156"/>
      <c r="G119" s="156"/>
      <c r="H119" s="156"/>
      <c r="I119" s="157"/>
      <c r="J119" s="158">
        <f>J1746</f>
        <v>0</v>
      </c>
      <c r="K119" s="154"/>
      <c r="L119" s="159"/>
    </row>
    <row r="120" spans="2:12" s="10" customFormat="1" ht="19.9" customHeight="1">
      <c r="B120" s="153"/>
      <c r="C120" s="154"/>
      <c r="D120" s="155" t="s">
        <v>375</v>
      </c>
      <c r="E120" s="156"/>
      <c r="F120" s="156"/>
      <c r="G120" s="156"/>
      <c r="H120" s="156"/>
      <c r="I120" s="157"/>
      <c r="J120" s="158">
        <f>J1750</f>
        <v>0</v>
      </c>
      <c r="K120" s="154"/>
      <c r="L120" s="159"/>
    </row>
    <row r="121" spans="2:12" s="10" customFormat="1" ht="19.9" customHeight="1">
      <c r="B121" s="153"/>
      <c r="C121" s="154"/>
      <c r="D121" s="155" t="s">
        <v>376</v>
      </c>
      <c r="E121" s="156"/>
      <c r="F121" s="156"/>
      <c r="G121" s="156"/>
      <c r="H121" s="156"/>
      <c r="I121" s="157"/>
      <c r="J121" s="158">
        <f>J1751</f>
        <v>0</v>
      </c>
      <c r="K121" s="154"/>
      <c r="L121" s="159"/>
    </row>
    <row r="122" spans="2:12" s="10" customFormat="1" ht="14.85" customHeight="1">
      <c r="B122" s="153"/>
      <c r="C122" s="154"/>
      <c r="D122" s="155" t="s">
        <v>377</v>
      </c>
      <c r="E122" s="156"/>
      <c r="F122" s="156"/>
      <c r="G122" s="156"/>
      <c r="H122" s="156"/>
      <c r="I122" s="157"/>
      <c r="J122" s="158">
        <f>J1760</f>
        <v>0</v>
      </c>
      <c r="K122" s="154"/>
      <c r="L122" s="159"/>
    </row>
    <row r="123" spans="2:12" s="10" customFormat="1" ht="14.85" customHeight="1">
      <c r="B123" s="153"/>
      <c r="C123" s="154"/>
      <c r="D123" s="155" t="s">
        <v>378</v>
      </c>
      <c r="E123" s="156"/>
      <c r="F123" s="156"/>
      <c r="G123" s="156"/>
      <c r="H123" s="156"/>
      <c r="I123" s="157"/>
      <c r="J123" s="158">
        <f>J1766</f>
        <v>0</v>
      </c>
      <c r="K123" s="154"/>
      <c r="L123" s="159"/>
    </row>
    <row r="124" spans="2:12" s="10" customFormat="1" ht="14.85" customHeight="1">
      <c r="B124" s="153"/>
      <c r="C124" s="154"/>
      <c r="D124" s="155" t="s">
        <v>379</v>
      </c>
      <c r="E124" s="156"/>
      <c r="F124" s="156"/>
      <c r="G124" s="156"/>
      <c r="H124" s="156"/>
      <c r="I124" s="157"/>
      <c r="J124" s="158">
        <f>J1772</f>
        <v>0</v>
      </c>
      <c r="K124" s="154"/>
      <c r="L124" s="159"/>
    </row>
    <row r="125" spans="2:12" s="10" customFormat="1" ht="19.9" customHeight="1">
      <c r="B125" s="153"/>
      <c r="C125" s="154"/>
      <c r="D125" s="155" t="s">
        <v>380</v>
      </c>
      <c r="E125" s="156"/>
      <c r="F125" s="156"/>
      <c r="G125" s="156"/>
      <c r="H125" s="156"/>
      <c r="I125" s="157"/>
      <c r="J125" s="158">
        <f>J1776</f>
        <v>0</v>
      </c>
      <c r="K125" s="154"/>
      <c r="L125" s="159"/>
    </row>
    <row r="126" spans="2:12" s="10" customFormat="1" ht="14.85" customHeight="1">
      <c r="B126" s="153"/>
      <c r="C126" s="154"/>
      <c r="D126" s="155" t="s">
        <v>381</v>
      </c>
      <c r="E126" s="156"/>
      <c r="F126" s="156"/>
      <c r="G126" s="156"/>
      <c r="H126" s="156"/>
      <c r="I126" s="157"/>
      <c r="J126" s="158">
        <f>J1790</f>
        <v>0</v>
      </c>
      <c r="K126" s="154"/>
      <c r="L126" s="159"/>
    </row>
    <row r="127" spans="2:12" s="10" customFormat="1" ht="14.85" customHeight="1">
      <c r="B127" s="153"/>
      <c r="C127" s="154"/>
      <c r="D127" s="155" t="s">
        <v>382</v>
      </c>
      <c r="E127" s="156"/>
      <c r="F127" s="156"/>
      <c r="G127" s="156"/>
      <c r="H127" s="156"/>
      <c r="I127" s="157"/>
      <c r="J127" s="158">
        <f>J1796</f>
        <v>0</v>
      </c>
      <c r="K127" s="154"/>
      <c r="L127" s="159"/>
    </row>
    <row r="128" spans="2:12" s="10" customFormat="1" ht="14.85" customHeight="1">
      <c r="B128" s="153"/>
      <c r="C128" s="154"/>
      <c r="D128" s="155" t="s">
        <v>383</v>
      </c>
      <c r="E128" s="156"/>
      <c r="F128" s="156"/>
      <c r="G128" s="156"/>
      <c r="H128" s="156"/>
      <c r="I128" s="157"/>
      <c r="J128" s="158">
        <f>J1803</f>
        <v>0</v>
      </c>
      <c r="K128" s="154"/>
      <c r="L128" s="159"/>
    </row>
    <row r="129" spans="2:12" s="10" customFormat="1" ht="19.9" customHeight="1">
      <c r="B129" s="153"/>
      <c r="C129" s="154"/>
      <c r="D129" s="155" t="s">
        <v>384</v>
      </c>
      <c r="E129" s="156"/>
      <c r="F129" s="156"/>
      <c r="G129" s="156"/>
      <c r="H129" s="156"/>
      <c r="I129" s="157"/>
      <c r="J129" s="158">
        <f>J1808</f>
        <v>0</v>
      </c>
      <c r="K129" s="154"/>
      <c r="L129" s="159"/>
    </row>
    <row r="130" spans="2:12" s="10" customFormat="1" ht="19.9" customHeight="1">
      <c r="B130" s="153"/>
      <c r="C130" s="154"/>
      <c r="D130" s="155" t="s">
        <v>385</v>
      </c>
      <c r="E130" s="156"/>
      <c r="F130" s="156"/>
      <c r="G130" s="156"/>
      <c r="H130" s="156"/>
      <c r="I130" s="157"/>
      <c r="J130" s="158">
        <f>J1816</f>
        <v>0</v>
      </c>
      <c r="K130" s="154"/>
      <c r="L130" s="159"/>
    </row>
    <row r="131" spans="1:31" s="2" customFormat="1" ht="21.75" customHeight="1">
      <c r="A131" s="35"/>
      <c r="B131" s="36"/>
      <c r="C131" s="37"/>
      <c r="D131" s="37"/>
      <c r="E131" s="37"/>
      <c r="F131" s="37"/>
      <c r="G131" s="37"/>
      <c r="H131" s="37"/>
      <c r="I131" s="109"/>
      <c r="J131" s="37"/>
      <c r="K131" s="37"/>
      <c r="L131" s="11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6.95" customHeight="1">
      <c r="A132" s="35"/>
      <c r="B132" s="48"/>
      <c r="C132" s="49"/>
      <c r="D132" s="49"/>
      <c r="E132" s="49"/>
      <c r="F132" s="49"/>
      <c r="G132" s="49"/>
      <c r="H132" s="49"/>
      <c r="I132" s="137"/>
      <c r="J132" s="49"/>
      <c r="K132" s="49"/>
      <c r="L132" s="11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6" spans="1:31" s="2" customFormat="1" ht="6.95" customHeight="1">
      <c r="A136" s="35"/>
      <c r="B136" s="50"/>
      <c r="C136" s="51"/>
      <c r="D136" s="51"/>
      <c r="E136" s="51"/>
      <c r="F136" s="51"/>
      <c r="G136" s="51"/>
      <c r="H136" s="51"/>
      <c r="I136" s="140"/>
      <c r="J136" s="51"/>
      <c r="K136" s="51"/>
      <c r="L136" s="11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24.95" customHeight="1">
      <c r="A137" s="35"/>
      <c r="B137" s="36"/>
      <c r="C137" s="24" t="s">
        <v>122</v>
      </c>
      <c r="D137" s="37"/>
      <c r="E137" s="37"/>
      <c r="F137" s="37"/>
      <c r="G137" s="37"/>
      <c r="H137" s="37"/>
      <c r="I137" s="109"/>
      <c r="J137" s="37"/>
      <c r="K137" s="37"/>
      <c r="L137" s="11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6.95" customHeight="1">
      <c r="A138" s="35"/>
      <c r="B138" s="36"/>
      <c r="C138" s="37"/>
      <c r="D138" s="37"/>
      <c r="E138" s="37"/>
      <c r="F138" s="37"/>
      <c r="G138" s="37"/>
      <c r="H138" s="37"/>
      <c r="I138" s="109"/>
      <c r="J138" s="37"/>
      <c r="K138" s="37"/>
      <c r="L138" s="11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12" customHeight="1">
      <c r="A139" s="35"/>
      <c r="B139" s="36"/>
      <c r="C139" s="30" t="s">
        <v>16</v>
      </c>
      <c r="D139" s="37"/>
      <c r="E139" s="37"/>
      <c r="F139" s="37"/>
      <c r="G139" s="37"/>
      <c r="H139" s="37"/>
      <c r="I139" s="109"/>
      <c r="J139" s="37"/>
      <c r="K139" s="37"/>
      <c r="L139" s="110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6.5" customHeight="1">
      <c r="A140" s="35"/>
      <c r="B140" s="36"/>
      <c r="C140" s="37"/>
      <c r="D140" s="37"/>
      <c r="E140" s="380" t="str">
        <f>E7</f>
        <v>Gymnázium Tachov - výstavba tělocvičny</v>
      </c>
      <c r="F140" s="381"/>
      <c r="G140" s="381"/>
      <c r="H140" s="381"/>
      <c r="I140" s="109"/>
      <c r="J140" s="37"/>
      <c r="K140" s="37"/>
      <c r="L140" s="110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12" customHeight="1">
      <c r="A141" s="35"/>
      <c r="B141" s="36"/>
      <c r="C141" s="30" t="s">
        <v>105</v>
      </c>
      <c r="D141" s="37"/>
      <c r="E141" s="37"/>
      <c r="F141" s="37"/>
      <c r="G141" s="37"/>
      <c r="H141" s="37"/>
      <c r="I141" s="109"/>
      <c r="J141" s="37"/>
      <c r="K141" s="37"/>
      <c r="L141" s="110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2" customFormat="1" ht="16.5" customHeight="1">
      <c r="A142" s="35"/>
      <c r="B142" s="36"/>
      <c r="C142" s="37"/>
      <c r="D142" s="37"/>
      <c r="E142" s="333" t="str">
        <f>E9</f>
        <v>02 - Stavební objekt - nový objekt tělocvičny</v>
      </c>
      <c r="F142" s="382"/>
      <c r="G142" s="382"/>
      <c r="H142" s="382"/>
      <c r="I142" s="109"/>
      <c r="J142" s="37"/>
      <c r="K142" s="37"/>
      <c r="L142" s="110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2" customFormat="1" ht="6.95" customHeight="1">
      <c r="A143" s="35"/>
      <c r="B143" s="36"/>
      <c r="C143" s="37"/>
      <c r="D143" s="37"/>
      <c r="E143" s="37"/>
      <c r="F143" s="37"/>
      <c r="G143" s="37"/>
      <c r="H143" s="37"/>
      <c r="I143" s="109"/>
      <c r="J143" s="37"/>
      <c r="K143" s="37"/>
      <c r="L143" s="110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1:31" s="2" customFormat="1" ht="12" customHeight="1">
      <c r="A144" s="35"/>
      <c r="B144" s="36"/>
      <c r="C144" s="30" t="s">
        <v>21</v>
      </c>
      <c r="D144" s="37"/>
      <c r="E144" s="37"/>
      <c r="F144" s="28" t="str">
        <f>F12</f>
        <v>Pionýrská 1370, 34701 Tachov</v>
      </c>
      <c r="G144" s="37"/>
      <c r="H144" s="37"/>
      <c r="I144" s="112" t="s">
        <v>23</v>
      </c>
      <c r="J144" s="60" t="str">
        <f>IF(J12="","",J12)</f>
        <v>24. 6. 2019</v>
      </c>
      <c r="K144" s="37"/>
      <c r="L144" s="110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1:31" s="2" customFormat="1" ht="6.95" customHeight="1">
      <c r="A145" s="35"/>
      <c r="B145" s="36"/>
      <c r="C145" s="37"/>
      <c r="D145" s="37"/>
      <c r="E145" s="37"/>
      <c r="F145" s="37"/>
      <c r="G145" s="37"/>
      <c r="H145" s="37"/>
      <c r="I145" s="109"/>
      <c r="J145" s="37"/>
      <c r="K145" s="37"/>
      <c r="L145" s="110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pans="1:31" s="2" customFormat="1" ht="40.15" customHeight="1">
      <c r="A146" s="35"/>
      <c r="B146" s="36"/>
      <c r="C146" s="30" t="s">
        <v>25</v>
      </c>
      <c r="D146" s="37"/>
      <c r="E146" s="37"/>
      <c r="F146" s="28" t="str">
        <f>E15</f>
        <v>Gymnázium Tachov, Pionýrská 1370, 347 01 Tachov</v>
      </c>
      <c r="G146" s="37"/>
      <c r="H146" s="37"/>
      <c r="I146" s="112" t="s">
        <v>31</v>
      </c>
      <c r="J146" s="33" t="str">
        <f>E21</f>
        <v>Luboš Beneda, Čižická 279, 33209 Štěnovice</v>
      </c>
      <c r="K146" s="37"/>
      <c r="L146" s="110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pans="1:31" s="2" customFormat="1" ht="40.15" customHeight="1">
      <c r="A147" s="35"/>
      <c r="B147" s="36"/>
      <c r="C147" s="30" t="s">
        <v>29</v>
      </c>
      <c r="D147" s="37"/>
      <c r="E147" s="37"/>
      <c r="F147" s="28" t="str">
        <f>IF(E18="","",E18)</f>
        <v>Vyplň údaj</v>
      </c>
      <c r="G147" s="37"/>
      <c r="H147" s="37"/>
      <c r="I147" s="112" t="s">
        <v>36</v>
      </c>
      <c r="J147" s="33" t="str">
        <f>E24</f>
        <v>Martina Havířová, Vranovská 1348, 349 01 Stříbro</v>
      </c>
      <c r="K147" s="37"/>
      <c r="L147" s="110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pans="1:31" s="2" customFormat="1" ht="10.35" customHeight="1">
      <c r="A148" s="35"/>
      <c r="B148" s="36"/>
      <c r="C148" s="37"/>
      <c r="D148" s="37"/>
      <c r="E148" s="37"/>
      <c r="F148" s="37"/>
      <c r="G148" s="37"/>
      <c r="H148" s="37"/>
      <c r="I148" s="109"/>
      <c r="J148" s="37"/>
      <c r="K148" s="37"/>
      <c r="L148" s="110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pans="1:31" s="11" customFormat="1" ht="29.25" customHeight="1">
      <c r="A149" s="160"/>
      <c r="B149" s="161"/>
      <c r="C149" s="162" t="s">
        <v>123</v>
      </c>
      <c r="D149" s="163" t="s">
        <v>60</v>
      </c>
      <c r="E149" s="163" t="s">
        <v>56</v>
      </c>
      <c r="F149" s="163" t="s">
        <v>57</v>
      </c>
      <c r="G149" s="163" t="s">
        <v>124</v>
      </c>
      <c r="H149" s="163" t="s">
        <v>125</v>
      </c>
      <c r="I149" s="164" t="s">
        <v>126</v>
      </c>
      <c r="J149" s="163" t="s">
        <v>112</v>
      </c>
      <c r="K149" s="165" t="s">
        <v>127</v>
      </c>
      <c r="L149" s="166"/>
      <c r="M149" s="69" t="s">
        <v>19</v>
      </c>
      <c r="N149" s="70" t="s">
        <v>45</v>
      </c>
      <c r="O149" s="70" t="s">
        <v>128</v>
      </c>
      <c r="P149" s="70" t="s">
        <v>129</v>
      </c>
      <c r="Q149" s="70" t="s">
        <v>130</v>
      </c>
      <c r="R149" s="70" t="s">
        <v>131</v>
      </c>
      <c r="S149" s="70" t="s">
        <v>132</v>
      </c>
      <c r="T149" s="71" t="s">
        <v>133</v>
      </c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</row>
    <row r="150" spans="1:63" s="2" customFormat="1" ht="22.9" customHeight="1">
      <c r="A150" s="35"/>
      <c r="B150" s="36"/>
      <c r="C150" s="76" t="s">
        <v>134</v>
      </c>
      <c r="D150" s="37"/>
      <c r="E150" s="37"/>
      <c r="F150" s="37"/>
      <c r="G150" s="37"/>
      <c r="H150" s="37"/>
      <c r="I150" s="109"/>
      <c r="J150" s="167">
        <f>BK150</f>
        <v>0</v>
      </c>
      <c r="K150" s="37"/>
      <c r="L150" s="40"/>
      <c r="M150" s="72"/>
      <c r="N150" s="168"/>
      <c r="O150" s="73"/>
      <c r="P150" s="169">
        <f>P151+P826+P1621</f>
        <v>0</v>
      </c>
      <c r="Q150" s="73"/>
      <c r="R150" s="169">
        <f>R151+R826+R1621</f>
        <v>107.07449392</v>
      </c>
      <c r="S150" s="73"/>
      <c r="T150" s="170">
        <f>T151+T826+T1621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74</v>
      </c>
      <c r="AU150" s="18" t="s">
        <v>113</v>
      </c>
      <c r="BK150" s="171">
        <f>BK151+BK826+BK1621</f>
        <v>0</v>
      </c>
    </row>
    <row r="151" spans="2:63" s="12" customFormat="1" ht="25.9" customHeight="1">
      <c r="B151" s="172"/>
      <c r="C151" s="173"/>
      <c r="D151" s="174" t="s">
        <v>74</v>
      </c>
      <c r="E151" s="175" t="s">
        <v>135</v>
      </c>
      <c r="F151" s="175" t="s">
        <v>136</v>
      </c>
      <c r="G151" s="173"/>
      <c r="H151" s="173"/>
      <c r="I151" s="176"/>
      <c r="J151" s="177">
        <f>BK151</f>
        <v>0</v>
      </c>
      <c r="K151" s="173"/>
      <c r="L151" s="178"/>
      <c r="M151" s="179"/>
      <c r="N151" s="180"/>
      <c r="O151" s="180"/>
      <c r="P151" s="181">
        <f>P152+P205+P272+P302+P399+P422+P457+P629+P652+P665+P720+P735+P751+P754+P817+P824</f>
        <v>0</v>
      </c>
      <c r="Q151" s="180"/>
      <c r="R151" s="181">
        <f>R152+R205+R272+R302+R399+R422+R457+R629+R652+R665+R720+R735+R751+R754+R817+R824</f>
        <v>107.07449392</v>
      </c>
      <c r="S151" s="180"/>
      <c r="T151" s="182">
        <f>T152+T205+T272+T302+T399+T422+T457+T629+T652+T665+T720+T735+T751+T754+T817+T824</f>
        <v>0</v>
      </c>
      <c r="AR151" s="183" t="s">
        <v>83</v>
      </c>
      <c r="AT151" s="184" t="s">
        <v>74</v>
      </c>
      <c r="AU151" s="184" t="s">
        <v>75</v>
      </c>
      <c r="AY151" s="183" t="s">
        <v>137</v>
      </c>
      <c r="BK151" s="185">
        <f>BK152+BK205+BK272+BK302+BK399+BK422+BK457+BK629+BK652+BK665+BK720+BK735+BK751+BK754+BK817+BK824</f>
        <v>0</v>
      </c>
    </row>
    <row r="152" spans="2:63" s="12" customFormat="1" ht="22.9" customHeight="1">
      <c r="B152" s="172"/>
      <c r="C152" s="173"/>
      <c r="D152" s="174" t="s">
        <v>74</v>
      </c>
      <c r="E152" s="186" t="s">
        <v>83</v>
      </c>
      <c r="F152" s="186" t="s">
        <v>138</v>
      </c>
      <c r="G152" s="173"/>
      <c r="H152" s="173"/>
      <c r="I152" s="176"/>
      <c r="J152" s="187">
        <f>BK152</f>
        <v>0</v>
      </c>
      <c r="K152" s="173"/>
      <c r="L152" s="178"/>
      <c r="M152" s="179"/>
      <c r="N152" s="180"/>
      <c r="O152" s="180"/>
      <c r="P152" s="181">
        <f>SUM(P153:P204)</f>
        <v>0</v>
      </c>
      <c r="Q152" s="180"/>
      <c r="R152" s="181">
        <f>SUM(R153:R204)</f>
        <v>0</v>
      </c>
      <c r="S152" s="180"/>
      <c r="T152" s="182">
        <f>SUM(T153:T204)</f>
        <v>0</v>
      </c>
      <c r="AR152" s="183" t="s">
        <v>83</v>
      </c>
      <c r="AT152" s="184" t="s">
        <v>74</v>
      </c>
      <c r="AU152" s="184" t="s">
        <v>83</v>
      </c>
      <c r="AY152" s="183" t="s">
        <v>137</v>
      </c>
      <c r="BK152" s="185">
        <f>SUM(BK153:BK204)</f>
        <v>0</v>
      </c>
    </row>
    <row r="153" spans="1:65" s="2" customFormat="1" ht="21.75" customHeight="1">
      <c r="A153" s="35"/>
      <c r="B153" s="36"/>
      <c r="C153" s="188" t="s">
        <v>83</v>
      </c>
      <c r="D153" s="188" t="s">
        <v>139</v>
      </c>
      <c r="E153" s="189" t="s">
        <v>386</v>
      </c>
      <c r="F153" s="190" t="s">
        <v>387</v>
      </c>
      <c r="G153" s="191" t="s">
        <v>142</v>
      </c>
      <c r="H153" s="192">
        <v>174.01</v>
      </c>
      <c r="I153" s="193"/>
      <c r="J153" s="194">
        <f>ROUND(I153*H153,2)</f>
        <v>0</v>
      </c>
      <c r="K153" s="190" t="s">
        <v>143</v>
      </c>
      <c r="L153" s="40"/>
      <c r="M153" s="195" t="s">
        <v>19</v>
      </c>
      <c r="N153" s="196" t="s">
        <v>46</v>
      </c>
      <c r="O153" s="65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9" t="s">
        <v>144</v>
      </c>
      <c r="AT153" s="199" t="s">
        <v>139</v>
      </c>
      <c r="AU153" s="199" t="s">
        <v>85</v>
      </c>
      <c r="AY153" s="18" t="s">
        <v>137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8" t="s">
        <v>83</v>
      </c>
      <c r="BK153" s="200">
        <f>ROUND(I153*H153,2)</f>
        <v>0</v>
      </c>
      <c r="BL153" s="18" t="s">
        <v>144</v>
      </c>
      <c r="BM153" s="199" t="s">
        <v>85</v>
      </c>
    </row>
    <row r="154" spans="2:51" s="13" customFormat="1" ht="11.25">
      <c r="B154" s="201"/>
      <c r="C154" s="202"/>
      <c r="D154" s="203" t="s">
        <v>145</v>
      </c>
      <c r="E154" s="204" t="s">
        <v>19</v>
      </c>
      <c r="F154" s="205" t="s">
        <v>388</v>
      </c>
      <c r="G154" s="202"/>
      <c r="H154" s="206">
        <v>174.01</v>
      </c>
      <c r="I154" s="207"/>
      <c r="J154" s="202"/>
      <c r="K154" s="202"/>
      <c r="L154" s="208"/>
      <c r="M154" s="209"/>
      <c r="N154" s="210"/>
      <c r="O154" s="210"/>
      <c r="P154" s="210"/>
      <c r="Q154" s="210"/>
      <c r="R154" s="210"/>
      <c r="S154" s="210"/>
      <c r="T154" s="211"/>
      <c r="AT154" s="212" t="s">
        <v>145</v>
      </c>
      <c r="AU154" s="212" t="s">
        <v>85</v>
      </c>
      <c r="AV154" s="13" t="s">
        <v>85</v>
      </c>
      <c r="AW154" s="13" t="s">
        <v>35</v>
      </c>
      <c r="AX154" s="13" t="s">
        <v>75</v>
      </c>
      <c r="AY154" s="212" t="s">
        <v>137</v>
      </c>
    </row>
    <row r="155" spans="2:51" s="14" customFormat="1" ht="11.25">
      <c r="B155" s="213"/>
      <c r="C155" s="214"/>
      <c r="D155" s="203" t="s">
        <v>145</v>
      </c>
      <c r="E155" s="215" t="s">
        <v>19</v>
      </c>
      <c r="F155" s="216" t="s">
        <v>147</v>
      </c>
      <c r="G155" s="214"/>
      <c r="H155" s="217">
        <v>174.01</v>
      </c>
      <c r="I155" s="218"/>
      <c r="J155" s="214"/>
      <c r="K155" s="214"/>
      <c r="L155" s="219"/>
      <c r="M155" s="220"/>
      <c r="N155" s="221"/>
      <c r="O155" s="221"/>
      <c r="P155" s="221"/>
      <c r="Q155" s="221"/>
      <c r="R155" s="221"/>
      <c r="S155" s="221"/>
      <c r="T155" s="222"/>
      <c r="AT155" s="223" t="s">
        <v>145</v>
      </c>
      <c r="AU155" s="223" t="s">
        <v>85</v>
      </c>
      <c r="AV155" s="14" t="s">
        <v>144</v>
      </c>
      <c r="AW155" s="14" t="s">
        <v>35</v>
      </c>
      <c r="AX155" s="14" t="s">
        <v>83</v>
      </c>
      <c r="AY155" s="223" t="s">
        <v>137</v>
      </c>
    </row>
    <row r="156" spans="1:65" s="2" customFormat="1" ht="21.75" customHeight="1">
      <c r="A156" s="35"/>
      <c r="B156" s="36"/>
      <c r="C156" s="188" t="s">
        <v>85</v>
      </c>
      <c r="D156" s="188" t="s">
        <v>139</v>
      </c>
      <c r="E156" s="189" t="s">
        <v>191</v>
      </c>
      <c r="F156" s="190" t="s">
        <v>192</v>
      </c>
      <c r="G156" s="191" t="s">
        <v>142</v>
      </c>
      <c r="H156" s="192">
        <v>87.005</v>
      </c>
      <c r="I156" s="193"/>
      <c r="J156" s="194">
        <f>ROUND(I156*H156,2)</f>
        <v>0</v>
      </c>
      <c r="K156" s="190" t="s">
        <v>143</v>
      </c>
      <c r="L156" s="40"/>
      <c r="M156" s="195" t="s">
        <v>19</v>
      </c>
      <c r="N156" s="196" t="s">
        <v>46</v>
      </c>
      <c r="O156" s="65"/>
      <c r="P156" s="197">
        <f>O156*H156</f>
        <v>0</v>
      </c>
      <c r="Q156" s="197">
        <v>0</v>
      </c>
      <c r="R156" s="197">
        <f>Q156*H156</f>
        <v>0</v>
      </c>
      <c r="S156" s="197">
        <v>0</v>
      </c>
      <c r="T156" s="198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9" t="s">
        <v>144</v>
      </c>
      <c r="AT156" s="199" t="s">
        <v>139</v>
      </c>
      <c r="AU156" s="199" t="s">
        <v>85</v>
      </c>
      <c r="AY156" s="18" t="s">
        <v>137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8" t="s">
        <v>83</v>
      </c>
      <c r="BK156" s="200">
        <f>ROUND(I156*H156,2)</f>
        <v>0</v>
      </c>
      <c r="BL156" s="18" t="s">
        <v>144</v>
      </c>
      <c r="BM156" s="199" t="s">
        <v>144</v>
      </c>
    </row>
    <row r="157" spans="2:51" s="13" customFormat="1" ht="11.25">
      <c r="B157" s="201"/>
      <c r="C157" s="202"/>
      <c r="D157" s="203" t="s">
        <v>145</v>
      </c>
      <c r="E157" s="204" t="s">
        <v>19</v>
      </c>
      <c r="F157" s="205" t="s">
        <v>389</v>
      </c>
      <c r="G157" s="202"/>
      <c r="H157" s="206">
        <v>87.005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145</v>
      </c>
      <c r="AU157" s="212" t="s">
        <v>85</v>
      </c>
      <c r="AV157" s="13" t="s">
        <v>85</v>
      </c>
      <c r="AW157" s="13" t="s">
        <v>35</v>
      </c>
      <c r="AX157" s="13" t="s">
        <v>75</v>
      </c>
      <c r="AY157" s="212" t="s">
        <v>137</v>
      </c>
    </row>
    <row r="158" spans="2:51" s="14" customFormat="1" ht="11.25">
      <c r="B158" s="213"/>
      <c r="C158" s="214"/>
      <c r="D158" s="203" t="s">
        <v>145</v>
      </c>
      <c r="E158" s="215" t="s">
        <v>19</v>
      </c>
      <c r="F158" s="216" t="s">
        <v>147</v>
      </c>
      <c r="G158" s="214"/>
      <c r="H158" s="217">
        <v>87.005</v>
      </c>
      <c r="I158" s="218"/>
      <c r="J158" s="214"/>
      <c r="K158" s="214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145</v>
      </c>
      <c r="AU158" s="223" t="s">
        <v>85</v>
      </c>
      <c r="AV158" s="14" t="s">
        <v>144</v>
      </c>
      <c r="AW158" s="14" t="s">
        <v>35</v>
      </c>
      <c r="AX158" s="14" t="s">
        <v>83</v>
      </c>
      <c r="AY158" s="223" t="s">
        <v>137</v>
      </c>
    </row>
    <row r="159" spans="1:65" s="2" customFormat="1" ht="21.75" customHeight="1">
      <c r="A159" s="35"/>
      <c r="B159" s="36"/>
      <c r="C159" s="188" t="s">
        <v>151</v>
      </c>
      <c r="D159" s="188" t="s">
        <v>139</v>
      </c>
      <c r="E159" s="189" t="s">
        <v>148</v>
      </c>
      <c r="F159" s="190" t="s">
        <v>149</v>
      </c>
      <c r="G159" s="191" t="s">
        <v>142</v>
      </c>
      <c r="H159" s="192">
        <v>331.584</v>
      </c>
      <c r="I159" s="193"/>
      <c r="J159" s="194">
        <f>ROUND(I159*H159,2)</f>
        <v>0</v>
      </c>
      <c r="K159" s="190" t="s">
        <v>143</v>
      </c>
      <c r="L159" s="40"/>
      <c r="M159" s="195" t="s">
        <v>19</v>
      </c>
      <c r="N159" s="196" t="s">
        <v>46</v>
      </c>
      <c r="O159" s="65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9" t="s">
        <v>144</v>
      </c>
      <c r="AT159" s="199" t="s">
        <v>139</v>
      </c>
      <c r="AU159" s="199" t="s">
        <v>85</v>
      </c>
      <c r="AY159" s="18" t="s">
        <v>137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8" t="s">
        <v>83</v>
      </c>
      <c r="BK159" s="200">
        <f>ROUND(I159*H159,2)</f>
        <v>0</v>
      </c>
      <c r="BL159" s="18" t="s">
        <v>144</v>
      </c>
      <c r="BM159" s="199" t="s">
        <v>154</v>
      </c>
    </row>
    <row r="160" spans="2:51" s="13" customFormat="1" ht="11.25">
      <c r="B160" s="201"/>
      <c r="C160" s="202"/>
      <c r="D160" s="203" t="s">
        <v>145</v>
      </c>
      <c r="E160" s="204" t="s">
        <v>19</v>
      </c>
      <c r="F160" s="205" t="s">
        <v>390</v>
      </c>
      <c r="G160" s="202"/>
      <c r="H160" s="206">
        <v>331.584</v>
      </c>
      <c r="I160" s="207"/>
      <c r="J160" s="202"/>
      <c r="K160" s="202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145</v>
      </c>
      <c r="AU160" s="212" t="s">
        <v>85</v>
      </c>
      <c r="AV160" s="13" t="s">
        <v>85</v>
      </c>
      <c r="AW160" s="13" t="s">
        <v>35</v>
      </c>
      <c r="AX160" s="13" t="s">
        <v>75</v>
      </c>
      <c r="AY160" s="212" t="s">
        <v>137</v>
      </c>
    </row>
    <row r="161" spans="2:51" s="14" customFormat="1" ht="11.25">
      <c r="B161" s="213"/>
      <c r="C161" s="214"/>
      <c r="D161" s="203" t="s">
        <v>145</v>
      </c>
      <c r="E161" s="215" t="s">
        <v>19</v>
      </c>
      <c r="F161" s="216" t="s">
        <v>147</v>
      </c>
      <c r="G161" s="214"/>
      <c r="H161" s="217">
        <v>331.584</v>
      </c>
      <c r="I161" s="218"/>
      <c r="J161" s="214"/>
      <c r="K161" s="214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145</v>
      </c>
      <c r="AU161" s="223" t="s">
        <v>85</v>
      </c>
      <c r="AV161" s="14" t="s">
        <v>144</v>
      </c>
      <c r="AW161" s="14" t="s">
        <v>35</v>
      </c>
      <c r="AX161" s="14" t="s">
        <v>83</v>
      </c>
      <c r="AY161" s="223" t="s">
        <v>137</v>
      </c>
    </row>
    <row r="162" spans="1:65" s="2" customFormat="1" ht="21.75" customHeight="1">
      <c r="A162" s="35"/>
      <c r="B162" s="36"/>
      <c r="C162" s="188" t="s">
        <v>144</v>
      </c>
      <c r="D162" s="188" t="s">
        <v>139</v>
      </c>
      <c r="E162" s="189" t="s">
        <v>152</v>
      </c>
      <c r="F162" s="190" t="s">
        <v>153</v>
      </c>
      <c r="G162" s="191" t="s">
        <v>142</v>
      </c>
      <c r="H162" s="192">
        <v>165.792</v>
      </c>
      <c r="I162" s="193"/>
      <c r="J162" s="194">
        <f>ROUND(I162*H162,2)</f>
        <v>0</v>
      </c>
      <c r="K162" s="190" t="s">
        <v>143</v>
      </c>
      <c r="L162" s="40"/>
      <c r="M162" s="195" t="s">
        <v>19</v>
      </c>
      <c r="N162" s="196" t="s">
        <v>46</v>
      </c>
      <c r="O162" s="65"/>
      <c r="P162" s="197">
        <f>O162*H162</f>
        <v>0</v>
      </c>
      <c r="Q162" s="197">
        <v>0</v>
      </c>
      <c r="R162" s="197">
        <f>Q162*H162</f>
        <v>0</v>
      </c>
      <c r="S162" s="197">
        <v>0</v>
      </c>
      <c r="T162" s="198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9" t="s">
        <v>144</v>
      </c>
      <c r="AT162" s="199" t="s">
        <v>139</v>
      </c>
      <c r="AU162" s="199" t="s">
        <v>85</v>
      </c>
      <c r="AY162" s="18" t="s">
        <v>137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8" t="s">
        <v>83</v>
      </c>
      <c r="BK162" s="200">
        <f>ROUND(I162*H162,2)</f>
        <v>0</v>
      </c>
      <c r="BL162" s="18" t="s">
        <v>144</v>
      </c>
      <c r="BM162" s="199" t="s">
        <v>158</v>
      </c>
    </row>
    <row r="163" spans="2:51" s="13" customFormat="1" ht="11.25">
      <c r="B163" s="201"/>
      <c r="C163" s="202"/>
      <c r="D163" s="203" t="s">
        <v>145</v>
      </c>
      <c r="E163" s="204" t="s">
        <v>19</v>
      </c>
      <c r="F163" s="205" t="s">
        <v>391</v>
      </c>
      <c r="G163" s="202"/>
      <c r="H163" s="206">
        <v>165.792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145</v>
      </c>
      <c r="AU163" s="212" t="s">
        <v>85</v>
      </c>
      <c r="AV163" s="13" t="s">
        <v>85</v>
      </c>
      <c r="AW163" s="13" t="s">
        <v>35</v>
      </c>
      <c r="AX163" s="13" t="s">
        <v>75</v>
      </c>
      <c r="AY163" s="212" t="s">
        <v>137</v>
      </c>
    </row>
    <row r="164" spans="2:51" s="14" customFormat="1" ht="11.25">
      <c r="B164" s="213"/>
      <c r="C164" s="214"/>
      <c r="D164" s="203" t="s">
        <v>145</v>
      </c>
      <c r="E164" s="215" t="s">
        <v>19</v>
      </c>
      <c r="F164" s="216" t="s">
        <v>147</v>
      </c>
      <c r="G164" s="214"/>
      <c r="H164" s="217">
        <v>165.792</v>
      </c>
      <c r="I164" s="218"/>
      <c r="J164" s="214"/>
      <c r="K164" s="214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145</v>
      </c>
      <c r="AU164" s="223" t="s">
        <v>85</v>
      </c>
      <c r="AV164" s="14" t="s">
        <v>144</v>
      </c>
      <c r="AW164" s="14" t="s">
        <v>35</v>
      </c>
      <c r="AX164" s="14" t="s">
        <v>83</v>
      </c>
      <c r="AY164" s="223" t="s">
        <v>137</v>
      </c>
    </row>
    <row r="165" spans="1:65" s="2" customFormat="1" ht="21.75" customHeight="1">
      <c r="A165" s="35"/>
      <c r="B165" s="36"/>
      <c r="C165" s="188" t="s">
        <v>161</v>
      </c>
      <c r="D165" s="188" t="s">
        <v>139</v>
      </c>
      <c r="E165" s="189" t="s">
        <v>392</v>
      </c>
      <c r="F165" s="190" t="s">
        <v>393</v>
      </c>
      <c r="G165" s="191" t="s">
        <v>142</v>
      </c>
      <c r="H165" s="192">
        <v>28.5</v>
      </c>
      <c r="I165" s="193"/>
      <c r="J165" s="194">
        <f>ROUND(I165*H165,2)</f>
        <v>0</v>
      </c>
      <c r="K165" s="190" t="s">
        <v>143</v>
      </c>
      <c r="L165" s="40"/>
      <c r="M165" s="195" t="s">
        <v>19</v>
      </c>
      <c r="N165" s="196" t="s">
        <v>46</v>
      </c>
      <c r="O165" s="65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9" t="s">
        <v>144</v>
      </c>
      <c r="AT165" s="199" t="s">
        <v>139</v>
      </c>
      <c r="AU165" s="199" t="s">
        <v>85</v>
      </c>
      <c r="AY165" s="18" t="s">
        <v>137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8" t="s">
        <v>83</v>
      </c>
      <c r="BK165" s="200">
        <f>ROUND(I165*H165,2)</f>
        <v>0</v>
      </c>
      <c r="BL165" s="18" t="s">
        <v>144</v>
      </c>
      <c r="BM165" s="199" t="s">
        <v>164</v>
      </c>
    </row>
    <row r="166" spans="2:51" s="15" customFormat="1" ht="11.25">
      <c r="B166" s="224"/>
      <c r="C166" s="225"/>
      <c r="D166" s="203" t="s">
        <v>145</v>
      </c>
      <c r="E166" s="226" t="s">
        <v>19</v>
      </c>
      <c r="F166" s="227" t="s">
        <v>394</v>
      </c>
      <c r="G166" s="225"/>
      <c r="H166" s="226" t="s">
        <v>19</v>
      </c>
      <c r="I166" s="228"/>
      <c r="J166" s="225"/>
      <c r="K166" s="225"/>
      <c r="L166" s="229"/>
      <c r="M166" s="230"/>
      <c r="N166" s="231"/>
      <c r="O166" s="231"/>
      <c r="P166" s="231"/>
      <c r="Q166" s="231"/>
      <c r="R166" s="231"/>
      <c r="S166" s="231"/>
      <c r="T166" s="232"/>
      <c r="AT166" s="233" t="s">
        <v>145</v>
      </c>
      <c r="AU166" s="233" t="s">
        <v>85</v>
      </c>
      <c r="AV166" s="15" t="s">
        <v>83</v>
      </c>
      <c r="AW166" s="15" t="s">
        <v>35</v>
      </c>
      <c r="AX166" s="15" t="s">
        <v>75</v>
      </c>
      <c r="AY166" s="233" t="s">
        <v>137</v>
      </c>
    </row>
    <row r="167" spans="2:51" s="13" customFormat="1" ht="11.25">
      <c r="B167" s="201"/>
      <c r="C167" s="202"/>
      <c r="D167" s="203" t="s">
        <v>145</v>
      </c>
      <c r="E167" s="204" t="s">
        <v>19</v>
      </c>
      <c r="F167" s="205" t="s">
        <v>395</v>
      </c>
      <c r="G167" s="202"/>
      <c r="H167" s="206">
        <v>28.5</v>
      </c>
      <c r="I167" s="207"/>
      <c r="J167" s="202"/>
      <c r="K167" s="202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145</v>
      </c>
      <c r="AU167" s="212" t="s">
        <v>85</v>
      </c>
      <c r="AV167" s="13" t="s">
        <v>85</v>
      </c>
      <c r="AW167" s="13" t="s">
        <v>35</v>
      </c>
      <c r="AX167" s="13" t="s">
        <v>75</v>
      </c>
      <c r="AY167" s="212" t="s">
        <v>137</v>
      </c>
    </row>
    <row r="168" spans="2:51" s="14" customFormat="1" ht="11.25">
      <c r="B168" s="213"/>
      <c r="C168" s="214"/>
      <c r="D168" s="203" t="s">
        <v>145</v>
      </c>
      <c r="E168" s="215" t="s">
        <v>19</v>
      </c>
      <c r="F168" s="216" t="s">
        <v>147</v>
      </c>
      <c r="G168" s="214"/>
      <c r="H168" s="217">
        <v>28.5</v>
      </c>
      <c r="I168" s="218"/>
      <c r="J168" s="214"/>
      <c r="K168" s="214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145</v>
      </c>
      <c r="AU168" s="223" t="s">
        <v>85</v>
      </c>
      <c r="AV168" s="14" t="s">
        <v>144</v>
      </c>
      <c r="AW168" s="14" t="s">
        <v>35</v>
      </c>
      <c r="AX168" s="14" t="s">
        <v>83</v>
      </c>
      <c r="AY168" s="223" t="s">
        <v>137</v>
      </c>
    </row>
    <row r="169" spans="1:65" s="2" customFormat="1" ht="21.75" customHeight="1">
      <c r="A169" s="35"/>
      <c r="B169" s="36"/>
      <c r="C169" s="188" t="s">
        <v>154</v>
      </c>
      <c r="D169" s="188" t="s">
        <v>139</v>
      </c>
      <c r="E169" s="189" t="s">
        <v>396</v>
      </c>
      <c r="F169" s="190" t="s">
        <v>397</v>
      </c>
      <c r="G169" s="191" t="s">
        <v>142</v>
      </c>
      <c r="H169" s="192">
        <v>5.4</v>
      </c>
      <c r="I169" s="193"/>
      <c r="J169" s="194">
        <f>ROUND(I169*H169,2)</f>
        <v>0</v>
      </c>
      <c r="K169" s="190" t="s">
        <v>143</v>
      </c>
      <c r="L169" s="40"/>
      <c r="M169" s="195" t="s">
        <v>19</v>
      </c>
      <c r="N169" s="196" t="s">
        <v>46</v>
      </c>
      <c r="O169" s="65"/>
      <c r="P169" s="197">
        <f>O169*H169</f>
        <v>0</v>
      </c>
      <c r="Q169" s="197">
        <v>0</v>
      </c>
      <c r="R169" s="197">
        <f>Q169*H169</f>
        <v>0</v>
      </c>
      <c r="S169" s="197">
        <v>0</v>
      </c>
      <c r="T169" s="198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9" t="s">
        <v>144</v>
      </c>
      <c r="AT169" s="199" t="s">
        <v>139</v>
      </c>
      <c r="AU169" s="199" t="s">
        <v>85</v>
      </c>
      <c r="AY169" s="18" t="s">
        <v>137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8" t="s">
        <v>83</v>
      </c>
      <c r="BK169" s="200">
        <f>ROUND(I169*H169,2)</f>
        <v>0</v>
      </c>
      <c r="BL169" s="18" t="s">
        <v>144</v>
      </c>
      <c r="BM169" s="199" t="s">
        <v>169</v>
      </c>
    </row>
    <row r="170" spans="2:51" s="15" customFormat="1" ht="11.25">
      <c r="B170" s="224"/>
      <c r="C170" s="225"/>
      <c r="D170" s="203" t="s">
        <v>145</v>
      </c>
      <c r="E170" s="226" t="s">
        <v>19</v>
      </c>
      <c r="F170" s="227" t="s">
        <v>398</v>
      </c>
      <c r="G170" s="225"/>
      <c r="H170" s="226" t="s">
        <v>19</v>
      </c>
      <c r="I170" s="228"/>
      <c r="J170" s="225"/>
      <c r="K170" s="225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145</v>
      </c>
      <c r="AU170" s="233" t="s">
        <v>85</v>
      </c>
      <c r="AV170" s="15" t="s">
        <v>83</v>
      </c>
      <c r="AW170" s="15" t="s">
        <v>35</v>
      </c>
      <c r="AX170" s="15" t="s">
        <v>75</v>
      </c>
      <c r="AY170" s="233" t="s">
        <v>137</v>
      </c>
    </row>
    <row r="171" spans="2:51" s="13" customFormat="1" ht="11.25">
      <c r="B171" s="201"/>
      <c r="C171" s="202"/>
      <c r="D171" s="203" t="s">
        <v>145</v>
      </c>
      <c r="E171" s="204" t="s">
        <v>19</v>
      </c>
      <c r="F171" s="205" t="s">
        <v>399</v>
      </c>
      <c r="G171" s="202"/>
      <c r="H171" s="206">
        <v>5.4</v>
      </c>
      <c r="I171" s="207"/>
      <c r="J171" s="202"/>
      <c r="K171" s="202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145</v>
      </c>
      <c r="AU171" s="212" t="s">
        <v>85</v>
      </c>
      <c r="AV171" s="13" t="s">
        <v>85</v>
      </c>
      <c r="AW171" s="13" t="s">
        <v>35</v>
      </c>
      <c r="AX171" s="13" t="s">
        <v>75</v>
      </c>
      <c r="AY171" s="212" t="s">
        <v>137</v>
      </c>
    </row>
    <row r="172" spans="2:51" s="14" customFormat="1" ht="11.25">
      <c r="B172" s="213"/>
      <c r="C172" s="214"/>
      <c r="D172" s="203" t="s">
        <v>145</v>
      </c>
      <c r="E172" s="215" t="s">
        <v>19</v>
      </c>
      <c r="F172" s="216" t="s">
        <v>147</v>
      </c>
      <c r="G172" s="214"/>
      <c r="H172" s="217">
        <v>5.4</v>
      </c>
      <c r="I172" s="218"/>
      <c r="J172" s="214"/>
      <c r="K172" s="214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145</v>
      </c>
      <c r="AU172" s="223" t="s">
        <v>85</v>
      </c>
      <c r="AV172" s="14" t="s">
        <v>144</v>
      </c>
      <c r="AW172" s="14" t="s">
        <v>35</v>
      </c>
      <c r="AX172" s="14" t="s">
        <v>83</v>
      </c>
      <c r="AY172" s="223" t="s">
        <v>137</v>
      </c>
    </row>
    <row r="173" spans="1:65" s="2" customFormat="1" ht="16.5" customHeight="1">
      <c r="A173" s="35"/>
      <c r="B173" s="36"/>
      <c r="C173" s="188" t="s">
        <v>170</v>
      </c>
      <c r="D173" s="188" t="s">
        <v>139</v>
      </c>
      <c r="E173" s="189" t="s">
        <v>400</v>
      </c>
      <c r="F173" s="190" t="s">
        <v>401</v>
      </c>
      <c r="G173" s="191" t="s">
        <v>142</v>
      </c>
      <c r="H173" s="192">
        <v>5.783</v>
      </c>
      <c r="I173" s="193"/>
      <c r="J173" s="194">
        <f>ROUND(I173*H173,2)</f>
        <v>0</v>
      </c>
      <c r="K173" s="190" t="s">
        <v>143</v>
      </c>
      <c r="L173" s="40"/>
      <c r="M173" s="195" t="s">
        <v>19</v>
      </c>
      <c r="N173" s="196" t="s">
        <v>46</v>
      </c>
      <c r="O173" s="65"/>
      <c r="P173" s="197">
        <f>O173*H173</f>
        <v>0</v>
      </c>
      <c r="Q173" s="197">
        <v>0</v>
      </c>
      <c r="R173" s="197">
        <f>Q173*H173</f>
        <v>0</v>
      </c>
      <c r="S173" s="197">
        <v>0</v>
      </c>
      <c r="T173" s="198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9" t="s">
        <v>144</v>
      </c>
      <c r="AT173" s="199" t="s">
        <v>139</v>
      </c>
      <c r="AU173" s="199" t="s">
        <v>85</v>
      </c>
      <c r="AY173" s="18" t="s">
        <v>137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8" t="s">
        <v>83</v>
      </c>
      <c r="BK173" s="200">
        <f>ROUND(I173*H173,2)</f>
        <v>0</v>
      </c>
      <c r="BL173" s="18" t="s">
        <v>144</v>
      </c>
      <c r="BM173" s="199" t="s">
        <v>173</v>
      </c>
    </row>
    <row r="174" spans="2:51" s="15" customFormat="1" ht="11.25">
      <c r="B174" s="224"/>
      <c r="C174" s="225"/>
      <c r="D174" s="203" t="s">
        <v>145</v>
      </c>
      <c r="E174" s="226" t="s">
        <v>19</v>
      </c>
      <c r="F174" s="227" t="s">
        <v>402</v>
      </c>
      <c r="G174" s="225"/>
      <c r="H174" s="226" t="s">
        <v>19</v>
      </c>
      <c r="I174" s="228"/>
      <c r="J174" s="225"/>
      <c r="K174" s="225"/>
      <c r="L174" s="229"/>
      <c r="M174" s="230"/>
      <c r="N174" s="231"/>
      <c r="O174" s="231"/>
      <c r="P174" s="231"/>
      <c r="Q174" s="231"/>
      <c r="R174" s="231"/>
      <c r="S174" s="231"/>
      <c r="T174" s="232"/>
      <c r="AT174" s="233" t="s">
        <v>145</v>
      </c>
      <c r="AU174" s="233" t="s">
        <v>85</v>
      </c>
      <c r="AV174" s="15" t="s">
        <v>83</v>
      </c>
      <c r="AW174" s="15" t="s">
        <v>35</v>
      </c>
      <c r="AX174" s="15" t="s">
        <v>75</v>
      </c>
      <c r="AY174" s="233" t="s">
        <v>137</v>
      </c>
    </row>
    <row r="175" spans="2:51" s="13" customFormat="1" ht="11.25">
      <c r="B175" s="201"/>
      <c r="C175" s="202"/>
      <c r="D175" s="203" t="s">
        <v>145</v>
      </c>
      <c r="E175" s="204" t="s">
        <v>19</v>
      </c>
      <c r="F175" s="205" t="s">
        <v>403</v>
      </c>
      <c r="G175" s="202"/>
      <c r="H175" s="206">
        <v>5.783</v>
      </c>
      <c r="I175" s="207"/>
      <c r="J175" s="202"/>
      <c r="K175" s="202"/>
      <c r="L175" s="208"/>
      <c r="M175" s="209"/>
      <c r="N175" s="210"/>
      <c r="O175" s="210"/>
      <c r="P175" s="210"/>
      <c r="Q175" s="210"/>
      <c r="R175" s="210"/>
      <c r="S175" s="210"/>
      <c r="T175" s="211"/>
      <c r="AT175" s="212" t="s">
        <v>145</v>
      </c>
      <c r="AU175" s="212" t="s">
        <v>85</v>
      </c>
      <c r="AV175" s="13" t="s">
        <v>85</v>
      </c>
      <c r="AW175" s="13" t="s">
        <v>35</v>
      </c>
      <c r="AX175" s="13" t="s">
        <v>75</v>
      </c>
      <c r="AY175" s="212" t="s">
        <v>137</v>
      </c>
    </row>
    <row r="176" spans="2:51" s="14" customFormat="1" ht="11.25">
      <c r="B176" s="213"/>
      <c r="C176" s="214"/>
      <c r="D176" s="203" t="s">
        <v>145</v>
      </c>
      <c r="E176" s="215" t="s">
        <v>19</v>
      </c>
      <c r="F176" s="216" t="s">
        <v>147</v>
      </c>
      <c r="G176" s="214"/>
      <c r="H176" s="217">
        <v>5.783</v>
      </c>
      <c r="I176" s="218"/>
      <c r="J176" s="214"/>
      <c r="K176" s="214"/>
      <c r="L176" s="219"/>
      <c r="M176" s="220"/>
      <c r="N176" s="221"/>
      <c r="O176" s="221"/>
      <c r="P176" s="221"/>
      <c r="Q176" s="221"/>
      <c r="R176" s="221"/>
      <c r="S176" s="221"/>
      <c r="T176" s="222"/>
      <c r="AT176" s="223" t="s">
        <v>145</v>
      </c>
      <c r="AU176" s="223" t="s">
        <v>85</v>
      </c>
      <c r="AV176" s="14" t="s">
        <v>144</v>
      </c>
      <c r="AW176" s="14" t="s">
        <v>35</v>
      </c>
      <c r="AX176" s="14" t="s">
        <v>83</v>
      </c>
      <c r="AY176" s="223" t="s">
        <v>137</v>
      </c>
    </row>
    <row r="177" spans="1:65" s="2" customFormat="1" ht="33" customHeight="1">
      <c r="A177" s="35"/>
      <c r="B177" s="36"/>
      <c r="C177" s="188" t="s">
        <v>158</v>
      </c>
      <c r="D177" s="188" t="s">
        <v>139</v>
      </c>
      <c r="E177" s="189" t="s">
        <v>404</v>
      </c>
      <c r="F177" s="190" t="s">
        <v>405</v>
      </c>
      <c r="G177" s="191" t="s">
        <v>142</v>
      </c>
      <c r="H177" s="192">
        <v>33.9</v>
      </c>
      <c r="I177" s="193"/>
      <c r="J177" s="194">
        <f>ROUND(I177*H177,2)</f>
        <v>0</v>
      </c>
      <c r="K177" s="190" t="s">
        <v>143</v>
      </c>
      <c r="L177" s="40"/>
      <c r="M177" s="195" t="s">
        <v>19</v>
      </c>
      <c r="N177" s="196" t="s">
        <v>46</v>
      </c>
      <c r="O177" s="65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9" t="s">
        <v>144</v>
      </c>
      <c r="AT177" s="199" t="s">
        <v>139</v>
      </c>
      <c r="AU177" s="199" t="s">
        <v>85</v>
      </c>
      <c r="AY177" s="18" t="s">
        <v>137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8" t="s">
        <v>83</v>
      </c>
      <c r="BK177" s="200">
        <f>ROUND(I177*H177,2)</f>
        <v>0</v>
      </c>
      <c r="BL177" s="18" t="s">
        <v>144</v>
      </c>
      <c r="BM177" s="199" t="s">
        <v>178</v>
      </c>
    </row>
    <row r="178" spans="2:51" s="15" customFormat="1" ht="11.25">
      <c r="B178" s="224"/>
      <c r="C178" s="225"/>
      <c r="D178" s="203" t="s">
        <v>145</v>
      </c>
      <c r="E178" s="226" t="s">
        <v>19</v>
      </c>
      <c r="F178" s="227" t="s">
        <v>394</v>
      </c>
      <c r="G178" s="225"/>
      <c r="H178" s="226" t="s">
        <v>19</v>
      </c>
      <c r="I178" s="228"/>
      <c r="J178" s="225"/>
      <c r="K178" s="225"/>
      <c r="L178" s="229"/>
      <c r="M178" s="230"/>
      <c r="N178" s="231"/>
      <c r="O178" s="231"/>
      <c r="P178" s="231"/>
      <c r="Q178" s="231"/>
      <c r="R178" s="231"/>
      <c r="S178" s="231"/>
      <c r="T178" s="232"/>
      <c r="AT178" s="233" t="s">
        <v>145</v>
      </c>
      <c r="AU178" s="233" t="s">
        <v>85</v>
      </c>
      <c r="AV178" s="15" t="s">
        <v>83</v>
      </c>
      <c r="AW178" s="15" t="s">
        <v>35</v>
      </c>
      <c r="AX178" s="15" t="s">
        <v>75</v>
      </c>
      <c r="AY178" s="233" t="s">
        <v>137</v>
      </c>
    </row>
    <row r="179" spans="2:51" s="13" customFormat="1" ht="11.25">
      <c r="B179" s="201"/>
      <c r="C179" s="202"/>
      <c r="D179" s="203" t="s">
        <v>145</v>
      </c>
      <c r="E179" s="204" t="s">
        <v>19</v>
      </c>
      <c r="F179" s="205" t="s">
        <v>395</v>
      </c>
      <c r="G179" s="202"/>
      <c r="H179" s="206">
        <v>28.5</v>
      </c>
      <c r="I179" s="207"/>
      <c r="J179" s="202"/>
      <c r="K179" s="202"/>
      <c r="L179" s="208"/>
      <c r="M179" s="209"/>
      <c r="N179" s="210"/>
      <c r="O179" s="210"/>
      <c r="P179" s="210"/>
      <c r="Q179" s="210"/>
      <c r="R179" s="210"/>
      <c r="S179" s="210"/>
      <c r="T179" s="211"/>
      <c r="AT179" s="212" t="s">
        <v>145</v>
      </c>
      <c r="AU179" s="212" t="s">
        <v>85</v>
      </c>
      <c r="AV179" s="13" t="s">
        <v>85</v>
      </c>
      <c r="AW179" s="13" t="s">
        <v>35</v>
      </c>
      <c r="AX179" s="13" t="s">
        <v>75</v>
      </c>
      <c r="AY179" s="212" t="s">
        <v>137</v>
      </c>
    </row>
    <row r="180" spans="2:51" s="15" customFormat="1" ht="11.25">
      <c r="B180" s="224"/>
      <c r="C180" s="225"/>
      <c r="D180" s="203" t="s">
        <v>145</v>
      </c>
      <c r="E180" s="226" t="s">
        <v>19</v>
      </c>
      <c r="F180" s="227" t="s">
        <v>398</v>
      </c>
      <c r="G180" s="225"/>
      <c r="H180" s="226" t="s">
        <v>19</v>
      </c>
      <c r="I180" s="228"/>
      <c r="J180" s="225"/>
      <c r="K180" s="225"/>
      <c r="L180" s="229"/>
      <c r="M180" s="230"/>
      <c r="N180" s="231"/>
      <c r="O180" s="231"/>
      <c r="P180" s="231"/>
      <c r="Q180" s="231"/>
      <c r="R180" s="231"/>
      <c r="S180" s="231"/>
      <c r="T180" s="232"/>
      <c r="AT180" s="233" t="s">
        <v>145</v>
      </c>
      <c r="AU180" s="233" t="s">
        <v>85</v>
      </c>
      <c r="AV180" s="15" t="s">
        <v>83</v>
      </c>
      <c r="AW180" s="15" t="s">
        <v>35</v>
      </c>
      <c r="AX180" s="15" t="s">
        <v>75</v>
      </c>
      <c r="AY180" s="233" t="s">
        <v>137</v>
      </c>
    </row>
    <row r="181" spans="2:51" s="13" customFormat="1" ht="11.25">
      <c r="B181" s="201"/>
      <c r="C181" s="202"/>
      <c r="D181" s="203" t="s">
        <v>145</v>
      </c>
      <c r="E181" s="204" t="s">
        <v>19</v>
      </c>
      <c r="F181" s="205" t="s">
        <v>399</v>
      </c>
      <c r="G181" s="202"/>
      <c r="H181" s="206">
        <v>5.4</v>
      </c>
      <c r="I181" s="207"/>
      <c r="J181" s="202"/>
      <c r="K181" s="202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145</v>
      </c>
      <c r="AU181" s="212" t="s">
        <v>85</v>
      </c>
      <c r="AV181" s="13" t="s">
        <v>85</v>
      </c>
      <c r="AW181" s="13" t="s">
        <v>35</v>
      </c>
      <c r="AX181" s="13" t="s">
        <v>75</v>
      </c>
      <c r="AY181" s="212" t="s">
        <v>137</v>
      </c>
    </row>
    <row r="182" spans="2:51" s="14" customFormat="1" ht="11.25">
      <c r="B182" s="213"/>
      <c r="C182" s="214"/>
      <c r="D182" s="203" t="s">
        <v>145</v>
      </c>
      <c r="E182" s="215" t="s">
        <v>19</v>
      </c>
      <c r="F182" s="216" t="s">
        <v>147</v>
      </c>
      <c r="G182" s="214"/>
      <c r="H182" s="217">
        <v>33.9</v>
      </c>
      <c r="I182" s="218"/>
      <c r="J182" s="214"/>
      <c r="K182" s="214"/>
      <c r="L182" s="219"/>
      <c r="M182" s="220"/>
      <c r="N182" s="221"/>
      <c r="O182" s="221"/>
      <c r="P182" s="221"/>
      <c r="Q182" s="221"/>
      <c r="R182" s="221"/>
      <c r="S182" s="221"/>
      <c r="T182" s="222"/>
      <c r="AT182" s="223" t="s">
        <v>145</v>
      </c>
      <c r="AU182" s="223" t="s">
        <v>85</v>
      </c>
      <c r="AV182" s="14" t="s">
        <v>144</v>
      </c>
      <c r="AW182" s="14" t="s">
        <v>35</v>
      </c>
      <c r="AX182" s="14" t="s">
        <v>83</v>
      </c>
      <c r="AY182" s="223" t="s">
        <v>137</v>
      </c>
    </row>
    <row r="183" spans="1:65" s="2" customFormat="1" ht="21.75" customHeight="1">
      <c r="A183" s="35"/>
      <c r="B183" s="36"/>
      <c r="C183" s="188" t="s">
        <v>181</v>
      </c>
      <c r="D183" s="188" t="s">
        <v>139</v>
      </c>
      <c r="E183" s="189" t="s">
        <v>162</v>
      </c>
      <c r="F183" s="190" t="s">
        <v>163</v>
      </c>
      <c r="G183" s="191" t="s">
        <v>142</v>
      </c>
      <c r="H183" s="192">
        <v>764.078</v>
      </c>
      <c r="I183" s="193"/>
      <c r="J183" s="194">
        <f>ROUND(I183*H183,2)</f>
        <v>0</v>
      </c>
      <c r="K183" s="190" t="s">
        <v>143</v>
      </c>
      <c r="L183" s="40"/>
      <c r="M183" s="195" t="s">
        <v>19</v>
      </c>
      <c r="N183" s="196" t="s">
        <v>46</v>
      </c>
      <c r="O183" s="65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9" t="s">
        <v>144</v>
      </c>
      <c r="AT183" s="199" t="s">
        <v>139</v>
      </c>
      <c r="AU183" s="199" t="s">
        <v>85</v>
      </c>
      <c r="AY183" s="18" t="s">
        <v>137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8" t="s">
        <v>83</v>
      </c>
      <c r="BK183" s="200">
        <f>ROUND(I183*H183,2)</f>
        <v>0</v>
      </c>
      <c r="BL183" s="18" t="s">
        <v>144</v>
      </c>
      <c r="BM183" s="199" t="s">
        <v>182</v>
      </c>
    </row>
    <row r="184" spans="2:51" s="13" customFormat="1" ht="11.25">
      <c r="B184" s="201"/>
      <c r="C184" s="202"/>
      <c r="D184" s="203" t="s">
        <v>145</v>
      </c>
      <c r="E184" s="204" t="s">
        <v>19</v>
      </c>
      <c r="F184" s="205" t="s">
        <v>406</v>
      </c>
      <c r="G184" s="202"/>
      <c r="H184" s="206">
        <v>539.494</v>
      </c>
      <c r="I184" s="207"/>
      <c r="J184" s="202"/>
      <c r="K184" s="202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145</v>
      </c>
      <c r="AU184" s="212" t="s">
        <v>85</v>
      </c>
      <c r="AV184" s="13" t="s">
        <v>85</v>
      </c>
      <c r="AW184" s="13" t="s">
        <v>35</v>
      </c>
      <c r="AX184" s="13" t="s">
        <v>75</v>
      </c>
      <c r="AY184" s="212" t="s">
        <v>137</v>
      </c>
    </row>
    <row r="185" spans="2:51" s="15" customFormat="1" ht="11.25">
      <c r="B185" s="224"/>
      <c r="C185" s="225"/>
      <c r="D185" s="203" t="s">
        <v>145</v>
      </c>
      <c r="E185" s="226" t="s">
        <v>19</v>
      </c>
      <c r="F185" s="227" t="s">
        <v>407</v>
      </c>
      <c r="G185" s="225"/>
      <c r="H185" s="226" t="s">
        <v>19</v>
      </c>
      <c r="I185" s="228"/>
      <c r="J185" s="225"/>
      <c r="K185" s="225"/>
      <c r="L185" s="229"/>
      <c r="M185" s="230"/>
      <c r="N185" s="231"/>
      <c r="O185" s="231"/>
      <c r="P185" s="231"/>
      <c r="Q185" s="231"/>
      <c r="R185" s="231"/>
      <c r="S185" s="231"/>
      <c r="T185" s="232"/>
      <c r="AT185" s="233" t="s">
        <v>145</v>
      </c>
      <c r="AU185" s="233" t="s">
        <v>85</v>
      </c>
      <c r="AV185" s="15" t="s">
        <v>83</v>
      </c>
      <c r="AW185" s="15" t="s">
        <v>35</v>
      </c>
      <c r="AX185" s="15" t="s">
        <v>75</v>
      </c>
      <c r="AY185" s="233" t="s">
        <v>137</v>
      </c>
    </row>
    <row r="186" spans="2:51" s="13" customFormat="1" ht="11.25">
      <c r="B186" s="201"/>
      <c r="C186" s="202"/>
      <c r="D186" s="203" t="s">
        <v>145</v>
      </c>
      <c r="E186" s="204" t="s">
        <v>19</v>
      </c>
      <c r="F186" s="205" t="s">
        <v>408</v>
      </c>
      <c r="G186" s="202"/>
      <c r="H186" s="206">
        <v>224.584</v>
      </c>
      <c r="I186" s="207"/>
      <c r="J186" s="202"/>
      <c r="K186" s="202"/>
      <c r="L186" s="208"/>
      <c r="M186" s="209"/>
      <c r="N186" s="210"/>
      <c r="O186" s="210"/>
      <c r="P186" s="210"/>
      <c r="Q186" s="210"/>
      <c r="R186" s="210"/>
      <c r="S186" s="210"/>
      <c r="T186" s="211"/>
      <c r="AT186" s="212" t="s">
        <v>145</v>
      </c>
      <c r="AU186" s="212" t="s">
        <v>85</v>
      </c>
      <c r="AV186" s="13" t="s">
        <v>85</v>
      </c>
      <c r="AW186" s="13" t="s">
        <v>35</v>
      </c>
      <c r="AX186" s="13" t="s">
        <v>75</v>
      </c>
      <c r="AY186" s="212" t="s">
        <v>137</v>
      </c>
    </row>
    <row r="187" spans="2:51" s="14" customFormat="1" ht="11.25">
      <c r="B187" s="213"/>
      <c r="C187" s="214"/>
      <c r="D187" s="203" t="s">
        <v>145</v>
      </c>
      <c r="E187" s="215" t="s">
        <v>19</v>
      </c>
      <c r="F187" s="216" t="s">
        <v>147</v>
      </c>
      <c r="G187" s="214"/>
      <c r="H187" s="217">
        <v>764.078</v>
      </c>
      <c r="I187" s="218"/>
      <c r="J187" s="214"/>
      <c r="K187" s="214"/>
      <c r="L187" s="219"/>
      <c r="M187" s="220"/>
      <c r="N187" s="221"/>
      <c r="O187" s="221"/>
      <c r="P187" s="221"/>
      <c r="Q187" s="221"/>
      <c r="R187" s="221"/>
      <c r="S187" s="221"/>
      <c r="T187" s="222"/>
      <c r="AT187" s="223" t="s">
        <v>145</v>
      </c>
      <c r="AU187" s="223" t="s">
        <v>85</v>
      </c>
      <c r="AV187" s="14" t="s">
        <v>144</v>
      </c>
      <c r="AW187" s="14" t="s">
        <v>35</v>
      </c>
      <c r="AX187" s="14" t="s">
        <v>83</v>
      </c>
      <c r="AY187" s="223" t="s">
        <v>137</v>
      </c>
    </row>
    <row r="188" spans="1:65" s="2" customFormat="1" ht="33" customHeight="1">
      <c r="A188" s="35"/>
      <c r="B188" s="36"/>
      <c r="C188" s="188" t="s">
        <v>164</v>
      </c>
      <c r="D188" s="188" t="s">
        <v>139</v>
      </c>
      <c r="E188" s="189" t="s">
        <v>167</v>
      </c>
      <c r="F188" s="190" t="s">
        <v>168</v>
      </c>
      <c r="G188" s="191" t="s">
        <v>142</v>
      </c>
      <c r="H188" s="192">
        <v>764.078</v>
      </c>
      <c r="I188" s="193"/>
      <c r="J188" s="194">
        <f>ROUND(I188*H188,2)</f>
        <v>0</v>
      </c>
      <c r="K188" s="190" t="s">
        <v>143</v>
      </c>
      <c r="L188" s="40"/>
      <c r="M188" s="195" t="s">
        <v>19</v>
      </c>
      <c r="N188" s="196" t="s">
        <v>46</v>
      </c>
      <c r="O188" s="65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9" t="s">
        <v>144</v>
      </c>
      <c r="AT188" s="199" t="s">
        <v>139</v>
      </c>
      <c r="AU188" s="199" t="s">
        <v>85</v>
      </c>
      <c r="AY188" s="18" t="s">
        <v>137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8" t="s">
        <v>83</v>
      </c>
      <c r="BK188" s="200">
        <f>ROUND(I188*H188,2)</f>
        <v>0</v>
      </c>
      <c r="BL188" s="18" t="s">
        <v>144</v>
      </c>
      <c r="BM188" s="199" t="s">
        <v>186</v>
      </c>
    </row>
    <row r="189" spans="1:65" s="2" customFormat="1" ht="21.75" customHeight="1">
      <c r="A189" s="35"/>
      <c r="B189" s="36"/>
      <c r="C189" s="188" t="s">
        <v>190</v>
      </c>
      <c r="D189" s="188" t="s">
        <v>139</v>
      </c>
      <c r="E189" s="189" t="s">
        <v>409</v>
      </c>
      <c r="F189" s="190" t="s">
        <v>410</v>
      </c>
      <c r="G189" s="191" t="s">
        <v>142</v>
      </c>
      <c r="H189" s="192">
        <v>224.584</v>
      </c>
      <c r="I189" s="193"/>
      <c r="J189" s="194">
        <f>ROUND(I189*H189,2)</f>
        <v>0</v>
      </c>
      <c r="K189" s="190" t="s">
        <v>143</v>
      </c>
      <c r="L189" s="40"/>
      <c r="M189" s="195" t="s">
        <v>19</v>
      </c>
      <c r="N189" s="196" t="s">
        <v>46</v>
      </c>
      <c r="O189" s="65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9" t="s">
        <v>144</v>
      </c>
      <c r="AT189" s="199" t="s">
        <v>139</v>
      </c>
      <c r="AU189" s="199" t="s">
        <v>85</v>
      </c>
      <c r="AY189" s="18" t="s">
        <v>137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8" t="s">
        <v>83</v>
      </c>
      <c r="BK189" s="200">
        <f>ROUND(I189*H189,2)</f>
        <v>0</v>
      </c>
      <c r="BL189" s="18" t="s">
        <v>144</v>
      </c>
      <c r="BM189" s="199" t="s">
        <v>193</v>
      </c>
    </row>
    <row r="190" spans="2:51" s="15" customFormat="1" ht="11.25">
      <c r="B190" s="224"/>
      <c r="C190" s="225"/>
      <c r="D190" s="203" t="s">
        <v>145</v>
      </c>
      <c r="E190" s="226" t="s">
        <v>19</v>
      </c>
      <c r="F190" s="227" t="s">
        <v>411</v>
      </c>
      <c r="G190" s="225"/>
      <c r="H190" s="226" t="s">
        <v>19</v>
      </c>
      <c r="I190" s="228"/>
      <c r="J190" s="225"/>
      <c r="K190" s="225"/>
      <c r="L190" s="229"/>
      <c r="M190" s="230"/>
      <c r="N190" s="231"/>
      <c r="O190" s="231"/>
      <c r="P190" s="231"/>
      <c r="Q190" s="231"/>
      <c r="R190" s="231"/>
      <c r="S190" s="231"/>
      <c r="T190" s="232"/>
      <c r="AT190" s="233" t="s">
        <v>145</v>
      </c>
      <c r="AU190" s="233" t="s">
        <v>85</v>
      </c>
      <c r="AV190" s="15" t="s">
        <v>83</v>
      </c>
      <c r="AW190" s="15" t="s">
        <v>35</v>
      </c>
      <c r="AX190" s="15" t="s">
        <v>75</v>
      </c>
      <c r="AY190" s="233" t="s">
        <v>137</v>
      </c>
    </row>
    <row r="191" spans="2:51" s="13" customFormat="1" ht="11.25">
      <c r="B191" s="201"/>
      <c r="C191" s="202"/>
      <c r="D191" s="203" t="s">
        <v>145</v>
      </c>
      <c r="E191" s="204" t="s">
        <v>19</v>
      </c>
      <c r="F191" s="205" t="s">
        <v>412</v>
      </c>
      <c r="G191" s="202"/>
      <c r="H191" s="206">
        <v>224.584</v>
      </c>
      <c r="I191" s="207"/>
      <c r="J191" s="202"/>
      <c r="K191" s="202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145</v>
      </c>
      <c r="AU191" s="212" t="s">
        <v>85</v>
      </c>
      <c r="AV191" s="13" t="s">
        <v>85</v>
      </c>
      <c r="AW191" s="13" t="s">
        <v>35</v>
      </c>
      <c r="AX191" s="13" t="s">
        <v>75</v>
      </c>
      <c r="AY191" s="212" t="s">
        <v>137</v>
      </c>
    </row>
    <row r="192" spans="2:51" s="14" customFormat="1" ht="11.25">
      <c r="B192" s="213"/>
      <c r="C192" s="214"/>
      <c r="D192" s="203" t="s">
        <v>145</v>
      </c>
      <c r="E192" s="215" t="s">
        <v>19</v>
      </c>
      <c r="F192" s="216" t="s">
        <v>147</v>
      </c>
      <c r="G192" s="214"/>
      <c r="H192" s="217">
        <v>224.584</v>
      </c>
      <c r="I192" s="218"/>
      <c r="J192" s="214"/>
      <c r="K192" s="214"/>
      <c r="L192" s="219"/>
      <c r="M192" s="220"/>
      <c r="N192" s="221"/>
      <c r="O192" s="221"/>
      <c r="P192" s="221"/>
      <c r="Q192" s="221"/>
      <c r="R192" s="221"/>
      <c r="S192" s="221"/>
      <c r="T192" s="222"/>
      <c r="AT192" s="223" t="s">
        <v>145</v>
      </c>
      <c r="AU192" s="223" t="s">
        <v>85</v>
      </c>
      <c r="AV192" s="14" t="s">
        <v>144</v>
      </c>
      <c r="AW192" s="14" t="s">
        <v>35</v>
      </c>
      <c r="AX192" s="14" t="s">
        <v>83</v>
      </c>
      <c r="AY192" s="223" t="s">
        <v>137</v>
      </c>
    </row>
    <row r="193" spans="1:65" s="2" customFormat="1" ht="16.5" customHeight="1">
      <c r="A193" s="35"/>
      <c r="B193" s="36"/>
      <c r="C193" s="188" t="s">
        <v>169</v>
      </c>
      <c r="D193" s="188" t="s">
        <v>139</v>
      </c>
      <c r="E193" s="189" t="s">
        <v>171</v>
      </c>
      <c r="F193" s="190" t="s">
        <v>172</v>
      </c>
      <c r="G193" s="191" t="s">
        <v>142</v>
      </c>
      <c r="H193" s="192">
        <v>539.494</v>
      </c>
      <c r="I193" s="193"/>
      <c r="J193" s="194">
        <f>ROUND(I193*H193,2)</f>
        <v>0</v>
      </c>
      <c r="K193" s="190" t="s">
        <v>143</v>
      </c>
      <c r="L193" s="40"/>
      <c r="M193" s="195" t="s">
        <v>19</v>
      </c>
      <c r="N193" s="196" t="s">
        <v>46</v>
      </c>
      <c r="O193" s="65"/>
      <c r="P193" s="197">
        <f>O193*H193</f>
        <v>0</v>
      </c>
      <c r="Q193" s="197">
        <v>0</v>
      </c>
      <c r="R193" s="197">
        <f>Q193*H193</f>
        <v>0</v>
      </c>
      <c r="S193" s="197">
        <v>0</v>
      </c>
      <c r="T193" s="198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9" t="s">
        <v>144</v>
      </c>
      <c r="AT193" s="199" t="s">
        <v>139</v>
      </c>
      <c r="AU193" s="199" t="s">
        <v>85</v>
      </c>
      <c r="AY193" s="18" t="s">
        <v>137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8" t="s">
        <v>83</v>
      </c>
      <c r="BK193" s="200">
        <f>ROUND(I193*H193,2)</f>
        <v>0</v>
      </c>
      <c r="BL193" s="18" t="s">
        <v>144</v>
      </c>
      <c r="BM193" s="199" t="s">
        <v>197</v>
      </c>
    </row>
    <row r="194" spans="1:65" s="2" customFormat="1" ht="21.75" customHeight="1">
      <c r="A194" s="35"/>
      <c r="B194" s="36"/>
      <c r="C194" s="188" t="s">
        <v>198</v>
      </c>
      <c r="D194" s="188" t="s">
        <v>139</v>
      </c>
      <c r="E194" s="189" t="s">
        <v>175</v>
      </c>
      <c r="F194" s="190" t="s">
        <v>176</v>
      </c>
      <c r="G194" s="191" t="s">
        <v>177</v>
      </c>
      <c r="H194" s="192">
        <v>971.089</v>
      </c>
      <c r="I194" s="193"/>
      <c r="J194" s="194">
        <f>ROUND(I194*H194,2)</f>
        <v>0</v>
      </c>
      <c r="K194" s="190" t="s">
        <v>143</v>
      </c>
      <c r="L194" s="40"/>
      <c r="M194" s="195" t="s">
        <v>19</v>
      </c>
      <c r="N194" s="196" t="s">
        <v>46</v>
      </c>
      <c r="O194" s="65"/>
      <c r="P194" s="197">
        <f>O194*H194</f>
        <v>0</v>
      </c>
      <c r="Q194" s="197">
        <v>0</v>
      </c>
      <c r="R194" s="197">
        <f>Q194*H194</f>
        <v>0</v>
      </c>
      <c r="S194" s="197">
        <v>0</v>
      </c>
      <c r="T194" s="198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9" t="s">
        <v>144</v>
      </c>
      <c r="AT194" s="199" t="s">
        <v>139</v>
      </c>
      <c r="AU194" s="199" t="s">
        <v>85</v>
      </c>
      <c r="AY194" s="18" t="s">
        <v>137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8" t="s">
        <v>83</v>
      </c>
      <c r="BK194" s="200">
        <f>ROUND(I194*H194,2)</f>
        <v>0</v>
      </c>
      <c r="BL194" s="18" t="s">
        <v>144</v>
      </c>
      <c r="BM194" s="199" t="s">
        <v>201</v>
      </c>
    </row>
    <row r="195" spans="2:51" s="13" customFormat="1" ht="11.25">
      <c r="B195" s="201"/>
      <c r="C195" s="202"/>
      <c r="D195" s="203" t="s">
        <v>145</v>
      </c>
      <c r="E195" s="204" t="s">
        <v>19</v>
      </c>
      <c r="F195" s="205" t="s">
        <v>413</v>
      </c>
      <c r="G195" s="202"/>
      <c r="H195" s="206">
        <v>971.089</v>
      </c>
      <c r="I195" s="207"/>
      <c r="J195" s="202"/>
      <c r="K195" s="202"/>
      <c r="L195" s="208"/>
      <c r="M195" s="209"/>
      <c r="N195" s="210"/>
      <c r="O195" s="210"/>
      <c r="P195" s="210"/>
      <c r="Q195" s="210"/>
      <c r="R195" s="210"/>
      <c r="S195" s="210"/>
      <c r="T195" s="211"/>
      <c r="AT195" s="212" t="s">
        <v>145</v>
      </c>
      <c r="AU195" s="212" t="s">
        <v>85</v>
      </c>
      <c r="AV195" s="13" t="s">
        <v>85</v>
      </c>
      <c r="AW195" s="13" t="s">
        <v>35</v>
      </c>
      <c r="AX195" s="13" t="s">
        <v>75</v>
      </c>
      <c r="AY195" s="212" t="s">
        <v>137</v>
      </c>
    </row>
    <row r="196" spans="2:51" s="14" customFormat="1" ht="11.25">
      <c r="B196" s="213"/>
      <c r="C196" s="214"/>
      <c r="D196" s="203" t="s">
        <v>145</v>
      </c>
      <c r="E196" s="215" t="s">
        <v>19</v>
      </c>
      <c r="F196" s="216" t="s">
        <v>147</v>
      </c>
      <c r="G196" s="214"/>
      <c r="H196" s="217">
        <v>971.089</v>
      </c>
      <c r="I196" s="218"/>
      <c r="J196" s="214"/>
      <c r="K196" s="214"/>
      <c r="L196" s="219"/>
      <c r="M196" s="220"/>
      <c r="N196" s="221"/>
      <c r="O196" s="221"/>
      <c r="P196" s="221"/>
      <c r="Q196" s="221"/>
      <c r="R196" s="221"/>
      <c r="S196" s="221"/>
      <c r="T196" s="222"/>
      <c r="AT196" s="223" t="s">
        <v>145</v>
      </c>
      <c r="AU196" s="223" t="s">
        <v>85</v>
      </c>
      <c r="AV196" s="14" t="s">
        <v>144</v>
      </c>
      <c r="AW196" s="14" t="s">
        <v>35</v>
      </c>
      <c r="AX196" s="14" t="s">
        <v>83</v>
      </c>
      <c r="AY196" s="223" t="s">
        <v>137</v>
      </c>
    </row>
    <row r="197" spans="1:65" s="2" customFormat="1" ht="33" customHeight="1">
      <c r="A197" s="35"/>
      <c r="B197" s="36"/>
      <c r="C197" s="188" t="s">
        <v>173</v>
      </c>
      <c r="D197" s="188" t="s">
        <v>139</v>
      </c>
      <c r="E197" s="189" t="s">
        <v>414</v>
      </c>
      <c r="F197" s="190" t="s">
        <v>415</v>
      </c>
      <c r="G197" s="191" t="s">
        <v>142</v>
      </c>
      <c r="H197" s="192">
        <v>224.584</v>
      </c>
      <c r="I197" s="193"/>
      <c r="J197" s="194">
        <f>ROUND(I197*H197,2)</f>
        <v>0</v>
      </c>
      <c r="K197" s="190" t="s">
        <v>143</v>
      </c>
      <c r="L197" s="40"/>
      <c r="M197" s="195" t="s">
        <v>19</v>
      </c>
      <c r="N197" s="196" t="s">
        <v>46</v>
      </c>
      <c r="O197" s="65"/>
      <c r="P197" s="197">
        <f>O197*H197</f>
        <v>0</v>
      </c>
      <c r="Q197" s="197">
        <v>0</v>
      </c>
      <c r="R197" s="197">
        <f>Q197*H197</f>
        <v>0</v>
      </c>
      <c r="S197" s="197">
        <v>0</v>
      </c>
      <c r="T197" s="198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9" t="s">
        <v>144</v>
      </c>
      <c r="AT197" s="199" t="s">
        <v>139</v>
      </c>
      <c r="AU197" s="199" t="s">
        <v>85</v>
      </c>
      <c r="AY197" s="18" t="s">
        <v>137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8" t="s">
        <v>83</v>
      </c>
      <c r="BK197" s="200">
        <f>ROUND(I197*H197,2)</f>
        <v>0</v>
      </c>
      <c r="BL197" s="18" t="s">
        <v>144</v>
      </c>
      <c r="BM197" s="199" t="s">
        <v>203</v>
      </c>
    </row>
    <row r="198" spans="2:51" s="15" customFormat="1" ht="11.25">
      <c r="B198" s="224"/>
      <c r="C198" s="225"/>
      <c r="D198" s="203" t="s">
        <v>145</v>
      </c>
      <c r="E198" s="226" t="s">
        <v>19</v>
      </c>
      <c r="F198" s="227" t="s">
        <v>416</v>
      </c>
      <c r="G198" s="225"/>
      <c r="H198" s="226" t="s">
        <v>19</v>
      </c>
      <c r="I198" s="228"/>
      <c r="J198" s="225"/>
      <c r="K198" s="225"/>
      <c r="L198" s="229"/>
      <c r="M198" s="230"/>
      <c r="N198" s="231"/>
      <c r="O198" s="231"/>
      <c r="P198" s="231"/>
      <c r="Q198" s="231"/>
      <c r="R198" s="231"/>
      <c r="S198" s="231"/>
      <c r="T198" s="232"/>
      <c r="AT198" s="233" t="s">
        <v>145</v>
      </c>
      <c r="AU198" s="233" t="s">
        <v>85</v>
      </c>
      <c r="AV198" s="15" t="s">
        <v>83</v>
      </c>
      <c r="AW198" s="15" t="s">
        <v>35</v>
      </c>
      <c r="AX198" s="15" t="s">
        <v>75</v>
      </c>
      <c r="AY198" s="233" t="s">
        <v>137</v>
      </c>
    </row>
    <row r="199" spans="2:51" s="13" customFormat="1" ht="11.25">
      <c r="B199" s="201"/>
      <c r="C199" s="202"/>
      <c r="D199" s="203" t="s">
        <v>145</v>
      </c>
      <c r="E199" s="204" t="s">
        <v>19</v>
      </c>
      <c r="F199" s="205" t="s">
        <v>412</v>
      </c>
      <c r="G199" s="202"/>
      <c r="H199" s="206">
        <v>224.584</v>
      </c>
      <c r="I199" s="207"/>
      <c r="J199" s="202"/>
      <c r="K199" s="202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145</v>
      </c>
      <c r="AU199" s="212" t="s">
        <v>85</v>
      </c>
      <c r="AV199" s="13" t="s">
        <v>85</v>
      </c>
      <c r="AW199" s="13" t="s">
        <v>35</v>
      </c>
      <c r="AX199" s="13" t="s">
        <v>75</v>
      </c>
      <c r="AY199" s="212" t="s">
        <v>137</v>
      </c>
    </row>
    <row r="200" spans="2:51" s="14" customFormat="1" ht="11.25">
      <c r="B200" s="213"/>
      <c r="C200" s="214"/>
      <c r="D200" s="203" t="s">
        <v>145</v>
      </c>
      <c r="E200" s="215" t="s">
        <v>19</v>
      </c>
      <c r="F200" s="216" t="s">
        <v>147</v>
      </c>
      <c r="G200" s="214"/>
      <c r="H200" s="217">
        <v>224.584</v>
      </c>
      <c r="I200" s="218"/>
      <c r="J200" s="214"/>
      <c r="K200" s="214"/>
      <c r="L200" s="219"/>
      <c r="M200" s="220"/>
      <c r="N200" s="221"/>
      <c r="O200" s="221"/>
      <c r="P200" s="221"/>
      <c r="Q200" s="221"/>
      <c r="R200" s="221"/>
      <c r="S200" s="221"/>
      <c r="T200" s="222"/>
      <c r="AT200" s="223" t="s">
        <v>145</v>
      </c>
      <c r="AU200" s="223" t="s">
        <v>85</v>
      </c>
      <c r="AV200" s="14" t="s">
        <v>144</v>
      </c>
      <c r="AW200" s="14" t="s">
        <v>35</v>
      </c>
      <c r="AX200" s="14" t="s">
        <v>83</v>
      </c>
      <c r="AY200" s="223" t="s">
        <v>137</v>
      </c>
    </row>
    <row r="201" spans="1:65" s="2" customFormat="1" ht="16.5" customHeight="1">
      <c r="A201" s="35"/>
      <c r="B201" s="36"/>
      <c r="C201" s="188" t="s">
        <v>8</v>
      </c>
      <c r="D201" s="188" t="s">
        <v>139</v>
      </c>
      <c r="E201" s="189" t="s">
        <v>417</v>
      </c>
      <c r="F201" s="190" t="s">
        <v>418</v>
      </c>
      <c r="G201" s="191" t="s">
        <v>216</v>
      </c>
      <c r="H201" s="192">
        <v>435.024</v>
      </c>
      <c r="I201" s="193"/>
      <c r="J201" s="194">
        <f>ROUND(I201*H201,2)</f>
        <v>0</v>
      </c>
      <c r="K201" s="190" t="s">
        <v>143</v>
      </c>
      <c r="L201" s="40"/>
      <c r="M201" s="195" t="s">
        <v>19</v>
      </c>
      <c r="N201" s="196" t="s">
        <v>46</v>
      </c>
      <c r="O201" s="65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9" t="s">
        <v>144</v>
      </c>
      <c r="AT201" s="199" t="s">
        <v>139</v>
      </c>
      <c r="AU201" s="199" t="s">
        <v>85</v>
      </c>
      <c r="AY201" s="18" t="s">
        <v>137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8" t="s">
        <v>83</v>
      </c>
      <c r="BK201" s="200">
        <f>ROUND(I201*H201,2)</f>
        <v>0</v>
      </c>
      <c r="BL201" s="18" t="s">
        <v>144</v>
      </c>
      <c r="BM201" s="199" t="s">
        <v>205</v>
      </c>
    </row>
    <row r="202" spans="2:51" s="13" customFormat="1" ht="11.25">
      <c r="B202" s="201"/>
      <c r="C202" s="202"/>
      <c r="D202" s="203" t="s">
        <v>145</v>
      </c>
      <c r="E202" s="204" t="s">
        <v>19</v>
      </c>
      <c r="F202" s="205" t="s">
        <v>419</v>
      </c>
      <c r="G202" s="202"/>
      <c r="H202" s="206">
        <v>435.024</v>
      </c>
      <c r="I202" s="207"/>
      <c r="J202" s="202"/>
      <c r="K202" s="202"/>
      <c r="L202" s="208"/>
      <c r="M202" s="209"/>
      <c r="N202" s="210"/>
      <c r="O202" s="210"/>
      <c r="P202" s="210"/>
      <c r="Q202" s="210"/>
      <c r="R202" s="210"/>
      <c r="S202" s="210"/>
      <c r="T202" s="211"/>
      <c r="AT202" s="212" t="s">
        <v>145</v>
      </c>
      <c r="AU202" s="212" t="s">
        <v>85</v>
      </c>
      <c r="AV202" s="13" t="s">
        <v>85</v>
      </c>
      <c r="AW202" s="13" t="s">
        <v>35</v>
      </c>
      <c r="AX202" s="13" t="s">
        <v>75</v>
      </c>
      <c r="AY202" s="212" t="s">
        <v>137</v>
      </c>
    </row>
    <row r="203" spans="2:51" s="14" customFormat="1" ht="11.25">
      <c r="B203" s="213"/>
      <c r="C203" s="214"/>
      <c r="D203" s="203" t="s">
        <v>145</v>
      </c>
      <c r="E203" s="215" t="s">
        <v>19</v>
      </c>
      <c r="F203" s="216" t="s">
        <v>147</v>
      </c>
      <c r="G203" s="214"/>
      <c r="H203" s="217">
        <v>435.024</v>
      </c>
      <c r="I203" s="218"/>
      <c r="J203" s="214"/>
      <c r="K203" s="214"/>
      <c r="L203" s="219"/>
      <c r="M203" s="220"/>
      <c r="N203" s="221"/>
      <c r="O203" s="221"/>
      <c r="P203" s="221"/>
      <c r="Q203" s="221"/>
      <c r="R203" s="221"/>
      <c r="S203" s="221"/>
      <c r="T203" s="222"/>
      <c r="AT203" s="223" t="s">
        <v>145</v>
      </c>
      <c r="AU203" s="223" t="s">
        <v>85</v>
      </c>
      <c r="AV203" s="14" t="s">
        <v>144</v>
      </c>
      <c r="AW203" s="14" t="s">
        <v>35</v>
      </c>
      <c r="AX203" s="14" t="s">
        <v>83</v>
      </c>
      <c r="AY203" s="223" t="s">
        <v>137</v>
      </c>
    </row>
    <row r="204" spans="1:65" s="2" customFormat="1" ht="16.5" customHeight="1">
      <c r="A204" s="35"/>
      <c r="B204" s="36"/>
      <c r="C204" s="188" t="s">
        <v>178</v>
      </c>
      <c r="D204" s="188" t="s">
        <v>139</v>
      </c>
      <c r="E204" s="189" t="s">
        <v>420</v>
      </c>
      <c r="F204" s="190" t="s">
        <v>421</v>
      </c>
      <c r="G204" s="191" t="s">
        <v>422</v>
      </c>
      <c r="H204" s="192">
        <v>1</v>
      </c>
      <c r="I204" s="193"/>
      <c r="J204" s="194">
        <f>ROUND(I204*H204,2)</f>
        <v>0</v>
      </c>
      <c r="K204" s="190" t="s">
        <v>19</v>
      </c>
      <c r="L204" s="40"/>
      <c r="M204" s="195" t="s">
        <v>19</v>
      </c>
      <c r="N204" s="196" t="s">
        <v>46</v>
      </c>
      <c r="O204" s="65"/>
      <c r="P204" s="197">
        <f>O204*H204</f>
        <v>0</v>
      </c>
      <c r="Q204" s="197">
        <v>0</v>
      </c>
      <c r="R204" s="197">
        <f>Q204*H204</f>
        <v>0</v>
      </c>
      <c r="S204" s="197">
        <v>0</v>
      </c>
      <c r="T204" s="198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9" t="s">
        <v>144</v>
      </c>
      <c r="AT204" s="199" t="s">
        <v>139</v>
      </c>
      <c r="AU204" s="199" t="s">
        <v>85</v>
      </c>
      <c r="AY204" s="18" t="s">
        <v>137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8" t="s">
        <v>83</v>
      </c>
      <c r="BK204" s="200">
        <f>ROUND(I204*H204,2)</f>
        <v>0</v>
      </c>
      <c r="BL204" s="18" t="s">
        <v>144</v>
      </c>
      <c r="BM204" s="199" t="s">
        <v>207</v>
      </c>
    </row>
    <row r="205" spans="2:63" s="12" customFormat="1" ht="22.9" customHeight="1">
      <c r="B205" s="172"/>
      <c r="C205" s="173"/>
      <c r="D205" s="174" t="s">
        <v>74</v>
      </c>
      <c r="E205" s="186" t="s">
        <v>85</v>
      </c>
      <c r="F205" s="186" t="s">
        <v>212</v>
      </c>
      <c r="G205" s="173"/>
      <c r="H205" s="173"/>
      <c r="I205" s="176"/>
      <c r="J205" s="187">
        <f>BK205</f>
        <v>0</v>
      </c>
      <c r="K205" s="173"/>
      <c r="L205" s="178"/>
      <c r="M205" s="179"/>
      <c r="N205" s="180"/>
      <c r="O205" s="180"/>
      <c r="P205" s="181">
        <f>SUM(P206:P271)</f>
        <v>0</v>
      </c>
      <c r="Q205" s="180"/>
      <c r="R205" s="181">
        <f>SUM(R206:R271)</f>
        <v>0</v>
      </c>
      <c r="S205" s="180"/>
      <c r="T205" s="182">
        <f>SUM(T206:T271)</f>
        <v>0</v>
      </c>
      <c r="AR205" s="183" t="s">
        <v>83</v>
      </c>
      <c r="AT205" s="184" t="s">
        <v>74</v>
      </c>
      <c r="AU205" s="184" t="s">
        <v>83</v>
      </c>
      <c r="AY205" s="183" t="s">
        <v>137</v>
      </c>
      <c r="BK205" s="185">
        <f>SUM(BK206:BK271)</f>
        <v>0</v>
      </c>
    </row>
    <row r="206" spans="1:65" s="2" customFormat="1" ht="21.75" customHeight="1">
      <c r="A206" s="35"/>
      <c r="B206" s="36"/>
      <c r="C206" s="188" t="s">
        <v>208</v>
      </c>
      <c r="D206" s="188" t="s">
        <v>139</v>
      </c>
      <c r="E206" s="189" t="s">
        <v>423</v>
      </c>
      <c r="F206" s="190" t="s">
        <v>424</v>
      </c>
      <c r="G206" s="191" t="s">
        <v>224</v>
      </c>
      <c r="H206" s="192">
        <v>139.2</v>
      </c>
      <c r="I206" s="193"/>
      <c r="J206" s="194">
        <f>ROUND(I206*H206,2)</f>
        <v>0</v>
      </c>
      <c r="K206" s="190" t="s">
        <v>143</v>
      </c>
      <c r="L206" s="40"/>
      <c r="M206" s="195" t="s">
        <v>19</v>
      </c>
      <c r="N206" s="196" t="s">
        <v>46</v>
      </c>
      <c r="O206" s="65"/>
      <c r="P206" s="197">
        <f>O206*H206</f>
        <v>0</v>
      </c>
      <c r="Q206" s="197">
        <v>0</v>
      </c>
      <c r="R206" s="197">
        <f>Q206*H206</f>
        <v>0</v>
      </c>
      <c r="S206" s="197">
        <v>0</v>
      </c>
      <c r="T206" s="198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9" t="s">
        <v>144</v>
      </c>
      <c r="AT206" s="199" t="s">
        <v>139</v>
      </c>
      <c r="AU206" s="199" t="s">
        <v>85</v>
      </c>
      <c r="AY206" s="18" t="s">
        <v>137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8" t="s">
        <v>83</v>
      </c>
      <c r="BK206" s="200">
        <f>ROUND(I206*H206,2)</f>
        <v>0</v>
      </c>
      <c r="BL206" s="18" t="s">
        <v>144</v>
      </c>
      <c r="BM206" s="199" t="s">
        <v>209</v>
      </c>
    </row>
    <row r="207" spans="2:51" s="13" customFormat="1" ht="11.25">
      <c r="B207" s="201"/>
      <c r="C207" s="202"/>
      <c r="D207" s="203" t="s">
        <v>145</v>
      </c>
      <c r="E207" s="204" t="s">
        <v>19</v>
      </c>
      <c r="F207" s="205" t="s">
        <v>425</v>
      </c>
      <c r="G207" s="202"/>
      <c r="H207" s="206">
        <v>139.2</v>
      </c>
      <c r="I207" s="207"/>
      <c r="J207" s="202"/>
      <c r="K207" s="202"/>
      <c r="L207" s="208"/>
      <c r="M207" s="209"/>
      <c r="N207" s="210"/>
      <c r="O207" s="210"/>
      <c r="P207" s="210"/>
      <c r="Q207" s="210"/>
      <c r="R207" s="210"/>
      <c r="S207" s="210"/>
      <c r="T207" s="211"/>
      <c r="AT207" s="212" t="s">
        <v>145</v>
      </c>
      <c r="AU207" s="212" t="s">
        <v>85</v>
      </c>
      <c r="AV207" s="13" t="s">
        <v>85</v>
      </c>
      <c r="AW207" s="13" t="s">
        <v>35</v>
      </c>
      <c r="AX207" s="13" t="s">
        <v>75</v>
      </c>
      <c r="AY207" s="212" t="s">
        <v>137</v>
      </c>
    </row>
    <row r="208" spans="2:51" s="14" customFormat="1" ht="11.25">
      <c r="B208" s="213"/>
      <c r="C208" s="214"/>
      <c r="D208" s="203" t="s">
        <v>145</v>
      </c>
      <c r="E208" s="215" t="s">
        <v>19</v>
      </c>
      <c r="F208" s="216" t="s">
        <v>147</v>
      </c>
      <c r="G208" s="214"/>
      <c r="H208" s="217">
        <v>139.2</v>
      </c>
      <c r="I208" s="218"/>
      <c r="J208" s="214"/>
      <c r="K208" s="214"/>
      <c r="L208" s="219"/>
      <c r="M208" s="220"/>
      <c r="N208" s="221"/>
      <c r="O208" s="221"/>
      <c r="P208" s="221"/>
      <c r="Q208" s="221"/>
      <c r="R208" s="221"/>
      <c r="S208" s="221"/>
      <c r="T208" s="222"/>
      <c r="AT208" s="223" t="s">
        <v>145</v>
      </c>
      <c r="AU208" s="223" t="s">
        <v>85</v>
      </c>
      <c r="AV208" s="14" t="s">
        <v>144</v>
      </c>
      <c r="AW208" s="14" t="s">
        <v>35</v>
      </c>
      <c r="AX208" s="14" t="s">
        <v>83</v>
      </c>
      <c r="AY208" s="223" t="s">
        <v>137</v>
      </c>
    </row>
    <row r="209" spans="1:65" s="2" customFormat="1" ht="21.75" customHeight="1">
      <c r="A209" s="35"/>
      <c r="B209" s="36"/>
      <c r="C209" s="188" t="s">
        <v>182</v>
      </c>
      <c r="D209" s="188" t="s">
        <v>139</v>
      </c>
      <c r="E209" s="189" t="s">
        <v>236</v>
      </c>
      <c r="F209" s="190" t="s">
        <v>237</v>
      </c>
      <c r="G209" s="191" t="s">
        <v>224</v>
      </c>
      <c r="H209" s="192">
        <v>139.2</v>
      </c>
      <c r="I209" s="193"/>
      <c r="J209" s="194">
        <f>ROUND(I209*H209,2)</f>
        <v>0</v>
      </c>
      <c r="K209" s="190" t="s">
        <v>143</v>
      </c>
      <c r="L209" s="40"/>
      <c r="M209" s="195" t="s">
        <v>19</v>
      </c>
      <c r="N209" s="196" t="s">
        <v>46</v>
      </c>
      <c r="O209" s="65"/>
      <c r="P209" s="197">
        <f>O209*H209</f>
        <v>0</v>
      </c>
      <c r="Q209" s="197">
        <v>0</v>
      </c>
      <c r="R209" s="197">
        <f>Q209*H209</f>
        <v>0</v>
      </c>
      <c r="S209" s="197">
        <v>0</v>
      </c>
      <c r="T209" s="198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9" t="s">
        <v>144</v>
      </c>
      <c r="AT209" s="199" t="s">
        <v>139</v>
      </c>
      <c r="AU209" s="199" t="s">
        <v>85</v>
      </c>
      <c r="AY209" s="18" t="s">
        <v>137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8" t="s">
        <v>83</v>
      </c>
      <c r="BK209" s="200">
        <f>ROUND(I209*H209,2)</f>
        <v>0</v>
      </c>
      <c r="BL209" s="18" t="s">
        <v>144</v>
      </c>
      <c r="BM209" s="199" t="s">
        <v>210</v>
      </c>
    </row>
    <row r="210" spans="1:65" s="2" customFormat="1" ht="16.5" customHeight="1">
      <c r="A210" s="35"/>
      <c r="B210" s="36"/>
      <c r="C210" s="234" t="s">
        <v>213</v>
      </c>
      <c r="D210" s="234" t="s">
        <v>218</v>
      </c>
      <c r="E210" s="235" t="s">
        <v>426</v>
      </c>
      <c r="F210" s="236" t="s">
        <v>427</v>
      </c>
      <c r="G210" s="237" t="s">
        <v>142</v>
      </c>
      <c r="H210" s="238">
        <v>65</v>
      </c>
      <c r="I210" s="239"/>
      <c r="J210" s="240">
        <f>ROUND(I210*H210,2)</f>
        <v>0</v>
      </c>
      <c r="K210" s="236" t="s">
        <v>143</v>
      </c>
      <c r="L210" s="241"/>
      <c r="M210" s="242" t="s">
        <v>19</v>
      </c>
      <c r="N210" s="243" t="s">
        <v>46</v>
      </c>
      <c r="O210" s="65"/>
      <c r="P210" s="197">
        <f>O210*H210</f>
        <v>0</v>
      </c>
      <c r="Q210" s="197">
        <v>0</v>
      </c>
      <c r="R210" s="197">
        <f>Q210*H210</f>
        <v>0</v>
      </c>
      <c r="S210" s="197">
        <v>0</v>
      </c>
      <c r="T210" s="198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9" t="s">
        <v>158</v>
      </c>
      <c r="AT210" s="199" t="s">
        <v>218</v>
      </c>
      <c r="AU210" s="199" t="s">
        <v>85</v>
      </c>
      <c r="AY210" s="18" t="s">
        <v>137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8" t="s">
        <v>83</v>
      </c>
      <c r="BK210" s="200">
        <f>ROUND(I210*H210,2)</f>
        <v>0</v>
      </c>
      <c r="BL210" s="18" t="s">
        <v>144</v>
      </c>
      <c r="BM210" s="199" t="s">
        <v>217</v>
      </c>
    </row>
    <row r="211" spans="1:65" s="2" customFormat="1" ht="16.5" customHeight="1">
      <c r="A211" s="35"/>
      <c r="B211" s="36"/>
      <c r="C211" s="188" t="s">
        <v>186</v>
      </c>
      <c r="D211" s="188" t="s">
        <v>139</v>
      </c>
      <c r="E211" s="189" t="s">
        <v>247</v>
      </c>
      <c r="F211" s="190" t="s">
        <v>248</v>
      </c>
      <c r="G211" s="191" t="s">
        <v>177</v>
      </c>
      <c r="H211" s="192">
        <v>5.85</v>
      </c>
      <c r="I211" s="193"/>
      <c r="J211" s="194">
        <f>ROUND(I211*H211,2)</f>
        <v>0</v>
      </c>
      <c r="K211" s="190" t="s">
        <v>143</v>
      </c>
      <c r="L211" s="40"/>
      <c r="M211" s="195" t="s">
        <v>19</v>
      </c>
      <c r="N211" s="196" t="s">
        <v>46</v>
      </c>
      <c r="O211" s="65"/>
      <c r="P211" s="197">
        <f>O211*H211</f>
        <v>0</v>
      </c>
      <c r="Q211" s="197">
        <v>0</v>
      </c>
      <c r="R211" s="197">
        <f>Q211*H211</f>
        <v>0</v>
      </c>
      <c r="S211" s="197">
        <v>0</v>
      </c>
      <c r="T211" s="198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9" t="s">
        <v>144</v>
      </c>
      <c r="AT211" s="199" t="s">
        <v>139</v>
      </c>
      <c r="AU211" s="199" t="s">
        <v>85</v>
      </c>
      <c r="AY211" s="18" t="s">
        <v>137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18" t="s">
        <v>83</v>
      </c>
      <c r="BK211" s="200">
        <f>ROUND(I211*H211,2)</f>
        <v>0</v>
      </c>
      <c r="BL211" s="18" t="s">
        <v>144</v>
      </c>
      <c r="BM211" s="199" t="s">
        <v>221</v>
      </c>
    </row>
    <row r="212" spans="1:65" s="2" customFormat="1" ht="21.75" customHeight="1">
      <c r="A212" s="35"/>
      <c r="B212" s="36"/>
      <c r="C212" s="188" t="s">
        <v>7</v>
      </c>
      <c r="D212" s="188" t="s">
        <v>139</v>
      </c>
      <c r="E212" s="189" t="s">
        <v>428</v>
      </c>
      <c r="F212" s="190" t="s">
        <v>429</v>
      </c>
      <c r="G212" s="191" t="s">
        <v>142</v>
      </c>
      <c r="H212" s="192">
        <v>87.005</v>
      </c>
      <c r="I212" s="193"/>
      <c r="J212" s="194">
        <f>ROUND(I212*H212,2)</f>
        <v>0</v>
      </c>
      <c r="K212" s="190" t="s">
        <v>143</v>
      </c>
      <c r="L212" s="40"/>
      <c r="M212" s="195" t="s">
        <v>19</v>
      </c>
      <c r="N212" s="196" t="s">
        <v>46</v>
      </c>
      <c r="O212" s="65"/>
      <c r="P212" s="197">
        <f>O212*H212</f>
        <v>0</v>
      </c>
      <c r="Q212" s="197">
        <v>0</v>
      </c>
      <c r="R212" s="197">
        <f>Q212*H212</f>
        <v>0</v>
      </c>
      <c r="S212" s="197">
        <v>0</v>
      </c>
      <c r="T212" s="198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9" t="s">
        <v>144</v>
      </c>
      <c r="AT212" s="199" t="s">
        <v>139</v>
      </c>
      <c r="AU212" s="199" t="s">
        <v>85</v>
      </c>
      <c r="AY212" s="18" t="s">
        <v>137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8" t="s">
        <v>83</v>
      </c>
      <c r="BK212" s="200">
        <f>ROUND(I212*H212,2)</f>
        <v>0</v>
      </c>
      <c r="BL212" s="18" t="s">
        <v>144</v>
      </c>
      <c r="BM212" s="199" t="s">
        <v>225</v>
      </c>
    </row>
    <row r="213" spans="2:51" s="13" customFormat="1" ht="11.25">
      <c r="B213" s="201"/>
      <c r="C213" s="202"/>
      <c r="D213" s="203" t="s">
        <v>145</v>
      </c>
      <c r="E213" s="204" t="s">
        <v>19</v>
      </c>
      <c r="F213" s="205" t="s">
        <v>430</v>
      </c>
      <c r="G213" s="202"/>
      <c r="H213" s="206">
        <v>87.005</v>
      </c>
      <c r="I213" s="207"/>
      <c r="J213" s="202"/>
      <c r="K213" s="202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145</v>
      </c>
      <c r="AU213" s="212" t="s">
        <v>85</v>
      </c>
      <c r="AV213" s="13" t="s">
        <v>85</v>
      </c>
      <c r="AW213" s="13" t="s">
        <v>35</v>
      </c>
      <c r="AX213" s="13" t="s">
        <v>75</v>
      </c>
      <c r="AY213" s="212" t="s">
        <v>137</v>
      </c>
    </row>
    <row r="214" spans="2:51" s="14" customFormat="1" ht="11.25">
      <c r="B214" s="213"/>
      <c r="C214" s="214"/>
      <c r="D214" s="203" t="s">
        <v>145</v>
      </c>
      <c r="E214" s="215" t="s">
        <v>19</v>
      </c>
      <c r="F214" s="216" t="s">
        <v>147</v>
      </c>
      <c r="G214" s="214"/>
      <c r="H214" s="217">
        <v>87.005</v>
      </c>
      <c r="I214" s="218"/>
      <c r="J214" s="214"/>
      <c r="K214" s="214"/>
      <c r="L214" s="219"/>
      <c r="M214" s="220"/>
      <c r="N214" s="221"/>
      <c r="O214" s="221"/>
      <c r="P214" s="221"/>
      <c r="Q214" s="221"/>
      <c r="R214" s="221"/>
      <c r="S214" s="221"/>
      <c r="T214" s="222"/>
      <c r="AT214" s="223" t="s">
        <v>145</v>
      </c>
      <c r="AU214" s="223" t="s">
        <v>85</v>
      </c>
      <c r="AV214" s="14" t="s">
        <v>144</v>
      </c>
      <c r="AW214" s="14" t="s">
        <v>35</v>
      </c>
      <c r="AX214" s="14" t="s">
        <v>83</v>
      </c>
      <c r="AY214" s="223" t="s">
        <v>137</v>
      </c>
    </row>
    <row r="215" spans="1:65" s="2" customFormat="1" ht="16.5" customHeight="1">
      <c r="A215" s="35"/>
      <c r="B215" s="36"/>
      <c r="C215" s="188" t="s">
        <v>193</v>
      </c>
      <c r="D215" s="188" t="s">
        <v>139</v>
      </c>
      <c r="E215" s="189" t="s">
        <v>431</v>
      </c>
      <c r="F215" s="190" t="s">
        <v>432</v>
      </c>
      <c r="G215" s="191" t="s">
        <v>142</v>
      </c>
      <c r="H215" s="192">
        <v>43.502</v>
      </c>
      <c r="I215" s="193"/>
      <c r="J215" s="194">
        <f>ROUND(I215*H215,2)</f>
        <v>0</v>
      </c>
      <c r="K215" s="190" t="s">
        <v>143</v>
      </c>
      <c r="L215" s="40"/>
      <c r="M215" s="195" t="s">
        <v>19</v>
      </c>
      <c r="N215" s="196" t="s">
        <v>46</v>
      </c>
      <c r="O215" s="65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9" t="s">
        <v>144</v>
      </c>
      <c r="AT215" s="199" t="s">
        <v>139</v>
      </c>
      <c r="AU215" s="199" t="s">
        <v>85</v>
      </c>
      <c r="AY215" s="18" t="s">
        <v>137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8" t="s">
        <v>83</v>
      </c>
      <c r="BK215" s="200">
        <f>ROUND(I215*H215,2)</f>
        <v>0</v>
      </c>
      <c r="BL215" s="18" t="s">
        <v>144</v>
      </c>
      <c r="BM215" s="199" t="s">
        <v>229</v>
      </c>
    </row>
    <row r="216" spans="2:51" s="13" customFormat="1" ht="11.25">
      <c r="B216" s="201"/>
      <c r="C216" s="202"/>
      <c r="D216" s="203" t="s">
        <v>145</v>
      </c>
      <c r="E216" s="204" t="s">
        <v>19</v>
      </c>
      <c r="F216" s="205" t="s">
        <v>433</v>
      </c>
      <c r="G216" s="202"/>
      <c r="H216" s="206">
        <v>43.502</v>
      </c>
      <c r="I216" s="207"/>
      <c r="J216" s="202"/>
      <c r="K216" s="202"/>
      <c r="L216" s="208"/>
      <c r="M216" s="209"/>
      <c r="N216" s="210"/>
      <c r="O216" s="210"/>
      <c r="P216" s="210"/>
      <c r="Q216" s="210"/>
      <c r="R216" s="210"/>
      <c r="S216" s="210"/>
      <c r="T216" s="211"/>
      <c r="AT216" s="212" t="s">
        <v>145</v>
      </c>
      <c r="AU216" s="212" t="s">
        <v>85</v>
      </c>
      <c r="AV216" s="13" t="s">
        <v>85</v>
      </c>
      <c r="AW216" s="13" t="s">
        <v>35</v>
      </c>
      <c r="AX216" s="13" t="s">
        <v>75</v>
      </c>
      <c r="AY216" s="212" t="s">
        <v>137</v>
      </c>
    </row>
    <row r="217" spans="2:51" s="14" customFormat="1" ht="11.25">
      <c r="B217" s="213"/>
      <c r="C217" s="214"/>
      <c r="D217" s="203" t="s">
        <v>145</v>
      </c>
      <c r="E217" s="215" t="s">
        <v>19</v>
      </c>
      <c r="F217" s="216" t="s">
        <v>147</v>
      </c>
      <c r="G217" s="214"/>
      <c r="H217" s="217">
        <v>43.502</v>
      </c>
      <c r="I217" s="218"/>
      <c r="J217" s="214"/>
      <c r="K217" s="214"/>
      <c r="L217" s="219"/>
      <c r="M217" s="220"/>
      <c r="N217" s="221"/>
      <c r="O217" s="221"/>
      <c r="P217" s="221"/>
      <c r="Q217" s="221"/>
      <c r="R217" s="221"/>
      <c r="S217" s="221"/>
      <c r="T217" s="222"/>
      <c r="AT217" s="223" t="s">
        <v>145</v>
      </c>
      <c r="AU217" s="223" t="s">
        <v>85</v>
      </c>
      <c r="AV217" s="14" t="s">
        <v>144</v>
      </c>
      <c r="AW217" s="14" t="s">
        <v>35</v>
      </c>
      <c r="AX217" s="14" t="s">
        <v>83</v>
      </c>
      <c r="AY217" s="223" t="s">
        <v>137</v>
      </c>
    </row>
    <row r="218" spans="1:65" s="2" customFormat="1" ht="21.75" customHeight="1">
      <c r="A218" s="35"/>
      <c r="B218" s="36"/>
      <c r="C218" s="188" t="s">
        <v>231</v>
      </c>
      <c r="D218" s="188" t="s">
        <v>139</v>
      </c>
      <c r="E218" s="189" t="s">
        <v>434</v>
      </c>
      <c r="F218" s="190" t="s">
        <v>435</v>
      </c>
      <c r="G218" s="191" t="s">
        <v>142</v>
      </c>
      <c r="H218" s="192">
        <v>116</v>
      </c>
      <c r="I218" s="193"/>
      <c r="J218" s="194">
        <f>ROUND(I218*H218,2)</f>
        <v>0</v>
      </c>
      <c r="K218" s="190" t="s">
        <v>143</v>
      </c>
      <c r="L218" s="40"/>
      <c r="M218" s="195" t="s">
        <v>19</v>
      </c>
      <c r="N218" s="196" t="s">
        <v>46</v>
      </c>
      <c r="O218" s="65"/>
      <c r="P218" s="197">
        <f>O218*H218</f>
        <v>0</v>
      </c>
      <c r="Q218" s="197">
        <v>0</v>
      </c>
      <c r="R218" s="197">
        <f>Q218*H218</f>
        <v>0</v>
      </c>
      <c r="S218" s="197">
        <v>0</v>
      </c>
      <c r="T218" s="198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9" t="s">
        <v>144</v>
      </c>
      <c r="AT218" s="199" t="s">
        <v>139</v>
      </c>
      <c r="AU218" s="199" t="s">
        <v>85</v>
      </c>
      <c r="AY218" s="18" t="s">
        <v>137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8" t="s">
        <v>83</v>
      </c>
      <c r="BK218" s="200">
        <f>ROUND(I218*H218,2)</f>
        <v>0</v>
      </c>
      <c r="BL218" s="18" t="s">
        <v>144</v>
      </c>
      <c r="BM218" s="199" t="s">
        <v>234</v>
      </c>
    </row>
    <row r="219" spans="2:51" s="15" customFormat="1" ht="11.25">
      <c r="B219" s="224"/>
      <c r="C219" s="225"/>
      <c r="D219" s="203" t="s">
        <v>145</v>
      </c>
      <c r="E219" s="226" t="s">
        <v>19</v>
      </c>
      <c r="F219" s="227" t="s">
        <v>436</v>
      </c>
      <c r="G219" s="225"/>
      <c r="H219" s="226" t="s">
        <v>19</v>
      </c>
      <c r="I219" s="228"/>
      <c r="J219" s="225"/>
      <c r="K219" s="225"/>
      <c r="L219" s="229"/>
      <c r="M219" s="230"/>
      <c r="N219" s="231"/>
      <c r="O219" s="231"/>
      <c r="P219" s="231"/>
      <c r="Q219" s="231"/>
      <c r="R219" s="231"/>
      <c r="S219" s="231"/>
      <c r="T219" s="232"/>
      <c r="AT219" s="233" t="s">
        <v>145</v>
      </c>
      <c r="AU219" s="233" t="s">
        <v>85</v>
      </c>
      <c r="AV219" s="15" t="s">
        <v>83</v>
      </c>
      <c r="AW219" s="15" t="s">
        <v>35</v>
      </c>
      <c r="AX219" s="15" t="s">
        <v>75</v>
      </c>
      <c r="AY219" s="233" t="s">
        <v>137</v>
      </c>
    </row>
    <row r="220" spans="2:51" s="13" customFormat="1" ht="11.25">
      <c r="B220" s="201"/>
      <c r="C220" s="202"/>
      <c r="D220" s="203" t="s">
        <v>145</v>
      </c>
      <c r="E220" s="204" t="s">
        <v>19</v>
      </c>
      <c r="F220" s="205" t="s">
        <v>437</v>
      </c>
      <c r="G220" s="202"/>
      <c r="H220" s="206">
        <v>116</v>
      </c>
      <c r="I220" s="207"/>
      <c r="J220" s="202"/>
      <c r="K220" s="202"/>
      <c r="L220" s="208"/>
      <c r="M220" s="209"/>
      <c r="N220" s="210"/>
      <c r="O220" s="210"/>
      <c r="P220" s="210"/>
      <c r="Q220" s="210"/>
      <c r="R220" s="210"/>
      <c r="S220" s="210"/>
      <c r="T220" s="211"/>
      <c r="AT220" s="212" t="s">
        <v>145</v>
      </c>
      <c r="AU220" s="212" t="s">
        <v>85</v>
      </c>
      <c r="AV220" s="13" t="s">
        <v>85</v>
      </c>
      <c r="AW220" s="13" t="s">
        <v>35</v>
      </c>
      <c r="AX220" s="13" t="s">
        <v>75</v>
      </c>
      <c r="AY220" s="212" t="s">
        <v>137</v>
      </c>
    </row>
    <row r="221" spans="2:51" s="14" customFormat="1" ht="11.25">
      <c r="B221" s="213"/>
      <c r="C221" s="214"/>
      <c r="D221" s="203" t="s">
        <v>145</v>
      </c>
      <c r="E221" s="215" t="s">
        <v>19</v>
      </c>
      <c r="F221" s="216" t="s">
        <v>147</v>
      </c>
      <c r="G221" s="214"/>
      <c r="H221" s="217">
        <v>116</v>
      </c>
      <c r="I221" s="218"/>
      <c r="J221" s="214"/>
      <c r="K221" s="214"/>
      <c r="L221" s="219"/>
      <c r="M221" s="220"/>
      <c r="N221" s="221"/>
      <c r="O221" s="221"/>
      <c r="P221" s="221"/>
      <c r="Q221" s="221"/>
      <c r="R221" s="221"/>
      <c r="S221" s="221"/>
      <c r="T221" s="222"/>
      <c r="AT221" s="223" t="s">
        <v>145</v>
      </c>
      <c r="AU221" s="223" t="s">
        <v>85</v>
      </c>
      <c r="AV221" s="14" t="s">
        <v>144</v>
      </c>
      <c r="AW221" s="14" t="s">
        <v>35</v>
      </c>
      <c r="AX221" s="14" t="s">
        <v>83</v>
      </c>
      <c r="AY221" s="223" t="s">
        <v>137</v>
      </c>
    </row>
    <row r="222" spans="1:65" s="2" customFormat="1" ht="21.75" customHeight="1">
      <c r="A222" s="35"/>
      <c r="B222" s="36"/>
      <c r="C222" s="188" t="s">
        <v>197</v>
      </c>
      <c r="D222" s="188" t="s">
        <v>139</v>
      </c>
      <c r="E222" s="189" t="s">
        <v>438</v>
      </c>
      <c r="F222" s="190" t="s">
        <v>439</v>
      </c>
      <c r="G222" s="191" t="s">
        <v>142</v>
      </c>
      <c r="H222" s="192">
        <v>140.814</v>
      </c>
      <c r="I222" s="193"/>
      <c r="J222" s="194">
        <f>ROUND(I222*H222,2)</f>
        <v>0</v>
      </c>
      <c r="K222" s="190" t="s">
        <v>143</v>
      </c>
      <c r="L222" s="40"/>
      <c r="M222" s="195" t="s">
        <v>19</v>
      </c>
      <c r="N222" s="196" t="s">
        <v>46</v>
      </c>
      <c r="O222" s="65"/>
      <c r="P222" s="197">
        <f>O222*H222</f>
        <v>0</v>
      </c>
      <c r="Q222" s="197">
        <v>0</v>
      </c>
      <c r="R222" s="197">
        <f>Q222*H222</f>
        <v>0</v>
      </c>
      <c r="S222" s="197">
        <v>0</v>
      </c>
      <c r="T222" s="198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9" t="s">
        <v>144</v>
      </c>
      <c r="AT222" s="199" t="s">
        <v>139</v>
      </c>
      <c r="AU222" s="199" t="s">
        <v>85</v>
      </c>
      <c r="AY222" s="18" t="s">
        <v>137</v>
      </c>
      <c r="BE222" s="200">
        <f>IF(N222="základní",J222,0)</f>
        <v>0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18" t="s">
        <v>83</v>
      </c>
      <c r="BK222" s="200">
        <f>ROUND(I222*H222,2)</f>
        <v>0</v>
      </c>
      <c r="BL222" s="18" t="s">
        <v>144</v>
      </c>
      <c r="BM222" s="199" t="s">
        <v>238</v>
      </c>
    </row>
    <row r="223" spans="2:51" s="13" customFormat="1" ht="11.25">
      <c r="B223" s="201"/>
      <c r="C223" s="202"/>
      <c r="D223" s="203" t="s">
        <v>145</v>
      </c>
      <c r="E223" s="204" t="s">
        <v>19</v>
      </c>
      <c r="F223" s="205" t="s">
        <v>440</v>
      </c>
      <c r="G223" s="202"/>
      <c r="H223" s="206">
        <v>127.24</v>
      </c>
      <c r="I223" s="207"/>
      <c r="J223" s="202"/>
      <c r="K223" s="202"/>
      <c r="L223" s="208"/>
      <c r="M223" s="209"/>
      <c r="N223" s="210"/>
      <c r="O223" s="210"/>
      <c r="P223" s="210"/>
      <c r="Q223" s="210"/>
      <c r="R223" s="210"/>
      <c r="S223" s="210"/>
      <c r="T223" s="211"/>
      <c r="AT223" s="212" t="s">
        <v>145</v>
      </c>
      <c r="AU223" s="212" t="s">
        <v>85</v>
      </c>
      <c r="AV223" s="13" t="s">
        <v>85</v>
      </c>
      <c r="AW223" s="13" t="s">
        <v>35</v>
      </c>
      <c r="AX223" s="13" t="s">
        <v>75</v>
      </c>
      <c r="AY223" s="212" t="s">
        <v>137</v>
      </c>
    </row>
    <row r="224" spans="2:51" s="13" customFormat="1" ht="11.25">
      <c r="B224" s="201"/>
      <c r="C224" s="202"/>
      <c r="D224" s="203" t="s">
        <v>145</v>
      </c>
      <c r="E224" s="204" t="s">
        <v>19</v>
      </c>
      <c r="F224" s="205" t="s">
        <v>441</v>
      </c>
      <c r="G224" s="202"/>
      <c r="H224" s="206">
        <v>0.574</v>
      </c>
      <c r="I224" s="207"/>
      <c r="J224" s="202"/>
      <c r="K224" s="202"/>
      <c r="L224" s="208"/>
      <c r="M224" s="209"/>
      <c r="N224" s="210"/>
      <c r="O224" s="210"/>
      <c r="P224" s="210"/>
      <c r="Q224" s="210"/>
      <c r="R224" s="210"/>
      <c r="S224" s="210"/>
      <c r="T224" s="211"/>
      <c r="AT224" s="212" t="s">
        <v>145</v>
      </c>
      <c r="AU224" s="212" t="s">
        <v>85</v>
      </c>
      <c r="AV224" s="13" t="s">
        <v>85</v>
      </c>
      <c r="AW224" s="13" t="s">
        <v>35</v>
      </c>
      <c r="AX224" s="13" t="s">
        <v>75</v>
      </c>
      <c r="AY224" s="212" t="s">
        <v>137</v>
      </c>
    </row>
    <row r="225" spans="2:51" s="15" customFormat="1" ht="11.25">
      <c r="B225" s="224"/>
      <c r="C225" s="225"/>
      <c r="D225" s="203" t="s">
        <v>145</v>
      </c>
      <c r="E225" s="226" t="s">
        <v>19</v>
      </c>
      <c r="F225" s="227" t="s">
        <v>442</v>
      </c>
      <c r="G225" s="225"/>
      <c r="H225" s="226" t="s">
        <v>19</v>
      </c>
      <c r="I225" s="228"/>
      <c r="J225" s="225"/>
      <c r="K225" s="225"/>
      <c r="L225" s="229"/>
      <c r="M225" s="230"/>
      <c r="N225" s="231"/>
      <c r="O225" s="231"/>
      <c r="P225" s="231"/>
      <c r="Q225" s="231"/>
      <c r="R225" s="231"/>
      <c r="S225" s="231"/>
      <c r="T225" s="232"/>
      <c r="AT225" s="233" t="s">
        <v>145</v>
      </c>
      <c r="AU225" s="233" t="s">
        <v>85</v>
      </c>
      <c r="AV225" s="15" t="s">
        <v>83</v>
      </c>
      <c r="AW225" s="15" t="s">
        <v>35</v>
      </c>
      <c r="AX225" s="15" t="s">
        <v>75</v>
      </c>
      <c r="AY225" s="233" t="s">
        <v>137</v>
      </c>
    </row>
    <row r="226" spans="2:51" s="13" customFormat="1" ht="11.25">
      <c r="B226" s="201"/>
      <c r="C226" s="202"/>
      <c r="D226" s="203" t="s">
        <v>145</v>
      </c>
      <c r="E226" s="204" t="s">
        <v>19</v>
      </c>
      <c r="F226" s="205" t="s">
        <v>198</v>
      </c>
      <c r="G226" s="202"/>
      <c r="H226" s="206">
        <v>13</v>
      </c>
      <c r="I226" s="207"/>
      <c r="J226" s="202"/>
      <c r="K226" s="202"/>
      <c r="L226" s="208"/>
      <c r="M226" s="209"/>
      <c r="N226" s="210"/>
      <c r="O226" s="210"/>
      <c r="P226" s="210"/>
      <c r="Q226" s="210"/>
      <c r="R226" s="210"/>
      <c r="S226" s="210"/>
      <c r="T226" s="211"/>
      <c r="AT226" s="212" t="s">
        <v>145</v>
      </c>
      <c r="AU226" s="212" t="s">
        <v>85</v>
      </c>
      <c r="AV226" s="13" t="s">
        <v>85</v>
      </c>
      <c r="AW226" s="13" t="s">
        <v>35</v>
      </c>
      <c r="AX226" s="13" t="s">
        <v>75</v>
      </c>
      <c r="AY226" s="212" t="s">
        <v>137</v>
      </c>
    </row>
    <row r="227" spans="2:51" s="14" customFormat="1" ht="11.25">
      <c r="B227" s="213"/>
      <c r="C227" s="214"/>
      <c r="D227" s="203" t="s">
        <v>145</v>
      </c>
      <c r="E227" s="215" t="s">
        <v>19</v>
      </c>
      <c r="F227" s="216" t="s">
        <v>147</v>
      </c>
      <c r="G227" s="214"/>
      <c r="H227" s="217">
        <v>140.814</v>
      </c>
      <c r="I227" s="218"/>
      <c r="J227" s="214"/>
      <c r="K227" s="214"/>
      <c r="L227" s="219"/>
      <c r="M227" s="220"/>
      <c r="N227" s="221"/>
      <c r="O227" s="221"/>
      <c r="P227" s="221"/>
      <c r="Q227" s="221"/>
      <c r="R227" s="221"/>
      <c r="S227" s="221"/>
      <c r="T227" s="222"/>
      <c r="AT227" s="223" t="s">
        <v>145</v>
      </c>
      <c r="AU227" s="223" t="s">
        <v>85</v>
      </c>
      <c r="AV227" s="14" t="s">
        <v>144</v>
      </c>
      <c r="AW227" s="14" t="s">
        <v>35</v>
      </c>
      <c r="AX227" s="14" t="s">
        <v>83</v>
      </c>
      <c r="AY227" s="223" t="s">
        <v>137</v>
      </c>
    </row>
    <row r="228" spans="1:65" s="2" customFormat="1" ht="16.5" customHeight="1">
      <c r="A228" s="35"/>
      <c r="B228" s="36"/>
      <c r="C228" s="188" t="s">
        <v>239</v>
      </c>
      <c r="D228" s="188" t="s">
        <v>139</v>
      </c>
      <c r="E228" s="189" t="s">
        <v>443</v>
      </c>
      <c r="F228" s="190" t="s">
        <v>444</v>
      </c>
      <c r="G228" s="191" t="s">
        <v>216</v>
      </c>
      <c r="H228" s="192">
        <v>43.269</v>
      </c>
      <c r="I228" s="193"/>
      <c r="J228" s="194">
        <f>ROUND(I228*H228,2)</f>
        <v>0</v>
      </c>
      <c r="K228" s="190" t="s">
        <v>143</v>
      </c>
      <c r="L228" s="40"/>
      <c r="M228" s="195" t="s">
        <v>19</v>
      </c>
      <c r="N228" s="196" t="s">
        <v>46</v>
      </c>
      <c r="O228" s="65"/>
      <c r="P228" s="197">
        <f>O228*H228</f>
        <v>0</v>
      </c>
      <c r="Q228" s="197">
        <v>0</v>
      </c>
      <c r="R228" s="197">
        <f>Q228*H228</f>
        <v>0</v>
      </c>
      <c r="S228" s="197">
        <v>0</v>
      </c>
      <c r="T228" s="198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9" t="s">
        <v>144</v>
      </c>
      <c r="AT228" s="199" t="s">
        <v>139</v>
      </c>
      <c r="AU228" s="199" t="s">
        <v>85</v>
      </c>
      <c r="AY228" s="18" t="s">
        <v>137</v>
      </c>
      <c r="BE228" s="200">
        <f>IF(N228="základní",J228,0)</f>
        <v>0</v>
      </c>
      <c r="BF228" s="200">
        <f>IF(N228="snížená",J228,0)</f>
        <v>0</v>
      </c>
      <c r="BG228" s="200">
        <f>IF(N228="zákl. přenesená",J228,0)</f>
        <v>0</v>
      </c>
      <c r="BH228" s="200">
        <f>IF(N228="sníž. přenesená",J228,0)</f>
        <v>0</v>
      </c>
      <c r="BI228" s="200">
        <f>IF(N228="nulová",J228,0)</f>
        <v>0</v>
      </c>
      <c r="BJ228" s="18" t="s">
        <v>83</v>
      </c>
      <c r="BK228" s="200">
        <f>ROUND(I228*H228,2)</f>
        <v>0</v>
      </c>
      <c r="BL228" s="18" t="s">
        <v>144</v>
      </c>
      <c r="BM228" s="199" t="s">
        <v>242</v>
      </c>
    </row>
    <row r="229" spans="2:51" s="15" customFormat="1" ht="11.25">
      <c r="B229" s="224"/>
      <c r="C229" s="225"/>
      <c r="D229" s="203" t="s">
        <v>145</v>
      </c>
      <c r="E229" s="226" t="s">
        <v>19</v>
      </c>
      <c r="F229" s="227" t="s">
        <v>445</v>
      </c>
      <c r="G229" s="225"/>
      <c r="H229" s="226" t="s">
        <v>19</v>
      </c>
      <c r="I229" s="228"/>
      <c r="J229" s="225"/>
      <c r="K229" s="225"/>
      <c r="L229" s="229"/>
      <c r="M229" s="230"/>
      <c r="N229" s="231"/>
      <c r="O229" s="231"/>
      <c r="P229" s="231"/>
      <c r="Q229" s="231"/>
      <c r="R229" s="231"/>
      <c r="S229" s="231"/>
      <c r="T229" s="232"/>
      <c r="AT229" s="233" t="s">
        <v>145</v>
      </c>
      <c r="AU229" s="233" t="s">
        <v>85</v>
      </c>
      <c r="AV229" s="15" t="s">
        <v>83</v>
      </c>
      <c r="AW229" s="15" t="s">
        <v>35</v>
      </c>
      <c r="AX229" s="15" t="s">
        <v>75</v>
      </c>
      <c r="AY229" s="233" t="s">
        <v>137</v>
      </c>
    </row>
    <row r="230" spans="2:51" s="13" customFormat="1" ht="11.25">
      <c r="B230" s="201"/>
      <c r="C230" s="202"/>
      <c r="D230" s="203" t="s">
        <v>145</v>
      </c>
      <c r="E230" s="204" t="s">
        <v>19</v>
      </c>
      <c r="F230" s="205" t="s">
        <v>446</v>
      </c>
      <c r="G230" s="202"/>
      <c r="H230" s="206">
        <v>23.905</v>
      </c>
      <c r="I230" s="207"/>
      <c r="J230" s="202"/>
      <c r="K230" s="202"/>
      <c r="L230" s="208"/>
      <c r="M230" s="209"/>
      <c r="N230" s="210"/>
      <c r="O230" s="210"/>
      <c r="P230" s="210"/>
      <c r="Q230" s="210"/>
      <c r="R230" s="210"/>
      <c r="S230" s="210"/>
      <c r="T230" s="211"/>
      <c r="AT230" s="212" t="s">
        <v>145</v>
      </c>
      <c r="AU230" s="212" t="s">
        <v>85</v>
      </c>
      <c r="AV230" s="13" t="s">
        <v>85</v>
      </c>
      <c r="AW230" s="13" t="s">
        <v>35</v>
      </c>
      <c r="AX230" s="13" t="s">
        <v>75</v>
      </c>
      <c r="AY230" s="212" t="s">
        <v>137</v>
      </c>
    </row>
    <row r="231" spans="2:51" s="15" customFormat="1" ht="11.25">
      <c r="B231" s="224"/>
      <c r="C231" s="225"/>
      <c r="D231" s="203" t="s">
        <v>145</v>
      </c>
      <c r="E231" s="226" t="s">
        <v>19</v>
      </c>
      <c r="F231" s="227" t="s">
        <v>447</v>
      </c>
      <c r="G231" s="225"/>
      <c r="H231" s="226" t="s">
        <v>19</v>
      </c>
      <c r="I231" s="228"/>
      <c r="J231" s="225"/>
      <c r="K231" s="225"/>
      <c r="L231" s="229"/>
      <c r="M231" s="230"/>
      <c r="N231" s="231"/>
      <c r="O231" s="231"/>
      <c r="P231" s="231"/>
      <c r="Q231" s="231"/>
      <c r="R231" s="231"/>
      <c r="S231" s="231"/>
      <c r="T231" s="232"/>
      <c r="AT231" s="233" t="s">
        <v>145</v>
      </c>
      <c r="AU231" s="233" t="s">
        <v>85</v>
      </c>
      <c r="AV231" s="15" t="s">
        <v>83</v>
      </c>
      <c r="AW231" s="15" t="s">
        <v>35</v>
      </c>
      <c r="AX231" s="15" t="s">
        <v>75</v>
      </c>
      <c r="AY231" s="233" t="s">
        <v>137</v>
      </c>
    </row>
    <row r="232" spans="2:51" s="13" customFormat="1" ht="11.25">
      <c r="B232" s="201"/>
      <c r="C232" s="202"/>
      <c r="D232" s="203" t="s">
        <v>145</v>
      </c>
      <c r="E232" s="204" t="s">
        <v>19</v>
      </c>
      <c r="F232" s="205" t="s">
        <v>448</v>
      </c>
      <c r="G232" s="202"/>
      <c r="H232" s="206">
        <v>19.364</v>
      </c>
      <c r="I232" s="207"/>
      <c r="J232" s="202"/>
      <c r="K232" s="202"/>
      <c r="L232" s="208"/>
      <c r="M232" s="209"/>
      <c r="N232" s="210"/>
      <c r="O232" s="210"/>
      <c r="P232" s="210"/>
      <c r="Q232" s="210"/>
      <c r="R232" s="210"/>
      <c r="S232" s="210"/>
      <c r="T232" s="211"/>
      <c r="AT232" s="212" t="s">
        <v>145</v>
      </c>
      <c r="AU232" s="212" t="s">
        <v>85</v>
      </c>
      <c r="AV232" s="13" t="s">
        <v>85</v>
      </c>
      <c r="AW232" s="13" t="s">
        <v>35</v>
      </c>
      <c r="AX232" s="13" t="s">
        <v>75</v>
      </c>
      <c r="AY232" s="212" t="s">
        <v>137</v>
      </c>
    </row>
    <row r="233" spans="2:51" s="14" customFormat="1" ht="11.25">
      <c r="B233" s="213"/>
      <c r="C233" s="214"/>
      <c r="D233" s="203" t="s">
        <v>145</v>
      </c>
      <c r="E233" s="215" t="s">
        <v>19</v>
      </c>
      <c r="F233" s="216" t="s">
        <v>147</v>
      </c>
      <c r="G233" s="214"/>
      <c r="H233" s="217">
        <v>43.269000000000005</v>
      </c>
      <c r="I233" s="218"/>
      <c r="J233" s="214"/>
      <c r="K233" s="214"/>
      <c r="L233" s="219"/>
      <c r="M233" s="220"/>
      <c r="N233" s="221"/>
      <c r="O233" s="221"/>
      <c r="P233" s="221"/>
      <c r="Q233" s="221"/>
      <c r="R233" s="221"/>
      <c r="S233" s="221"/>
      <c r="T233" s="222"/>
      <c r="AT233" s="223" t="s">
        <v>145</v>
      </c>
      <c r="AU233" s="223" t="s">
        <v>85</v>
      </c>
      <c r="AV233" s="14" t="s">
        <v>144</v>
      </c>
      <c r="AW233" s="14" t="s">
        <v>35</v>
      </c>
      <c r="AX233" s="14" t="s">
        <v>83</v>
      </c>
      <c r="AY233" s="223" t="s">
        <v>137</v>
      </c>
    </row>
    <row r="234" spans="1:65" s="2" customFormat="1" ht="16.5" customHeight="1">
      <c r="A234" s="35"/>
      <c r="B234" s="36"/>
      <c r="C234" s="188" t="s">
        <v>201</v>
      </c>
      <c r="D234" s="188" t="s">
        <v>139</v>
      </c>
      <c r="E234" s="189" t="s">
        <v>449</v>
      </c>
      <c r="F234" s="190" t="s">
        <v>450</v>
      </c>
      <c r="G234" s="191" t="s">
        <v>216</v>
      </c>
      <c r="H234" s="192">
        <v>43.269</v>
      </c>
      <c r="I234" s="193"/>
      <c r="J234" s="194">
        <f>ROUND(I234*H234,2)</f>
        <v>0</v>
      </c>
      <c r="K234" s="190" t="s">
        <v>143</v>
      </c>
      <c r="L234" s="40"/>
      <c r="M234" s="195" t="s">
        <v>19</v>
      </c>
      <c r="N234" s="196" t="s">
        <v>46</v>
      </c>
      <c r="O234" s="65"/>
      <c r="P234" s="197">
        <f>O234*H234</f>
        <v>0</v>
      </c>
      <c r="Q234" s="197">
        <v>0</v>
      </c>
      <c r="R234" s="197">
        <f>Q234*H234</f>
        <v>0</v>
      </c>
      <c r="S234" s="197">
        <v>0</v>
      </c>
      <c r="T234" s="198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9" t="s">
        <v>144</v>
      </c>
      <c r="AT234" s="199" t="s">
        <v>139</v>
      </c>
      <c r="AU234" s="199" t="s">
        <v>85</v>
      </c>
      <c r="AY234" s="18" t="s">
        <v>137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18" t="s">
        <v>83</v>
      </c>
      <c r="BK234" s="200">
        <f>ROUND(I234*H234,2)</f>
        <v>0</v>
      </c>
      <c r="BL234" s="18" t="s">
        <v>144</v>
      </c>
      <c r="BM234" s="199" t="s">
        <v>245</v>
      </c>
    </row>
    <row r="235" spans="1:65" s="2" customFormat="1" ht="16.5" customHeight="1">
      <c r="A235" s="35"/>
      <c r="B235" s="36"/>
      <c r="C235" s="188" t="s">
        <v>246</v>
      </c>
      <c r="D235" s="188" t="s">
        <v>139</v>
      </c>
      <c r="E235" s="189" t="s">
        <v>451</v>
      </c>
      <c r="F235" s="190" t="s">
        <v>452</v>
      </c>
      <c r="G235" s="191" t="s">
        <v>177</v>
      </c>
      <c r="H235" s="192">
        <v>21.66</v>
      </c>
      <c r="I235" s="193"/>
      <c r="J235" s="194">
        <f>ROUND(I235*H235,2)</f>
        <v>0</v>
      </c>
      <c r="K235" s="190" t="s">
        <v>143</v>
      </c>
      <c r="L235" s="40"/>
      <c r="M235" s="195" t="s">
        <v>19</v>
      </c>
      <c r="N235" s="196" t="s">
        <v>46</v>
      </c>
      <c r="O235" s="65"/>
      <c r="P235" s="197">
        <f>O235*H235</f>
        <v>0</v>
      </c>
      <c r="Q235" s="197">
        <v>0</v>
      </c>
      <c r="R235" s="197">
        <f>Q235*H235</f>
        <v>0</v>
      </c>
      <c r="S235" s="197">
        <v>0</v>
      </c>
      <c r="T235" s="198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9" t="s">
        <v>144</v>
      </c>
      <c r="AT235" s="199" t="s">
        <v>139</v>
      </c>
      <c r="AU235" s="199" t="s">
        <v>85</v>
      </c>
      <c r="AY235" s="18" t="s">
        <v>137</v>
      </c>
      <c r="BE235" s="200">
        <f>IF(N235="základní",J235,0)</f>
        <v>0</v>
      </c>
      <c r="BF235" s="200">
        <f>IF(N235="snížená",J235,0)</f>
        <v>0</v>
      </c>
      <c r="BG235" s="200">
        <f>IF(N235="zákl. přenesená",J235,0)</f>
        <v>0</v>
      </c>
      <c r="BH235" s="200">
        <f>IF(N235="sníž. přenesená",J235,0)</f>
        <v>0</v>
      </c>
      <c r="BI235" s="200">
        <f>IF(N235="nulová",J235,0)</f>
        <v>0</v>
      </c>
      <c r="BJ235" s="18" t="s">
        <v>83</v>
      </c>
      <c r="BK235" s="200">
        <f>ROUND(I235*H235,2)</f>
        <v>0</v>
      </c>
      <c r="BL235" s="18" t="s">
        <v>144</v>
      </c>
      <c r="BM235" s="199" t="s">
        <v>249</v>
      </c>
    </row>
    <row r="236" spans="2:51" s="15" customFormat="1" ht="11.25">
      <c r="B236" s="224"/>
      <c r="C236" s="225"/>
      <c r="D236" s="203" t="s">
        <v>145</v>
      </c>
      <c r="E236" s="226" t="s">
        <v>19</v>
      </c>
      <c r="F236" s="227" t="s">
        <v>453</v>
      </c>
      <c r="G236" s="225"/>
      <c r="H236" s="226" t="s">
        <v>19</v>
      </c>
      <c r="I236" s="228"/>
      <c r="J236" s="225"/>
      <c r="K236" s="225"/>
      <c r="L236" s="229"/>
      <c r="M236" s="230"/>
      <c r="N236" s="231"/>
      <c r="O236" s="231"/>
      <c r="P236" s="231"/>
      <c r="Q236" s="231"/>
      <c r="R236" s="231"/>
      <c r="S236" s="231"/>
      <c r="T236" s="232"/>
      <c r="AT236" s="233" t="s">
        <v>145</v>
      </c>
      <c r="AU236" s="233" t="s">
        <v>85</v>
      </c>
      <c r="AV236" s="15" t="s">
        <v>83</v>
      </c>
      <c r="AW236" s="15" t="s">
        <v>35</v>
      </c>
      <c r="AX236" s="15" t="s">
        <v>75</v>
      </c>
      <c r="AY236" s="233" t="s">
        <v>137</v>
      </c>
    </row>
    <row r="237" spans="2:51" s="13" customFormat="1" ht="11.25">
      <c r="B237" s="201"/>
      <c r="C237" s="202"/>
      <c r="D237" s="203" t="s">
        <v>145</v>
      </c>
      <c r="E237" s="204" t="s">
        <v>19</v>
      </c>
      <c r="F237" s="205" t="s">
        <v>454</v>
      </c>
      <c r="G237" s="202"/>
      <c r="H237" s="206">
        <v>13.54</v>
      </c>
      <c r="I237" s="207"/>
      <c r="J237" s="202"/>
      <c r="K237" s="202"/>
      <c r="L237" s="208"/>
      <c r="M237" s="209"/>
      <c r="N237" s="210"/>
      <c r="O237" s="210"/>
      <c r="P237" s="210"/>
      <c r="Q237" s="210"/>
      <c r="R237" s="210"/>
      <c r="S237" s="210"/>
      <c r="T237" s="211"/>
      <c r="AT237" s="212" t="s">
        <v>145</v>
      </c>
      <c r="AU237" s="212" t="s">
        <v>85</v>
      </c>
      <c r="AV237" s="13" t="s">
        <v>85</v>
      </c>
      <c r="AW237" s="13" t="s">
        <v>35</v>
      </c>
      <c r="AX237" s="13" t="s">
        <v>75</v>
      </c>
      <c r="AY237" s="212" t="s">
        <v>137</v>
      </c>
    </row>
    <row r="238" spans="2:51" s="15" customFormat="1" ht="11.25">
      <c r="B238" s="224"/>
      <c r="C238" s="225"/>
      <c r="D238" s="203" t="s">
        <v>145</v>
      </c>
      <c r="E238" s="226" t="s">
        <v>19</v>
      </c>
      <c r="F238" s="227" t="s">
        <v>447</v>
      </c>
      <c r="G238" s="225"/>
      <c r="H238" s="226" t="s">
        <v>19</v>
      </c>
      <c r="I238" s="228"/>
      <c r="J238" s="225"/>
      <c r="K238" s="225"/>
      <c r="L238" s="229"/>
      <c r="M238" s="230"/>
      <c r="N238" s="231"/>
      <c r="O238" s="231"/>
      <c r="P238" s="231"/>
      <c r="Q238" s="231"/>
      <c r="R238" s="231"/>
      <c r="S238" s="231"/>
      <c r="T238" s="232"/>
      <c r="AT238" s="233" t="s">
        <v>145</v>
      </c>
      <c r="AU238" s="233" t="s">
        <v>85</v>
      </c>
      <c r="AV238" s="15" t="s">
        <v>83</v>
      </c>
      <c r="AW238" s="15" t="s">
        <v>35</v>
      </c>
      <c r="AX238" s="15" t="s">
        <v>75</v>
      </c>
      <c r="AY238" s="233" t="s">
        <v>137</v>
      </c>
    </row>
    <row r="239" spans="2:51" s="13" customFormat="1" ht="11.25">
      <c r="B239" s="201"/>
      <c r="C239" s="202"/>
      <c r="D239" s="203" t="s">
        <v>145</v>
      </c>
      <c r="E239" s="204" t="s">
        <v>19</v>
      </c>
      <c r="F239" s="205" t="s">
        <v>455</v>
      </c>
      <c r="G239" s="202"/>
      <c r="H239" s="206">
        <v>8.12</v>
      </c>
      <c r="I239" s="207"/>
      <c r="J239" s="202"/>
      <c r="K239" s="202"/>
      <c r="L239" s="208"/>
      <c r="M239" s="209"/>
      <c r="N239" s="210"/>
      <c r="O239" s="210"/>
      <c r="P239" s="210"/>
      <c r="Q239" s="210"/>
      <c r="R239" s="210"/>
      <c r="S239" s="210"/>
      <c r="T239" s="211"/>
      <c r="AT239" s="212" t="s">
        <v>145</v>
      </c>
      <c r="AU239" s="212" t="s">
        <v>85</v>
      </c>
      <c r="AV239" s="13" t="s">
        <v>85</v>
      </c>
      <c r="AW239" s="13" t="s">
        <v>35</v>
      </c>
      <c r="AX239" s="13" t="s">
        <v>75</v>
      </c>
      <c r="AY239" s="212" t="s">
        <v>137</v>
      </c>
    </row>
    <row r="240" spans="2:51" s="14" customFormat="1" ht="11.25">
      <c r="B240" s="213"/>
      <c r="C240" s="214"/>
      <c r="D240" s="203" t="s">
        <v>145</v>
      </c>
      <c r="E240" s="215" t="s">
        <v>19</v>
      </c>
      <c r="F240" s="216" t="s">
        <v>147</v>
      </c>
      <c r="G240" s="214"/>
      <c r="H240" s="217">
        <v>21.659999999999997</v>
      </c>
      <c r="I240" s="218"/>
      <c r="J240" s="214"/>
      <c r="K240" s="214"/>
      <c r="L240" s="219"/>
      <c r="M240" s="220"/>
      <c r="N240" s="221"/>
      <c r="O240" s="221"/>
      <c r="P240" s="221"/>
      <c r="Q240" s="221"/>
      <c r="R240" s="221"/>
      <c r="S240" s="221"/>
      <c r="T240" s="222"/>
      <c r="AT240" s="223" t="s">
        <v>145</v>
      </c>
      <c r="AU240" s="223" t="s">
        <v>85</v>
      </c>
      <c r="AV240" s="14" t="s">
        <v>144</v>
      </c>
      <c r="AW240" s="14" t="s">
        <v>35</v>
      </c>
      <c r="AX240" s="14" t="s">
        <v>83</v>
      </c>
      <c r="AY240" s="223" t="s">
        <v>137</v>
      </c>
    </row>
    <row r="241" spans="1:65" s="2" customFormat="1" ht="16.5" customHeight="1">
      <c r="A241" s="35"/>
      <c r="B241" s="36"/>
      <c r="C241" s="188" t="s">
        <v>203</v>
      </c>
      <c r="D241" s="188" t="s">
        <v>139</v>
      </c>
      <c r="E241" s="189" t="s">
        <v>456</v>
      </c>
      <c r="F241" s="190" t="s">
        <v>457</v>
      </c>
      <c r="G241" s="191" t="s">
        <v>142</v>
      </c>
      <c r="H241" s="192">
        <v>11.183</v>
      </c>
      <c r="I241" s="193"/>
      <c r="J241" s="194">
        <f>ROUND(I241*H241,2)</f>
        <v>0</v>
      </c>
      <c r="K241" s="190" t="s">
        <v>143</v>
      </c>
      <c r="L241" s="40"/>
      <c r="M241" s="195" t="s">
        <v>19</v>
      </c>
      <c r="N241" s="196" t="s">
        <v>46</v>
      </c>
      <c r="O241" s="65"/>
      <c r="P241" s="197">
        <f>O241*H241</f>
        <v>0</v>
      </c>
      <c r="Q241" s="197">
        <v>0</v>
      </c>
      <c r="R241" s="197">
        <f>Q241*H241</f>
        <v>0</v>
      </c>
      <c r="S241" s="197">
        <v>0</v>
      </c>
      <c r="T241" s="198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9" t="s">
        <v>144</v>
      </c>
      <c r="AT241" s="199" t="s">
        <v>139</v>
      </c>
      <c r="AU241" s="199" t="s">
        <v>85</v>
      </c>
      <c r="AY241" s="18" t="s">
        <v>137</v>
      </c>
      <c r="BE241" s="200">
        <f>IF(N241="základní",J241,0)</f>
        <v>0</v>
      </c>
      <c r="BF241" s="200">
        <f>IF(N241="snížená",J241,0)</f>
        <v>0</v>
      </c>
      <c r="BG241" s="200">
        <f>IF(N241="zákl. přenesená",J241,0)</f>
        <v>0</v>
      </c>
      <c r="BH241" s="200">
        <f>IF(N241="sníž. přenesená",J241,0)</f>
        <v>0</v>
      </c>
      <c r="BI241" s="200">
        <f>IF(N241="nulová",J241,0)</f>
        <v>0</v>
      </c>
      <c r="BJ241" s="18" t="s">
        <v>83</v>
      </c>
      <c r="BK241" s="200">
        <f>ROUND(I241*H241,2)</f>
        <v>0</v>
      </c>
      <c r="BL241" s="18" t="s">
        <v>144</v>
      </c>
      <c r="BM241" s="199" t="s">
        <v>252</v>
      </c>
    </row>
    <row r="242" spans="2:51" s="15" customFormat="1" ht="11.25">
      <c r="B242" s="224"/>
      <c r="C242" s="225"/>
      <c r="D242" s="203" t="s">
        <v>145</v>
      </c>
      <c r="E242" s="226" t="s">
        <v>19</v>
      </c>
      <c r="F242" s="227" t="s">
        <v>458</v>
      </c>
      <c r="G242" s="225"/>
      <c r="H242" s="226" t="s">
        <v>19</v>
      </c>
      <c r="I242" s="228"/>
      <c r="J242" s="225"/>
      <c r="K242" s="225"/>
      <c r="L242" s="229"/>
      <c r="M242" s="230"/>
      <c r="N242" s="231"/>
      <c r="O242" s="231"/>
      <c r="P242" s="231"/>
      <c r="Q242" s="231"/>
      <c r="R242" s="231"/>
      <c r="S242" s="231"/>
      <c r="T242" s="232"/>
      <c r="AT242" s="233" t="s">
        <v>145</v>
      </c>
      <c r="AU242" s="233" t="s">
        <v>85</v>
      </c>
      <c r="AV242" s="15" t="s">
        <v>83</v>
      </c>
      <c r="AW242" s="15" t="s">
        <v>35</v>
      </c>
      <c r="AX242" s="15" t="s">
        <v>75</v>
      </c>
      <c r="AY242" s="233" t="s">
        <v>137</v>
      </c>
    </row>
    <row r="243" spans="2:51" s="13" customFormat="1" ht="11.25">
      <c r="B243" s="201"/>
      <c r="C243" s="202"/>
      <c r="D243" s="203" t="s">
        <v>145</v>
      </c>
      <c r="E243" s="204" t="s">
        <v>19</v>
      </c>
      <c r="F243" s="205" t="s">
        <v>399</v>
      </c>
      <c r="G243" s="202"/>
      <c r="H243" s="206">
        <v>5.4</v>
      </c>
      <c r="I243" s="207"/>
      <c r="J243" s="202"/>
      <c r="K243" s="202"/>
      <c r="L243" s="208"/>
      <c r="M243" s="209"/>
      <c r="N243" s="210"/>
      <c r="O243" s="210"/>
      <c r="P243" s="210"/>
      <c r="Q243" s="210"/>
      <c r="R243" s="210"/>
      <c r="S243" s="210"/>
      <c r="T243" s="211"/>
      <c r="AT243" s="212" t="s">
        <v>145</v>
      </c>
      <c r="AU243" s="212" t="s">
        <v>85</v>
      </c>
      <c r="AV243" s="13" t="s">
        <v>85</v>
      </c>
      <c r="AW243" s="13" t="s">
        <v>35</v>
      </c>
      <c r="AX243" s="13" t="s">
        <v>75</v>
      </c>
      <c r="AY243" s="212" t="s">
        <v>137</v>
      </c>
    </row>
    <row r="244" spans="2:51" s="15" customFormat="1" ht="11.25">
      <c r="B244" s="224"/>
      <c r="C244" s="225"/>
      <c r="D244" s="203" t="s">
        <v>145</v>
      </c>
      <c r="E244" s="226" t="s">
        <v>19</v>
      </c>
      <c r="F244" s="227" t="s">
        <v>402</v>
      </c>
      <c r="G244" s="225"/>
      <c r="H244" s="226" t="s">
        <v>19</v>
      </c>
      <c r="I244" s="228"/>
      <c r="J244" s="225"/>
      <c r="K244" s="225"/>
      <c r="L244" s="229"/>
      <c r="M244" s="230"/>
      <c r="N244" s="231"/>
      <c r="O244" s="231"/>
      <c r="P244" s="231"/>
      <c r="Q244" s="231"/>
      <c r="R244" s="231"/>
      <c r="S244" s="231"/>
      <c r="T244" s="232"/>
      <c r="AT244" s="233" t="s">
        <v>145</v>
      </c>
      <c r="AU244" s="233" t="s">
        <v>85</v>
      </c>
      <c r="AV244" s="15" t="s">
        <v>83</v>
      </c>
      <c r="AW244" s="15" t="s">
        <v>35</v>
      </c>
      <c r="AX244" s="15" t="s">
        <v>75</v>
      </c>
      <c r="AY244" s="233" t="s">
        <v>137</v>
      </c>
    </row>
    <row r="245" spans="2:51" s="13" customFormat="1" ht="11.25">
      <c r="B245" s="201"/>
      <c r="C245" s="202"/>
      <c r="D245" s="203" t="s">
        <v>145</v>
      </c>
      <c r="E245" s="204" t="s">
        <v>19</v>
      </c>
      <c r="F245" s="205" t="s">
        <v>403</v>
      </c>
      <c r="G245" s="202"/>
      <c r="H245" s="206">
        <v>5.783</v>
      </c>
      <c r="I245" s="207"/>
      <c r="J245" s="202"/>
      <c r="K245" s="202"/>
      <c r="L245" s="208"/>
      <c r="M245" s="209"/>
      <c r="N245" s="210"/>
      <c r="O245" s="210"/>
      <c r="P245" s="210"/>
      <c r="Q245" s="210"/>
      <c r="R245" s="210"/>
      <c r="S245" s="210"/>
      <c r="T245" s="211"/>
      <c r="AT245" s="212" t="s">
        <v>145</v>
      </c>
      <c r="AU245" s="212" t="s">
        <v>85</v>
      </c>
      <c r="AV245" s="13" t="s">
        <v>85</v>
      </c>
      <c r="AW245" s="13" t="s">
        <v>35</v>
      </c>
      <c r="AX245" s="13" t="s">
        <v>75</v>
      </c>
      <c r="AY245" s="212" t="s">
        <v>137</v>
      </c>
    </row>
    <row r="246" spans="2:51" s="14" customFormat="1" ht="11.25">
      <c r="B246" s="213"/>
      <c r="C246" s="214"/>
      <c r="D246" s="203" t="s">
        <v>145</v>
      </c>
      <c r="E246" s="215" t="s">
        <v>19</v>
      </c>
      <c r="F246" s="216" t="s">
        <v>147</v>
      </c>
      <c r="G246" s="214"/>
      <c r="H246" s="217">
        <v>11.183</v>
      </c>
      <c r="I246" s="218"/>
      <c r="J246" s="214"/>
      <c r="K246" s="214"/>
      <c r="L246" s="219"/>
      <c r="M246" s="220"/>
      <c r="N246" s="221"/>
      <c r="O246" s="221"/>
      <c r="P246" s="221"/>
      <c r="Q246" s="221"/>
      <c r="R246" s="221"/>
      <c r="S246" s="221"/>
      <c r="T246" s="222"/>
      <c r="AT246" s="223" t="s">
        <v>145</v>
      </c>
      <c r="AU246" s="223" t="s">
        <v>85</v>
      </c>
      <c r="AV246" s="14" t="s">
        <v>144</v>
      </c>
      <c r="AW246" s="14" t="s">
        <v>35</v>
      </c>
      <c r="AX246" s="14" t="s">
        <v>83</v>
      </c>
      <c r="AY246" s="223" t="s">
        <v>137</v>
      </c>
    </row>
    <row r="247" spans="1:65" s="2" customFormat="1" ht="16.5" customHeight="1">
      <c r="A247" s="35"/>
      <c r="B247" s="36"/>
      <c r="C247" s="188" t="s">
        <v>253</v>
      </c>
      <c r="D247" s="188" t="s">
        <v>139</v>
      </c>
      <c r="E247" s="189" t="s">
        <v>459</v>
      </c>
      <c r="F247" s="190" t="s">
        <v>460</v>
      </c>
      <c r="G247" s="191" t="s">
        <v>142</v>
      </c>
      <c r="H247" s="192">
        <v>107</v>
      </c>
      <c r="I247" s="193"/>
      <c r="J247" s="194">
        <f>ROUND(I247*H247,2)</f>
        <v>0</v>
      </c>
      <c r="K247" s="190" t="s">
        <v>143</v>
      </c>
      <c r="L247" s="40"/>
      <c r="M247" s="195" t="s">
        <v>19</v>
      </c>
      <c r="N247" s="196" t="s">
        <v>46</v>
      </c>
      <c r="O247" s="65"/>
      <c r="P247" s="197">
        <f>O247*H247</f>
        <v>0</v>
      </c>
      <c r="Q247" s="197">
        <v>0</v>
      </c>
      <c r="R247" s="197">
        <f>Q247*H247</f>
        <v>0</v>
      </c>
      <c r="S247" s="197">
        <v>0</v>
      </c>
      <c r="T247" s="198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9" t="s">
        <v>144</v>
      </c>
      <c r="AT247" s="199" t="s">
        <v>139</v>
      </c>
      <c r="AU247" s="199" t="s">
        <v>85</v>
      </c>
      <c r="AY247" s="18" t="s">
        <v>137</v>
      </c>
      <c r="BE247" s="200">
        <f>IF(N247="základní",J247,0)</f>
        <v>0</v>
      </c>
      <c r="BF247" s="200">
        <f>IF(N247="snížená",J247,0)</f>
        <v>0</v>
      </c>
      <c r="BG247" s="200">
        <f>IF(N247="zákl. přenesená",J247,0)</f>
        <v>0</v>
      </c>
      <c r="BH247" s="200">
        <f>IF(N247="sníž. přenesená",J247,0)</f>
        <v>0</v>
      </c>
      <c r="BI247" s="200">
        <f>IF(N247="nulová",J247,0)</f>
        <v>0</v>
      </c>
      <c r="BJ247" s="18" t="s">
        <v>83</v>
      </c>
      <c r="BK247" s="200">
        <f>ROUND(I247*H247,2)</f>
        <v>0</v>
      </c>
      <c r="BL247" s="18" t="s">
        <v>144</v>
      </c>
      <c r="BM247" s="199" t="s">
        <v>256</v>
      </c>
    </row>
    <row r="248" spans="2:51" s="15" customFormat="1" ht="11.25">
      <c r="B248" s="224"/>
      <c r="C248" s="225"/>
      <c r="D248" s="203" t="s">
        <v>145</v>
      </c>
      <c r="E248" s="226" t="s">
        <v>19</v>
      </c>
      <c r="F248" s="227" t="s">
        <v>461</v>
      </c>
      <c r="G248" s="225"/>
      <c r="H248" s="226" t="s">
        <v>19</v>
      </c>
      <c r="I248" s="228"/>
      <c r="J248" s="225"/>
      <c r="K248" s="225"/>
      <c r="L248" s="229"/>
      <c r="M248" s="230"/>
      <c r="N248" s="231"/>
      <c r="O248" s="231"/>
      <c r="P248" s="231"/>
      <c r="Q248" s="231"/>
      <c r="R248" s="231"/>
      <c r="S248" s="231"/>
      <c r="T248" s="232"/>
      <c r="AT248" s="233" t="s">
        <v>145</v>
      </c>
      <c r="AU248" s="233" t="s">
        <v>85</v>
      </c>
      <c r="AV248" s="15" t="s">
        <v>83</v>
      </c>
      <c r="AW248" s="15" t="s">
        <v>35</v>
      </c>
      <c r="AX248" s="15" t="s">
        <v>75</v>
      </c>
      <c r="AY248" s="233" t="s">
        <v>137</v>
      </c>
    </row>
    <row r="249" spans="2:51" s="13" customFormat="1" ht="11.25">
      <c r="B249" s="201"/>
      <c r="C249" s="202"/>
      <c r="D249" s="203" t="s">
        <v>145</v>
      </c>
      <c r="E249" s="204" t="s">
        <v>19</v>
      </c>
      <c r="F249" s="205" t="s">
        <v>462</v>
      </c>
      <c r="G249" s="202"/>
      <c r="H249" s="206">
        <v>107</v>
      </c>
      <c r="I249" s="207"/>
      <c r="J249" s="202"/>
      <c r="K249" s="202"/>
      <c r="L249" s="208"/>
      <c r="M249" s="209"/>
      <c r="N249" s="210"/>
      <c r="O249" s="210"/>
      <c r="P249" s="210"/>
      <c r="Q249" s="210"/>
      <c r="R249" s="210"/>
      <c r="S249" s="210"/>
      <c r="T249" s="211"/>
      <c r="AT249" s="212" t="s">
        <v>145</v>
      </c>
      <c r="AU249" s="212" t="s">
        <v>85</v>
      </c>
      <c r="AV249" s="13" t="s">
        <v>85</v>
      </c>
      <c r="AW249" s="13" t="s">
        <v>35</v>
      </c>
      <c r="AX249" s="13" t="s">
        <v>75</v>
      </c>
      <c r="AY249" s="212" t="s">
        <v>137</v>
      </c>
    </row>
    <row r="250" spans="2:51" s="14" customFormat="1" ht="11.25">
      <c r="B250" s="213"/>
      <c r="C250" s="214"/>
      <c r="D250" s="203" t="s">
        <v>145</v>
      </c>
      <c r="E250" s="215" t="s">
        <v>19</v>
      </c>
      <c r="F250" s="216" t="s">
        <v>147</v>
      </c>
      <c r="G250" s="214"/>
      <c r="H250" s="217">
        <v>107</v>
      </c>
      <c r="I250" s="218"/>
      <c r="J250" s="214"/>
      <c r="K250" s="214"/>
      <c r="L250" s="219"/>
      <c r="M250" s="220"/>
      <c r="N250" s="221"/>
      <c r="O250" s="221"/>
      <c r="P250" s="221"/>
      <c r="Q250" s="221"/>
      <c r="R250" s="221"/>
      <c r="S250" s="221"/>
      <c r="T250" s="222"/>
      <c r="AT250" s="223" t="s">
        <v>145</v>
      </c>
      <c r="AU250" s="223" t="s">
        <v>85</v>
      </c>
      <c r="AV250" s="14" t="s">
        <v>144</v>
      </c>
      <c r="AW250" s="14" t="s">
        <v>35</v>
      </c>
      <c r="AX250" s="14" t="s">
        <v>83</v>
      </c>
      <c r="AY250" s="223" t="s">
        <v>137</v>
      </c>
    </row>
    <row r="251" spans="1:65" s="2" customFormat="1" ht="16.5" customHeight="1">
      <c r="A251" s="35"/>
      <c r="B251" s="36"/>
      <c r="C251" s="188" t="s">
        <v>205</v>
      </c>
      <c r="D251" s="188" t="s">
        <v>139</v>
      </c>
      <c r="E251" s="189" t="s">
        <v>254</v>
      </c>
      <c r="F251" s="190" t="s">
        <v>255</v>
      </c>
      <c r="G251" s="191" t="s">
        <v>216</v>
      </c>
      <c r="H251" s="192">
        <v>328.143</v>
      </c>
      <c r="I251" s="193"/>
      <c r="J251" s="194">
        <f>ROUND(I251*H251,2)</f>
        <v>0</v>
      </c>
      <c r="K251" s="190" t="s">
        <v>143</v>
      </c>
      <c r="L251" s="40"/>
      <c r="M251" s="195" t="s">
        <v>19</v>
      </c>
      <c r="N251" s="196" t="s">
        <v>46</v>
      </c>
      <c r="O251" s="65"/>
      <c r="P251" s="197">
        <f>O251*H251</f>
        <v>0</v>
      </c>
      <c r="Q251" s="197">
        <v>0</v>
      </c>
      <c r="R251" s="197">
        <f>Q251*H251</f>
        <v>0</v>
      </c>
      <c r="S251" s="197">
        <v>0</v>
      </c>
      <c r="T251" s="198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9" t="s">
        <v>144</v>
      </c>
      <c r="AT251" s="199" t="s">
        <v>139</v>
      </c>
      <c r="AU251" s="199" t="s">
        <v>85</v>
      </c>
      <c r="AY251" s="18" t="s">
        <v>137</v>
      </c>
      <c r="BE251" s="200">
        <f>IF(N251="základní",J251,0)</f>
        <v>0</v>
      </c>
      <c r="BF251" s="200">
        <f>IF(N251="snížená",J251,0)</f>
        <v>0</v>
      </c>
      <c r="BG251" s="200">
        <f>IF(N251="zákl. přenesená",J251,0)</f>
        <v>0</v>
      </c>
      <c r="BH251" s="200">
        <f>IF(N251="sníž. přenesená",J251,0)</f>
        <v>0</v>
      </c>
      <c r="BI251" s="200">
        <f>IF(N251="nulová",J251,0)</f>
        <v>0</v>
      </c>
      <c r="BJ251" s="18" t="s">
        <v>83</v>
      </c>
      <c r="BK251" s="200">
        <f>ROUND(I251*H251,2)</f>
        <v>0</v>
      </c>
      <c r="BL251" s="18" t="s">
        <v>144</v>
      </c>
      <c r="BM251" s="199" t="s">
        <v>260</v>
      </c>
    </row>
    <row r="252" spans="2:51" s="15" customFormat="1" ht="11.25">
      <c r="B252" s="224"/>
      <c r="C252" s="225"/>
      <c r="D252" s="203" t="s">
        <v>145</v>
      </c>
      <c r="E252" s="226" t="s">
        <v>19</v>
      </c>
      <c r="F252" s="227" t="s">
        <v>463</v>
      </c>
      <c r="G252" s="225"/>
      <c r="H252" s="226" t="s">
        <v>19</v>
      </c>
      <c r="I252" s="228"/>
      <c r="J252" s="225"/>
      <c r="K252" s="225"/>
      <c r="L252" s="229"/>
      <c r="M252" s="230"/>
      <c r="N252" s="231"/>
      <c r="O252" s="231"/>
      <c r="P252" s="231"/>
      <c r="Q252" s="231"/>
      <c r="R252" s="231"/>
      <c r="S252" s="231"/>
      <c r="T252" s="232"/>
      <c r="AT252" s="233" t="s">
        <v>145</v>
      </c>
      <c r="AU252" s="233" t="s">
        <v>85</v>
      </c>
      <c r="AV252" s="15" t="s">
        <v>83</v>
      </c>
      <c r="AW252" s="15" t="s">
        <v>35</v>
      </c>
      <c r="AX252" s="15" t="s">
        <v>75</v>
      </c>
      <c r="AY252" s="233" t="s">
        <v>137</v>
      </c>
    </row>
    <row r="253" spans="2:51" s="13" customFormat="1" ht="11.25">
      <c r="B253" s="201"/>
      <c r="C253" s="202"/>
      <c r="D253" s="203" t="s">
        <v>145</v>
      </c>
      <c r="E253" s="204" t="s">
        <v>19</v>
      </c>
      <c r="F253" s="205" t="s">
        <v>464</v>
      </c>
      <c r="G253" s="202"/>
      <c r="H253" s="206">
        <v>258.776</v>
      </c>
      <c r="I253" s="207"/>
      <c r="J253" s="202"/>
      <c r="K253" s="202"/>
      <c r="L253" s="208"/>
      <c r="M253" s="209"/>
      <c r="N253" s="210"/>
      <c r="O253" s="210"/>
      <c r="P253" s="210"/>
      <c r="Q253" s="210"/>
      <c r="R253" s="210"/>
      <c r="S253" s="210"/>
      <c r="T253" s="211"/>
      <c r="AT253" s="212" t="s">
        <v>145</v>
      </c>
      <c r="AU253" s="212" t="s">
        <v>85</v>
      </c>
      <c r="AV253" s="13" t="s">
        <v>85</v>
      </c>
      <c r="AW253" s="13" t="s">
        <v>35</v>
      </c>
      <c r="AX253" s="13" t="s">
        <v>75</v>
      </c>
      <c r="AY253" s="212" t="s">
        <v>137</v>
      </c>
    </row>
    <row r="254" spans="2:51" s="13" customFormat="1" ht="11.25">
      <c r="B254" s="201"/>
      <c r="C254" s="202"/>
      <c r="D254" s="203" t="s">
        <v>145</v>
      </c>
      <c r="E254" s="204" t="s">
        <v>19</v>
      </c>
      <c r="F254" s="205" t="s">
        <v>465</v>
      </c>
      <c r="G254" s="202"/>
      <c r="H254" s="206">
        <v>12.832</v>
      </c>
      <c r="I254" s="207"/>
      <c r="J254" s="202"/>
      <c r="K254" s="202"/>
      <c r="L254" s="208"/>
      <c r="M254" s="209"/>
      <c r="N254" s="210"/>
      <c r="O254" s="210"/>
      <c r="P254" s="210"/>
      <c r="Q254" s="210"/>
      <c r="R254" s="210"/>
      <c r="S254" s="210"/>
      <c r="T254" s="211"/>
      <c r="AT254" s="212" t="s">
        <v>145</v>
      </c>
      <c r="AU254" s="212" t="s">
        <v>85</v>
      </c>
      <c r="AV254" s="13" t="s">
        <v>85</v>
      </c>
      <c r="AW254" s="13" t="s">
        <v>35</v>
      </c>
      <c r="AX254" s="13" t="s">
        <v>75</v>
      </c>
      <c r="AY254" s="212" t="s">
        <v>137</v>
      </c>
    </row>
    <row r="255" spans="2:51" s="15" customFormat="1" ht="11.25">
      <c r="B255" s="224"/>
      <c r="C255" s="225"/>
      <c r="D255" s="203" t="s">
        <v>145</v>
      </c>
      <c r="E255" s="226" t="s">
        <v>19</v>
      </c>
      <c r="F255" s="227" t="s">
        <v>466</v>
      </c>
      <c r="G255" s="225"/>
      <c r="H255" s="226" t="s">
        <v>19</v>
      </c>
      <c r="I255" s="228"/>
      <c r="J255" s="225"/>
      <c r="K255" s="225"/>
      <c r="L255" s="229"/>
      <c r="M255" s="230"/>
      <c r="N255" s="231"/>
      <c r="O255" s="231"/>
      <c r="P255" s="231"/>
      <c r="Q255" s="231"/>
      <c r="R255" s="231"/>
      <c r="S255" s="231"/>
      <c r="T255" s="232"/>
      <c r="AT255" s="233" t="s">
        <v>145</v>
      </c>
      <c r="AU255" s="233" t="s">
        <v>85</v>
      </c>
      <c r="AV255" s="15" t="s">
        <v>83</v>
      </c>
      <c r="AW255" s="15" t="s">
        <v>35</v>
      </c>
      <c r="AX255" s="15" t="s">
        <v>75</v>
      </c>
      <c r="AY255" s="233" t="s">
        <v>137</v>
      </c>
    </row>
    <row r="256" spans="2:51" s="13" customFormat="1" ht="11.25">
      <c r="B256" s="201"/>
      <c r="C256" s="202"/>
      <c r="D256" s="203" t="s">
        <v>145</v>
      </c>
      <c r="E256" s="204" t="s">
        <v>19</v>
      </c>
      <c r="F256" s="205" t="s">
        <v>467</v>
      </c>
      <c r="G256" s="202"/>
      <c r="H256" s="206">
        <v>22.116</v>
      </c>
      <c r="I256" s="207"/>
      <c r="J256" s="202"/>
      <c r="K256" s="202"/>
      <c r="L256" s="208"/>
      <c r="M256" s="209"/>
      <c r="N256" s="210"/>
      <c r="O256" s="210"/>
      <c r="P256" s="210"/>
      <c r="Q256" s="210"/>
      <c r="R256" s="210"/>
      <c r="S256" s="210"/>
      <c r="T256" s="211"/>
      <c r="AT256" s="212" t="s">
        <v>145</v>
      </c>
      <c r="AU256" s="212" t="s">
        <v>85</v>
      </c>
      <c r="AV256" s="13" t="s">
        <v>85</v>
      </c>
      <c r="AW256" s="13" t="s">
        <v>35</v>
      </c>
      <c r="AX256" s="13" t="s">
        <v>75</v>
      </c>
      <c r="AY256" s="212" t="s">
        <v>137</v>
      </c>
    </row>
    <row r="257" spans="2:51" s="15" customFormat="1" ht="11.25">
      <c r="B257" s="224"/>
      <c r="C257" s="225"/>
      <c r="D257" s="203" t="s">
        <v>145</v>
      </c>
      <c r="E257" s="226" t="s">
        <v>19</v>
      </c>
      <c r="F257" s="227" t="s">
        <v>468</v>
      </c>
      <c r="G257" s="225"/>
      <c r="H257" s="226" t="s">
        <v>19</v>
      </c>
      <c r="I257" s="228"/>
      <c r="J257" s="225"/>
      <c r="K257" s="225"/>
      <c r="L257" s="229"/>
      <c r="M257" s="230"/>
      <c r="N257" s="231"/>
      <c r="O257" s="231"/>
      <c r="P257" s="231"/>
      <c r="Q257" s="231"/>
      <c r="R257" s="231"/>
      <c r="S257" s="231"/>
      <c r="T257" s="232"/>
      <c r="AT257" s="233" t="s">
        <v>145</v>
      </c>
      <c r="AU257" s="233" t="s">
        <v>85</v>
      </c>
      <c r="AV257" s="15" t="s">
        <v>83</v>
      </c>
      <c r="AW257" s="15" t="s">
        <v>35</v>
      </c>
      <c r="AX257" s="15" t="s">
        <v>75</v>
      </c>
      <c r="AY257" s="233" t="s">
        <v>137</v>
      </c>
    </row>
    <row r="258" spans="2:51" s="13" customFormat="1" ht="11.25">
      <c r="B258" s="201"/>
      <c r="C258" s="202"/>
      <c r="D258" s="203" t="s">
        <v>145</v>
      </c>
      <c r="E258" s="204" t="s">
        <v>19</v>
      </c>
      <c r="F258" s="205" t="s">
        <v>469</v>
      </c>
      <c r="G258" s="202"/>
      <c r="H258" s="206">
        <v>16.551</v>
      </c>
      <c r="I258" s="207"/>
      <c r="J258" s="202"/>
      <c r="K258" s="202"/>
      <c r="L258" s="208"/>
      <c r="M258" s="209"/>
      <c r="N258" s="210"/>
      <c r="O258" s="210"/>
      <c r="P258" s="210"/>
      <c r="Q258" s="210"/>
      <c r="R258" s="210"/>
      <c r="S258" s="210"/>
      <c r="T258" s="211"/>
      <c r="AT258" s="212" t="s">
        <v>145</v>
      </c>
      <c r="AU258" s="212" t="s">
        <v>85</v>
      </c>
      <c r="AV258" s="13" t="s">
        <v>85</v>
      </c>
      <c r="AW258" s="13" t="s">
        <v>35</v>
      </c>
      <c r="AX258" s="13" t="s">
        <v>75</v>
      </c>
      <c r="AY258" s="212" t="s">
        <v>137</v>
      </c>
    </row>
    <row r="259" spans="2:51" s="15" customFormat="1" ht="11.25">
      <c r="B259" s="224"/>
      <c r="C259" s="225"/>
      <c r="D259" s="203" t="s">
        <v>145</v>
      </c>
      <c r="E259" s="226" t="s">
        <v>19</v>
      </c>
      <c r="F259" s="227" t="s">
        <v>470</v>
      </c>
      <c r="G259" s="225"/>
      <c r="H259" s="226" t="s">
        <v>19</v>
      </c>
      <c r="I259" s="228"/>
      <c r="J259" s="225"/>
      <c r="K259" s="225"/>
      <c r="L259" s="229"/>
      <c r="M259" s="230"/>
      <c r="N259" s="231"/>
      <c r="O259" s="231"/>
      <c r="P259" s="231"/>
      <c r="Q259" s="231"/>
      <c r="R259" s="231"/>
      <c r="S259" s="231"/>
      <c r="T259" s="232"/>
      <c r="AT259" s="233" t="s">
        <v>145</v>
      </c>
      <c r="AU259" s="233" t="s">
        <v>85</v>
      </c>
      <c r="AV259" s="15" t="s">
        <v>83</v>
      </c>
      <c r="AW259" s="15" t="s">
        <v>35</v>
      </c>
      <c r="AX259" s="15" t="s">
        <v>75</v>
      </c>
      <c r="AY259" s="233" t="s">
        <v>137</v>
      </c>
    </row>
    <row r="260" spans="2:51" s="13" customFormat="1" ht="11.25">
      <c r="B260" s="201"/>
      <c r="C260" s="202"/>
      <c r="D260" s="203" t="s">
        <v>145</v>
      </c>
      <c r="E260" s="204" t="s">
        <v>19</v>
      </c>
      <c r="F260" s="205" t="s">
        <v>471</v>
      </c>
      <c r="G260" s="202"/>
      <c r="H260" s="206">
        <v>17.868</v>
      </c>
      <c r="I260" s="207"/>
      <c r="J260" s="202"/>
      <c r="K260" s="202"/>
      <c r="L260" s="208"/>
      <c r="M260" s="209"/>
      <c r="N260" s="210"/>
      <c r="O260" s="210"/>
      <c r="P260" s="210"/>
      <c r="Q260" s="210"/>
      <c r="R260" s="210"/>
      <c r="S260" s="210"/>
      <c r="T260" s="211"/>
      <c r="AT260" s="212" t="s">
        <v>145</v>
      </c>
      <c r="AU260" s="212" t="s">
        <v>85</v>
      </c>
      <c r="AV260" s="13" t="s">
        <v>85</v>
      </c>
      <c r="AW260" s="13" t="s">
        <v>35</v>
      </c>
      <c r="AX260" s="13" t="s">
        <v>75</v>
      </c>
      <c r="AY260" s="212" t="s">
        <v>137</v>
      </c>
    </row>
    <row r="261" spans="2:51" s="14" customFormat="1" ht="11.25">
      <c r="B261" s="213"/>
      <c r="C261" s="214"/>
      <c r="D261" s="203" t="s">
        <v>145</v>
      </c>
      <c r="E261" s="215" t="s">
        <v>19</v>
      </c>
      <c r="F261" s="216" t="s">
        <v>147</v>
      </c>
      <c r="G261" s="214"/>
      <c r="H261" s="217">
        <v>328.143</v>
      </c>
      <c r="I261" s="218"/>
      <c r="J261" s="214"/>
      <c r="K261" s="214"/>
      <c r="L261" s="219"/>
      <c r="M261" s="220"/>
      <c r="N261" s="221"/>
      <c r="O261" s="221"/>
      <c r="P261" s="221"/>
      <c r="Q261" s="221"/>
      <c r="R261" s="221"/>
      <c r="S261" s="221"/>
      <c r="T261" s="222"/>
      <c r="AT261" s="223" t="s">
        <v>145</v>
      </c>
      <c r="AU261" s="223" t="s">
        <v>85</v>
      </c>
      <c r="AV261" s="14" t="s">
        <v>144</v>
      </c>
      <c r="AW261" s="14" t="s">
        <v>35</v>
      </c>
      <c r="AX261" s="14" t="s">
        <v>83</v>
      </c>
      <c r="AY261" s="223" t="s">
        <v>137</v>
      </c>
    </row>
    <row r="262" spans="1:65" s="2" customFormat="1" ht="16.5" customHeight="1">
      <c r="A262" s="35"/>
      <c r="B262" s="36"/>
      <c r="C262" s="188" t="s">
        <v>261</v>
      </c>
      <c r="D262" s="188" t="s">
        <v>139</v>
      </c>
      <c r="E262" s="189" t="s">
        <v>258</v>
      </c>
      <c r="F262" s="190" t="s">
        <v>259</v>
      </c>
      <c r="G262" s="191" t="s">
        <v>216</v>
      </c>
      <c r="H262" s="192">
        <v>328.143</v>
      </c>
      <c r="I262" s="193"/>
      <c r="J262" s="194">
        <f>ROUND(I262*H262,2)</f>
        <v>0</v>
      </c>
      <c r="K262" s="190" t="s">
        <v>143</v>
      </c>
      <c r="L262" s="40"/>
      <c r="M262" s="195" t="s">
        <v>19</v>
      </c>
      <c r="N262" s="196" t="s">
        <v>46</v>
      </c>
      <c r="O262" s="65"/>
      <c r="P262" s="197">
        <f>O262*H262</f>
        <v>0</v>
      </c>
      <c r="Q262" s="197">
        <v>0</v>
      </c>
      <c r="R262" s="197">
        <f>Q262*H262</f>
        <v>0</v>
      </c>
      <c r="S262" s="197">
        <v>0</v>
      </c>
      <c r="T262" s="198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9" t="s">
        <v>144</v>
      </c>
      <c r="AT262" s="199" t="s">
        <v>139</v>
      </c>
      <c r="AU262" s="199" t="s">
        <v>85</v>
      </c>
      <c r="AY262" s="18" t="s">
        <v>137</v>
      </c>
      <c r="BE262" s="200">
        <f>IF(N262="základní",J262,0)</f>
        <v>0</v>
      </c>
      <c r="BF262" s="200">
        <f>IF(N262="snížená",J262,0)</f>
        <v>0</v>
      </c>
      <c r="BG262" s="200">
        <f>IF(N262="zákl. přenesená",J262,0)</f>
        <v>0</v>
      </c>
      <c r="BH262" s="200">
        <f>IF(N262="sníž. přenesená",J262,0)</f>
        <v>0</v>
      </c>
      <c r="BI262" s="200">
        <f>IF(N262="nulová",J262,0)</f>
        <v>0</v>
      </c>
      <c r="BJ262" s="18" t="s">
        <v>83</v>
      </c>
      <c r="BK262" s="200">
        <f>ROUND(I262*H262,2)</f>
        <v>0</v>
      </c>
      <c r="BL262" s="18" t="s">
        <v>144</v>
      </c>
      <c r="BM262" s="199" t="s">
        <v>264</v>
      </c>
    </row>
    <row r="263" spans="1:65" s="2" customFormat="1" ht="16.5" customHeight="1">
      <c r="A263" s="35"/>
      <c r="B263" s="36"/>
      <c r="C263" s="188" t="s">
        <v>207</v>
      </c>
      <c r="D263" s="188" t="s">
        <v>139</v>
      </c>
      <c r="E263" s="189" t="s">
        <v>262</v>
      </c>
      <c r="F263" s="190" t="s">
        <v>263</v>
      </c>
      <c r="G263" s="191" t="s">
        <v>177</v>
      </c>
      <c r="H263" s="192">
        <v>10.17</v>
      </c>
      <c r="I263" s="193"/>
      <c r="J263" s="194">
        <f>ROUND(I263*H263,2)</f>
        <v>0</v>
      </c>
      <c r="K263" s="190" t="s">
        <v>143</v>
      </c>
      <c r="L263" s="40"/>
      <c r="M263" s="195" t="s">
        <v>19</v>
      </c>
      <c r="N263" s="196" t="s">
        <v>46</v>
      </c>
      <c r="O263" s="65"/>
      <c r="P263" s="197">
        <f>O263*H263</f>
        <v>0</v>
      </c>
      <c r="Q263" s="197">
        <v>0</v>
      </c>
      <c r="R263" s="197">
        <f>Q263*H263</f>
        <v>0</v>
      </c>
      <c r="S263" s="197">
        <v>0</v>
      </c>
      <c r="T263" s="198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99" t="s">
        <v>144</v>
      </c>
      <c r="AT263" s="199" t="s">
        <v>139</v>
      </c>
      <c r="AU263" s="199" t="s">
        <v>85</v>
      </c>
      <c r="AY263" s="18" t="s">
        <v>137</v>
      </c>
      <c r="BE263" s="200">
        <f>IF(N263="základní",J263,0)</f>
        <v>0</v>
      </c>
      <c r="BF263" s="200">
        <f>IF(N263="snížená",J263,0)</f>
        <v>0</v>
      </c>
      <c r="BG263" s="200">
        <f>IF(N263="zákl. přenesená",J263,0)</f>
        <v>0</v>
      </c>
      <c r="BH263" s="200">
        <f>IF(N263="sníž. přenesená",J263,0)</f>
        <v>0</v>
      </c>
      <c r="BI263" s="200">
        <f>IF(N263="nulová",J263,0)</f>
        <v>0</v>
      </c>
      <c r="BJ263" s="18" t="s">
        <v>83</v>
      </c>
      <c r="BK263" s="200">
        <f>ROUND(I263*H263,2)</f>
        <v>0</v>
      </c>
      <c r="BL263" s="18" t="s">
        <v>144</v>
      </c>
      <c r="BM263" s="199" t="s">
        <v>268</v>
      </c>
    </row>
    <row r="264" spans="1:65" s="2" customFormat="1" ht="21.75" customHeight="1">
      <c r="A264" s="35"/>
      <c r="B264" s="36"/>
      <c r="C264" s="188" t="s">
        <v>270</v>
      </c>
      <c r="D264" s="188" t="s">
        <v>139</v>
      </c>
      <c r="E264" s="189" t="s">
        <v>472</v>
      </c>
      <c r="F264" s="190" t="s">
        <v>473</v>
      </c>
      <c r="G264" s="191" t="s">
        <v>142</v>
      </c>
      <c r="H264" s="192">
        <v>28.5</v>
      </c>
      <c r="I264" s="193"/>
      <c r="J264" s="194">
        <f>ROUND(I264*H264,2)</f>
        <v>0</v>
      </c>
      <c r="K264" s="190" t="s">
        <v>19</v>
      </c>
      <c r="L264" s="40"/>
      <c r="M264" s="195" t="s">
        <v>19</v>
      </c>
      <c r="N264" s="196" t="s">
        <v>46</v>
      </c>
      <c r="O264" s="65"/>
      <c r="P264" s="197">
        <f>O264*H264</f>
        <v>0</v>
      </c>
      <c r="Q264" s="197">
        <v>0</v>
      </c>
      <c r="R264" s="197">
        <f>Q264*H264</f>
        <v>0</v>
      </c>
      <c r="S264" s="197">
        <v>0</v>
      </c>
      <c r="T264" s="198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9" t="s">
        <v>144</v>
      </c>
      <c r="AT264" s="199" t="s">
        <v>139</v>
      </c>
      <c r="AU264" s="199" t="s">
        <v>85</v>
      </c>
      <c r="AY264" s="18" t="s">
        <v>137</v>
      </c>
      <c r="BE264" s="200">
        <f>IF(N264="základní",J264,0)</f>
        <v>0</v>
      </c>
      <c r="BF264" s="200">
        <f>IF(N264="snížená",J264,0)</f>
        <v>0</v>
      </c>
      <c r="BG264" s="200">
        <f>IF(N264="zákl. přenesená",J264,0)</f>
        <v>0</v>
      </c>
      <c r="BH264" s="200">
        <f>IF(N264="sníž. přenesená",J264,0)</f>
        <v>0</v>
      </c>
      <c r="BI264" s="200">
        <f>IF(N264="nulová",J264,0)</f>
        <v>0</v>
      </c>
      <c r="BJ264" s="18" t="s">
        <v>83</v>
      </c>
      <c r="BK264" s="200">
        <f>ROUND(I264*H264,2)</f>
        <v>0</v>
      </c>
      <c r="BL264" s="18" t="s">
        <v>144</v>
      </c>
      <c r="BM264" s="199" t="s">
        <v>274</v>
      </c>
    </row>
    <row r="265" spans="2:51" s="15" customFormat="1" ht="11.25">
      <c r="B265" s="224"/>
      <c r="C265" s="225"/>
      <c r="D265" s="203" t="s">
        <v>145</v>
      </c>
      <c r="E265" s="226" t="s">
        <v>19</v>
      </c>
      <c r="F265" s="227" t="s">
        <v>474</v>
      </c>
      <c r="G265" s="225"/>
      <c r="H265" s="226" t="s">
        <v>19</v>
      </c>
      <c r="I265" s="228"/>
      <c r="J265" s="225"/>
      <c r="K265" s="225"/>
      <c r="L265" s="229"/>
      <c r="M265" s="230"/>
      <c r="N265" s="231"/>
      <c r="O265" s="231"/>
      <c r="P265" s="231"/>
      <c r="Q265" s="231"/>
      <c r="R265" s="231"/>
      <c r="S265" s="231"/>
      <c r="T265" s="232"/>
      <c r="AT265" s="233" t="s">
        <v>145</v>
      </c>
      <c r="AU265" s="233" t="s">
        <v>85</v>
      </c>
      <c r="AV265" s="15" t="s">
        <v>83</v>
      </c>
      <c r="AW265" s="15" t="s">
        <v>35</v>
      </c>
      <c r="AX265" s="15" t="s">
        <v>75</v>
      </c>
      <c r="AY265" s="233" t="s">
        <v>137</v>
      </c>
    </row>
    <row r="266" spans="2:51" s="13" customFormat="1" ht="11.25">
      <c r="B266" s="201"/>
      <c r="C266" s="202"/>
      <c r="D266" s="203" t="s">
        <v>145</v>
      </c>
      <c r="E266" s="204" t="s">
        <v>19</v>
      </c>
      <c r="F266" s="205" t="s">
        <v>395</v>
      </c>
      <c r="G266" s="202"/>
      <c r="H266" s="206">
        <v>28.5</v>
      </c>
      <c r="I266" s="207"/>
      <c r="J266" s="202"/>
      <c r="K266" s="202"/>
      <c r="L266" s="208"/>
      <c r="M266" s="209"/>
      <c r="N266" s="210"/>
      <c r="O266" s="210"/>
      <c r="P266" s="210"/>
      <c r="Q266" s="210"/>
      <c r="R266" s="210"/>
      <c r="S266" s="210"/>
      <c r="T266" s="211"/>
      <c r="AT266" s="212" t="s">
        <v>145</v>
      </c>
      <c r="AU266" s="212" t="s">
        <v>85</v>
      </c>
      <c r="AV266" s="13" t="s">
        <v>85</v>
      </c>
      <c r="AW266" s="13" t="s">
        <v>35</v>
      </c>
      <c r="AX266" s="13" t="s">
        <v>75</v>
      </c>
      <c r="AY266" s="212" t="s">
        <v>137</v>
      </c>
    </row>
    <row r="267" spans="2:51" s="14" customFormat="1" ht="11.25">
      <c r="B267" s="213"/>
      <c r="C267" s="214"/>
      <c r="D267" s="203" t="s">
        <v>145</v>
      </c>
      <c r="E267" s="215" t="s">
        <v>19</v>
      </c>
      <c r="F267" s="216" t="s">
        <v>147</v>
      </c>
      <c r="G267" s="214"/>
      <c r="H267" s="217">
        <v>28.5</v>
      </c>
      <c r="I267" s="218"/>
      <c r="J267" s="214"/>
      <c r="K267" s="214"/>
      <c r="L267" s="219"/>
      <c r="M267" s="220"/>
      <c r="N267" s="221"/>
      <c r="O267" s="221"/>
      <c r="P267" s="221"/>
      <c r="Q267" s="221"/>
      <c r="R267" s="221"/>
      <c r="S267" s="221"/>
      <c r="T267" s="222"/>
      <c r="AT267" s="223" t="s">
        <v>145</v>
      </c>
      <c r="AU267" s="223" t="s">
        <v>85</v>
      </c>
      <c r="AV267" s="14" t="s">
        <v>144</v>
      </c>
      <c r="AW267" s="14" t="s">
        <v>35</v>
      </c>
      <c r="AX267" s="14" t="s">
        <v>83</v>
      </c>
      <c r="AY267" s="223" t="s">
        <v>137</v>
      </c>
    </row>
    <row r="268" spans="1:65" s="2" customFormat="1" ht="21.75" customHeight="1">
      <c r="A268" s="35"/>
      <c r="B268" s="36"/>
      <c r="C268" s="188" t="s">
        <v>209</v>
      </c>
      <c r="D268" s="188" t="s">
        <v>139</v>
      </c>
      <c r="E268" s="189" t="s">
        <v>475</v>
      </c>
      <c r="F268" s="190" t="s">
        <v>476</v>
      </c>
      <c r="G268" s="191" t="s">
        <v>142</v>
      </c>
      <c r="H268" s="192">
        <v>397.628</v>
      </c>
      <c r="I268" s="193"/>
      <c r="J268" s="194">
        <f>ROUND(I268*H268,2)</f>
        <v>0</v>
      </c>
      <c r="K268" s="190" t="s">
        <v>143</v>
      </c>
      <c r="L268" s="40"/>
      <c r="M268" s="195" t="s">
        <v>19</v>
      </c>
      <c r="N268" s="196" t="s">
        <v>46</v>
      </c>
      <c r="O268" s="65"/>
      <c r="P268" s="197">
        <f>O268*H268</f>
        <v>0</v>
      </c>
      <c r="Q268" s="197">
        <v>0</v>
      </c>
      <c r="R268" s="197">
        <f>Q268*H268</f>
        <v>0</v>
      </c>
      <c r="S268" s="197">
        <v>0</v>
      </c>
      <c r="T268" s="198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9" t="s">
        <v>144</v>
      </c>
      <c r="AT268" s="199" t="s">
        <v>139</v>
      </c>
      <c r="AU268" s="199" t="s">
        <v>85</v>
      </c>
      <c r="AY268" s="18" t="s">
        <v>137</v>
      </c>
      <c r="BE268" s="200">
        <f>IF(N268="základní",J268,0)</f>
        <v>0</v>
      </c>
      <c r="BF268" s="200">
        <f>IF(N268="snížená",J268,0)</f>
        <v>0</v>
      </c>
      <c r="BG268" s="200">
        <f>IF(N268="zákl. přenesená",J268,0)</f>
        <v>0</v>
      </c>
      <c r="BH268" s="200">
        <f>IF(N268="sníž. přenesená",J268,0)</f>
        <v>0</v>
      </c>
      <c r="BI268" s="200">
        <f>IF(N268="nulová",J268,0)</f>
        <v>0</v>
      </c>
      <c r="BJ268" s="18" t="s">
        <v>83</v>
      </c>
      <c r="BK268" s="200">
        <f>ROUND(I268*H268,2)</f>
        <v>0</v>
      </c>
      <c r="BL268" s="18" t="s">
        <v>144</v>
      </c>
      <c r="BM268" s="199" t="s">
        <v>277</v>
      </c>
    </row>
    <row r="269" spans="2:51" s="13" customFormat="1" ht="11.25">
      <c r="B269" s="201"/>
      <c r="C269" s="202"/>
      <c r="D269" s="203" t="s">
        <v>145</v>
      </c>
      <c r="E269" s="204" t="s">
        <v>19</v>
      </c>
      <c r="F269" s="205" t="s">
        <v>477</v>
      </c>
      <c r="G269" s="202"/>
      <c r="H269" s="206">
        <v>281.628</v>
      </c>
      <c r="I269" s="207"/>
      <c r="J269" s="202"/>
      <c r="K269" s="202"/>
      <c r="L269" s="208"/>
      <c r="M269" s="209"/>
      <c r="N269" s="210"/>
      <c r="O269" s="210"/>
      <c r="P269" s="210"/>
      <c r="Q269" s="210"/>
      <c r="R269" s="210"/>
      <c r="S269" s="210"/>
      <c r="T269" s="211"/>
      <c r="AT269" s="212" t="s">
        <v>145</v>
      </c>
      <c r="AU269" s="212" t="s">
        <v>85</v>
      </c>
      <c r="AV269" s="13" t="s">
        <v>85</v>
      </c>
      <c r="AW269" s="13" t="s">
        <v>35</v>
      </c>
      <c r="AX269" s="13" t="s">
        <v>75</v>
      </c>
      <c r="AY269" s="212" t="s">
        <v>137</v>
      </c>
    </row>
    <row r="270" spans="2:51" s="13" customFormat="1" ht="11.25">
      <c r="B270" s="201"/>
      <c r="C270" s="202"/>
      <c r="D270" s="203" t="s">
        <v>145</v>
      </c>
      <c r="E270" s="204" t="s">
        <v>19</v>
      </c>
      <c r="F270" s="205" t="s">
        <v>437</v>
      </c>
      <c r="G270" s="202"/>
      <c r="H270" s="206">
        <v>116</v>
      </c>
      <c r="I270" s="207"/>
      <c r="J270" s="202"/>
      <c r="K270" s="202"/>
      <c r="L270" s="208"/>
      <c r="M270" s="209"/>
      <c r="N270" s="210"/>
      <c r="O270" s="210"/>
      <c r="P270" s="210"/>
      <c r="Q270" s="210"/>
      <c r="R270" s="210"/>
      <c r="S270" s="210"/>
      <c r="T270" s="211"/>
      <c r="AT270" s="212" t="s">
        <v>145</v>
      </c>
      <c r="AU270" s="212" t="s">
        <v>85</v>
      </c>
      <c r="AV270" s="13" t="s">
        <v>85</v>
      </c>
      <c r="AW270" s="13" t="s">
        <v>35</v>
      </c>
      <c r="AX270" s="13" t="s">
        <v>75</v>
      </c>
      <c r="AY270" s="212" t="s">
        <v>137</v>
      </c>
    </row>
    <row r="271" spans="2:51" s="14" customFormat="1" ht="11.25">
      <c r="B271" s="213"/>
      <c r="C271" s="214"/>
      <c r="D271" s="203" t="s">
        <v>145</v>
      </c>
      <c r="E271" s="215" t="s">
        <v>19</v>
      </c>
      <c r="F271" s="216" t="s">
        <v>147</v>
      </c>
      <c r="G271" s="214"/>
      <c r="H271" s="217">
        <v>397.628</v>
      </c>
      <c r="I271" s="218"/>
      <c r="J271" s="214"/>
      <c r="K271" s="214"/>
      <c r="L271" s="219"/>
      <c r="M271" s="220"/>
      <c r="N271" s="221"/>
      <c r="O271" s="221"/>
      <c r="P271" s="221"/>
      <c r="Q271" s="221"/>
      <c r="R271" s="221"/>
      <c r="S271" s="221"/>
      <c r="T271" s="222"/>
      <c r="AT271" s="223" t="s">
        <v>145</v>
      </c>
      <c r="AU271" s="223" t="s">
        <v>85</v>
      </c>
      <c r="AV271" s="14" t="s">
        <v>144</v>
      </c>
      <c r="AW271" s="14" t="s">
        <v>35</v>
      </c>
      <c r="AX271" s="14" t="s">
        <v>83</v>
      </c>
      <c r="AY271" s="223" t="s">
        <v>137</v>
      </c>
    </row>
    <row r="272" spans="2:63" s="12" customFormat="1" ht="22.9" customHeight="1">
      <c r="B272" s="172"/>
      <c r="C272" s="173"/>
      <c r="D272" s="174" t="s">
        <v>74</v>
      </c>
      <c r="E272" s="186" t="s">
        <v>151</v>
      </c>
      <c r="F272" s="186" t="s">
        <v>285</v>
      </c>
      <c r="G272" s="173"/>
      <c r="H272" s="173"/>
      <c r="I272" s="176"/>
      <c r="J272" s="187">
        <f>BK272</f>
        <v>0</v>
      </c>
      <c r="K272" s="173"/>
      <c r="L272" s="178"/>
      <c r="M272" s="179"/>
      <c r="N272" s="180"/>
      <c r="O272" s="180"/>
      <c r="P272" s="181">
        <f>SUM(P273:P301)</f>
        <v>0</v>
      </c>
      <c r="Q272" s="180"/>
      <c r="R272" s="181">
        <f>SUM(R273:R301)</f>
        <v>107.07449392</v>
      </c>
      <c r="S272" s="180"/>
      <c r="T272" s="182">
        <f>SUM(T273:T301)</f>
        <v>0</v>
      </c>
      <c r="AR272" s="183" t="s">
        <v>83</v>
      </c>
      <c r="AT272" s="184" t="s">
        <v>74</v>
      </c>
      <c r="AU272" s="184" t="s">
        <v>83</v>
      </c>
      <c r="AY272" s="183" t="s">
        <v>137</v>
      </c>
      <c r="BK272" s="185">
        <f>SUM(BK273:BK301)</f>
        <v>0</v>
      </c>
    </row>
    <row r="273" spans="1:65" s="2" customFormat="1" ht="21.75" customHeight="1">
      <c r="A273" s="35"/>
      <c r="B273" s="36"/>
      <c r="C273" s="188" t="s">
        <v>478</v>
      </c>
      <c r="D273" s="188" t="s">
        <v>139</v>
      </c>
      <c r="E273" s="189" t="s">
        <v>479</v>
      </c>
      <c r="F273" s="190" t="s">
        <v>480</v>
      </c>
      <c r="G273" s="191" t="s">
        <v>216</v>
      </c>
      <c r="H273" s="192">
        <v>315.685</v>
      </c>
      <c r="I273" s="193"/>
      <c r="J273" s="194">
        <f>ROUND(I273*H273,2)</f>
        <v>0</v>
      </c>
      <c r="K273" s="190" t="s">
        <v>143</v>
      </c>
      <c r="L273" s="40"/>
      <c r="M273" s="195" t="s">
        <v>19</v>
      </c>
      <c r="N273" s="196" t="s">
        <v>46</v>
      </c>
      <c r="O273" s="65"/>
      <c r="P273" s="197">
        <f>O273*H273</f>
        <v>0</v>
      </c>
      <c r="Q273" s="197">
        <v>0.26416</v>
      </c>
      <c r="R273" s="197">
        <f>Q273*H273</f>
        <v>83.3913496</v>
      </c>
      <c r="S273" s="197">
        <v>0</v>
      </c>
      <c r="T273" s="198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99" t="s">
        <v>144</v>
      </c>
      <c r="AT273" s="199" t="s">
        <v>139</v>
      </c>
      <c r="AU273" s="199" t="s">
        <v>85</v>
      </c>
      <c r="AY273" s="18" t="s">
        <v>137</v>
      </c>
      <c r="BE273" s="200">
        <f>IF(N273="základní",J273,0)</f>
        <v>0</v>
      </c>
      <c r="BF273" s="200">
        <f>IF(N273="snížená",J273,0)</f>
        <v>0</v>
      </c>
      <c r="BG273" s="200">
        <f>IF(N273="zákl. přenesená",J273,0)</f>
        <v>0</v>
      </c>
      <c r="BH273" s="200">
        <f>IF(N273="sníž. přenesená",J273,0)</f>
        <v>0</v>
      </c>
      <c r="BI273" s="200">
        <f>IF(N273="nulová",J273,0)</f>
        <v>0</v>
      </c>
      <c r="BJ273" s="18" t="s">
        <v>83</v>
      </c>
      <c r="BK273" s="200">
        <f>ROUND(I273*H273,2)</f>
        <v>0</v>
      </c>
      <c r="BL273" s="18" t="s">
        <v>144</v>
      </c>
      <c r="BM273" s="199" t="s">
        <v>481</v>
      </c>
    </row>
    <row r="274" spans="1:47" s="2" customFormat="1" ht="146.25">
      <c r="A274" s="35"/>
      <c r="B274" s="36"/>
      <c r="C274" s="37"/>
      <c r="D274" s="203" t="s">
        <v>482</v>
      </c>
      <c r="E274" s="37"/>
      <c r="F274" s="249" t="s">
        <v>483</v>
      </c>
      <c r="G274" s="37"/>
      <c r="H274" s="37"/>
      <c r="I274" s="109"/>
      <c r="J274" s="37"/>
      <c r="K274" s="37"/>
      <c r="L274" s="40"/>
      <c r="M274" s="250"/>
      <c r="N274" s="251"/>
      <c r="O274" s="65"/>
      <c r="P274" s="65"/>
      <c r="Q274" s="65"/>
      <c r="R274" s="65"/>
      <c r="S274" s="65"/>
      <c r="T274" s="66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482</v>
      </c>
      <c r="AU274" s="18" t="s">
        <v>85</v>
      </c>
    </row>
    <row r="275" spans="2:51" s="13" customFormat="1" ht="11.25">
      <c r="B275" s="201"/>
      <c r="C275" s="202"/>
      <c r="D275" s="203" t="s">
        <v>145</v>
      </c>
      <c r="E275" s="204" t="s">
        <v>19</v>
      </c>
      <c r="F275" s="205" t="s">
        <v>484</v>
      </c>
      <c r="G275" s="202"/>
      <c r="H275" s="206">
        <v>315.685</v>
      </c>
      <c r="I275" s="207"/>
      <c r="J275" s="202"/>
      <c r="K275" s="202"/>
      <c r="L275" s="208"/>
      <c r="M275" s="209"/>
      <c r="N275" s="210"/>
      <c r="O275" s="210"/>
      <c r="P275" s="210"/>
      <c r="Q275" s="210"/>
      <c r="R275" s="210"/>
      <c r="S275" s="210"/>
      <c r="T275" s="211"/>
      <c r="AT275" s="212" t="s">
        <v>145</v>
      </c>
      <c r="AU275" s="212" t="s">
        <v>85</v>
      </c>
      <c r="AV275" s="13" t="s">
        <v>85</v>
      </c>
      <c r="AW275" s="13" t="s">
        <v>35</v>
      </c>
      <c r="AX275" s="13" t="s">
        <v>75</v>
      </c>
      <c r="AY275" s="212" t="s">
        <v>137</v>
      </c>
    </row>
    <row r="276" spans="1:65" s="2" customFormat="1" ht="21.75" customHeight="1">
      <c r="A276" s="35"/>
      <c r="B276" s="36"/>
      <c r="C276" s="188" t="s">
        <v>278</v>
      </c>
      <c r="D276" s="188" t="s">
        <v>139</v>
      </c>
      <c r="E276" s="189" t="s">
        <v>485</v>
      </c>
      <c r="F276" s="190" t="s">
        <v>486</v>
      </c>
      <c r="G276" s="191" t="s">
        <v>216</v>
      </c>
      <c r="H276" s="192">
        <v>70.204</v>
      </c>
      <c r="I276" s="193"/>
      <c r="J276" s="194">
        <f>ROUND(I276*H276,2)</f>
        <v>0</v>
      </c>
      <c r="K276" s="190" t="s">
        <v>143</v>
      </c>
      <c r="L276" s="40"/>
      <c r="M276" s="195" t="s">
        <v>19</v>
      </c>
      <c r="N276" s="196" t="s">
        <v>46</v>
      </c>
      <c r="O276" s="65"/>
      <c r="P276" s="197">
        <f>O276*H276</f>
        <v>0</v>
      </c>
      <c r="Q276" s="197">
        <v>0</v>
      </c>
      <c r="R276" s="197">
        <f>Q276*H276</f>
        <v>0</v>
      </c>
      <c r="S276" s="197">
        <v>0</v>
      </c>
      <c r="T276" s="198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99" t="s">
        <v>144</v>
      </c>
      <c r="AT276" s="199" t="s">
        <v>139</v>
      </c>
      <c r="AU276" s="199" t="s">
        <v>85</v>
      </c>
      <c r="AY276" s="18" t="s">
        <v>137</v>
      </c>
      <c r="BE276" s="200">
        <f>IF(N276="základní",J276,0)</f>
        <v>0</v>
      </c>
      <c r="BF276" s="200">
        <f>IF(N276="snížená",J276,0)</f>
        <v>0</v>
      </c>
      <c r="BG276" s="200">
        <f>IF(N276="zákl. přenesená",J276,0)</f>
        <v>0</v>
      </c>
      <c r="BH276" s="200">
        <f>IF(N276="sníž. přenesená",J276,0)</f>
        <v>0</v>
      </c>
      <c r="BI276" s="200">
        <f>IF(N276="nulová",J276,0)</f>
        <v>0</v>
      </c>
      <c r="BJ276" s="18" t="s">
        <v>83</v>
      </c>
      <c r="BK276" s="200">
        <f>ROUND(I276*H276,2)</f>
        <v>0</v>
      </c>
      <c r="BL276" s="18" t="s">
        <v>144</v>
      </c>
      <c r="BM276" s="199" t="s">
        <v>281</v>
      </c>
    </row>
    <row r="277" spans="2:51" s="15" customFormat="1" ht="11.25">
      <c r="B277" s="224"/>
      <c r="C277" s="225"/>
      <c r="D277" s="203" t="s">
        <v>145</v>
      </c>
      <c r="E277" s="226" t="s">
        <v>19</v>
      </c>
      <c r="F277" s="227" t="s">
        <v>487</v>
      </c>
      <c r="G277" s="225"/>
      <c r="H277" s="226" t="s">
        <v>19</v>
      </c>
      <c r="I277" s="228"/>
      <c r="J277" s="225"/>
      <c r="K277" s="225"/>
      <c r="L277" s="229"/>
      <c r="M277" s="230"/>
      <c r="N277" s="231"/>
      <c r="O277" s="231"/>
      <c r="P277" s="231"/>
      <c r="Q277" s="231"/>
      <c r="R277" s="231"/>
      <c r="S277" s="231"/>
      <c r="T277" s="232"/>
      <c r="AT277" s="233" t="s">
        <v>145</v>
      </c>
      <c r="AU277" s="233" t="s">
        <v>85</v>
      </c>
      <c r="AV277" s="15" t="s">
        <v>83</v>
      </c>
      <c r="AW277" s="15" t="s">
        <v>35</v>
      </c>
      <c r="AX277" s="15" t="s">
        <v>75</v>
      </c>
      <c r="AY277" s="233" t="s">
        <v>137</v>
      </c>
    </row>
    <row r="278" spans="2:51" s="13" customFormat="1" ht="11.25">
      <c r="B278" s="201"/>
      <c r="C278" s="202"/>
      <c r="D278" s="203" t="s">
        <v>145</v>
      </c>
      <c r="E278" s="204" t="s">
        <v>19</v>
      </c>
      <c r="F278" s="205" t="s">
        <v>488</v>
      </c>
      <c r="G278" s="202"/>
      <c r="H278" s="206">
        <v>53.118</v>
      </c>
      <c r="I278" s="207"/>
      <c r="J278" s="202"/>
      <c r="K278" s="202"/>
      <c r="L278" s="208"/>
      <c r="M278" s="209"/>
      <c r="N278" s="210"/>
      <c r="O278" s="210"/>
      <c r="P278" s="210"/>
      <c r="Q278" s="210"/>
      <c r="R278" s="210"/>
      <c r="S278" s="210"/>
      <c r="T278" s="211"/>
      <c r="AT278" s="212" t="s">
        <v>145</v>
      </c>
      <c r="AU278" s="212" t="s">
        <v>85</v>
      </c>
      <c r="AV278" s="13" t="s">
        <v>85</v>
      </c>
      <c r="AW278" s="13" t="s">
        <v>35</v>
      </c>
      <c r="AX278" s="13" t="s">
        <v>75</v>
      </c>
      <c r="AY278" s="212" t="s">
        <v>137</v>
      </c>
    </row>
    <row r="279" spans="2:51" s="13" customFormat="1" ht="11.25">
      <c r="B279" s="201"/>
      <c r="C279" s="202"/>
      <c r="D279" s="203" t="s">
        <v>145</v>
      </c>
      <c r="E279" s="204" t="s">
        <v>19</v>
      </c>
      <c r="F279" s="205" t="s">
        <v>489</v>
      </c>
      <c r="G279" s="202"/>
      <c r="H279" s="206">
        <v>17.086</v>
      </c>
      <c r="I279" s="207"/>
      <c r="J279" s="202"/>
      <c r="K279" s="202"/>
      <c r="L279" s="208"/>
      <c r="M279" s="209"/>
      <c r="N279" s="210"/>
      <c r="O279" s="210"/>
      <c r="P279" s="210"/>
      <c r="Q279" s="210"/>
      <c r="R279" s="210"/>
      <c r="S279" s="210"/>
      <c r="T279" s="211"/>
      <c r="AT279" s="212" t="s">
        <v>145</v>
      </c>
      <c r="AU279" s="212" t="s">
        <v>85</v>
      </c>
      <c r="AV279" s="13" t="s">
        <v>85</v>
      </c>
      <c r="AW279" s="13" t="s">
        <v>35</v>
      </c>
      <c r="AX279" s="13" t="s">
        <v>75</v>
      </c>
      <c r="AY279" s="212" t="s">
        <v>137</v>
      </c>
    </row>
    <row r="280" spans="2:51" s="14" customFormat="1" ht="11.25">
      <c r="B280" s="213"/>
      <c r="C280" s="214"/>
      <c r="D280" s="203" t="s">
        <v>145</v>
      </c>
      <c r="E280" s="215" t="s">
        <v>19</v>
      </c>
      <c r="F280" s="216" t="s">
        <v>147</v>
      </c>
      <c r="G280" s="214"/>
      <c r="H280" s="217">
        <v>70.20400000000001</v>
      </c>
      <c r="I280" s="218"/>
      <c r="J280" s="214"/>
      <c r="K280" s="214"/>
      <c r="L280" s="219"/>
      <c r="M280" s="220"/>
      <c r="N280" s="221"/>
      <c r="O280" s="221"/>
      <c r="P280" s="221"/>
      <c r="Q280" s="221"/>
      <c r="R280" s="221"/>
      <c r="S280" s="221"/>
      <c r="T280" s="222"/>
      <c r="AT280" s="223" t="s">
        <v>145</v>
      </c>
      <c r="AU280" s="223" t="s">
        <v>85</v>
      </c>
      <c r="AV280" s="14" t="s">
        <v>144</v>
      </c>
      <c r="AW280" s="14" t="s">
        <v>35</v>
      </c>
      <c r="AX280" s="14" t="s">
        <v>83</v>
      </c>
      <c r="AY280" s="223" t="s">
        <v>137</v>
      </c>
    </row>
    <row r="281" spans="1:65" s="2" customFormat="1" ht="21.75" customHeight="1">
      <c r="A281" s="35"/>
      <c r="B281" s="36"/>
      <c r="C281" s="188" t="s">
        <v>490</v>
      </c>
      <c r="D281" s="188" t="s">
        <v>139</v>
      </c>
      <c r="E281" s="189" t="s">
        <v>491</v>
      </c>
      <c r="F281" s="190" t="s">
        <v>492</v>
      </c>
      <c r="G281" s="191" t="s">
        <v>216</v>
      </c>
      <c r="H281" s="192">
        <v>100.848</v>
      </c>
      <c r="I281" s="193"/>
      <c r="J281" s="194">
        <f>ROUND(I281*H281,2)</f>
        <v>0</v>
      </c>
      <c r="K281" s="190" t="s">
        <v>143</v>
      </c>
      <c r="L281" s="40"/>
      <c r="M281" s="195" t="s">
        <v>19</v>
      </c>
      <c r="N281" s="196" t="s">
        <v>46</v>
      </c>
      <c r="O281" s="65"/>
      <c r="P281" s="197">
        <f>O281*H281</f>
        <v>0</v>
      </c>
      <c r="Q281" s="197">
        <v>0.23484</v>
      </c>
      <c r="R281" s="197">
        <f>Q281*H281</f>
        <v>23.68314432</v>
      </c>
      <c r="S281" s="197">
        <v>0</v>
      </c>
      <c r="T281" s="198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99" t="s">
        <v>144</v>
      </c>
      <c r="AT281" s="199" t="s">
        <v>139</v>
      </c>
      <c r="AU281" s="199" t="s">
        <v>85</v>
      </c>
      <c r="AY281" s="18" t="s">
        <v>137</v>
      </c>
      <c r="BE281" s="200">
        <f>IF(N281="základní",J281,0)</f>
        <v>0</v>
      </c>
      <c r="BF281" s="200">
        <f>IF(N281="snížená",J281,0)</f>
        <v>0</v>
      </c>
      <c r="BG281" s="200">
        <f>IF(N281="zákl. přenesená",J281,0)</f>
        <v>0</v>
      </c>
      <c r="BH281" s="200">
        <f>IF(N281="sníž. přenesená",J281,0)</f>
        <v>0</v>
      </c>
      <c r="BI281" s="200">
        <f>IF(N281="nulová",J281,0)</f>
        <v>0</v>
      </c>
      <c r="BJ281" s="18" t="s">
        <v>83</v>
      </c>
      <c r="BK281" s="200">
        <f>ROUND(I281*H281,2)</f>
        <v>0</v>
      </c>
      <c r="BL281" s="18" t="s">
        <v>144</v>
      </c>
      <c r="BM281" s="199" t="s">
        <v>493</v>
      </c>
    </row>
    <row r="282" spans="2:51" s="13" customFormat="1" ht="11.25">
      <c r="B282" s="201"/>
      <c r="C282" s="202"/>
      <c r="D282" s="203" t="s">
        <v>145</v>
      </c>
      <c r="E282" s="204" t="s">
        <v>19</v>
      </c>
      <c r="F282" s="205" t="s">
        <v>494</v>
      </c>
      <c r="G282" s="202"/>
      <c r="H282" s="206">
        <v>100.848</v>
      </c>
      <c r="I282" s="207"/>
      <c r="J282" s="202"/>
      <c r="K282" s="202"/>
      <c r="L282" s="208"/>
      <c r="M282" s="209"/>
      <c r="N282" s="210"/>
      <c r="O282" s="210"/>
      <c r="P282" s="210"/>
      <c r="Q282" s="210"/>
      <c r="R282" s="210"/>
      <c r="S282" s="210"/>
      <c r="T282" s="211"/>
      <c r="AT282" s="212" t="s">
        <v>145</v>
      </c>
      <c r="AU282" s="212" t="s">
        <v>85</v>
      </c>
      <c r="AV282" s="13" t="s">
        <v>85</v>
      </c>
      <c r="AW282" s="13" t="s">
        <v>35</v>
      </c>
      <c r="AX282" s="13" t="s">
        <v>75</v>
      </c>
      <c r="AY282" s="212" t="s">
        <v>137</v>
      </c>
    </row>
    <row r="283" spans="1:65" s="2" customFormat="1" ht="16.5" customHeight="1">
      <c r="A283" s="35"/>
      <c r="B283" s="36"/>
      <c r="C283" s="188" t="s">
        <v>210</v>
      </c>
      <c r="D283" s="188" t="s">
        <v>139</v>
      </c>
      <c r="E283" s="189" t="s">
        <v>495</v>
      </c>
      <c r="F283" s="190" t="s">
        <v>496</v>
      </c>
      <c r="G283" s="191" t="s">
        <v>142</v>
      </c>
      <c r="H283" s="192">
        <v>369</v>
      </c>
      <c r="I283" s="193"/>
      <c r="J283" s="194">
        <f>ROUND(I283*H283,2)</f>
        <v>0</v>
      </c>
      <c r="K283" s="190" t="s">
        <v>143</v>
      </c>
      <c r="L283" s="40"/>
      <c r="M283" s="195" t="s">
        <v>19</v>
      </c>
      <c r="N283" s="196" t="s">
        <v>46</v>
      </c>
      <c r="O283" s="65"/>
      <c r="P283" s="197">
        <f>O283*H283</f>
        <v>0</v>
      </c>
      <c r="Q283" s="197">
        <v>0</v>
      </c>
      <c r="R283" s="197">
        <f>Q283*H283</f>
        <v>0</v>
      </c>
      <c r="S283" s="197">
        <v>0</v>
      </c>
      <c r="T283" s="198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9" t="s">
        <v>144</v>
      </c>
      <c r="AT283" s="199" t="s">
        <v>139</v>
      </c>
      <c r="AU283" s="199" t="s">
        <v>85</v>
      </c>
      <c r="AY283" s="18" t="s">
        <v>137</v>
      </c>
      <c r="BE283" s="200">
        <f>IF(N283="základní",J283,0)</f>
        <v>0</v>
      </c>
      <c r="BF283" s="200">
        <f>IF(N283="snížená",J283,0)</f>
        <v>0</v>
      </c>
      <c r="BG283" s="200">
        <f>IF(N283="zákl. přenesená",J283,0)</f>
        <v>0</v>
      </c>
      <c r="BH283" s="200">
        <f>IF(N283="sníž. přenesená",J283,0)</f>
        <v>0</v>
      </c>
      <c r="BI283" s="200">
        <f>IF(N283="nulová",J283,0)</f>
        <v>0</v>
      </c>
      <c r="BJ283" s="18" t="s">
        <v>83</v>
      </c>
      <c r="BK283" s="200">
        <f>ROUND(I283*H283,2)</f>
        <v>0</v>
      </c>
      <c r="BL283" s="18" t="s">
        <v>144</v>
      </c>
      <c r="BM283" s="199" t="s">
        <v>284</v>
      </c>
    </row>
    <row r="284" spans="1:65" s="2" customFormat="1" ht="16.5" customHeight="1">
      <c r="A284" s="35"/>
      <c r="B284" s="36"/>
      <c r="C284" s="188" t="s">
        <v>286</v>
      </c>
      <c r="D284" s="188" t="s">
        <v>139</v>
      </c>
      <c r="E284" s="189" t="s">
        <v>290</v>
      </c>
      <c r="F284" s="190" t="s">
        <v>291</v>
      </c>
      <c r="G284" s="191" t="s">
        <v>216</v>
      </c>
      <c r="H284" s="192">
        <v>2143.348</v>
      </c>
      <c r="I284" s="193"/>
      <c r="J284" s="194">
        <f>ROUND(I284*H284,2)</f>
        <v>0</v>
      </c>
      <c r="K284" s="190" t="s">
        <v>143</v>
      </c>
      <c r="L284" s="40"/>
      <c r="M284" s="195" t="s">
        <v>19</v>
      </c>
      <c r="N284" s="196" t="s">
        <v>46</v>
      </c>
      <c r="O284" s="65"/>
      <c r="P284" s="197">
        <f>O284*H284</f>
        <v>0</v>
      </c>
      <c r="Q284" s="197">
        <v>0</v>
      </c>
      <c r="R284" s="197">
        <f>Q284*H284</f>
        <v>0</v>
      </c>
      <c r="S284" s="197">
        <v>0</v>
      </c>
      <c r="T284" s="198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99" t="s">
        <v>144</v>
      </c>
      <c r="AT284" s="199" t="s">
        <v>139</v>
      </c>
      <c r="AU284" s="199" t="s">
        <v>85</v>
      </c>
      <c r="AY284" s="18" t="s">
        <v>137</v>
      </c>
      <c r="BE284" s="200">
        <f>IF(N284="základní",J284,0)</f>
        <v>0</v>
      </c>
      <c r="BF284" s="200">
        <f>IF(N284="snížená",J284,0)</f>
        <v>0</v>
      </c>
      <c r="BG284" s="200">
        <f>IF(N284="zákl. přenesená",J284,0)</f>
        <v>0</v>
      </c>
      <c r="BH284" s="200">
        <f>IF(N284="sníž. přenesená",J284,0)</f>
        <v>0</v>
      </c>
      <c r="BI284" s="200">
        <f>IF(N284="nulová",J284,0)</f>
        <v>0</v>
      </c>
      <c r="BJ284" s="18" t="s">
        <v>83</v>
      </c>
      <c r="BK284" s="200">
        <f>ROUND(I284*H284,2)</f>
        <v>0</v>
      </c>
      <c r="BL284" s="18" t="s">
        <v>144</v>
      </c>
      <c r="BM284" s="199" t="s">
        <v>289</v>
      </c>
    </row>
    <row r="285" spans="2:51" s="13" customFormat="1" ht="11.25">
      <c r="B285" s="201"/>
      <c r="C285" s="202"/>
      <c r="D285" s="203" t="s">
        <v>145</v>
      </c>
      <c r="E285" s="204" t="s">
        <v>19</v>
      </c>
      <c r="F285" s="205" t="s">
        <v>497</v>
      </c>
      <c r="G285" s="202"/>
      <c r="H285" s="206">
        <v>309.07</v>
      </c>
      <c r="I285" s="207"/>
      <c r="J285" s="202"/>
      <c r="K285" s="202"/>
      <c r="L285" s="208"/>
      <c r="M285" s="209"/>
      <c r="N285" s="210"/>
      <c r="O285" s="210"/>
      <c r="P285" s="210"/>
      <c r="Q285" s="210"/>
      <c r="R285" s="210"/>
      <c r="S285" s="210"/>
      <c r="T285" s="211"/>
      <c r="AT285" s="212" t="s">
        <v>145</v>
      </c>
      <c r="AU285" s="212" t="s">
        <v>85</v>
      </c>
      <c r="AV285" s="13" t="s">
        <v>85</v>
      </c>
      <c r="AW285" s="13" t="s">
        <v>35</v>
      </c>
      <c r="AX285" s="13" t="s">
        <v>75</v>
      </c>
      <c r="AY285" s="212" t="s">
        <v>137</v>
      </c>
    </row>
    <row r="286" spans="2:51" s="13" customFormat="1" ht="11.25">
      <c r="B286" s="201"/>
      <c r="C286" s="202"/>
      <c r="D286" s="203" t="s">
        <v>145</v>
      </c>
      <c r="E286" s="204" t="s">
        <v>19</v>
      </c>
      <c r="F286" s="205" t="s">
        <v>498</v>
      </c>
      <c r="G286" s="202"/>
      <c r="H286" s="206">
        <v>909.279</v>
      </c>
      <c r="I286" s="207"/>
      <c r="J286" s="202"/>
      <c r="K286" s="202"/>
      <c r="L286" s="208"/>
      <c r="M286" s="209"/>
      <c r="N286" s="210"/>
      <c r="O286" s="210"/>
      <c r="P286" s="210"/>
      <c r="Q286" s="210"/>
      <c r="R286" s="210"/>
      <c r="S286" s="210"/>
      <c r="T286" s="211"/>
      <c r="AT286" s="212" t="s">
        <v>145</v>
      </c>
      <c r="AU286" s="212" t="s">
        <v>85</v>
      </c>
      <c r="AV286" s="13" t="s">
        <v>85</v>
      </c>
      <c r="AW286" s="13" t="s">
        <v>35</v>
      </c>
      <c r="AX286" s="13" t="s">
        <v>75</v>
      </c>
      <c r="AY286" s="212" t="s">
        <v>137</v>
      </c>
    </row>
    <row r="287" spans="2:51" s="13" customFormat="1" ht="11.25">
      <c r="B287" s="201"/>
      <c r="C287" s="202"/>
      <c r="D287" s="203" t="s">
        <v>145</v>
      </c>
      <c r="E287" s="204" t="s">
        <v>19</v>
      </c>
      <c r="F287" s="205" t="s">
        <v>499</v>
      </c>
      <c r="G287" s="202"/>
      <c r="H287" s="206">
        <v>816.072</v>
      </c>
      <c r="I287" s="207"/>
      <c r="J287" s="202"/>
      <c r="K287" s="202"/>
      <c r="L287" s="208"/>
      <c r="M287" s="209"/>
      <c r="N287" s="210"/>
      <c r="O287" s="210"/>
      <c r="P287" s="210"/>
      <c r="Q287" s="210"/>
      <c r="R287" s="210"/>
      <c r="S287" s="210"/>
      <c r="T287" s="211"/>
      <c r="AT287" s="212" t="s">
        <v>145</v>
      </c>
      <c r="AU287" s="212" t="s">
        <v>85</v>
      </c>
      <c r="AV287" s="13" t="s">
        <v>85</v>
      </c>
      <c r="AW287" s="13" t="s">
        <v>35</v>
      </c>
      <c r="AX287" s="13" t="s">
        <v>75</v>
      </c>
      <c r="AY287" s="212" t="s">
        <v>137</v>
      </c>
    </row>
    <row r="288" spans="2:51" s="13" customFormat="1" ht="11.25">
      <c r="B288" s="201"/>
      <c r="C288" s="202"/>
      <c r="D288" s="203" t="s">
        <v>145</v>
      </c>
      <c r="E288" s="204" t="s">
        <v>19</v>
      </c>
      <c r="F288" s="205" t="s">
        <v>500</v>
      </c>
      <c r="G288" s="202"/>
      <c r="H288" s="206">
        <v>108.927</v>
      </c>
      <c r="I288" s="207"/>
      <c r="J288" s="202"/>
      <c r="K288" s="202"/>
      <c r="L288" s="208"/>
      <c r="M288" s="209"/>
      <c r="N288" s="210"/>
      <c r="O288" s="210"/>
      <c r="P288" s="210"/>
      <c r="Q288" s="210"/>
      <c r="R288" s="210"/>
      <c r="S288" s="210"/>
      <c r="T288" s="211"/>
      <c r="AT288" s="212" t="s">
        <v>145</v>
      </c>
      <c r="AU288" s="212" t="s">
        <v>85</v>
      </c>
      <c r="AV288" s="13" t="s">
        <v>85</v>
      </c>
      <c r="AW288" s="13" t="s">
        <v>35</v>
      </c>
      <c r="AX288" s="13" t="s">
        <v>75</v>
      </c>
      <c r="AY288" s="212" t="s">
        <v>137</v>
      </c>
    </row>
    <row r="289" spans="2:51" s="14" customFormat="1" ht="11.25">
      <c r="B289" s="213"/>
      <c r="C289" s="214"/>
      <c r="D289" s="203" t="s">
        <v>145</v>
      </c>
      <c r="E289" s="215" t="s">
        <v>19</v>
      </c>
      <c r="F289" s="216" t="s">
        <v>147</v>
      </c>
      <c r="G289" s="214"/>
      <c r="H289" s="217">
        <v>2143.348</v>
      </c>
      <c r="I289" s="218"/>
      <c r="J289" s="214"/>
      <c r="K289" s="214"/>
      <c r="L289" s="219"/>
      <c r="M289" s="220"/>
      <c r="N289" s="221"/>
      <c r="O289" s="221"/>
      <c r="P289" s="221"/>
      <c r="Q289" s="221"/>
      <c r="R289" s="221"/>
      <c r="S289" s="221"/>
      <c r="T289" s="222"/>
      <c r="AT289" s="223" t="s">
        <v>145</v>
      </c>
      <c r="AU289" s="223" t="s">
        <v>85</v>
      </c>
      <c r="AV289" s="14" t="s">
        <v>144</v>
      </c>
      <c r="AW289" s="14" t="s">
        <v>35</v>
      </c>
      <c r="AX289" s="14" t="s">
        <v>83</v>
      </c>
      <c r="AY289" s="223" t="s">
        <v>137</v>
      </c>
    </row>
    <row r="290" spans="1:65" s="2" customFormat="1" ht="16.5" customHeight="1">
      <c r="A290" s="35"/>
      <c r="B290" s="36"/>
      <c r="C290" s="188" t="s">
        <v>217</v>
      </c>
      <c r="D290" s="188" t="s">
        <v>139</v>
      </c>
      <c r="E290" s="189" t="s">
        <v>295</v>
      </c>
      <c r="F290" s="190" t="s">
        <v>296</v>
      </c>
      <c r="G290" s="191" t="s">
        <v>216</v>
      </c>
      <c r="H290" s="192">
        <v>2143.348</v>
      </c>
      <c r="I290" s="193"/>
      <c r="J290" s="194">
        <f>ROUND(I290*H290,2)</f>
        <v>0</v>
      </c>
      <c r="K290" s="190" t="s">
        <v>143</v>
      </c>
      <c r="L290" s="40"/>
      <c r="M290" s="195" t="s">
        <v>19</v>
      </c>
      <c r="N290" s="196" t="s">
        <v>46</v>
      </c>
      <c r="O290" s="65"/>
      <c r="P290" s="197">
        <f>O290*H290</f>
        <v>0</v>
      </c>
      <c r="Q290" s="197">
        <v>0</v>
      </c>
      <c r="R290" s="197">
        <f>Q290*H290</f>
        <v>0</v>
      </c>
      <c r="S290" s="197">
        <v>0</v>
      </c>
      <c r="T290" s="198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99" t="s">
        <v>144</v>
      </c>
      <c r="AT290" s="199" t="s">
        <v>139</v>
      </c>
      <c r="AU290" s="199" t="s">
        <v>85</v>
      </c>
      <c r="AY290" s="18" t="s">
        <v>137</v>
      </c>
      <c r="BE290" s="200">
        <f>IF(N290="základní",J290,0)</f>
        <v>0</v>
      </c>
      <c r="BF290" s="200">
        <f>IF(N290="snížená",J290,0)</f>
        <v>0</v>
      </c>
      <c r="BG290" s="200">
        <f>IF(N290="zákl. přenesená",J290,0)</f>
        <v>0</v>
      </c>
      <c r="BH290" s="200">
        <f>IF(N290="sníž. přenesená",J290,0)</f>
        <v>0</v>
      </c>
      <c r="BI290" s="200">
        <f>IF(N290="nulová",J290,0)</f>
        <v>0</v>
      </c>
      <c r="BJ290" s="18" t="s">
        <v>83</v>
      </c>
      <c r="BK290" s="200">
        <f>ROUND(I290*H290,2)</f>
        <v>0</v>
      </c>
      <c r="BL290" s="18" t="s">
        <v>144</v>
      </c>
      <c r="BM290" s="199" t="s">
        <v>292</v>
      </c>
    </row>
    <row r="291" spans="1:65" s="2" customFormat="1" ht="21.75" customHeight="1">
      <c r="A291" s="35"/>
      <c r="B291" s="36"/>
      <c r="C291" s="188" t="s">
        <v>294</v>
      </c>
      <c r="D291" s="188" t="s">
        <v>139</v>
      </c>
      <c r="E291" s="189" t="s">
        <v>302</v>
      </c>
      <c r="F291" s="190" t="s">
        <v>303</v>
      </c>
      <c r="G291" s="191" t="s">
        <v>177</v>
      </c>
      <c r="H291" s="192">
        <v>38.75</v>
      </c>
      <c r="I291" s="193"/>
      <c r="J291" s="194">
        <f>ROUND(I291*H291,2)</f>
        <v>0</v>
      </c>
      <c r="K291" s="190" t="s">
        <v>143</v>
      </c>
      <c r="L291" s="40"/>
      <c r="M291" s="195" t="s">
        <v>19</v>
      </c>
      <c r="N291" s="196" t="s">
        <v>46</v>
      </c>
      <c r="O291" s="65"/>
      <c r="P291" s="197">
        <f>O291*H291</f>
        <v>0</v>
      </c>
      <c r="Q291" s="197">
        <v>0</v>
      </c>
      <c r="R291" s="197">
        <f>Q291*H291</f>
        <v>0</v>
      </c>
      <c r="S291" s="197">
        <v>0</v>
      </c>
      <c r="T291" s="198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99" t="s">
        <v>144</v>
      </c>
      <c r="AT291" s="199" t="s">
        <v>139</v>
      </c>
      <c r="AU291" s="199" t="s">
        <v>85</v>
      </c>
      <c r="AY291" s="18" t="s">
        <v>137</v>
      </c>
      <c r="BE291" s="200">
        <f>IF(N291="základní",J291,0)</f>
        <v>0</v>
      </c>
      <c r="BF291" s="200">
        <f>IF(N291="snížená",J291,0)</f>
        <v>0</v>
      </c>
      <c r="BG291" s="200">
        <f>IF(N291="zákl. přenesená",J291,0)</f>
        <v>0</v>
      </c>
      <c r="BH291" s="200">
        <f>IF(N291="sníž. přenesená",J291,0)</f>
        <v>0</v>
      </c>
      <c r="BI291" s="200">
        <f>IF(N291="nulová",J291,0)</f>
        <v>0</v>
      </c>
      <c r="BJ291" s="18" t="s">
        <v>83</v>
      </c>
      <c r="BK291" s="200">
        <f>ROUND(I291*H291,2)</f>
        <v>0</v>
      </c>
      <c r="BL291" s="18" t="s">
        <v>144</v>
      </c>
      <c r="BM291" s="199" t="s">
        <v>297</v>
      </c>
    </row>
    <row r="292" spans="1:65" s="2" customFormat="1" ht="21.75" customHeight="1">
      <c r="A292" s="35"/>
      <c r="B292" s="36"/>
      <c r="C292" s="188" t="s">
        <v>221</v>
      </c>
      <c r="D292" s="188" t="s">
        <v>139</v>
      </c>
      <c r="E292" s="189" t="s">
        <v>501</v>
      </c>
      <c r="F292" s="190" t="s">
        <v>502</v>
      </c>
      <c r="G292" s="191" t="s">
        <v>142</v>
      </c>
      <c r="H292" s="192">
        <v>10.395</v>
      </c>
      <c r="I292" s="193"/>
      <c r="J292" s="194">
        <f>ROUND(I292*H292,2)</f>
        <v>0</v>
      </c>
      <c r="K292" s="190" t="s">
        <v>143</v>
      </c>
      <c r="L292" s="40"/>
      <c r="M292" s="195" t="s">
        <v>19</v>
      </c>
      <c r="N292" s="196" t="s">
        <v>46</v>
      </c>
      <c r="O292" s="65"/>
      <c r="P292" s="197">
        <f>O292*H292</f>
        <v>0</v>
      </c>
      <c r="Q292" s="197">
        <v>0</v>
      </c>
      <c r="R292" s="197">
        <f>Q292*H292</f>
        <v>0</v>
      </c>
      <c r="S292" s="197">
        <v>0</v>
      </c>
      <c r="T292" s="198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99" t="s">
        <v>144</v>
      </c>
      <c r="AT292" s="199" t="s">
        <v>139</v>
      </c>
      <c r="AU292" s="199" t="s">
        <v>85</v>
      </c>
      <c r="AY292" s="18" t="s">
        <v>137</v>
      </c>
      <c r="BE292" s="200">
        <f>IF(N292="základní",J292,0)</f>
        <v>0</v>
      </c>
      <c r="BF292" s="200">
        <f>IF(N292="snížená",J292,0)</f>
        <v>0</v>
      </c>
      <c r="BG292" s="200">
        <f>IF(N292="zákl. přenesená",J292,0)</f>
        <v>0</v>
      </c>
      <c r="BH292" s="200">
        <f>IF(N292="sníž. přenesená",J292,0)</f>
        <v>0</v>
      </c>
      <c r="BI292" s="200">
        <f>IF(N292="nulová",J292,0)</f>
        <v>0</v>
      </c>
      <c r="BJ292" s="18" t="s">
        <v>83</v>
      </c>
      <c r="BK292" s="200">
        <f>ROUND(I292*H292,2)</f>
        <v>0</v>
      </c>
      <c r="BL292" s="18" t="s">
        <v>144</v>
      </c>
      <c r="BM292" s="199" t="s">
        <v>300</v>
      </c>
    </row>
    <row r="293" spans="2:51" s="15" customFormat="1" ht="11.25">
      <c r="B293" s="224"/>
      <c r="C293" s="225"/>
      <c r="D293" s="203" t="s">
        <v>145</v>
      </c>
      <c r="E293" s="226" t="s">
        <v>19</v>
      </c>
      <c r="F293" s="227" t="s">
        <v>503</v>
      </c>
      <c r="G293" s="225"/>
      <c r="H293" s="226" t="s">
        <v>19</v>
      </c>
      <c r="I293" s="228"/>
      <c r="J293" s="225"/>
      <c r="K293" s="225"/>
      <c r="L293" s="229"/>
      <c r="M293" s="230"/>
      <c r="N293" s="231"/>
      <c r="O293" s="231"/>
      <c r="P293" s="231"/>
      <c r="Q293" s="231"/>
      <c r="R293" s="231"/>
      <c r="S293" s="231"/>
      <c r="T293" s="232"/>
      <c r="AT293" s="233" t="s">
        <v>145</v>
      </c>
      <c r="AU293" s="233" t="s">
        <v>85</v>
      </c>
      <c r="AV293" s="15" t="s">
        <v>83</v>
      </c>
      <c r="AW293" s="15" t="s">
        <v>35</v>
      </c>
      <c r="AX293" s="15" t="s">
        <v>75</v>
      </c>
      <c r="AY293" s="233" t="s">
        <v>137</v>
      </c>
    </row>
    <row r="294" spans="2:51" s="13" customFormat="1" ht="11.25">
      <c r="B294" s="201"/>
      <c r="C294" s="202"/>
      <c r="D294" s="203" t="s">
        <v>145</v>
      </c>
      <c r="E294" s="204" t="s">
        <v>19</v>
      </c>
      <c r="F294" s="205" t="s">
        <v>504</v>
      </c>
      <c r="G294" s="202"/>
      <c r="H294" s="206">
        <v>7.425</v>
      </c>
      <c r="I294" s="207"/>
      <c r="J294" s="202"/>
      <c r="K294" s="202"/>
      <c r="L294" s="208"/>
      <c r="M294" s="209"/>
      <c r="N294" s="210"/>
      <c r="O294" s="210"/>
      <c r="P294" s="210"/>
      <c r="Q294" s="210"/>
      <c r="R294" s="210"/>
      <c r="S294" s="210"/>
      <c r="T294" s="211"/>
      <c r="AT294" s="212" t="s">
        <v>145</v>
      </c>
      <c r="AU294" s="212" t="s">
        <v>85</v>
      </c>
      <c r="AV294" s="13" t="s">
        <v>85</v>
      </c>
      <c r="AW294" s="13" t="s">
        <v>35</v>
      </c>
      <c r="AX294" s="13" t="s">
        <v>75</v>
      </c>
      <c r="AY294" s="212" t="s">
        <v>137</v>
      </c>
    </row>
    <row r="295" spans="2:51" s="13" customFormat="1" ht="11.25">
      <c r="B295" s="201"/>
      <c r="C295" s="202"/>
      <c r="D295" s="203" t="s">
        <v>145</v>
      </c>
      <c r="E295" s="204" t="s">
        <v>19</v>
      </c>
      <c r="F295" s="205" t="s">
        <v>505</v>
      </c>
      <c r="G295" s="202"/>
      <c r="H295" s="206">
        <v>2.97</v>
      </c>
      <c r="I295" s="207"/>
      <c r="J295" s="202"/>
      <c r="K295" s="202"/>
      <c r="L295" s="208"/>
      <c r="M295" s="209"/>
      <c r="N295" s="210"/>
      <c r="O295" s="210"/>
      <c r="P295" s="210"/>
      <c r="Q295" s="210"/>
      <c r="R295" s="210"/>
      <c r="S295" s="210"/>
      <c r="T295" s="211"/>
      <c r="AT295" s="212" t="s">
        <v>145</v>
      </c>
      <c r="AU295" s="212" t="s">
        <v>85</v>
      </c>
      <c r="AV295" s="13" t="s">
        <v>85</v>
      </c>
      <c r="AW295" s="13" t="s">
        <v>35</v>
      </c>
      <c r="AX295" s="13" t="s">
        <v>75</v>
      </c>
      <c r="AY295" s="212" t="s">
        <v>137</v>
      </c>
    </row>
    <row r="296" spans="2:51" s="14" customFormat="1" ht="11.25">
      <c r="B296" s="213"/>
      <c r="C296" s="214"/>
      <c r="D296" s="203" t="s">
        <v>145</v>
      </c>
      <c r="E296" s="215" t="s">
        <v>19</v>
      </c>
      <c r="F296" s="216" t="s">
        <v>147</v>
      </c>
      <c r="G296" s="214"/>
      <c r="H296" s="217">
        <v>10.395</v>
      </c>
      <c r="I296" s="218"/>
      <c r="J296" s="214"/>
      <c r="K296" s="214"/>
      <c r="L296" s="219"/>
      <c r="M296" s="220"/>
      <c r="N296" s="221"/>
      <c r="O296" s="221"/>
      <c r="P296" s="221"/>
      <c r="Q296" s="221"/>
      <c r="R296" s="221"/>
      <c r="S296" s="221"/>
      <c r="T296" s="222"/>
      <c r="AT296" s="223" t="s">
        <v>145</v>
      </c>
      <c r="AU296" s="223" t="s">
        <v>85</v>
      </c>
      <c r="AV296" s="14" t="s">
        <v>144</v>
      </c>
      <c r="AW296" s="14" t="s">
        <v>35</v>
      </c>
      <c r="AX296" s="14" t="s">
        <v>83</v>
      </c>
      <c r="AY296" s="223" t="s">
        <v>137</v>
      </c>
    </row>
    <row r="297" spans="1:65" s="2" customFormat="1" ht="21.75" customHeight="1">
      <c r="A297" s="35"/>
      <c r="B297" s="36"/>
      <c r="C297" s="188" t="s">
        <v>301</v>
      </c>
      <c r="D297" s="188" t="s">
        <v>139</v>
      </c>
      <c r="E297" s="189" t="s">
        <v>506</v>
      </c>
      <c r="F297" s="190" t="s">
        <v>507</v>
      </c>
      <c r="G297" s="191" t="s">
        <v>216</v>
      </c>
      <c r="H297" s="192">
        <v>80</v>
      </c>
      <c r="I297" s="193"/>
      <c r="J297" s="194">
        <f>ROUND(I297*H297,2)</f>
        <v>0</v>
      </c>
      <c r="K297" s="190" t="s">
        <v>143</v>
      </c>
      <c r="L297" s="40"/>
      <c r="M297" s="195" t="s">
        <v>19</v>
      </c>
      <c r="N297" s="196" t="s">
        <v>46</v>
      </c>
      <c r="O297" s="65"/>
      <c r="P297" s="197">
        <f>O297*H297</f>
        <v>0</v>
      </c>
      <c r="Q297" s="197">
        <v>0</v>
      </c>
      <c r="R297" s="197">
        <f>Q297*H297</f>
        <v>0</v>
      </c>
      <c r="S297" s="197">
        <v>0</v>
      </c>
      <c r="T297" s="198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99" t="s">
        <v>144</v>
      </c>
      <c r="AT297" s="199" t="s">
        <v>139</v>
      </c>
      <c r="AU297" s="199" t="s">
        <v>85</v>
      </c>
      <c r="AY297" s="18" t="s">
        <v>137</v>
      </c>
      <c r="BE297" s="200">
        <f>IF(N297="základní",J297,0)</f>
        <v>0</v>
      </c>
      <c r="BF297" s="200">
        <f>IF(N297="snížená",J297,0)</f>
        <v>0</v>
      </c>
      <c r="BG297" s="200">
        <f>IF(N297="zákl. přenesená",J297,0)</f>
        <v>0</v>
      </c>
      <c r="BH297" s="200">
        <f>IF(N297="sníž. přenesená",J297,0)</f>
        <v>0</v>
      </c>
      <c r="BI297" s="200">
        <f>IF(N297="nulová",J297,0)</f>
        <v>0</v>
      </c>
      <c r="BJ297" s="18" t="s">
        <v>83</v>
      </c>
      <c r="BK297" s="200">
        <f>ROUND(I297*H297,2)</f>
        <v>0</v>
      </c>
      <c r="BL297" s="18" t="s">
        <v>144</v>
      </c>
      <c r="BM297" s="199" t="s">
        <v>304</v>
      </c>
    </row>
    <row r="298" spans="2:51" s="15" customFormat="1" ht="11.25">
      <c r="B298" s="224"/>
      <c r="C298" s="225"/>
      <c r="D298" s="203" t="s">
        <v>145</v>
      </c>
      <c r="E298" s="226" t="s">
        <v>19</v>
      </c>
      <c r="F298" s="227" t="s">
        <v>508</v>
      </c>
      <c r="G298" s="225"/>
      <c r="H298" s="226" t="s">
        <v>19</v>
      </c>
      <c r="I298" s="228"/>
      <c r="J298" s="225"/>
      <c r="K298" s="225"/>
      <c r="L298" s="229"/>
      <c r="M298" s="230"/>
      <c r="N298" s="231"/>
      <c r="O298" s="231"/>
      <c r="P298" s="231"/>
      <c r="Q298" s="231"/>
      <c r="R298" s="231"/>
      <c r="S298" s="231"/>
      <c r="T298" s="232"/>
      <c r="AT298" s="233" t="s">
        <v>145</v>
      </c>
      <c r="AU298" s="233" t="s">
        <v>85</v>
      </c>
      <c r="AV298" s="15" t="s">
        <v>83</v>
      </c>
      <c r="AW298" s="15" t="s">
        <v>35</v>
      </c>
      <c r="AX298" s="15" t="s">
        <v>75</v>
      </c>
      <c r="AY298" s="233" t="s">
        <v>137</v>
      </c>
    </row>
    <row r="299" spans="2:51" s="15" customFormat="1" ht="11.25">
      <c r="B299" s="224"/>
      <c r="C299" s="225"/>
      <c r="D299" s="203" t="s">
        <v>145</v>
      </c>
      <c r="E299" s="226" t="s">
        <v>19</v>
      </c>
      <c r="F299" s="227" t="s">
        <v>509</v>
      </c>
      <c r="G299" s="225"/>
      <c r="H299" s="226" t="s">
        <v>19</v>
      </c>
      <c r="I299" s="228"/>
      <c r="J299" s="225"/>
      <c r="K299" s="225"/>
      <c r="L299" s="229"/>
      <c r="M299" s="230"/>
      <c r="N299" s="231"/>
      <c r="O299" s="231"/>
      <c r="P299" s="231"/>
      <c r="Q299" s="231"/>
      <c r="R299" s="231"/>
      <c r="S299" s="231"/>
      <c r="T299" s="232"/>
      <c r="AT299" s="233" t="s">
        <v>145</v>
      </c>
      <c r="AU299" s="233" t="s">
        <v>85</v>
      </c>
      <c r="AV299" s="15" t="s">
        <v>83</v>
      </c>
      <c r="AW299" s="15" t="s">
        <v>35</v>
      </c>
      <c r="AX299" s="15" t="s">
        <v>75</v>
      </c>
      <c r="AY299" s="233" t="s">
        <v>137</v>
      </c>
    </row>
    <row r="300" spans="2:51" s="13" customFormat="1" ht="11.25">
      <c r="B300" s="201"/>
      <c r="C300" s="202"/>
      <c r="D300" s="203" t="s">
        <v>145</v>
      </c>
      <c r="E300" s="204" t="s">
        <v>19</v>
      </c>
      <c r="F300" s="205" t="s">
        <v>510</v>
      </c>
      <c r="G300" s="202"/>
      <c r="H300" s="206">
        <v>80</v>
      </c>
      <c r="I300" s="207"/>
      <c r="J300" s="202"/>
      <c r="K300" s="202"/>
      <c r="L300" s="208"/>
      <c r="M300" s="209"/>
      <c r="N300" s="210"/>
      <c r="O300" s="210"/>
      <c r="P300" s="210"/>
      <c r="Q300" s="210"/>
      <c r="R300" s="210"/>
      <c r="S300" s="210"/>
      <c r="T300" s="211"/>
      <c r="AT300" s="212" t="s">
        <v>145</v>
      </c>
      <c r="AU300" s="212" t="s">
        <v>85</v>
      </c>
      <c r="AV300" s="13" t="s">
        <v>85</v>
      </c>
      <c r="AW300" s="13" t="s">
        <v>35</v>
      </c>
      <c r="AX300" s="13" t="s">
        <v>75</v>
      </c>
      <c r="AY300" s="212" t="s">
        <v>137</v>
      </c>
    </row>
    <row r="301" spans="2:51" s="14" customFormat="1" ht="11.25">
      <c r="B301" s="213"/>
      <c r="C301" s="214"/>
      <c r="D301" s="203" t="s">
        <v>145</v>
      </c>
      <c r="E301" s="215" t="s">
        <v>19</v>
      </c>
      <c r="F301" s="216" t="s">
        <v>147</v>
      </c>
      <c r="G301" s="214"/>
      <c r="H301" s="217">
        <v>80</v>
      </c>
      <c r="I301" s="218"/>
      <c r="J301" s="214"/>
      <c r="K301" s="214"/>
      <c r="L301" s="219"/>
      <c r="M301" s="220"/>
      <c r="N301" s="221"/>
      <c r="O301" s="221"/>
      <c r="P301" s="221"/>
      <c r="Q301" s="221"/>
      <c r="R301" s="221"/>
      <c r="S301" s="221"/>
      <c r="T301" s="222"/>
      <c r="AT301" s="223" t="s">
        <v>145</v>
      </c>
      <c r="AU301" s="223" t="s">
        <v>85</v>
      </c>
      <c r="AV301" s="14" t="s">
        <v>144</v>
      </c>
      <c r="AW301" s="14" t="s">
        <v>35</v>
      </c>
      <c r="AX301" s="14" t="s">
        <v>83</v>
      </c>
      <c r="AY301" s="223" t="s">
        <v>137</v>
      </c>
    </row>
    <row r="302" spans="2:63" s="12" customFormat="1" ht="22.9" customHeight="1">
      <c r="B302" s="172"/>
      <c r="C302" s="173"/>
      <c r="D302" s="174" t="s">
        <v>74</v>
      </c>
      <c r="E302" s="186" t="s">
        <v>144</v>
      </c>
      <c r="F302" s="186" t="s">
        <v>511</v>
      </c>
      <c r="G302" s="173"/>
      <c r="H302" s="173"/>
      <c r="I302" s="176"/>
      <c r="J302" s="187">
        <f>BK302</f>
        <v>0</v>
      </c>
      <c r="K302" s="173"/>
      <c r="L302" s="178"/>
      <c r="M302" s="179"/>
      <c r="N302" s="180"/>
      <c r="O302" s="180"/>
      <c r="P302" s="181">
        <f>SUM(P303:P398)</f>
        <v>0</v>
      </c>
      <c r="Q302" s="180"/>
      <c r="R302" s="181">
        <f>SUM(R303:R398)</f>
        <v>0</v>
      </c>
      <c r="S302" s="180"/>
      <c r="T302" s="182">
        <f>SUM(T303:T398)</f>
        <v>0</v>
      </c>
      <c r="AR302" s="183" t="s">
        <v>83</v>
      </c>
      <c r="AT302" s="184" t="s">
        <v>74</v>
      </c>
      <c r="AU302" s="184" t="s">
        <v>83</v>
      </c>
      <c r="AY302" s="183" t="s">
        <v>137</v>
      </c>
      <c r="BK302" s="185">
        <f>SUM(BK303:BK398)</f>
        <v>0</v>
      </c>
    </row>
    <row r="303" spans="1:65" s="2" customFormat="1" ht="16.5" customHeight="1">
      <c r="A303" s="35"/>
      <c r="B303" s="36"/>
      <c r="C303" s="188" t="s">
        <v>225</v>
      </c>
      <c r="D303" s="188" t="s">
        <v>139</v>
      </c>
      <c r="E303" s="189" t="s">
        <v>512</v>
      </c>
      <c r="F303" s="190" t="s">
        <v>513</v>
      </c>
      <c r="G303" s="191" t="s">
        <v>142</v>
      </c>
      <c r="H303" s="192">
        <v>0.14</v>
      </c>
      <c r="I303" s="193"/>
      <c r="J303" s="194">
        <f>ROUND(I303*H303,2)</f>
        <v>0</v>
      </c>
      <c r="K303" s="190" t="s">
        <v>143</v>
      </c>
      <c r="L303" s="40"/>
      <c r="M303" s="195" t="s">
        <v>19</v>
      </c>
      <c r="N303" s="196" t="s">
        <v>46</v>
      </c>
      <c r="O303" s="65"/>
      <c r="P303" s="197">
        <f>O303*H303</f>
        <v>0</v>
      </c>
      <c r="Q303" s="197">
        <v>0</v>
      </c>
      <c r="R303" s="197">
        <f>Q303*H303</f>
        <v>0</v>
      </c>
      <c r="S303" s="197">
        <v>0</v>
      </c>
      <c r="T303" s="198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9" t="s">
        <v>144</v>
      </c>
      <c r="AT303" s="199" t="s">
        <v>139</v>
      </c>
      <c r="AU303" s="199" t="s">
        <v>85</v>
      </c>
      <c r="AY303" s="18" t="s">
        <v>137</v>
      </c>
      <c r="BE303" s="200">
        <f>IF(N303="základní",J303,0)</f>
        <v>0</v>
      </c>
      <c r="BF303" s="200">
        <f>IF(N303="snížená",J303,0)</f>
        <v>0</v>
      </c>
      <c r="BG303" s="200">
        <f>IF(N303="zákl. přenesená",J303,0)</f>
        <v>0</v>
      </c>
      <c r="BH303" s="200">
        <f>IF(N303="sníž. přenesená",J303,0)</f>
        <v>0</v>
      </c>
      <c r="BI303" s="200">
        <f>IF(N303="nulová",J303,0)</f>
        <v>0</v>
      </c>
      <c r="BJ303" s="18" t="s">
        <v>83</v>
      </c>
      <c r="BK303" s="200">
        <f>ROUND(I303*H303,2)</f>
        <v>0</v>
      </c>
      <c r="BL303" s="18" t="s">
        <v>144</v>
      </c>
      <c r="BM303" s="199" t="s">
        <v>307</v>
      </c>
    </row>
    <row r="304" spans="2:51" s="15" customFormat="1" ht="11.25">
      <c r="B304" s="224"/>
      <c r="C304" s="225"/>
      <c r="D304" s="203" t="s">
        <v>145</v>
      </c>
      <c r="E304" s="226" t="s">
        <v>19</v>
      </c>
      <c r="F304" s="227" t="s">
        <v>514</v>
      </c>
      <c r="G304" s="225"/>
      <c r="H304" s="226" t="s">
        <v>19</v>
      </c>
      <c r="I304" s="228"/>
      <c r="J304" s="225"/>
      <c r="K304" s="225"/>
      <c r="L304" s="229"/>
      <c r="M304" s="230"/>
      <c r="N304" s="231"/>
      <c r="O304" s="231"/>
      <c r="P304" s="231"/>
      <c r="Q304" s="231"/>
      <c r="R304" s="231"/>
      <c r="S304" s="231"/>
      <c r="T304" s="232"/>
      <c r="AT304" s="233" t="s">
        <v>145</v>
      </c>
      <c r="AU304" s="233" t="s">
        <v>85</v>
      </c>
      <c r="AV304" s="15" t="s">
        <v>83</v>
      </c>
      <c r="AW304" s="15" t="s">
        <v>35</v>
      </c>
      <c r="AX304" s="15" t="s">
        <v>75</v>
      </c>
      <c r="AY304" s="233" t="s">
        <v>137</v>
      </c>
    </row>
    <row r="305" spans="2:51" s="13" customFormat="1" ht="11.25">
      <c r="B305" s="201"/>
      <c r="C305" s="202"/>
      <c r="D305" s="203" t="s">
        <v>145</v>
      </c>
      <c r="E305" s="204" t="s">
        <v>19</v>
      </c>
      <c r="F305" s="205" t="s">
        <v>515</v>
      </c>
      <c r="G305" s="202"/>
      <c r="H305" s="206">
        <v>0.14</v>
      </c>
      <c r="I305" s="207"/>
      <c r="J305" s="202"/>
      <c r="K305" s="202"/>
      <c r="L305" s="208"/>
      <c r="M305" s="209"/>
      <c r="N305" s="210"/>
      <c r="O305" s="210"/>
      <c r="P305" s="210"/>
      <c r="Q305" s="210"/>
      <c r="R305" s="210"/>
      <c r="S305" s="210"/>
      <c r="T305" s="211"/>
      <c r="AT305" s="212" t="s">
        <v>145</v>
      </c>
      <c r="AU305" s="212" t="s">
        <v>85</v>
      </c>
      <c r="AV305" s="13" t="s">
        <v>85</v>
      </c>
      <c r="AW305" s="13" t="s">
        <v>35</v>
      </c>
      <c r="AX305" s="13" t="s">
        <v>75</v>
      </c>
      <c r="AY305" s="212" t="s">
        <v>137</v>
      </c>
    </row>
    <row r="306" spans="2:51" s="14" customFormat="1" ht="11.25">
      <c r="B306" s="213"/>
      <c r="C306" s="214"/>
      <c r="D306" s="203" t="s">
        <v>145</v>
      </c>
      <c r="E306" s="215" t="s">
        <v>19</v>
      </c>
      <c r="F306" s="216" t="s">
        <v>147</v>
      </c>
      <c r="G306" s="214"/>
      <c r="H306" s="217">
        <v>0.14</v>
      </c>
      <c r="I306" s="218"/>
      <c r="J306" s="214"/>
      <c r="K306" s="214"/>
      <c r="L306" s="219"/>
      <c r="M306" s="220"/>
      <c r="N306" s="221"/>
      <c r="O306" s="221"/>
      <c r="P306" s="221"/>
      <c r="Q306" s="221"/>
      <c r="R306" s="221"/>
      <c r="S306" s="221"/>
      <c r="T306" s="222"/>
      <c r="AT306" s="223" t="s">
        <v>145</v>
      </c>
      <c r="AU306" s="223" t="s">
        <v>85</v>
      </c>
      <c r="AV306" s="14" t="s">
        <v>144</v>
      </c>
      <c r="AW306" s="14" t="s">
        <v>35</v>
      </c>
      <c r="AX306" s="14" t="s">
        <v>83</v>
      </c>
      <c r="AY306" s="223" t="s">
        <v>137</v>
      </c>
    </row>
    <row r="307" spans="1:65" s="2" customFormat="1" ht="21.75" customHeight="1">
      <c r="A307" s="35"/>
      <c r="B307" s="36"/>
      <c r="C307" s="188" t="s">
        <v>309</v>
      </c>
      <c r="D307" s="188" t="s">
        <v>139</v>
      </c>
      <c r="E307" s="189" t="s">
        <v>516</v>
      </c>
      <c r="F307" s="190" t="s">
        <v>517</v>
      </c>
      <c r="G307" s="191" t="s">
        <v>142</v>
      </c>
      <c r="H307" s="192">
        <v>92.632</v>
      </c>
      <c r="I307" s="193"/>
      <c r="J307" s="194">
        <f>ROUND(I307*H307,2)</f>
        <v>0</v>
      </c>
      <c r="K307" s="190" t="s">
        <v>143</v>
      </c>
      <c r="L307" s="40"/>
      <c r="M307" s="195" t="s">
        <v>19</v>
      </c>
      <c r="N307" s="196" t="s">
        <v>46</v>
      </c>
      <c r="O307" s="65"/>
      <c r="P307" s="197">
        <f>O307*H307</f>
        <v>0</v>
      </c>
      <c r="Q307" s="197">
        <v>0</v>
      </c>
      <c r="R307" s="197">
        <f>Q307*H307</f>
        <v>0</v>
      </c>
      <c r="S307" s="197">
        <v>0</v>
      </c>
      <c r="T307" s="198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99" t="s">
        <v>144</v>
      </c>
      <c r="AT307" s="199" t="s">
        <v>139</v>
      </c>
      <c r="AU307" s="199" t="s">
        <v>85</v>
      </c>
      <c r="AY307" s="18" t="s">
        <v>137</v>
      </c>
      <c r="BE307" s="200">
        <f>IF(N307="základní",J307,0)</f>
        <v>0</v>
      </c>
      <c r="BF307" s="200">
        <f>IF(N307="snížená",J307,0)</f>
        <v>0</v>
      </c>
      <c r="BG307" s="200">
        <f>IF(N307="zákl. přenesená",J307,0)</f>
        <v>0</v>
      </c>
      <c r="BH307" s="200">
        <f>IF(N307="sníž. přenesená",J307,0)</f>
        <v>0</v>
      </c>
      <c r="BI307" s="200">
        <f>IF(N307="nulová",J307,0)</f>
        <v>0</v>
      </c>
      <c r="BJ307" s="18" t="s">
        <v>83</v>
      </c>
      <c r="BK307" s="200">
        <f>ROUND(I307*H307,2)</f>
        <v>0</v>
      </c>
      <c r="BL307" s="18" t="s">
        <v>144</v>
      </c>
      <c r="BM307" s="199" t="s">
        <v>312</v>
      </c>
    </row>
    <row r="308" spans="2:51" s="15" customFormat="1" ht="11.25">
      <c r="B308" s="224"/>
      <c r="C308" s="225"/>
      <c r="D308" s="203" t="s">
        <v>145</v>
      </c>
      <c r="E308" s="226" t="s">
        <v>19</v>
      </c>
      <c r="F308" s="227" t="s">
        <v>518</v>
      </c>
      <c r="G308" s="225"/>
      <c r="H308" s="226" t="s">
        <v>19</v>
      </c>
      <c r="I308" s="228"/>
      <c r="J308" s="225"/>
      <c r="K308" s="225"/>
      <c r="L308" s="229"/>
      <c r="M308" s="230"/>
      <c r="N308" s="231"/>
      <c r="O308" s="231"/>
      <c r="P308" s="231"/>
      <c r="Q308" s="231"/>
      <c r="R308" s="231"/>
      <c r="S308" s="231"/>
      <c r="T308" s="232"/>
      <c r="AT308" s="233" t="s">
        <v>145</v>
      </c>
      <c r="AU308" s="233" t="s">
        <v>85</v>
      </c>
      <c r="AV308" s="15" t="s">
        <v>83</v>
      </c>
      <c r="AW308" s="15" t="s">
        <v>35</v>
      </c>
      <c r="AX308" s="15" t="s">
        <v>75</v>
      </c>
      <c r="AY308" s="233" t="s">
        <v>137</v>
      </c>
    </row>
    <row r="309" spans="2:51" s="13" customFormat="1" ht="11.25">
      <c r="B309" s="201"/>
      <c r="C309" s="202"/>
      <c r="D309" s="203" t="s">
        <v>145</v>
      </c>
      <c r="E309" s="204" t="s">
        <v>19</v>
      </c>
      <c r="F309" s="205" t="s">
        <v>519</v>
      </c>
      <c r="G309" s="202"/>
      <c r="H309" s="206">
        <v>0.259</v>
      </c>
      <c r="I309" s="207"/>
      <c r="J309" s="202"/>
      <c r="K309" s="202"/>
      <c r="L309" s="208"/>
      <c r="M309" s="209"/>
      <c r="N309" s="210"/>
      <c r="O309" s="210"/>
      <c r="P309" s="210"/>
      <c r="Q309" s="210"/>
      <c r="R309" s="210"/>
      <c r="S309" s="210"/>
      <c r="T309" s="211"/>
      <c r="AT309" s="212" t="s">
        <v>145</v>
      </c>
      <c r="AU309" s="212" t="s">
        <v>85</v>
      </c>
      <c r="AV309" s="13" t="s">
        <v>85</v>
      </c>
      <c r="AW309" s="13" t="s">
        <v>35</v>
      </c>
      <c r="AX309" s="13" t="s">
        <v>75</v>
      </c>
      <c r="AY309" s="212" t="s">
        <v>137</v>
      </c>
    </row>
    <row r="310" spans="2:51" s="15" customFormat="1" ht="11.25">
      <c r="B310" s="224"/>
      <c r="C310" s="225"/>
      <c r="D310" s="203" t="s">
        <v>145</v>
      </c>
      <c r="E310" s="226" t="s">
        <v>19</v>
      </c>
      <c r="F310" s="227" t="s">
        <v>520</v>
      </c>
      <c r="G310" s="225"/>
      <c r="H310" s="226" t="s">
        <v>19</v>
      </c>
      <c r="I310" s="228"/>
      <c r="J310" s="225"/>
      <c r="K310" s="225"/>
      <c r="L310" s="229"/>
      <c r="M310" s="230"/>
      <c r="N310" s="231"/>
      <c r="O310" s="231"/>
      <c r="P310" s="231"/>
      <c r="Q310" s="231"/>
      <c r="R310" s="231"/>
      <c r="S310" s="231"/>
      <c r="T310" s="232"/>
      <c r="AT310" s="233" t="s">
        <v>145</v>
      </c>
      <c r="AU310" s="233" t="s">
        <v>85</v>
      </c>
      <c r="AV310" s="15" t="s">
        <v>83</v>
      </c>
      <c r="AW310" s="15" t="s">
        <v>35</v>
      </c>
      <c r="AX310" s="15" t="s">
        <v>75</v>
      </c>
      <c r="AY310" s="233" t="s">
        <v>137</v>
      </c>
    </row>
    <row r="311" spans="2:51" s="13" customFormat="1" ht="11.25">
      <c r="B311" s="201"/>
      <c r="C311" s="202"/>
      <c r="D311" s="203" t="s">
        <v>145</v>
      </c>
      <c r="E311" s="204" t="s">
        <v>19</v>
      </c>
      <c r="F311" s="205" t="s">
        <v>521</v>
      </c>
      <c r="G311" s="202"/>
      <c r="H311" s="206">
        <v>0.373</v>
      </c>
      <c r="I311" s="207"/>
      <c r="J311" s="202"/>
      <c r="K311" s="202"/>
      <c r="L311" s="208"/>
      <c r="M311" s="209"/>
      <c r="N311" s="210"/>
      <c r="O311" s="210"/>
      <c r="P311" s="210"/>
      <c r="Q311" s="210"/>
      <c r="R311" s="210"/>
      <c r="S311" s="210"/>
      <c r="T311" s="211"/>
      <c r="AT311" s="212" t="s">
        <v>145</v>
      </c>
      <c r="AU311" s="212" t="s">
        <v>85</v>
      </c>
      <c r="AV311" s="13" t="s">
        <v>85</v>
      </c>
      <c r="AW311" s="13" t="s">
        <v>35</v>
      </c>
      <c r="AX311" s="13" t="s">
        <v>75</v>
      </c>
      <c r="AY311" s="212" t="s">
        <v>137</v>
      </c>
    </row>
    <row r="312" spans="2:51" s="15" customFormat="1" ht="11.25">
      <c r="B312" s="224"/>
      <c r="C312" s="225"/>
      <c r="D312" s="203" t="s">
        <v>145</v>
      </c>
      <c r="E312" s="226" t="s">
        <v>19</v>
      </c>
      <c r="F312" s="227" t="s">
        <v>522</v>
      </c>
      <c r="G312" s="225"/>
      <c r="H312" s="226" t="s">
        <v>19</v>
      </c>
      <c r="I312" s="228"/>
      <c r="J312" s="225"/>
      <c r="K312" s="225"/>
      <c r="L312" s="229"/>
      <c r="M312" s="230"/>
      <c r="N312" s="231"/>
      <c r="O312" s="231"/>
      <c r="P312" s="231"/>
      <c r="Q312" s="231"/>
      <c r="R312" s="231"/>
      <c r="S312" s="231"/>
      <c r="T312" s="232"/>
      <c r="AT312" s="233" t="s">
        <v>145</v>
      </c>
      <c r="AU312" s="233" t="s">
        <v>85</v>
      </c>
      <c r="AV312" s="15" t="s">
        <v>83</v>
      </c>
      <c r="AW312" s="15" t="s">
        <v>35</v>
      </c>
      <c r="AX312" s="15" t="s">
        <v>75</v>
      </c>
      <c r="AY312" s="233" t="s">
        <v>137</v>
      </c>
    </row>
    <row r="313" spans="2:51" s="13" customFormat="1" ht="11.25">
      <c r="B313" s="201"/>
      <c r="C313" s="202"/>
      <c r="D313" s="203" t="s">
        <v>145</v>
      </c>
      <c r="E313" s="204" t="s">
        <v>19</v>
      </c>
      <c r="F313" s="205" t="s">
        <v>523</v>
      </c>
      <c r="G313" s="202"/>
      <c r="H313" s="206">
        <v>92</v>
      </c>
      <c r="I313" s="207"/>
      <c r="J313" s="202"/>
      <c r="K313" s="202"/>
      <c r="L313" s="208"/>
      <c r="M313" s="209"/>
      <c r="N313" s="210"/>
      <c r="O313" s="210"/>
      <c r="P313" s="210"/>
      <c r="Q313" s="210"/>
      <c r="R313" s="210"/>
      <c r="S313" s="210"/>
      <c r="T313" s="211"/>
      <c r="AT313" s="212" t="s">
        <v>145</v>
      </c>
      <c r="AU313" s="212" t="s">
        <v>85</v>
      </c>
      <c r="AV313" s="13" t="s">
        <v>85</v>
      </c>
      <c r="AW313" s="13" t="s">
        <v>35</v>
      </c>
      <c r="AX313" s="13" t="s">
        <v>75</v>
      </c>
      <c r="AY313" s="212" t="s">
        <v>137</v>
      </c>
    </row>
    <row r="314" spans="2:51" s="14" customFormat="1" ht="11.25">
      <c r="B314" s="213"/>
      <c r="C314" s="214"/>
      <c r="D314" s="203" t="s">
        <v>145</v>
      </c>
      <c r="E314" s="215" t="s">
        <v>19</v>
      </c>
      <c r="F314" s="216" t="s">
        <v>147</v>
      </c>
      <c r="G314" s="214"/>
      <c r="H314" s="217">
        <v>92.632</v>
      </c>
      <c r="I314" s="218"/>
      <c r="J314" s="214"/>
      <c r="K314" s="214"/>
      <c r="L314" s="219"/>
      <c r="M314" s="220"/>
      <c r="N314" s="221"/>
      <c r="O314" s="221"/>
      <c r="P314" s="221"/>
      <c r="Q314" s="221"/>
      <c r="R314" s="221"/>
      <c r="S314" s="221"/>
      <c r="T314" s="222"/>
      <c r="AT314" s="223" t="s">
        <v>145</v>
      </c>
      <c r="AU314" s="223" t="s">
        <v>85</v>
      </c>
      <c r="AV314" s="14" t="s">
        <v>144</v>
      </c>
      <c r="AW314" s="14" t="s">
        <v>35</v>
      </c>
      <c r="AX314" s="14" t="s">
        <v>83</v>
      </c>
      <c r="AY314" s="223" t="s">
        <v>137</v>
      </c>
    </row>
    <row r="315" spans="1:65" s="2" customFormat="1" ht="16.5" customHeight="1">
      <c r="A315" s="35"/>
      <c r="B315" s="36"/>
      <c r="C315" s="188" t="s">
        <v>229</v>
      </c>
      <c r="D315" s="188" t="s">
        <v>139</v>
      </c>
      <c r="E315" s="189" t="s">
        <v>524</v>
      </c>
      <c r="F315" s="190" t="s">
        <v>525</v>
      </c>
      <c r="G315" s="191" t="s">
        <v>216</v>
      </c>
      <c r="H315" s="192">
        <v>4.39</v>
      </c>
      <c r="I315" s="193"/>
      <c r="J315" s="194">
        <f>ROUND(I315*H315,2)</f>
        <v>0</v>
      </c>
      <c r="K315" s="190" t="s">
        <v>143</v>
      </c>
      <c r="L315" s="40"/>
      <c r="M315" s="195" t="s">
        <v>19</v>
      </c>
      <c r="N315" s="196" t="s">
        <v>46</v>
      </c>
      <c r="O315" s="65"/>
      <c r="P315" s="197">
        <f>O315*H315</f>
        <v>0</v>
      </c>
      <c r="Q315" s="197">
        <v>0</v>
      </c>
      <c r="R315" s="197">
        <f>Q315*H315</f>
        <v>0</v>
      </c>
      <c r="S315" s="197">
        <v>0</v>
      </c>
      <c r="T315" s="198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99" t="s">
        <v>144</v>
      </c>
      <c r="AT315" s="199" t="s">
        <v>139</v>
      </c>
      <c r="AU315" s="199" t="s">
        <v>85</v>
      </c>
      <c r="AY315" s="18" t="s">
        <v>137</v>
      </c>
      <c r="BE315" s="200">
        <f>IF(N315="základní",J315,0)</f>
        <v>0</v>
      </c>
      <c r="BF315" s="200">
        <f>IF(N315="snížená",J315,0)</f>
        <v>0</v>
      </c>
      <c r="BG315" s="200">
        <f>IF(N315="zákl. přenesená",J315,0)</f>
        <v>0</v>
      </c>
      <c r="BH315" s="200">
        <f>IF(N315="sníž. přenesená",J315,0)</f>
        <v>0</v>
      </c>
      <c r="BI315" s="200">
        <f>IF(N315="nulová",J315,0)</f>
        <v>0</v>
      </c>
      <c r="BJ315" s="18" t="s">
        <v>83</v>
      </c>
      <c r="BK315" s="200">
        <f>ROUND(I315*H315,2)</f>
        <v>0</v>
      </c>
      <c r="BL315" s="18" t="s">
        <v>144</v>
      </c>
      <c r="BM315" s="199" t="s">
        <v>319</v>
      </c>
    </row>
    <row r="316" spans="2:51" s="15" customFormat="1" ht="11.25">
      <c r="B316" s="224"/>
      <c r="C316" s="225"/>
      <c r="D316" s="203" t="s">
        <v>145</v>
      </c>
      <c r="E316" s="226" t="s">
        <v>19</v>
      </c>
      <c r="F316" s="227" t="s">
        <v>518</v>
      </c>
      <c r="G316" s="225"/>
      <c r="H316" s="226" t="s">
        <v>19</v>
      </c>
      <c r="I316" s="228"/>
      <c r="J316" s="225"/>
      <c r="K316" s="225"/>
      <c r="L316" s="229"/>
      <c r="M316" s="230"/>
      <c r="N316" s="231"/>
      <c r="O316" s="231"/>
      <c r="P316" s="231"/>
      <c r="Q316" s="231"/>
      <c r="R316" s="231"/>
      <c r="S316" s="231"/>
      <c r="T316" s="232"/>
      <c r="AT316" s="233" t="s">
        <v>145</v>
      </c>
      <c r="AU316" s="233" t="s">
        <v>85</v>
      </c>
      <c r="AV316" s="15" t="s">
        <v>83</v>
      </c>
      <c r="AW316" s="15" t="s">
        <v>35</v>
      </c>
      <c r="AX316" s="15" t="s">
        <v>75</v>
      </c>
      <c r="AY316" s="233" t="s">
        <v>137</v>
      </c>
    </row>
    <row r="317" spans="2:51" s="13" customFormat="1" ht="11.25">
      <c r="B317" s="201"/>
      <c r="C317" s="202"/>
      <c r="D317" s="203" t="s">
        <v>145</v>
      </c>
      <c r="E317" s="204" t="s">
        <v>19</v>
      </c>
      <c r="F317" s="205" t="s">
        <v>526</v>
      </c>
      <c r="G317" s="202"/>
      <c r="H317" s="206">
        <v>1.724</v>
      </c>
      <c r="I317" s="207"/>
      <c r="J317" s="202"/>
      <c r="K317" s="202"/>
      <c r="L317" s="208"/>
      <c r="M317" s="209"/>
      <c r="N317" s="210"/>
      <c r="O317" s="210"/>
      <c r="P317" s="210"/>
      <c r="Q317" s="210"/>
      <c r="R317" s="210"/>
      <c r="S317" s="210"/>
      <c r="T317" s="211"/>
      <c r="AT317" s="212" t="s">
        <v>145</v>
      </c>
      <c r="AU317" s="212" t="s">
        <v>85</v>
      </c>
      <c r="AV317" s="13" t="s">
        <v>85</v>
      </c>
      <c r="AW317" s="13" t="s">
        <v>35</v>
      </c>
      <c r="AX317" s="13" t="s">
        <v>75</v>
      </c>
      <c r="AY317" s="212" t="s">
        <v>137</v>
      </c>
    </row>
    <row r="318" spans="2:51" s="15" customFormat="1" ht="11.25">
      <c r="B318" s="224"/>
      <c r="C318" s="225"/>
      <c r="D318" s="203" t="s">
        <v>145</v>
      </c>
      <c r="E318" s="226" t="s">
        <v>19</v>
      </c>
      <c r="F318" s="227" t="s">
        <v>520</v>
      </c>
      <c r="G318" s="225"/>
      <c r="H318" s="226" t="s">
        <v>19</v>
      </c>
      <c r="I318" s="228"/>
      <c r="J318" s="225"/>
      <c r="K318" s="225"/>
      <c r="L318" s="229"/>
      <c r="M318" s="230"/>
      <c r="N318" s="231"/>
      <c r="O318" s="231"/>
      <c r="P318" s="231"/>
      <c r="Q318" s="231"/>
      <c r="R318" s="231"/>
      <c r="S318" s="231"/>
      <c r="T318" s="232"/>
      <c r="AT318" s="233" t="s">
        <v>145</v>
      </c>
      <c r="AU318" s="233" t="s">
        <v>85</v>
      </c>
      <c r="AV318" s="15" t="s">
        <v>83</v>
      </c>
      <c r="AW318" s="15" t="s">
        <v>35</v>
      </c>
      <c r="AX318" s="15" t="s">
        <v>75</v>
      </c>
      <c r="AY318" s="233" t="s">
        <v>137</v>
      </c>
    </row>
    <row r="319" spans="2:51" s="13" customFormat="1" ht="11.25">
      <c r="B319" s="201"/>
      <c r="C319" s="202"/>
      <c r="D319" s="203" t="s">
        <v>145</v>
      </c>
      <c r="E319" s="204" t="s">
        <v>19</v>
      </c>
      <c r="F319" s="205" t="s">
        <v>527</v>
      </c>
      <c r="G319" s="202"/>
      <c r="H319" s="206">
        <v>2.666</v>
      </c>
      <c r="I319" s="207"/>
      <c r="J319" s="202"/>
      <c r="K319" s="202"/>
      <c r="L319" s="208"/>
      <c r="M319" s="209"/>
      <c r="N319" s="210"/>
      <c r="O319" s="210"/>
      <c r="P319" s="210"/>
      <c r="Q319" s="210"/>
      <c r="R319" s="210"/>
      <c r="S319" s="210"/>
      <c r="T319" s="211"/>
      <c r="AT319" s="212" t="s">
        <v>145</v>
      </c>
      <c r="AU319" s="212" t="s">
        <v>85</v>
      </c>
      <c r="AV319" s="13" t="s">
        <v>85</v>
      </c>
      <c r="AW319" s="13" t="s">
        <v>35</v>
      </c>
      <c r="AX319" s="13" t="s">
        <v>75</v>
      </c>
      <c r="AY319" s="212" t="s">
        <v>137</v>
      </c>
    </row>
    <row r="320" spans="2:51" s="14" customFormat="1" ht="11.25">
      <c r="B320" s="213"/>
      <c r="C320" s="214"/>
      <c r="D320" s="203" t="s">
        <v>145</v>
      </c>
      <c r="E320" s="215" t="s">
        <v>19</v>
      </c>
      <c r="F320" s="216" t="s">
        <v>147</v>
      </c>
      <c r="G320" s="214"/>
      <c r="H320" s="217">
        <v>4.39</v>
      </c>
      <c r="I320" s="218"/>
      <c r="J320" s="214"/>
      <c r="K320" s="214"/>
      <c r="L320" s="219"/>
      <c r="M320" s="220"/>
      <c r="N320" s="221"/>
      <c r="O320" s="221"/>
      <c r="P320" s="221"/>
      <c r="Q320" s="221"/>
      <c r="R320" s="221"/>
      <c r="S320" s="221"/>
      <c r="T320" s="222"/>
      <c r="AT320" s="223" t="s">
        <v>145</v>
      </c>
      <c r="AU320" s="223" t="s">
        <v>85</v>
      </c>
      <c r="AV320" s="14" t="s">
        <v>144</v>
      </c>
      <c r="AW320" s="14" t="s">
        <v>35</v>
      </c>
      <c r="AX320" s="14" t="s">
        <v>83</v>
      </c>
      <c r="AY320" s="223" t="s">
        <v>137</v>
      </c>
    </row>
    <row r="321" spans="1:65" s="2" customFormat="1" ht="21.75" customHeight="1">
      <c r="A321" s="35"/>
      <c r="B321" s="36"/>
      <c r="C321" s="188" t="s">
        <v>528</v>
      </c>
      <c r="D321" s="188" t="s">
        <v>139</v>
      </c>
      <c r="E321" s="189" t="s">
        <v>529</v>
      </c>
      <c r="F321" s="190" t="s">
        <v>530</v>
      </c>
      <c r="G321" s="191" t="s">
        <v>216</v>
      </c>
      <c r="H321" s="192">
        <v>4.39</v>
      </c>
      <c r="I321" s="193"/>
      <c r="J321" s="194">
        <f>ROUND(I321*H321,2)</f>
        <v>0</v>
      </c>
      <c r="K321" s="190" t="s">
        <v>143</v>
      </c>
      <c r="L321" s="40"/>
      <c r="M321" s="195" t="s">
        <v>19</v>
      </c>
      <c r="N321" s="196" t="s">
        <v>46</v>
      </c>
      <c r="O321" s="65"/>
      <c r="P321" s="197">
        <f>O321*H321</f>
        <v>0</v>
      </c>
      <c r="Q321" s="197">
        <v>0</v>
      </c>
      <c r="R321" s="197">
        <f>Q321*H321</f>
        <v>0</v>
      </c>
      <c r="S321" s="197">
        <v>0</v>
      </c>
      <c r="T321" s="198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9" t="s">
        <v>144</v>
      </c>
      <c r="AT321" s="199" t="s">
        <v>139</v>
      </c>
      <c r="AU321" s="199" t="s">
        <v>85</v>
      </c>
      <c r="AY321" s="18" t="s">
        <v>137</v>
      </c>
      <c r="BE321" s="200">
        <f>IF(N321="základní",J321,0)</f>
        <v>0</v>
      </c>
      <c r="BF321" s="200">
        <f>IF(N321="snížená",J321,0)</f>
        <v>0</v>
      </c>
      <c r="BG321" s="200">
        <f>IF(N321="zákl. přenesená",J321,0)</f>
        <v>0</v>
      </c>
      <c r="BH321" s="200">
        <f>IF(N321="sníž. přenesená",J321,0)</f>
        <v>0</v>
      </c>
      <c r="BI321" s="200">
        <f>IF(N321="nulová",J321,0)</f>
        <v>0</v>
      </c>
      <c r="BJ321" s="18" t="s">
        <v>83</v>
      </c>
      <c r="BK321" s="200">
        <f>ROUND(I321*H321,2)</f>
        <v>0</v>
      </c>
      <c r="BL321" s="18" t="s">
        <v>144</v>
      </c>
      <c r="BM321" s="199" t="s">
        <v>531</v>
      </c>
    </row>
    <row r="322" spans="1:65" s="2" customFormat="1" ht="21.75" customHeight="1">
      <c r="A322" s="35"/>
      <c r="B322" s="36"/>
      <c r="C322" s="188" t="s">
        <v>234</v>
      </c>
      <c r="D322" s="188" t="s">
        <v>139</v>
      </c>
      <c r="E322" s="189" t="s">
        <v>532</v>
      </c>
      <c r="F322" s="190" t="s">
        <v>533</v>
      </c>
      <c r="G322" s="191" t="s">
        <v>216</v>
      </c>
      <c r="H322" s="192">
        <v>4.39</v>
      </c>
      <c r="I322" s="193"/>
      <c r="J322" s="194">
        <f>ROUND(I322*H322,2)</f>
        <v>0</v>
      </c>
      <c r="K322" s="190" t="s">
        <v>143</v>
      </c>
      <c r="L322" s="40"/>
      <c r="M322" s="195" t="s">
        <v>19</v>
      </c>
      <c r="N322" s="196" t="s">
        <v>46</v>
      </c>
      <c r="O322" s="65"/>
      <c r="P322" s="197">
        <f>O322*H322</f>
        <v>0</v>
      </c>
      <c r="Q322" s="197">
        <v>0</v>
      </c>
      <c r="R322" s="197">
        <f>Q322*H322</f>
        <v>0</v>
      </c>
      <c r="S322" s="197">
        <v>0</v>
      </c>
      <c r="T322" s="198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99" t="s">
        <v>144</v>
      </c>
      <c r="AT322" s="199" t="s">
        <v>139</v>
      </c>
      <c r="AU322" s="199" t="s">
        <v>85</v>
      </c>
      <c r="AY322" s="18" t="s">
        <v>137</v>
      </c>
      <c r="BE322" s="200">
        <f>IF(N322="základní",J322,0)</f>
        <v>0</v>
      </c>
      <c r="BF322" s="200">
        <f>IF(N322="snížená",J322,0)</f>
        <v>0</v>
      </c>
      <c r="BG322" s="200">
        <f>IF(N322="zákl. přenesená",J322,0)</f>
        <v>0</v>
      </c>
      <c r="BH322" s="200">
        <f>IF(N322="sníž. přenesená",J322,0)</f>
        <v>0</v>
      </c>
      <c r="BI322" s="200">
        <f>IF(N322="nulová",J322,0)</f>
        <v>0</v>
      </c>
      <c r="BJ322" s="18" t="s">
        <v>83</v>
      </c>
      <c r="BK322" s="200">
        <f>ROUND(I322*H322,2)</f>
        <v>0</v>
      </c>
      <c r="BL322" s="18" t="s">
        <v>144</v>
      </c>
      <c r="BM322" s="199" t="s">
        <v>534</v>
      </c>
    </row>
    <row r="323" spans="1:65" s="2" customFormat="1" ht="21.75" customHeight="1">
      <c r="A323" s="35"/>
      <c r="B323" s="36"/>
      <c r="C323" s="188" t="s">
        <v>535</v>
      </c>
      <c r="D323" s="188" t="s">
        <v>139</v>
      </c>
      <c r="E323" s="189" t="s">
        <v>536</v>
      </c>
      <c r="F323" s="190" t="s">
        <v>537</v>
      </c>
      <c r="G323" s="191" t="s">
        <v>216</v>
      </c>
      <c r="H323" s="192">
        <v>4.39</v>
      </c>
      <c r="I323" s="193"/>
      <c r="J323" s="194">
        <f>ROUND(I323*H323,2)</f>
        <v>0</v>
      </c>
      <c r="K323" s="190" t="s">
        <v>143</v>
      </c>
      <c r="L323" s="40"/>
      <c r="M323" s="195" t="s">
        <v>19</v>
      </c>
      <c r="N323" s="196" t="s">
        <v>46</v>
      </c>
      <c r="O323" s="65"/>
      <c r="P323" s="197">
        <f>O323*H323</f>
        <v>0</v>
      </c>
      <c r="Q323" s="197">
        <v>0</v>
      </c>
      <c r="R323" s="197">
        <f>Q323*H323</f>
        <v>0</v>
      </c>
      <c r="S323" s="197">
        <v>0</v>
      </c>
      <c r="T323" s="198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99" t="s">
        <v>144</v>
      </c>
      <c r="AT323" s="199" t="s">
        <v>139</v>
      </c>
      <c r="AU323" s="199" t="s">
        <v>85</v>
      </c>
      <c r="AY323" s="18" t="s">
        <v>137</v>
      </c>
      <c r="BE323" s="200">
        <f>IF(N323="základní",J323,0)</f>
        <v>0</v>
      </c>
      <c r="BF323" s="200">
        <f>IF(N323="snížená",J323,0)</f>
        <v>0</v>
      </c>
      <c r="BG323" s="200">
        <f>IF(N323="zákl. přenesená",J323,0)</f>
        <v>0</v>
      </c>
      <c r="BH323" s="200">
        <f>IF(N323="sníž. přenesená",J323,0)</f>
        <v>0</v>
      </c>
      <c r="BI323" s="200">
        <f>IF(N323="nulová",J323,0)</f>
        <v>0</v>
      </c>
      <c r="BJ323" s="18" t="s">
        <v>83</v>
      </c>
      <c r="BK323" s="200">
        <f>ROUND(I323*H323,2)</f>
        <v>0</v>
      </c>
      <c r="BL323" s="18" t="s">
        <v>144</v>
      </c>
      <c r="BM323" s="199" t="s">
        <v>538</v>
      </c>
    </row>
    <row r="324" spans="1:65" s="2" customFormat="1" ht="33" customHeight="1">
      <c r="A324" s="35"/>
      <c r="B324" s="36"/>
      <c r="C324" s="188" t="s">
        <v>238</v>
      </c>
      <c r="D324" s="188" t="s">
        <v>139</v>
      </c>
      <c r="E324" s="189" t="s">
        <v>539</v>
      </c>
      <c r="F324" s="190" t="s">
        <v>540</v>
      </c>
      <c r="G324" s="191" t="s">
        <v>177</v>
      </c>
      <c r="H324" s="192">
        <v>0.054</v>
      </c>
      <c r="I324" s="193"/>
      <c r="J324" s="194">
        <f>ROUND(I324*H324,2)</f>
        <v>0</v>
      </c>
      <c r="K324" s="190" t="s">
        <v>143</v>
      </c>
      <c r="L324" s="40"/>
      <c r="M324" s="195" t="s">
        <v>19</v>
      </c>
      <c r="N324" s="196" t="s">
        <v>46</v>
      </c>
      <c r="O324" s="65"/>
      <c r="P324" s="197">
        <f>O324*H324</f>
        <v>0</v>
      </c>
      <c r="Q324" s="197">
        <v>0</v>
      </c>
      <c r="R324" s="197">
        <f>Q324*H324</f>
        <v>0</v>
      </c>
      <c r="S324" s="197">
        <v>0</v>
      </c>
      <c r="T324" s="198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99" t="s">
        <v>144</v>
      </c>
      <c r="AT324" s="199" t="s">
        <v>139</v>
      </c>
      <c r="AU324" s="199" t="s">
        <v>85</v>
      </c>
      <c r="AY324" s="18" t="s">
        <v>137</v>
      </c>
      <c r="BE324" s="200">
        <f>IF(N324="základní",J324,0)</f>
        <v>0</v>
      </c>
      <c r="BF324" s="200">
        <f>IF(N324="snížená",J324,0)</f>
        <v>0</v>
      </c>
      <c r="BG324" s="200">
        <f>IF(N324="zákl. přenesená",J324,0)</f>
        <v>0</v>
      </c>
      <c r="BH324" s="200">
        <f>IF(N324="sníž. přenesená",J324,0)</f>
        <v>0</v>
      </c>
      <c r="BI324" s="200">
        <f>IF(N324="nulová",J324,0)</f>
        <v>0</v>
      </c>
      <c r="BJ324" s="18" t="s">
        <v>83</v>
      </c>
      <c r="BK324" s="200">
        <f>ROUND(I324*H324,2)</f>
        <v>0</v>
      </c>
      <c r="BL324" s="18" t="s">
        <v>144</v>
      </c>
      <c r="BM324" s="199" t="s">
        <v>541</v>
      </c>
    </row>
    <row r="325" spans="2:51" s="13" customFormat="1" ht="11.25">
      <c r="B325" s="201"/>
      <c r="C325" s="202"/>
      <c r="D325" s="203" t="s">
        <v>145</v>
      </c>
      <c r="E325" s="204" t="s">
        <v>19</v>
      </c>
      <c r="F325" s="205" t="s">
        <v>542</v>
      </c>
      <c r="G325" s="202"/>
      <c r="H325" s="206">
        <v>0.054</v>
      </c>
      <c r="I325" s="207"/>
      <c r="J325" s="202"/>
      <c r="K325" s="202"/>
      <c r="L325" s="208"/>
      <c r="M325" s="209"/>
      <c r="N325" s="210"/>
      <c r="O325" s="210"/>
      <c r="P325" s="210"/>
      <c r="Q325" s="210"/>
      <c r="R325" s="210"/>
      <c r="S325" s="210"/>
      <c r="T325" s="211"/>
      <c r="AT325" s="212" t="s">
        <v>145</v>
      </c>
      <c r="AU325" s="212" t="s">
        <v>85</v>
      </c>
      <c r="AV325" s="13" t="s">
        <v>85</v>
      </c>
      <c r="AW325" s="13" t="s">
        <v>35</v>
      </c>
      <c r="AX325" s="13" t="s">
        <v>75</v>
      </c>
      <c r="AY325" s="212" t="s">
        <v>137</v>
      </c>
    </row>
    <row r="326" spans="2:51" s="14" customFormat="1" ht="11.25">
      <c r="B326" s="213"/>
      <c r="C326" s="214"/>
      <c r="D326" s="203" t="s">
        <v>145</v>
      </c>
      <c r="E326" s="215" t="s">
        <v>19</v>
      </c>
      <c r="F326" s="216" t="s">
        <v>147</v>
      </c>
      <c r="G326" s="214"/>
      <c r="H326" s="217">
        <v>0.054</v>
      </c>
      <c r="I326" s="218"/>
      <c r="J326" s="214"/>
      <c r="K326" s="214"/>
      <c r="L326" s="219"/>
      <c r="M326" s="220"/>
      <c r="N326" s="221"/>
      <c r="O326" s="221"/>
      <c r="P326" s="221"/>
      <c r="Q326" s="221"/>
      <c r="R326" s="221"/>
      <c r="S326" s="221"/>
      <c r="T326" s="222"/>
      <c r="AT326" s="223" t="s">
        <v>145</v>
      </c>
      <c r="AU326" s="223" t="s">
        <v>85</v>
      </c>
      <c r="AV326" s="14" t="s">
        <v>144</v>
      </c>
      <c r="AW326" s="14" t="s">
        <v>35</v>
      </c>
      <c r="AX326" s="14" t="s">
        <v>83</v>
      </c>
      <c r="AY326" s="223" t="s">
        <v>137</v>
      </c>
    </row>
    <row r="327" spans="1:65" s="2" customFormat="1" ht="16.5" customHeight="1">
      <c r="A327" s="35"/>
      <c r="B327" s="36"/>
      <c r="C327" s="188" t="s">
        <v>543</v>
      </c>
      <c r="D327" s="188" t="s">
        <v>139</v>
      </c>
      <c r="E327" s="189" t="s">
        <v>544</v>
      </c>
      <c r="F327" s="190" t="s">
        <v>545</v>
      </c>
      <c r="G327" s="191" t="s">
        <v>177</v>
      </c>
      <c r="H327" s="192">
        <v>55.68</v>
      </c>
      <c r="I327" s="193"/>
      <c r="J327" s="194">
        <f>ROUND(I327*H327,2)</f>
        <v>0</v>
      </c>
      <c r="K327" s="190" t="s">
        <v>143</v>
      </c>
      <c r="L327" s="40"/>
      <c r="M327" s="195" t="s">
        <v>19</v>
      </c>
      <c r="N327" s="196" t="s">
        <v>46</v>
      </c>
      <c r="O327" s="65"/>
      <c r="P327" s="197">
        <f>O327*H327</f>
        <v>0</v>
      </c>
      <c r="Q327" s="197">
        <v>0</v>
      </c>
      <c r="R327" s="197">
        <f>Q327*H327</f>
        <v>0</v>
      </c>
      <c r="S327" s="197">
        <v>0</v>
      </c>
      <c r="T327" s="198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99" t="s">
        <v>144</v>
      </c>
      <c r="AT327" s="199" t="s">
        <v>139</v>
      </c>
      <c r="AU327" s="199" t="s">
        <v>85</v>
      </c>
      <c r="AY327" s="18" t="s">
        <v>137</v>
      </c>
      <c r="BE327" s="200">
        <f>IF(N327="základní",J327,0)</f>
        <v>0</v>
      </c>
      <c r="BF327" s="200">
        <f>IF(N327="snížená",J327,0)</f>
        <v>0</v>
      </c>
      <c r="BG327" s="200">
        <f>IF(N327="zákl. přenesená",J327,0)</f>
        <v>0</v>
      </c>
      <c r="BH327" s="200">
        <f>IF(N327="sníž. přenesená",J327,0)</f>
        <v>0</v>
      </c>
      <c r="BI327" s="200">
        <f>IF(N327="nulová",J327,0)</f>
        <v>0</v>
      </c>
      <c r="BJ327" s="18" t="s">
        <v>83</v>
      </c>
      <c r="BK327" s="200">
        <f>ROUND(I327*H327,2)</f>
        <v>0</v>
      </c>
      <c r="BL327" s="18" t="s">
        <v>144</v>
      </c>
      <c r="BM327" s="199" t="s">
        <v>546</v>
      </c>
    </row>
    <row r="328" spans="2:51" s="15" customFormat="1" ht="11.25">
      <c r="B328" s="224"/>
      <c r="C328" s="225"/>
      <c r="D328" s="203" t="s">
        <v>145</v>
      </c>
      <c r="E328" s="226" t="s">
        <v>19</v>
      </c>
      <c r="F328" s="227" t="s">
        <v>547</v>
      </c>
      <c r="G328" s="225"/>
      <c r="H328" s="226" t="s">
        <v>19</v>
      </c>
      <c r="I328" s="228"/>
      <c r="J328" s="225"/>
      <c r="K328" s="225"/>
      <c r="L328" s="229"/>
      <c r="M328" s="230"/>
      <c r="N328" s="231"/>
      <c r="O328" s="231"/>
      <c r="P328" s="231"/>
      <c r="Q328" s="231"/>
      <c r="R328" s="231"/>
      <c r="S328" s="231"/>
      <c r="T328" s="232"/>
      <c r="AT328" s="233" t="s">
        <v>145</v>
      </c>
      <c r="AU328" s="233" t="s">
        <v>85</v>
      </c>
      <c r="AV328" s="15" t="s">
        <v>83</v>
      </c>
      <c r="AW328" s="15" t="s">
        <v>35</v>
      </c>
      <c r="AX328" s="15" t="s">
        <v>75</v>
      </c>
      <c r="AY328" s="233" t="s">
        <v>137</v>
      </c>
    </row>
    <row r="329" spans="2:51" s="15" customFormat="1" ht="11.25">
      <c r="B329" s="224"/>
      <c r="C329" s="225"/>
      <c r="D329" s="203" t="s">
        <v>145</v>
      </c>
      <c r="E329" s="226" t="s">
        <v>19</v>
      </c>
      <c r="F329" s="227" t="s">
        <v>548</v>
      </c>
      <c r="G329" s="225"/>
      <c r="H329" s="226" t="s">
        <v>19</v>
      </c>
      <c r="I329" s="228"/>
      <c r="J329" s="225"/>
      <c r="K329" s="225"/>
      <c r="L329" s="229"/>
      <c r="M329" s="230"/>
      <c r="N329" s="231"/>
      <c r="O329" s="231"/>
      <c r="P329" s="231"/>
      <c r="Q329" s="231"/>
      <c r="R329" s="231"/>
      <c r="S329" s="231"/>
      <c r="T329" s="232"/>
      <c r="AT329" s="233" t="s">
        <v>145</v>
      </c>
      <c r="AU329" s="233" t="s">
        <v>85</v>
      </c>
      <c r="AV329" s="15" t="s">
        <v>83</v>
      </c>
      <c r="AW329" s="15" t="s">
        <v>35</v>
      </c>
      <c r="AX329" s="15" t="s">
        <v>75</v>
      </c>
      <c r="AY329" s="233" t="s">
        <v>137</v>
      </c>
    </row>
    <row r="330" spans="2:51" s="13" customFormat="1" ht="11.25">
      <c r="B330" s="201"/>
      <c r="C330" s="202"/>
      <c r="D330" s="203" t="s">
        <v>145</v>
      </c>
      <c r="E330" s="204" t="s">
        <v>19</v>
      </c>
      <c r="F330" s="205" t="s">
        <v>549</v>
      </c>
      <c r="G330" s="202"/>
      <c r="H330" s="206">
        <v>44.992</v>
      </c>
      <c r="I330" s="207"/>
      <c r="J330" s="202"/>
      <c r="K330" s="202"/>
      <c r="L330" s="208"/>
      <c r="M330" s="209"/>
      <c r="N330" s="210"/>
      <c r="O330" s="210"/>
      <c r="P330" s="210"/>
      <c r="Q330" s="210"/>
      <c r="R330" s="210"/>
      <c r="S330" s="210"/>
      <c r="T330" s="211"/>
      <c r="AT330" s="212" t="s">
        <v>145</v>
      </c>
      <c r="AU330" s="212" t="s">
        <v>85</v>
      </c>
      <c r="AV330" s="13" t="s">
        <v>85</v>
      </c>
      <c r="AW330" s="13" t="s">
        <v>35</v>
      </c>
      <c r="AX330" s="13" t="s">
        <v>75</v>
      </c>
      <c r="AY330" s="212" t="s">
        <v>137</v>
      </c>
    </row>
    <row r="331" spans="2:51" s="15" customFormat="1" ht="11.25">
      <c r="B331" s="224"/>
      <c r="C331" s="225"/>
      <c r="D331" s="203" t="s">
        <v>145</v>
      </c>
      <c r="E331" s="226" t="s">
        <v>19</v>
      </c>
      <c r="F331" s="227" t="s">
        <v>550</v>
      </c>
      <c r="G331" s="225"/>
      <c r="H331" s="226" t="s">
        <v>19</v>
      </c>
      <c r="I331" s="228"/>
      <c r="J331" s="225"/>
      <c r="K331" s="225"/>
      <c r="L331" s="229"/>
      <c r="M331" s="230"/>
      <c r="N331" s="231"/>
      <c r="O331" s="231"/>
      <c r="P331" s="231"/>
      <c r="Q331" s="231"/>
      <c r="R331" s="231"/>
      <c r="S331" s="231"/>
      <c r="T331" s="232"/>
      <c r="AT331" s="233" t="s">
        <v>145</v>
      </c>
      <c r="AU331" s="233" t="s">
        <v>85</v>
      </c>
      <c r="AV331" s="15" t="s">
        <v>83</v>
      </c>
      <c r="AW331" s="15" t="s">
        <v>35</v>
      </c>
      <c r="AX331" s="15" t="s">
        <v>75</v>
      </c>
      <c r="AY331" s="233" t="s">
        <v>137</v>
      </c>
    </row>
    <row r="332" spans="2:51" s="13" customFormat="1" ht="11.25">
      <c r="B332" s="201"/>
      <c r="C332" s="202"/>
      <c r="D332" s="203" t="s">
        <v>145</v>
      </c>
      <c r="E332" s="204" t="s">
        <v>19</v>
      </c>
      <c r="F332" s="205" t="s">
        <v>551</v>
      </c>
      <c r="G332" s="202"/>
      <c r="H332" s="206">
        <v>0.96</v>
      </c>
      <c r="I332" s="207"/>
      <c r="J332" s="202"/>
      <c r="K332" s="202"/>
      <c r="L332" s="208"/>
      <c r="M332" s="209"/>
      <c r="N332" s="210"/>
      <c r="O332" s="210"/>
      <c r="P332" s="210"/>
      <c r="Q332" s="210"/>
      <c r="R332" s="210"/>
      <c r="S332" s="210"/>
      <c r="T332" s="211"/>
      <c r="AT332" s="212" t="s">
        <v>145</v>
      </c>
      <c r="AU332" s="212" t="s">
        <v>85</v>
      </c>
      <c r="AV332" s="13" t="s">
        <v>85</v>
      </c>
      <c r="AW332" s="13" t="s">
        <v>35</v>
      </c>
      <c r="AX332" s="13" t="s">
        <v>75</v>
      </c>
      <c r="AY332" s="212" t="s">
        <v>137</v>
      </c>
    </row>
    <row r="333" spans="2:51" s="15" customFormat="1" ht="11.25">
      <c r="B333" s="224"/>
      <c r="C333" s="225"/>
      <c r="D333" s="203" t="s">
        <v>145</v>
      </c>
      <c r="E333" s="226" t="s">
        <v>19</v>
      </c>
      <c r="F333" s="227" t="s">
        <v>552</v>
      </c>
      <c r="G333" s="225"/>
      <c r="H333" s="226" t="s">
        <v>19</v>
      </c>
      <c r="I333" s="228"/>
      <c r="J333" s="225"/>
      <c r="K333" s="225"/>
      <c r="L333" s="229"/>
      <c r="M333" s="230"/>
      <c r="N333" s="231"/>
      <c r="O333" s="231"/>
      <c r="P333" s="231"/>
      <c r="Q333" s="231"/>
      <c r="R333" s="231"/>
      <c r="S333" s="231"/>
      <c r="T333" s="232"/>
      <c r="AT333" s="233" t="s">
        <v>145</v>
      </c>
      <c r="AU333" s="233" t="s">
        <v>85</v>
      </c>
      <c r="AV333" s="15" t="s">
        <v>83</v>
      </c>
      <c r="AW333" s="15" t="s">
        <v>35</v>
      </c>
      <c r="AX333" s="15" t="s">
        <v>75</v>
      </c>
      <c r="AY333" s="233" t="s">
        <v>137</v>
      </c>
    </row>
    <row r="334" spans="2:51" s="13" customFormat="1" ht="11.25">
      <c r="B334" s="201"/>
      <c r="C334" s="202"/>
      <c r="D334" s="203" t="s">
        <v>145</v>
      </c>
      <c r="E334" s="204" t="s">
        <v>19</v>
      </c>
      <c r="F334" s="205" t="s">
        <v>553</v>
      </c>
      <c r="G334" s="202"/>
      <c r="H334" s="206">
        <v>0.428</v>
      </c>
      <c r="I334" s="207"/>
      <c r="J334" s="202"/>
      <c r="K334" s="202"/>
      <c r="L334" s="208"/>
      <c r="M334" s="209"/>
      <c r="N334" s="210"/>
      <c r="O334" s="210"/>
      <c r="P334" s="210"/>
      <c r="Q334" s="210"/>
      <c r="R334" s="210"/>
      <c r="S334" s="210"/>
      <c r="T334" s="211"/>
      <c r="AT334" s="212" t="s">
        <v>145</v>
      </c>
      <c r="AU334" s="212" t="s">
        <v>85</v>
      </c>
      <c r="AV334" s="13" t="s">
        <v>85</v>
      </c>
      <c r="AW334" s="13" t="s">
        <v>35</v>
      </c>
      <c r="AX334" s="13" t="s">
        <v>75</v>
      </c>
      <c r="AY334" s="212" t="s">
        <v>137</v>
      </c>
    </row>
    <row r="335" spans="2:51" s="15" customFormat="1" ht="11.25">
      <c r="B335" s="224"/>
      <c r="C335" s="225"/>
      <c r="D335" s="203" t="s">
        <v>145</v>
      </c>
      <c r="E335" s="226" t="s">
        <v>19</v>
      </c>
      <c r="F335" s="227" t="s">
        <v>554</v>
      </c>
      <c r="G335" s="225"/>
      <c r="H335" s="226" t="s">
        <v>19</v>
      </c>
      <c r="I335" s="228"/>
      <c r="J335" s="225"/>
      <c r="K335" s="225"/>
      <c r="L335" s="229"/>
      <c r="M335" s="230"/>
      <c r="N335" s="231"/>
      <c r="O335" s="231"/>
      <c r="P335" s="231"/>
      <c r="Q335" s="231"/>
      <c r="R335" s="231"/>
      <c r="S335" s="231"/>
      <c r="T335" s="232"/>
      <c r="AT335" s="233" t="s">
        <v>145</v>
      </c>
      <c r="AU335" s="233" t="s">
        <v>85</v>
      </c>
      <c r="AV335" s="15" t="s">
        <v>83</v>
      </c>
      <c r="AW335" s="15" t="s">
        <v>35</v>
      </c>
      <c r="AX335" s="15" t="s">
        <v>75</v>
      </c>
      <c r="AY335" s="233" t="s">
        <v>137</v>
      </c>
    </row>
    <row r="336" spans="2:51" s="13" customFormat="1" ht="11.25">
      <c r="B336" s="201"/>
      <c r="C336" s="202"/>
      <c r="D336" s="203" t="s">
        <v>145</v>
      </c>
      <c r="E336" s="204" t="s">
        <v>19</v>
      </c>
      <c r="F336" s="205" t="s">
        <v>555</v>
      </c>
      <c r="G336" s="202"/>
      <c r="H336" s="206">
        <v>4.5</v>
      </c>
      <c r="I336" s="207"/>
      <c r="J336" s="202"/>
      <c r="K336" s="202"/>
      <c r="L336" s="208"/>
      <c r="M336" s="209"/>
      <c r="N336" s="210"/>
      <c r="O336" s="210"/>
      <c r="P336" s="210"/>
      <c r="Q336" s="210"/>
      <c r="R336" s="210"/>
      <c r="S336" s="210"/>
      <c r="T336" s="211"/>
      <c r="AT336" s="212" t="s">
        <v>145</v>
      </c>
      <c r="AU336" s="212" t="s">
        <v>85</v>
      </c>
      <c r="AV336" s="13" t="s">
        <v>85</v>
      </c>
      <c r="AW336" s="13" t="s">
        <v>35</v>
      </c>
      <c r="AX336" s="13" t="s">
        <v>75</v>
      </c>
      <c r="AY336" s="212" t="s">
        <v>137</v>
      </c>
    </row>
    <row r="337" spans="2:51" s="15" customFormat="1" ht="11.25">
      <c r="B337" s="224"/>
      <c r="C337" s="225"/>
      <c r="D337" s="203" t="s">
        <v>145</v>
      </c>
      <c r="E337" s="226" t="s">
        <v>19</v>
      </c>
      <c r="F337" s="227" t="s">
        <v>556</v>
      </c>
      <c r="G337" s="225"/>
      <c r="H337" s="226" t="s">
        <v>19</v>
      </c>
      <c r="I337" s="228"/>
      <c r="J337" s="225"/>
      <c r="K337" s="225"/>
      <c r="L337" s="229"/>
      <c r="M337" s="230"/>
      <c r="N337" s="231"/>
      <c r="O337" s="231"/>
      <c r="P337" s="231"/>
      <c r="Q337" s="231"/>
      <c r="R337" s="231"/>
      <c r="S337" s="231"/>
      <c r="T337" s="232"/>
      <c r="AT337" s="233" t="s">
        <v>145</v>
      </c>
      <c r="AU337" s="233" t="s">
        <v>85</v>
      </c>
      <c r="AV337" s="15" t="s">
        <v>83</v>
      </c>
      <c r="AW337" s="15" t="s">
        <v>35</v>
      </c>
      <c r="AX337" s="15" t="s">
        <v>75</v>
      </c>
      <c r="AY337" s="233" t="s">
        <v>137</v>
      </c>
    </row>
    <row r="338" spans="2:51" s="13" customFormat="1" ht="11.25">
      <c r="B338" s="201"/>
      <c r="C338" s="202"/>
      <c r="D338" s="203" t="s">
        <v>145</v>
      </c>
      <c r="E338" s="204" t="s">
        <v>19</v>
      </c>
      <c r="F338" s="205" t="s">
        <v>557</v>
      </c>
      <c r="G338" s="202"/>
      <c r="H338" s="206">
        <v>4.8</v>
      </c>
      <c r="I338" s="207"/>
      <c r="J338" s="202"/>
      <c r="K338" s="202"/>
      <c r="L338" s="208"/>
      <c r="M338" s="209"/>
      <c r="N338" s="210"/>
      <c r="O338" s="210"/>
      <c r="P338" s="210"/>
      <c r="Q338" s="210"/>
      <c r="R338" s="210"/>
      <c r="S338" s="210"/>
      <c r="T338" s="211"/>
      <c r="AT338" s="212" t="s">
        <v>145</v>
      </c>
      <c r="AU338" s="212" t="s">
        <v>85</v>
      </c>
      <c r="AV338" s="13" t="s">
        <v>85</v>
      </c>
      <c r="AW338" s="13" t="s">
        <v>35</v>
      </c>
      <c r="AX338" s="13" t="s">
        <v>75</v>
      </c>
      <c r="AY338" s="212" t="s">
        <v>137</v>
      </c>
    </row>
    <row r="339" spans="2:51" s="14" customFormat="1" ht="11.25">
      <c r="B339" s="213"/>
      <c r="C339" s="214"/>
      <c r="D339" s="203" t="s">
        <v>145</v>
      </c>
      <c r="E339" s="215" t="s">
        <v>19</v>
      </c>
      <c r="F339" s="216" t="s">
        <v>147</v>
      </c>
      <c r="G339" s="214"/>
      <c r="H339" s="217">
        <v>55.67999999999999</v>
      </c>
      <c r="I339" s="218"/>
      <c r="J339" s="214"/>
      <c r="K339" s="214"/>
      <c r="L339" s="219"/>
      <c r="M339" s="220"/>
      <c r="N339" s="221"/>
      <c r="O339" s="221"/>
      <c r="P339" s="221"/>
      <c r="Q339" s="221"/>
      <c r="R339" s="221"/>
      <c r="S339" s="221"/>
      <c r="T339" s="222"/>
      <c r="AT339" s="223" t="s">
        <v>145</v>
      </c>
      <c r="AU339" s="223" t="s">
        <v>85</v>
      </c>
      <c r="AV339" s="14" t="s">
        <v>144</v>
      </c>
      <c r="AW339" s="14" t="s">
        <v>35</v>
      </c>
      <c r="AX339" s="14" t="s">
        <v>83</v>
      </c>
      <c r="AY339" s="223" t="s">
        <v>137</v>
      </c>
    </row>
    <row r="340" spans="1:65" s="2" customFormat="1" ht="16.5" customHeight="1">
      <c r="A340" s="35"/>
      <c r="B340" s="36"/>
      <c r="C340" s="234" t="s">
        <v>242</v>
      </c>
      <c r="D340" s="234" t="s">
        <v>218</v>
      </c>
      <c r="E340" s="235" t="s">
        <v>558</v>
      </c>
      <c r="F340" s="236" t="s">
        <v>559</v>
      </c>
      <c r="G340" s="237" t="s">
        <v>177</v>
      </c>
      <c r="H340" s="238">
        <v>40.186</v>
      </c>
      <c r="I340" s="239"/>
      <c r="J340" s="240">
        <f aca="true" t="shared" si="0" ref="J340:J345">ROUND(I340*H340,2)</f>
        <v>0</v>
      </c>
      <c r="K340" s="236" t="s">
        <v>143</v>
      </c>
      <c r="L340" s="241"/>
      <c r="M340" s="242" t="s">
        <v>19</v>
      </c>
      <c r="N340" s="243" t="s">
        <v>46</v>
      </c>
      <c r="O340" s="65"/>
      <c r="P340" s="197">
        <f aca="true" t="shared" si="1" ref="P340:P345">O340*H340</f>
        <v>0</v>
      </c>
      <c r="Q340" s="197">
        <v>0</v>
      </c>
      <c r="R340" s="197">
        <f aca="true" t="shared" si="2" ref="R340:R345">Q340*H340</f>
        <v>0</v>
      </c>
      <c r="S340" s="197">
        <v>0</v>
      </c>
      <c r="T340" s="198">
        <f aca="true" t="shared" si="3" ref="T340:T345"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99" t="s">
        <v>158</v>
      </c>
      <c r="AT340" s="199" t="s">
        <v>218</v>
      </c>
      <c r="AU340" s="199" t="s">
        <v>85</v>
      </c>
      <c r="AY340" s="18" t="s">
        <v>137</v>
      </c>
      <c r="BE340" s="200">
        <f aca="true" t="shared" si="4" ref="BE340:BE345">IF(N340="základní",J340,0)</f>
        <v>0</v>
      </c>
      <c r="BF340" s="200">
        <f aca="true" t="shared" si="5" ref="BF340:BF345">IF(N340="snížená",J340,0)</f>
        <v>0</v>
      </c>
      <c r="BG340" s="200">
        <f aca="true" t="shared" si="6" ref="BG340:BG345">IF(N340="zákl. přenesená",J340,0)</f>
        <v>0</v>
      </c>
      <c r="BH340" s="200">
        <f aca="true" t="shared" si="7" ref="BH340:BH345">IF(N340="sníž. přenesená",J340,0)</f>
        <v>0</v>
      </c>
      <c r="BI340" s="200">
        <f aca="true" t="shared" si="8" ref="BI340:BI345">IF(N340="nulová",J340,0)</f>
        <v>0</v>
      </c>
      <c r="BJ340" s="18" t="s">
        <v>83</v>
      </c>
      <c r="BK340" s="200">
        <f aca="true" t="shared" si="9" ref="BK340:BK345">ROUND(I340*H340,2)</f>
        <v>0</v>
      </c>
      <c r="BL340" s="18" t="s">
        <v>144</v>
      </c>
      <c r="BM340" s="199" t="s">
        <v>560</v>
      </c>
    </row>
    <row r="341" spans="1:65" s="2" customFormat="1" ht="16.5" customHeight="1">
      <c r="A341" s="35"/>
      <c r="B341" s="36"/>
      <c r="C341" s="234" t="s">
        <v>561</v>
      </c>
      <c r="D341" s="234" t="s">
        <v>218</v>
      </c>
      <c r="E341" s="235" t="s">
        <v>562</v>
      </c>
      <c r="F341" s="236" t="s">
        <v>563</v>
      </c>
      <c r="G341" s="237" t="s">
        <v>177</v>
      </c>
      <c r="H341" s="238">
        <v>8.395</v>
      </c>
      <c r="I341" s="239"/>
      <c r="J341" s="240">
        <f t="shared" si="0"/>
        <v>0</v>
      </c>
      <c r="K341" s="236" t="s">
        <v>143</v>
      </c>
      <c r="L341" s="241"/>
      <c r="M341" s="242" t="s">
        <v>19</v>
      </c>
      <c r="N341" s="243" t="s">
        <v>46</v>
      </c>
      <c r="O341" s="65"/>
      <c r="P341" s="197">
        <f t="shared" si="1"/>
        <v>0</v>
      </c>
      <c r="Q341" s="197">
        <v>0</v>
      </c>
      <c r="R341" s="197">
        <f t="shared" si="2"/>
        <v>0</v>
      </c>
      <c r="S341" s="197">
        <v>0</v>
      </c>
      <c r="T341" s="198">
        <f t="shared" si="3"/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99" t="s">
        <v>158</v>
      </c>
      <c r="AT341" s="199" t="s">
        <v>218</v>
      </c>
      <c r="AU341" s="199" t="s">
        <v>85</v>
      </c>
      <c r="AY341" s="18" t="s">
        <v>137</v>
      </c>
      <c r="BE341" s="200">
        <f t="shared" si="4"/>
        <v>0</v>
      </c>
      <c r="BF341" s="200">
        <f t="shared" si="5"/>
        <v>0</v>
      </c>
      <c r="BG341" s="200">
        <f t="shared" si="6"/>
        <v>0</v>
      </c>
      <c r="BH341" s="200">
        <f t="shared" si="7"/>
        <v>0</v>
      </c>
      <c r="BI341" s="200">
        <f t="shared" si="8"/>
        <v>0</v>
      </c>
      <c r="BJ341" s="18" t="s">
        <v>83</v>
      </c>
      <c r="BK341" s="200">
        <f t="shared" si="9"/>
        <v>0</v>
      </c>
      <c r="BL341" s="18" t="s">
        <v>144</v>
      </c>
      <c r="BM341" s="199" t="s">
        <v>564</v>
      </c>
    </row>
    <row r="342" spans="1:65" s="2" customFormat="1" ht="16.5" customHeight="1">
      <c r="A342" s="35"/>
      <c r="B342" s="36"/>
      <c r="C342" s="234" t="s">
        <v>245</v>
      </c>
      <c r="D342" s="234" t="s">
        <v>218</v>
      </c>
      <c r="E342" s="235" t="s">
        <v>565</v>
      </c>
      <c r="F342" s="236" t="s">
        <v>566</v>
      </c>
      <c r="G342" s="237" t="s">
        <v>177</v>
      </c>
      <c r="H342" s="238">
        <v>0.462</v>
      </c>
      <c r="I342" s="239"/>
      <c r="J342" s="240">
        <f t="shared" si="0"/>
        <v>0</v>
      </c>
      <c r="K342" s="236" t="s">
        <v>143</v>
      </c>
      <c r="L342" s="241"/>
      <c r="M342" s="242" t="s">
        <v>19</v>
      </c>
      <c r="N342" s="243" t="s">
        <v>46</v>
      </c>
      <c r="O342" s="65"/>
      <c r="P342" s="197">
        <f t="shared" si="1"/>
        <v>0</v>
      </c>
      <c r="Q342" s="197">
        <v>0</v>
      </c>
      <c r="R342" s="197">
        <f t="shared" si="2"/>
        <v>0</v>
      </c>
      <c r="S342" s="197">
        <v>0</v>
      </c>
      <c r="T342" s="198">
        <f t="shared" si="3"/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99" t="s">
        <v>158</v>
      </c>
      <c r="AT342" s="199" t="s">
        <v>218</v>
      </c>
      <c r="AU342" s="199" t="s">
        <v>85</v>
      </c>
      <c r="AY342" s="18" t="s">
        <v>137</v>
      </c>
      <c r="BE342" s="200">
        <f t="shared" si="4"/>
        <v>0</v>
      </c>
      <c r="BF342" s="200">
        <f t="shared" si="5"/>
        <v>0</v>
      </c>
      <c r="BG342" s="200">
        <f t="shared" si="6"/>
        <v>0</v>
      </c>
      <c r="BH342" s="200">
        <f t="shared" si="7"/>
        <v>0</v>
      </c>
      <c r="BI342" s="200">
        <f t="shared" si="8"/>
        <v>0</v>
      </c>
      <c r="BJ342" s="18" t="s">
        <v>83</v>
      </c>
      <c r="BK342" s="200">
        <f t="shared" si="9"/>
        <v>0</v>
      </c>
      <c r="BL342" s="18" t="s">
        <v>144</v>
      </c>
      <c r="BM342" s="199" t="s">
        <v>567</v>
      </c>
    </row>
    <row r="343" spans="1:65" s="2" customFormat="1" ht="16.5" customHeight="1">
      <c r="A343" s="35"/>
      <c r="B343" s="36"/>
      <c r="C343" s="234" t="s">
        <v>568</v>
      </c>
      <c r="D343" s="234" t="s">
        <v>218</v>
      </c>
      <c r="E343" s="235" t="s">
        <v>569</v>
      </c>
      <c r="F343" s="236" t="s">
        <v>570</v>
      </c>
      <c r="G343" s="237" t="s">
        <v>177</v>
      </c>
      <c r="H343" s="238">
        <v>4.86</v>
      </c>
      <c r="I343" s="239"/>
      <c r="J343" s="240">
        <f t="shared" si="0"/>
        <v>0</v>
      </c>
      <c r="K343" s="236" t="s">
        <v>143</v>
      </c>
      <c r="L343" s="241"/>
      <c r="M343" s="242" t="s">
        <v>19</v>
      </c>
      <c r="N343" s="243" t="s">
        <v>46</v>
      </c>
      <c r="O343" s="65"/>
      <c r="P343" s="197">
        <f t="shared" si="1"/>
        <v>0</v>
      </c>
      <c r="Q343" s="197">
        <v>0</v>
      </c>
      <c r="R343" s="197">
        <f t="shared" si="2"/>
        <v>0</v>
      </c>
      <c r="S343" s="197">
        <v>0</v>
      </c>
      <c r="T343" s="198">
        <f t="shared" si="3"/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99" t="s">
        <v>158</v>
      </c>
      <c r="AT343" s="199" t="s">
        <v>218</v>
      </c>
      <c r="AU343" s="199" t="s">
        <v>85</v>
      </c>
      <c r="AY343" s="18" t="s">
        <v>137</v>
      </c>
      <c r="BE343" s="200">
        <f t="shared" si="4"/>
        <v>0</v>
      </c>
      <c r="BF343" s="200">
        <f t="shared" si="5"/>
        <v>0</v>
      </c>
      <c r="BG343" s="200">
        <f t="shared" si="6"/>
        <v>0</v>
      </c>
      <c r="BH343" s="200">
        <f t="shared" si="7"/>
        <v>0</v>
      </c>
      <c r="BI343" s="200">
        <f t="shared" si="8"/>
        <v>0</v>
      </c>
      <c r="BJ343" s="18" t="s">
        <v>83</v>
      </c>
      <c r="BK343" s="200">
        <f t="shared" si="9"/>
        <v>0</v>
      </c>
      <c r="BL343" s="18" t="s">
        <v>144</v>
      </c>
      <c r="BM343" s="199" t="s">
        <v>571</v>
      </c>
    </row>
    <row r="344" spans="1:65" s="2" customFormat="1" ht="16.5" customHeight="1">
      <c r="A344" s="35"/>
      <c r="B344" s="36"/>
      <c r="C344" s="234" t="s">
        <v>249</v>
      </c>
      <c r="D344" s="234" t="s">
        <v>218</v>
      </c>
      <c r="E344" s="235" t="s">
        <v>572</v>
      </c>
      <c r="F344" s="236" t="s">
        <v>573</v>
      </c>
      <c r="G344" s="237" t="s">
        <v>177</v>
      </c>
      <c r="H344" s="238">
        <v>6.221</v>
      </c>
      <c r="I344" s="239"/>
      <c r="J344" s="240">
        <f t="shared" si="0"/>
        <v>0</v>
      </c>
      <c r="K344" s="236" t="s">
        <v>19</v>
      </c>
      <c r="L344" s="241"/>
      <c r="M344" s="242" t="s">
        <v>19</v>
      </c>
      <c r="N344" s="243" t="s">
        <v>46</v>
      </c>
      <c r="O344" s="65"/>
      <c r="P344" s="197">
        <f t="shared" si="1"/>
        <v>0</v>
      </c>
      <c r="Q344" s="197">
        <v>0</v>
      </c>
      <c r="R344" s="197">
        <f t="shared" si="2"/>
        <v>0</v>
      </c>
      <c r="S344" s="197">
        <v>0</v>
      </c>
      <c r="T344" s="198">
        <f t="shared" si="3"/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99" t="s">
        <v>158</v>
      </c>
      <c r="AT344" s="199" t="s">
        <v>218</v>
      </c>
      <c r="AU344" s="199" t="s">
        <v>85</v>
      </c>
      <c r="AY344" s="18" t="s">
        <v>137</v>
      </c>
      <c r="BE344" s="200">
        <f t="shared" si="4"/>
        <v>0</v>
      </c>
      <c r="BF344" s="200">
        <f t="shared" si="5"/>
        <v>0</v>
      </c>
      <c r="BG344" s="200">
        <f t="shared" si="6"/>
        <v>0</v>
      </c>
      <c r="BH344" s="200">
        <f t="shared" si="7"/>
        <v>0</v>
      </c>
      <c r="BI344" s="200">
        <f t="shared" si="8"/>
        <v>0</v>
      </c>
      <c r="BJ344" s="18" t="s">
        <v>83</v>
      </c>
      <c r="BK344" s="200">
        <f t="shared" si="9"/>
        <v>0</v>
      </c>
      <c r="BL344" s="18" t="s">
        <v>144</v>
      </c>
      <c r="BM344" s="199" t="s">
        <v>574</v>
      </c>
    </row>
    <row r="345" spans="1:65" s="2" customFormat="1" ht="44.25" customHeight="1">
      <c r="A345" s="35"/>
      <c r="B345" s="36"/>
      <c r="C345" s="188" t="s">
        <v>575</v>
      </c>
      <c r="D345" s="188" t="s">
        <v>139</v>
      </c>
      <c r="E345" s="189" t="s">
        <v>576</v>
      </c>
      <c r="F345" s="190" t="s">
        <v>577</v>
      </c>
      <c r="G345" s="191" t="s">
        <v>216</v>
      </c>
      <c r="H345" s="192">
        <v>2024.782</v>
      </c>
      <c r="I345" s="193"/>
      <c r="J345" s="194">
        <f t="shared" si="0"/>
        <v>0</v>
      </c>
      <c r="K345" s="190" t="s">
        <v>143</v>
      </c>
      <c r="L345" s="40"/>
      <c r="M345" s="195" t="s">
        <v>19</v>
      </c>
      <c r="N345" s="196" t="s">
        <v>46</v>
      </c>
      <c r="O345" s="65"/>
      <c r="P345" s="197">
        <f t="shared" si="1"/>
        <v>0</v>
      </c>
      <c r="Q345" s="197">
        <v>0</v>
      </c>
      <c r="R345" s="197">
        <f t="shared" si="2"/>
        <v>0</v>
      </c>
      <c r="S345" s="197">
        <v>0</v>
      </c>
      <c r="T345" s="198">
        <f t="shared" si="3"/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99" t="s">
        <v>144</v>
      </c>
      <c r="AT345" s="199" t="s">
        <v>139</v>
      </c>
      <c r="AU345" s="199" t="s">
        <v>85</v>
      </c>
      <c r="AY345" s="18" t="s">
        <v>137</v>
      </c>
      <c r="BE345" s="200">
        <f t="shared" si="4"/>
        <v>0</v>
      </c>
      <c r="BF345" s="200">
        <f t="shared" si="5"/>
        <v>0</v>
      </c>
      <c r="BG345" s="200">
        <f t="shared" si="6"/>
        <v>0</v>
      </c>
      <c r="BH345" s="200">
        <f t="shared" si="7"/>
        <v>0</v>
      </c>
      <c r="BI345" s="200">
        <f t="shared" si="8"/>
        <v>0</v>
      </c>
      <c r="BJ345" s="18" t="s">
        <v>83</v>
      </c>
      <c r="BK345" s="200">
        <f t="shared" si="9"/>
        <v>0</v>
      </c>
      <c r="BL345" s="18" t="s">
        <v>144</v>
      </c>
      <c r="BM345" s="199" t="s">
        <v>578</v>
      </c>
    </row>
    <row r="346" spans="2:51" s="15" customFormat="1" ht="11.25">
      <c r="B346" s="224"/>
      <c r="C346" s="225"/>
      <c r="D346" s="203" t="s">
        <v>145</v>
      </c>
      <c r="E346" s="226" t="s">
        <v>19</v>
      </c>
      <c r="F346" s="227" t="s">
        <v>579</v>
      </c>
      <c r="G346" s="225"/>
      <c r="H346" s="226" t="s">
        <v>19</v>
      </c>
      <c r="I346" s="228"/>
      <c r="J346" s="225"/>
      <c r="K346" s="225"/>
      <c r="L346" s="229"/>
      <c r="M346" s="230"/>
      <c r="N346" s="231"/>
      <c r="O346" s="231"/>
      <c r="P346" s="231"/>
      <c r="Q346" s="231"/>
      <c r="R346" s="231"/>
      <c r="S346" s="231"/>
      <c r="T346" s="232"/>
      <c r="AT346" s="233" t="s">
        <v>145</v>
      </c>
      <c r="AU346" s="233" t="s">
        <v>85</v>
      </c>
      <c r="AV346" s="15" t="s">
        <v>83</v>
      </c>
      <c r="AW346" s="15" t="s">
        <v>35</v>
      </c>
      <c r="AX346" s="15" t="s">
        <v>75</v>
      </c>
      <c r="AY346" s="233" t="s">
        <v>137</v>
      </c>
    </row>
    <row r="347" spans="2:51" s="13" customFormat="1" ht="11.25">
      <c r="B347" s="201"/>
      <c r="C347" s="202"/>
      <c r="D347" s="203" t="s">
        <v>145</v>
      </c>
      <c r="E347" s="204" t="s">
        <v>19</v>
      </c>
      <c r="F347" s="205" t="s">
        <v>580</v>
      </c>
      <c r="G347" s="202"/>
      <c r="H347" s="206">
        <v>767.556</v>
      </c>
      <c r="I347" s="207"/>
      <c r="J347" s="202"/>
      <c r="K347" s="202"/>
      <c r="L347" s="208"/>
      <c r="M347" s="209"/>
      <c r="N347" s="210"/>
      <c r="O347" s="210"/>
      <c r="P347" s="210"/>
      <c r="Q347" s="210"/>
      <c r="R347" s="210"/>
      <c r="S347" s="210"/>
      <c r="T347" s="211"/>
      <c r="AT347" s="212" t="s">
        <v>145</v>
      </c>
      <c r="AU347" s="212" t="s">
        <v>85</v>
      </c>
      <c r="AV347" s="13" t="s">
        <v>85</v>
      </c>
      <c r="AW347" s="13" t="s">
        <v>35</v>
      </c>
      <c r="AX347" s="13" t="s">
        <v>75</v>
      </c>
      <c r="AY347" s="212" t="s">
        <v>137</v>
      </c>
    </row>
    <row r="348" spans="2:51" s="13" customFormat="1" ht="11.25">
      <c r="B348" s="201"/>
      <c r="C348" s="202"/>
      <c r="D348" s="203" t="s">
        <v>145</v>
      </c>
      <c r="E348" s="204" t="s">
        <v>19</v>
      </c>
      <c r="F348" s="205" t="s">
        <v>581</v>
      </c>
      <c r="G348" s="202"/>
      <c r="H348" s="206">
        <v>72.191</v>
      </c>
      <c r="I348" s="207"/>
      <c r="J348" s="202"/>
      <c r="K348" s="202"/>
      <c r="L348" s="208"/>
      <c r="M348" s="209"/>
      <c r="N348" s="210"/>
      <c r="O348" s="210"/>
      <c r="P348" s="210"/>
      <c r="Q348" s="210"/>
      <c r="R348" s="210"/>
      <c r="S348" s="210"/>
      <c r="T348" s="211"/>
      <c r="AT348" s="212" t="s">
        <v>145</v>
      </c>
      <c r="AU348" s="212" t="s">
        <v>85</v>
      </c>
      <c r="AV348" s="13" t="s">
        <v>85</v>
      </c>
      <c r="AW348" s="13" t="s">
        <v>35</v>
      </c>
      <c r="AX348" s="13" t="s">
        <v>75</v>
      </c>
      <c r="AY348" s="212" t="s">
        <v>137</v>
      </c>
    </row>
    <row r="349" spans="2:51" s="13" customFormat="1" ht="11.25">
      <c r="B349" s="201"/>
      <c r="C349" s="202"/>
      <c r="D349" s="203" t="s">
        <v>145</v>
      </c>
      <c r="E349" s="204" t="s">
        <v>19</v>
      </c>
      <c r="F349" s="205" t="s">
        <v>582</v>
      </c>
      <c r="G349" s="202"/>
      <c r="H349" s="206">
        <v>41.762</v>
      </c>
      <c r="I349" s="207"/>
      <c r="J349" s="202"/>
      <c r="K349" s="202"/>
      <c r="L349" s="208"/>
      <c r="M349" s="209"/>
      <c r="N349" s="210"/>
      <c r="O349" s="210"/>
      <c r="P349" s="210"/>
      <c r="Q349" s="210"/>
      <c r="R349" s="210"/>
      <c r="S349" s="210"/>
      <c r="T349" s="211"/>
      <c r="AT349" s="212" t="s">
        <v>145</v>
      </c>
      <c r="AU349" s="212" t="s">
        <v>85</v>
      </c>
      <c r="AV349" s="13" t="s">
        <v>85</v>
      </c>
      <c r="AW349" s="13" t="s">
        <v>35</v>
      </c>
      <c r="AX349" s="13" t="s">
        <v>75</v>
      </c>
      <c r="AY349" s="212" t="s">
        <v>137</v>
      </c>
    </row>
    <row r="350" spans="2:51" s="13" customFormat="1" ht="11.25">
      <c r="B350" s="201"/>
      <c r="C350" s="202"/>
      <c r="D350" s="203" t="s">
        <v>145</v>
      </c>
      <c r="E350" s="204" t="s">
        <v>19</v>
      </c>
      <c r="F350" s="205" t="s">
        <v>583</v>
      </c>
      <c r="G350" s="202"/>
      <c r="H350" s="206">
        <v>102.62</v>
      </c>
      <c r="I350" s="207"/>
      <c r="J350" s="202"/>
      <c r="K350" s="202"/>
      <c r="L350" s="208"/>
      <c r="M350" s="209"/>
      <c r="N350" s="210"/>
      <c r="O350" s="210"/>
      <c r="P350" s="210"/>
      <c r="Q350" s="210"/>
      <c r="R350" s="210"/>
      <c r="S350" s="210"/>
      <c r="T350" s="211"/>
      <c r="AT350" s="212" t="s">
        <v>145</v>
      </c>
      <c r="AU350" s="212" t="s">
        <v>85</v>
      </c>
      <c r="AV350" s="13" t="s">
        <v>85</v>
      </c>
      <c r="AW350" s="13" t="s">
        <v>35</v>
      </c>
      <c r="AX350" s="13" t="s">
        <v>75</v>
      </c>
      <c r="AY350" s="212" t="s">
        <v>137</v>
      </c>
    </row>
    <row r="351" spans="2:51" s="15" customFormat="1" ht="11.25">
      <c r="B351" s="224"/>
      <c r="C351" s="225"/>
      <c r="D351" s="203" t="s">
        <v>145</v>
      </c>
      <c r="E351" s="226" t="s">
        <v>19</v>
      </c>
      <c r="F351" s="227" t="s">
        <v>584</v>
      </c>
      <c r="G351" s="225"/>
      <c r="H351" s="226" t="s">
        <v>19</v>
      </c>
      <c r="I351" s="228"/>
      <c r="J351" s="225"/>
      <c r="K351" s="225"/>
      <c r="L351" s="229"/>
      <c r="M351" s="230"/>
      <c r="N351" s="231"/>
      <c r="O351" s="231"/>
      <c r="P351" s="231"/>
      <c r="Q351" s="231"/>
      <c r="R351" s="231"/>
      <c r="S351" s="231"/>
      <c r="T351" s="232"/>
      <c r="AT351" s="233" t="s">
        <v>145</v>
      </c>
      <c r="AU351" s="233" t="s">
        <v>85</v>
      </c>
      <c r="AV351" s="15" t="s">
        <v>83</v>
      </c>
      <c r="AW351" s="15" t="s">
        <v>35</v>
      </c>
      <c r="AX351" s="15" t="s">
        <v>75</v>
      </c>
      <c r="AY351" s="233" t="s">
        <v>137</v>
      </c>
    </row>
    <row r="352" spans="2:51" s="13" customFormat="1" ht="11.25">
      <c r="B352" s="201"/>
      <c r="C352" s="202"/>
      <c r="D352" s="203" t="s">
        <v>145</v>
      </c>
      <c r="E352" s="204" t="s">
        <v>19</v>
      </c>
      <c r="F352" s="205" t="s">
        <v>585</v>
      </c>
      <c r="G352" s="202"/>
      <c r="H352" s="206">
        <v>116.914</v>
      </c>
      <c r="I352" s="207"/>
      <c r="J352" s="202"/>
      <c r="K352" s="202"/>
      <c r="L352" s="208"/>
      <c r="M352" s="209"/>
      <c r="N352" s="210"/>
      <c r="O352" s="210"/>
      <c r="P352" s="210"/>
      <c r="Q352" s="210"/>
      <c r="R352" s="210"/>
      <c r="S352" s="210"/>
      <c r="T352" s="211"/>
      <c r="AT352" s="212" t="s">
        <v>145</v>
      </c>
      <c r="AU352" s="212" t="s">
        <v>85</v>
      </c>
      <c r="AV352" s="13" t="s">
        <v>85</v>
      </c>
      <c r="AW352" s="13" t="s">
        <v>35</v>
      </c>
      <c r="AX352" s="13" t="s">
        <v>75</v>
      </c>
      <c r="AY352" s="212" t="s">
        <v>137</v>
      </c>
    </row>
    <row r="353" spans="2:51" s="13" customFormat="1" ht="11.25">
      <c r="B353" s="201"/>
      <c r="C353" s="202"/>
      <c r="D353" s="203" t="s">
        <v>145</v>
      </c>
      <c r="E353" s="204" t="s">
        <v>19</v>
      </c>
      <c r="F353" s="205" t="s">
        <v>586</v>
      </c>
      <c r="G353" s="202"/>
      <c r="H353" s="206">
        <v>594.856</v>
      </c>
      <c r="I353" s="207"/>
      <c r="J353" s="202"/>
      <c r="K353" s="202"/>
      <c r="L353" s="208"/>
      <c r="M353" s="209"/>
      <c r="N353" s="210"/>
      <c r="O353" s="210"/>
      <c r="P353" s="210"/>
      <c r="Q353" s="210"/>
      <c r="R353" s="210"/>
      <c r="S353" s="210"/>
      <c r="T353" s="211"/>
      <c r="AT353" s="212" t="s">
        <v>145</v>
      </c>
      <c r="AU353" s="212" t="s">
        <v>85</v>
      </c>
      <c r="AV353" s="13" t="s">
        <v>85</v>
      </c>
      <c r="AW353" s="13" t="s">
        <v>35</v>
      </c>
      <c r="AX353" s="13" t="s">
        <v>75</v>
      </c>
      <c r="AY353" s="212" t="s">
        <v>137</v>
      </c>
    </row>
    <row r="354" spans="2:51" s="13" customFormat="1" ht="11.25">
      <c r="B354" s="201"/>
      <c r="C354" s="202"/>
      <c r="D354" s="203" t="s">
        <v>145</v>
      </c>
      <c r="E354" s="204" t="s">
        <v>19</v>
      </c>
      <c r="F354" s="205" t="s">
        <v>587</v>
      </c>
      <c r="G354" s="202"/>
      <c r="H354" s="206">
        <v>112.774</v>
      </c>
      <c r="I354" s="207"/>
      <c r="J354" s="202"/>
      <c r="K354" s="202"/>
      <c r="L354" s="208"/>
      <c r="M354" s="209"/>
      <c r="N354" s="210"/>
      <c r="O354" s="210"/>
      <c r="P354" s="210"/>
      <c r="Q354" s="210"/>
      <c r="R354" s="210"/>
      <c r="S354" s="210"/>
      <c r="T354" s="211"/>
      <c r="AT354" s="212" t="s">
        <v>145</v>
      </c>
      <c r="AU354" s="212" t="s">
        <v>85</v>
      </c>
      <c r="AV354" s="13" t="s">
        <v>85</v>
      </c>
      <c r="AW354" s="13" t="s">
        <v>35</v>
      </c>
      <c r="AX354" s="13" t="s">
        <v>75</v>
      </c>
      <c r="AY354" s="212" t="s">
        <v>137</v>
      </c>
    </row>
    <row r="355" spans="2:51" s="13" customFormat="1" ht="11.25">
      <c r="B355" s="201"/>
      <c r="C355" s="202"/>
      <c r="D355" s="203" t="s">
        <v>145</v>
      </c>
      <c r="E355" s="204" t="s">
        <v>19</v>
      </c>
      <c r="F355" s="205" t="s">
        <v>588</v>
      </c>
      <c r="G355" s="202"/>
      <c r="H355" s="206">
        <v>89.735</v>
      </c>
      <c r="I355" s="207"/>
      <c r="J355" s="202"/>
      <c r="K355" s="202"/>
      <c r="L355" s="208"/>
      <c r="M355" s="209"/>
      <c r="N355" s="210"/>
      <c r="O355" s="210"/>
      <c r="P355" s="210"/>
      <c r="Q355" s="210"/>
      <c r="R355" s="210"/>
      <c r="S355" s="210"/>
      <c r="T355" s="211"/>
      <c r="AT355" s="212" t="s">
        <v>145</v>
      </c>
      <c r="AU355" s="212" t="s">
        <v>85</v>
      </c>
      <c r="AV355" s="13" t="s">
        <v>85</v>
      </c>
      <c r="AW355" s="13" t="s">
        <v>35</v>
      </c>
      <c r="AX355" s="13" t="s">
        <v>75</v>
      </c>
      <c r="AY355" s="212" t="s">
        <v>137</v>
      </c>
    </row>
    <row r="356" spans="2:51" s="13" customFormat="1" ht="11.25">
      <c r="B356" s="201"/>
      <c r="C356" s="202"/>
      <c r="D356" s="203" t="s">
        <v>145</v>
      </c>
      <c r="E356" s="204" t="s">
        <v>19</v>
      </c>
      <c r="F356" s="205" t="s">
        <v>589</v>
      </c>
      <c r="G356" s="202"/>
      <c r="H356" s="206">
        <v>126.374</v>
      </c>
      <c r="I356" s="207"/>
      <c r="J356" s="202"/>
      <c r="K356" s="202"/>
      <c r="L356" s="208"/>
      <c r="M356" s="209"/>
      <c r="N356" s="210"/>
      <c r="O356" s="210"/>
      <c r="P356" s="210"/>
      <c r="Q356" s="210"/>
      <c r="R356" s="210"/>
      <c r="S356" s="210"/>
      <c r="T356" s="211"/>
      <c r="AT356" s="212" t="s">
        <v>145</v>
      </c>
      <c r="AU356" s="212" t="s">
        <v>85</v>
      </c>
      <c r="AV356" s="13" t="s">
        <v>85</v>
      </c>
      <c r="AW356" s="13" t="s">
        <v>35</v>
      </c>
      <c r="AX356" s="13" t="s">
        <v>75</v>
      </c>
      <c r="AY356" s="212" t="s">
        <v>137</v>
      </c>
    </row>
    <row r="357" spans="2:51" s="14" customFormat="1" ht="11.25">
      <c r="B357" s="213"/>
      <c r="C357" s="214"/>
      <c r="D357" s="203" t="s">
        <v>145</v>
      </c>
      <c r="E357" s="215" t="s">
        <v>19</v>
      </c>
      <c r="F357" s="216" t="s">
        <v>147</v>
      </c>
      <c r="G357" s="214"/>
      <c r="H357" s="217">
        <v>2024.7820000000002</v>
      </c>
      <c r="I357" s="218"/>
      <c r="J357" s="214"/>
      <c r="K357" s="214"/>
      <c r="L357" s="219"/>
      <c r="M357" s="220"/>
      <c r="N357" s="221"/>
      <c r="O357" s="221"/>
      <c r="P357" s="221"/>
      <c r="Q357" s="221"/>
      <c r="R357" s="221"/>
      <c r="S357" s="221"/>
      <c r="T357" s="222"/>
      <c r="AT357" s="223" t="s">
        <v>145</v>
      </c>
      <c r="AU357" s="223" t="s">
        <v>85</v>
      </c>
      <c r="AV357" s="14" t="s">
        <v>144</v>
      </c>
      <c r="AW357" s="14" t="s">
        <v>35</v>
      </c>
      <c r="AX357" s="14" t="s">
        <v>83</v>
      </c>
      <c r="AY357" s="223" t="s">
        <v>137</v>
      </c>
    </row>
    <row r="358" spans="1:65" s="2" customFormat="1" ht="16.5" customHeight="1">
      <c r="A358" s="35"/>
      <c r="B358" s="36"/>
      <c r="C358" s="234" t="s">
        <v>252</v>
      </c>
      <c r="D358" s="234" t="s">
        <v>218</v>
      </c>
      <c r="E358" s="235" t="s">
        <v>590</v>
      </c>
      <c r="F358" s="236" t="s">
        <v>591</v>
      </c>
      <c r="G358" s="237" t="s">
        <v>177</v>
      </c>
      <c r="H358" s="238">
        <v>1.8</v>
      </c>
      <c r="I358" s="239"/>
      <c r="J358" s="240">
        <f>ROUND(I358*H358,2)</f>
        <v>0</v>
      </c>
      <c r="K358" s="236" t="s">
        <v>19</v>
      </c>
      <c r="L358" s="241"/>
      <c r="M358" s="242" t="s">
        <v>19</v>
      </c>
      <c r="N358" s="243" t="s">
        <v>46</v>
      </c>
      <c r="O358" s="65"/>
      <c r="P358" s="197">
        <f>O358*H358</f>
        <v>0</v>
      </c>
      <c r="Q358" s="197">
        <v>0</v>
      </c>
      <c r="R358" s="197">
        <f>Q358*H358</f>
        <v>0</v>
      </c>
      <c r="S358" s="197">
        <v>0</v>
      </c>
      <c r="T358" s="198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99" t="s">
        <v>158</v>
      </c>
      <c r="AT358" s="199" t="s">
        <v>218</v>
      </c>
      <c r="AU358" s="199" t="s">
        <v>85</v>
      </c>
      <c r="AY358" s="18" t="s">
        <v>137</v>
      </c>
      <c r="BE358" s="200">
        <f>IF(N358="základní",J358,0)</f>
        <v>0</v>
      </c>
      <c r="BF358" s="200">
        <f>IF(N358="snížená",J358,0)</f>
        <v>0</v>
      </c>
      <c r="BG358" s="200">
        <f>IF(N358="zákl. přenesená",J358,0)</f>
        <v>0</v>
      </c>
      <c r="BH358" s="200">
        <f>IF(N358="sníž. přenesená",J358,0)</f>
        <v>0</v>
      </c>
      <c r="BI358" s="200">
        <f>IF(N358="nulová",J358,0)</f>
        <v>0</v>
      </c>
      <c r="BJ358" s="18" t="s">
        <v>83</v>
      </c>
      <c r="BK358" s="200">
        <f>ROUND(I358*H358,2)</f>
        <v>0</v>
      </c>
      <c r="BL358" s="18" t="s">
        <v>144</v>
      </c>
      <c r="BM358" s="199" t="s">
        <v>592</v>
      </c>
    </row>
    <row r="359" spans="2:51" s="15" customFormat="1" ht="11.25">
      <c r="B359" s="224"/>
      <c r="C359" s="225"/>
      <c r="D359" s="203" t="s">
        <v>145</v>
      </c>
      <c r="E359" s="226" t="s">
        <v>19</v>
      </c>
      <c r="F359" s="227" t="s">
        <v>579</v>
      </c>
      <c r="G359" s="225"/>
      <c r="H359" s="226" t="s">
        <v>19</v>
      </c>
      <c r="I359" s="228"/>
      <c r="J359" s="225"/>
      <c r="K359" s="225"/>
      <c r="L359" s="229"/>
      <c r="M359" s="230"/>
      <c r="N359" s="231"/>
      <c r="O359" s="231"/>
      <c r="P359" s="231"/>
      <c r="Q359" s="231"/>
      <c r="R359" s="231"/>
      <c r="S359" s="231"/>
      <c r="T359" s="232"/>
      <c r="AT359" s="233" t="s">
        <v>145</v>
      </c>
      <c r="AU359" s="233" t="s">
        <v>85</v>
      </c>
      <c r="AV359" s="15" t="s">
        <v>83</v>
      </c>
      <c r="AW359" s="15" t="s">
        <v>35</v>
      </c>
      <c r="AX359" s="15" t="s">
        <v>75</v>
      </c>
      <c r="AY359" s="233" t="s">
        <v>137</v>
      </c>
    </row>
    <row r="360" spans="2:51" s="13" customFormat="1" ht="11.25">
      <c r="B360" s="201"/>
      <c r="C360" s="202"/>
      <c r="D360" s="203" t="s">
        <v>145</v>
      </c>
      <c r="E360" s="204" t="s">
        <v>19</v>
      </c>
      <c r="F360" s="205" t="s">
        <v>593</v>
      </c>
      <c r="G360" s="202"/>
      <c r="H360" s="206">
        <v>0.9</v>
      </c>
      <c r="I360" s="207"/>
      <c r="J360" s="202"/>
      <c r="K360" s="202"/>
      <c r="L360" s="208"/>
      <c r="M360" s="209"/>
      <c r="N360" s="210"/>
      <c r="O360" s="210"/>
      <c r="P360" s="210"/>
      <c r="Q360" s="210"/>
      <c r="R360" s="210"/>
      <c r="S360" s="210"/>
      <c r="T360" s="211"/>
      <c r="AT360" s="212" t="s">
        <v>145</v>
      </c>
      <c r="AU360" s="212" t="s">
        <v>85</v>
      </c>
      <c r="AV360" s="13" t="s">
        <v>85</v>
      </c>
      <c r="AW360" s="13" t="s">
        <v>35</v>
      </c>
      <c r="AX360" s="13" t="s">
        <v>75</v>
      </c>
      <c r="AY360" s="212" t="s">
        <v>137</v>
      </c>
    </row>
    <row r="361" spans="2:51" s="15" customFormat="1" ht="11.25">
      <c r="B361" s="224"/>
      <c r="C361" s="225"/>
      <c r="D361" s="203" t="s">
        <v>145</v>
      </c>
      <c r="E361" s="226" t="s">
        <v>19</v>
      </c>
      <c r="F361" s="227" t="s">
        <v>584</v>
      </c>
      <c r="G361" s="225"/>
      <c r="H361" s="226" t="s">
        <v>19</v>
      </c>
      <c r="I361" s="228"/>
      <c r="J361" s="225"/>
      <c r="K361" s="225"/>
      <c r="L361" s="229"/>
      <c r="M361" s="230"/>
      <c r="N361" s="231"/>
      <c r="O361" s="231"/>
      <c r="P361" s="231"/>
      <c r="Q361" s="231"/>
      <c r="R361" s="231"/>
      <c r="S361" s="231"/>
      <c r="T361" s="232"/>
      <c r="AT361" s="233" t="s">
        <v>145</v>
      </c>
      <c r="AU361" s="233" t="s">
        <v>85</v>
      </c>
      <c r="AV361" s="15" t="s">
        <v>83</v>
      </c>
      <c r="AW361" s="15" t="s">
        <v>35</v>
      </c>
      <c r="AX361" s="15" t="s">
        <v>75</v>
      </c>
      <c r="AY361" s="233" t="s">
        <v>137</v>
      </c>
    </row>
    <row r="362" spans="2:51" s="13" customFormat="1" ht="11.25">
      <c r="B362" s="201"/>
      <c r="C362" s="202"/>
      <c r="D362" s="203" t="s">
        <v>145</v>
      </c>
      <c r="E362" s="204" t="s">
        <v>19</v>
      </c>
      <c r="F362" s="205" t="s">
        <v>593</v>
      </c>
      <c r="G362" s="202"/>
      <c r="H362" s="206">
        <v>0.9</v>
      </c>
      <c r="I362" s="207"/>
      <c r="J362" s="202"/>
      <c r="K362" s="202"/>
      <c r="L362" s="208"/>
      <c r="M362" s="209"/>
      <c r="N362" s="210"/>
      <c r="O362" s="210"/>
      <c r="P362" s="210"/>
      <c r="Q362" s="210"/>
      <c r="R362" s="210"/>
      <c r="S362" s="210"/>
      <c r="T362" s="211"/>
      <c r="AT362" s="212" t="s">
        <v>145</v>
      </c>
      <c r="AU362" s="212" t="s">
        <v>85</v>
      </c>
      <c r="AV362" s="13" t="s">
        <v>85</v>
      </c>
      <c r="AW362" s="13" t="s">
        <v>35</v>
      </c>
      <c r="AX362" s="13" t="s">
        <v>75</v>
      </c>
      <c r="AY362" s="212" t="s">
        <v>137</v>
      </c>
    </row>
    <row r="363" spans="2:51" s="14" customFormat="1" ht="11.25">
      <c r="B363" s="213"/>
      <c r="C363" s="214"/>
      <c r="D363" s="203" t="s">
        <v>145</v>
      </c>
      <c r="E363" s="215" t="s">
        <v>19</v>
      </c>
      <c r="F363" s="216" t="s">
        <v>147</v>
      </c>
      <c r="G363" s="214"/>
      <c r="H363" s="217">
        <v>1.8</v>
      </c>
      <c r="I363" s="218"/>
      <c r="J363" s="214"/>
      <c r="K363" s="214"/>
      <c r="L363" s="219"/>
      <c r="M363" s="220"/>
      <c r="N363" s="221"/>
      <c r="O363" s="221"/>
      <c r="P363" s="221"/>
      <c r="Q363" s="221"/>
      <c r="R363" s="221"/>
      <c r="S363" s="221"/>
      <c r="T363" s="222"/>
      <c r="AT363" s="223" t="s">
        <v>145</v>
      </c>
      <c r="AU363" s="223" t="s">
        <v>85</v>
      </c>
      <c r="AV363" s="14" t="s">
        <v>144</v>
      </c>
      <c r="AW363" s="14" t="s">
        <v>35</v>
      </c>
      <c r="AX363" s="14" t="s">
        <v>83</v>
      </c>
      <c r="AY363" s="223" t="s">
        <v>137</v>
      </c>
    </row>
    <row r="364" spans="1:65" s="2" customFormat="1" ht="33" customHeight="1">
      <c r="A364" s="35"/>
      <c r="B364" s="36"/>
      <c r="C364" s="188" t="s">
        <v>594</v>
      </c>
      <c r="D364" s="188" t="s">
        <v>139</v>
      </c>
      <c r="E364" s="189" t="s">
        <v>595</v>
      </c>
      <c r="F364" s="190" t="s">
        <v>596</v>
      </c>
      <c r="G364" s="191" t="s">
        <v>177</v>
      </c>
      <c r="H364" s="192">
        <v>17.801</v>
      </c>
      <c r="I364" s="193"/>
      <c r="J364" s="194">
        <f>ROUND(I364*H364,2)</f>
        <v>0</v>
      </c>
      <c r="K364" s="190" t="s">
        <v>143</v>
      </c>
      <c r="L364" s="40"/>
      <c r="M364" s="195" t="s">
        <v>19</v>
      </c>
      <c r="N364" s="196" t="s">
        <v>46</v>
      </c>
      <c r="O364" s="65"/>
      <c r="P364" s="197">
        <f>O364*H364</f>
        <v>0</v>
      </c>
      <c r="Q364" s="197">
        <v>0</v>
      </c>
      <c r="R364" s="197">
        <f>Q364*H364</f>
        <v>0</v>
      </c>
      <c r="S364" s="197">
        <v>0</v>
      </c>
      <c r="T364" s="198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99" t="s">
        <v>144</v>
      </c>
      <c r="AT364" s="199" t="s">
        <v>139</v>
      </c>
      <c r="AU364" s="199" t="s">
        <v>85</v>
      </c>
      <c r="AY364" s="18" t="s">
        <v>137</v>
      </c>
      <c r="BE364" s="200">
        <f>IF(N364="základní",J364,0)</f>
        <v>0</v>
      </c>
      <c r="BF364" s="200">
        <f>IF(N364="snížená",J364,0)</f>
        <v>0</v>
      </c>
      <c r="BG364" s="200">
        <f>IF(N364="zákl. přenesená",J364,0)</f>
        <v>0</v>
      </c>
      <c r="BH364" s="200">
        <f>IF(N364="sníž. přenesená",J364,0)</f>
        <v>0</v>
      </c>
      <c r="BI364" s="200">
        <f>IF(N364="nulová",J364,0)</f>
        <v>0</v>
      </c>
      <c r="BJ364" s="18" t="s">
        <v>83</v>
      </c>
      <c r="BK364" s="200">
        <f>ROUND(I364*H364,2)</f>
        <v>0</v>
      </c>
      <c r="BL364" s="18" t="s">
        <v>144</v>
      </c>
      <c r="BM364" s="199" t="s">
        <v>597</v>
      </c>
    </row>
    <row r="365" spans="2:51" s="15" customFormat="1" ht="11.25">
      <c r="B365" s="224"/>
      <c r="C365" s="225"/>
      <c r="D365" s="203" t="s">
        <v>145</v>
      </c>
      <c r="E365" s="226" t="s">
        <v>19</v>
      </c>
      <c r="F365" s="227" t="s">
        <v>598</v>
      </c>
      <c r="G365" s="225"/>
      <c r="H365" s="226" t="s">
        <v>19</v>
      </c>
      <c r="I365" s="228"/>
      <c r="J365" s="225"/>
      <c r="K365" s="225"/>
      <c r="L365" s="229"/>
      <c r="M365" s="230"/>
      <c r="N365" s="231"/>
      <c r="O365" s="231"/>
      <c r="P365" s="231"/>
      <c r="Q365" s="231"/>
      <c r="R365" s="231"/>
      <c r="S365" s="231"/>
      <c r="T365" s="232"/>
      <c r="AT365" s="233" t="s">
        <v>145</v>
      </c>
      <c r="AU365" s="233" t="s">
        <v>85</v>
      </c>
      <c r="AV365" s="15" t="s">
        <v>83</v>
      </c>
      <c r="AW365" s="15" t="s">
        <v>35</v>
      </c>
      <c r="AX365" s="15" t="s">
        <v>75</v>
      </c>
      <c r="AY365" s="233" t="s">
        <v>137</v>
      </c>
    </row>
    <row r="366" spans="2:51" s="13" customFormat="1" ht="11.25">
      <c r="B366" s="201"/>
      <c r="C366" s="202"/>
      <c r="D366" s="203" t="s">
        <v>145</v>
      </c>
      <c r="E366" s="204" t="s">
        <v>19</v>
      </c>
      <c r="F366" s="205" t="s">
        <v>599</v>
      </c>
      <c r="G366" s="202"/>
      <c r="H366" s="206">
        <v>17.801</v>
      </c>
      <c r="I366" s="207"/>
      <c r="J366" s="202"/>
      <c r="K366" s="202"/>
      <c r="L366" s="208"/>
      <c r="M366" s="209"/>
      <c r="N366" s="210"/>
      <c r="O366" s="210"/>
      <c r="P366" s="210"/>
      <c r="Q366" s="210"/>
      <c r="R366" s="210"/>
      <c r="S366" s="210"/>
      <c r="T366" s="211"/>
      <c r="AT366" s="212" t="s">
        <v>145</v>
      </c>
      <c r="AU366" s="212" t="s">
        <v>85</v>
      </c>
      <c r="AV366" s="13" t="s">
        <v>85</v>
      </c>
      <c r="AW366" s="13" t="s">
        <v>35</v>
      </c>
      <c r="AX366" s="13" t="s">
        <v>75</v>
      </c>
      <c r="AY366" s="212" t="s">
        <v>137</v>
      </c>
    </row>
    <row r="367" spans="2:51" s="14" customFormat="1" ht="11.25">
      <c r="B367" s="213"/>
      <c r="C367" s="214"/>
      <c r="D367" s="203" t="s">
        <v>145</v>
      </c>
      <c r="E367" s="215" t="s">
        <v>19</v>
      </c>
      <c r="F367" s="216" t="s">
        <v>147</v>
      </c>
      <c r="G367" s="214"/>
      <c r="H367" s="217">
        <v>17.801</v>
      </c>
      <c r="I367" s="218"/>
      <c r="J367" s="214"/>
      <c r="K367" s="214"/>
      <c r="L367" s="219"/>
      <c r="M367" s="220"/>
      <c r="N367" s="221"/>
      <c r="O367" s="221"/>
      <c r="P367" s="221"/>
      <c r="Q367" s="221"/>
      <c r="R367" s="221"/>
      <c r="S367" s="221"/>
      <c r="T367" s="222"/>
      <c r="AT367" s="223" t="s">
        <v>145</v>
      </c>
      <c r="AU367" s="223" t="s">
        <v>85</v>
      </c>
      <c r="AV367" s="14" t="s">
        <v>144</v>
      </c>
      <c r="AW367" s="14" t="s">
        <v>35</v>
      </c>
      <c r="AX367" s="14" t="s">
        <v>83</v>
      </c>
      <c r="AY367" s="223" t="s">
        <v>137</v>
      </c>
    </row>
    <row r="368" spans="1:65" s="2" customFormat="1" ht="21.75" customHeight="1">
      <c r="A368" s="35"/>
      <c r="B368" s="36"/>
      <c r="C368" s="188" t="s">
        <v>256</v>
      </c>
      <c r="D368" s="188" t="s">
        <v>139</v>
      </c>
      <c r="E368" s="189" t="s">
        <v>600</v>
      </c>
      <c r="F368" s="190" t="s">
        <v>601</v>
      </c>
      <c r="G368" s="191" t="s">
        <v>177</v>
      </c>
      <c r="H368" s="192">
        <v>2.319</v>
      </c>
      <c r="I368" s="193"/>
      <c r="J368" s="194">
        <f>ROUND(I368*H368,2)</f>
        <v>0</v>
      </c>
      <c r="K368" s="190" t="s">
        <v>143</v>
      </c>
      <c r="L368" s="40"/>
      <c r="M368" s="195" t="s">
        <v>19</v>
      </c>
      <c r="N368" s="196" t="s">
        <v>46</v>
      </c>
      <c r="O368" s="65"/>
      <c r="P368" s="197">
        <f>O368*H368</f>
        <v>0</v>
      </c>
      <c r="Q368" s="197">
        <v>0</v>
      </c>
      <c r="R368" s="197">
        <f>Q368*H368</f>
        <v>0</v>
      </c>
      <c r="S368" s="197">
        <v>0</v>
      </c>
      <c r="T368" s="198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99" t="s">
        <v>144</v>
      </c>
      <c r="AT368" s="199" t="s">
        <v>139</v>
      </c>
      <c r="AU368" s="199" t="s">
        <v>85</v>
      </c>
      <c r="AY368" s="18" t="s">
        <v>137</v>
      </c>
      <c r="BE368" s="200">
        <f>IF(N368="základní",J368,0)</f>
        <v>0</v>
      </c>
      <c r="BF368" s="200">
        <f>IF(N368="snížená",J368,0)</f>
        <v>0</v>
      </c>
      <c r="BG368" s="200">
        <f>IF(N368="zákl. přenesená",J368,0)</f>
        <v>0</v>
      </c>
      <c r="BH368" s="200">
        <f>IF(N368="sníž. přenesená",J368,0)</f>
        <v>0</v>
      </c>
      <c r="BI368" s="200">
        <f>IF(N368="nulová",J368,0)</f>
        <v>0</v>
      </c>
      <c r="BJ368" s="18" t="s">
        <v>83</v>
      </c>
      <c r="BK368" s="200">
        <f>ROUND(I368*H368,2)</f>
        <v>0</v>
      </c>
      <c r="BL368" s="18" t="s">
        <v>144</v>
      </c>
      <c r="BM368" s="199" t="s">
        <v>602</v>
      </c>
    </row>
    <row r="369" spans="2:51" s="15" customFormat="1" ht="11.25">
      <c r="B369" s="224"/>
      <c r="C369" s="225"/>
      <c r="D369" s="203" t="s">
        <v>145</v>
      </c>
      <c r="E369" s="226" t="s">
        <v>19</v>
      </c>
      <c r="F369" s="227" t="s">
        <v>603</v>
      </c>
      <c r="G369" s="225"/>
      <c r="H369" s="226" t="s">
        <v>19</v>
      </c>
      <c r="I369" s="228"/>
      <c r="J369" s="225"/>
      <c r="K369" s="225"/>
      <c r="L369" s="229"/>
      <c r="M369" s="230"/>
      <c r="N369" s="231"/>
      <c r="O369" s="231"/>
      <c r="P369" s="231"/>
      <c r="Q369" s="231"/>
      <c r="R369" s="231"/>
      <c r="S369" s="231"/>
      <c r="T369" s="232"/>
      <c r="AT369" s="233" t="s">
        <v>145</v>
      </c>
      <c r="AU369" s="233" t="s">
        <v>85</v>
      </c>
      <c r="AV369" s="15" t="s">
        <v>83</v>
      </c>
      <c r="AW369" s="15" t="s">
        <v>35</v>
      </c>
      <c r="AX369" s="15" t="s">
        <v>75</v>
      </c>
      <c r="AY369" s="233" t="s">
        <v>137</v>
      </c>
    </row>
    <row r="370" spans="2:51" s="15" customFormat="1" ht="11.25">
      <c r="B370" s="224"/>
      <c r="C370" s="225"/>
      <c r="D370" s="203" t="s">
        <v>145</v>
      </c>
      <c r="E370" s="226" t="s">
        <v>19</v>
      </c>
      <c r="F370" s="227" t="s">
        <v>604</v>
      </c>
      <c r="G370" s="225"/>
      <c r="H370" s="226" t="s">
        <v>19</v>
      </c>
      <c r="I370" s="228"/>
      <c r="J370" s="225"/>
      <c r="K370" s="225"/>
      <c r="L370" s="229"/>
      <c r="M370" s="230"/>
      <c r="N370" s="231"/>
      <c r="O370" s="231"/>
      <c r="P370" s="231"/>
      <c r="Q370" s="231"/>
      <c r="R370" s="231"/>
      <c r="S370" s="231"/>
      <c r="T370" s="232"/>
      <c r="AT370" s="233" t="s">
        <v>145</v>
      </c>
      <c r="AU370" s="233" t="s">
        <v>85</v>
      </c>
      <c r="AV370" s="15" t="s">
        <v>83</v>
      </c>
      <c r="AW370" s="15" t="s">
        <v>35</v>
      </c>
      <c r="AX370" s="15" t="s">
        <v>75</v>
      </c>
      <c r="AY370" s="233" t="s">
        <v>137</v>
      </c>
    </row>
    <row r="371" spans="2:51" s="13" customFormat="1" ht="11.25">
      <c r="B371" s="201"/>
      <c r="C371" s="202"/>
      <c r="D371" s="203" t="s">
        <v>145</v>
      </c>
      <c r="E371" s="204" t="s">
        <v>19</v>
      </c>
      <c r="F371" s="205" t="s">
        <v>605</v>
      </c>
      <c r="G371" s="202"/>
      <c r="H371" s="206">
        <v>0.148</v>
      </c>
      <c r="I371" s="207"/>
      <c r="J371" s="202"/>
      <c r="K371" s="202"/>
      <c r="L371" s="208"/>
      <c r="M371" s="209"/>
      <c r="N371" s="210"/>
      <c r="O371" s="210"/>
      <c r="P371" s="210"/>
      <c r="Q371" s="210"/>
      <c r="R371" s="210"/>
      <c r="S371" s="210"/>
      <c r="T371" s="211"/>
      <c r="AT371" s="212" t="s">
        <v>145</v>
      </c>
      <c r="AU371" s="212" t="s">
        <v>85</v>
      </c>
      <c r="AV371" s="13" t="s">
        <v>85</v>
      </c>
      <c r="AW371" s="13" t="s">
        <v>35</v>
      </c>
      <c r="AX371" s="13" t="s">
        <v>75</v>
      </c>
      <c r="AY371" s="212" t="s">
        <v>137</v>
      </c>
    </row>
    <row r="372" spans="2:51" s="15" customFormat="1" ht="11.25">
      <c r="B372" s="224"/>
      <c r="C372" s="225"/>
      <c r="D372" s="203" t="s">
        <v>145</v>
      </c>
      <c r="E372" s="226" t="s">
        <v>19</v>
      </c>
      <c r="F372" s="227" t="s">
        <v>606</v>
      </c>
      <c r="G372" s="225"/>
      <c r="H372" s="226" t="s">
        <v>19</v>
      </c>
      <c r="I372" s="228"/>
      <c r="J372" s="225"/>
      <c r="K372" s="225"/>
      <c r="L372" s="229"/>
      <c r="M372" s="230"/>
      <c r="N372" s="231"/>
      <c r="O372" s="231"/>
      <c r="P372" s="231"/>
      <c r="Q372" s="231"/>
      <c r="R372" s="231"/>
      <c r="S372" s="231"/>
      <c r="T372" s="232"/>
      <c r="AT372" s="233" t="s">
        <v>145</v>
      </c>
      <c r="AU372" s="233" t="s">
        <v>85</v>
      </c>
      <c r="AV372" s="15" t="s">
        <v>83</v>
      </c>
      <c r="AW372" s="15" t="s">
        <v>35</v>
      </c>
      <c r="AX372" s="15" t="s">
        <v>75</v>
      </c>
      <c r="AY372" s="233" t="s">
        <v>137</v>
      </c>
    </row>
    <row r="373" spans="2:51" s="13" customFormat="1" ht="11.25">
      <c r="B373" s="201"/>
      <c r="C373" s="202"/>
      <c r="D373" s="203" t="s">
        <v>145</v>
      </c>
      <c r="E373" s="204" t="s">
        <v>19</v>
      </c>
      <c r="F373" s="205" t="s">
        <v>607</v>
      </c>
      <c r="G373" s="202"/>
      <c r="H373" s="206">
        <v>2.171</v>
      </c>
      <c r="I373" s="207"/>
      <c r="J373" s="202"/>
      <c r="K373" s="202"/>
      <c r="L373" s="208"/>
      <c r="M373" s="209"/>
      <c r="N373" s="210"/>
      <c r="O373" s="210"/>
      <c r="P373" s="210"/>
      <c r="Q373" s="210"/>
      <c r="R373" s="210"/>
      <c r="S373" s="210"/>
      <c r="T373" s="211"/>
      <c r="AT373" s="212" t="s">
        <v>145</v>
      </c>
      <c r="AU373" s="212" t="s">
        <v>85</v>
      </c>
      <c r="AV373" s="13" t="s">
        <v>85</v>
      </c>
      <c r="AW373" s="13" t="s">
        <v>35</v>
      </c>
      <c r="AX373" s="13" t="s">
        <v>75</v>
      </c>
      <c r="AY373" s="212" t="s">
        <v>137</v>
      </c>
    </row>
    <row r="374" spans="2:51" s="14" customFormat="1" ht="11.25">
      <c r="B374" s="213"/>
      <c r="C374" s="214"/>
      <c r="D374" s="203" t="s">
        <v>145</v>
      </c>
      <c r="E374" s="215" t="s">
        <v>19</v>
      </c>
      <c r="F374" s="216" t="s">
        <v>147</v>
      </c>
      <c r="G374" s="214"/>
      <c r="H374" s="217">
        <v>2.319</v>
      </c>
      <c r="I374" s="218"/>
      <c r="J374" s="214"/>
      <c r="K374" s="214"/>
      <c r="L374" s="219"/>
      <c r="M374" s="220"/>
      <c r="N374" s="221"/>
      <c r="O374" s="221"/>
      <c r="P374" s="221"/>
      <c r="Q374" s="221"/>
      <c r="R374" s="221"/>
      <c r="S374" s="221"/>
      <c r="T374" s="222"/>
      <c r="AT374" s="223" t="s">
        <v>145</v>
      </c>
      <c r="AU374" s="223" t="s">
        <v>85</v>
      </c>
      <c r="AV374" s="14" t="s">
        <v>144</v>
      </c>
      <c r="AW374" s="14" t="s">
        <v>35</v>
      </c>
      <c r="AX374" s="14" t="s">
        <v>83</v>
      </c>
      <c r="AY374" s="223" t="s">
        <v>137</v>
      </c>
    </row>
    <row r="375" spans="1:65" s="2" customFormat="1" ht="16.5" customHeight="1">
      <c r="A375" s="35"/>
      <c r="B375" s="36"/>
      <c r="C375" s="234" t="s">
        <v>608</v>
      </c>
      <c r="D375" s="234" t="s">
        <v>218</v>
      </c>
      <c r="E375" s="235" t="s">
        <v>609</v>
      </c>
      <c r="F375" s="236" t="s">
        <v>610</v>
      </c>
      <c r="G375" s="237" t="s">
        <v>177</v>
      </c>
      <c r="H375" s="238">
        <v>0.161</v>
      </c>
      <c r="I375" s="239"/>
      <c r="J375" s="240">
        <f>ROUND(I375*H375,2)</f>
        <v>0</v>
      </c>
      <c r="K375" s="236" t="s">
        <v>143</v>
      </c>
      <c r="L375" s="241"/>
      <c r="M375" s="242" t="s">
        <v>19</v>
      </c>
      <c r="N375" s="243" t="s">
        <v>46</v>
      </c>
      <c r="O375" s="65"/>
      <c r="P375" s="197">
        <f>O375*H375</f>
        <v>0</v>
      </c>
      <c r="Q375" s="197">
        <v>0</v>
      </c>
      <c r="R375" s="197">
        <f>Q375*H375</f>
        <v>0</v>
      </c>
      <c r="S375" s="197">
        <v>0</v>
      </c>
      <c r="T375" s="198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99" t="s">
        <v>158</v>
      </c>
      <c r="AT375" s="199" t="s">
        <v>218</v>
      </c>
      <c r="AU375" s="199" t="s">
        <v>85</v>
      </c>
      <c r="AY375" s="18" t="s">
        <v>137</v>
      </c>
      <c r="BE375" s="200">
        <f>IF(N375="základní",J375,0)</f>
        <v>0</v>
      </c>
      <c r="BF375" s="200">
        <f>IF(N375="snížená",J375,0)</f>
        <v>0</v>
      </c>
      <c r="BG375" s="200">
        <f>IF(N375="zákl. přenesená",J375,0)</f>
        <v>0</v>
      </c>
      <c r="BH375" s="200">
        <f>IF(N375="sníž. přenesená",J375,0)</f>
        <v>0</v>
      </c>
      <c r="BI375" s="200">
        <f>IF(N375="nulová",J375,0)</f>
        <v>0</v>
      </c>
      <c r="BJ375" s="18" t="s">
        <v>83</v>
      </c>
      <c r="BK375" s="200">
        <f>ROUND(I375*H375,2)</f>
        <v>0</v>
      </c>
      <c r="BL375" s="18" t="s">
        <v>144</v>
      </c>
      <c r="BM375" s="199" t="s">
        <v>611</v>
      </c>
    </row>
    <row r="376" spans="2:51" s="13" customFormat="1" ht="11.25">
      <c r="B376" s="201"/>
      <c r="C376" s="202"/>
      <c r="D376" s="203" t="s">
        <v>145</v>
      </c>
      <c r="E376" s="204" t="s">
        <v>19</v>
      </c>
      <c r="F376" s="205" t="s">
        <v>612</v>
      </c>
      <c r="G376" s="202"/>
      <c r="H376" s="206">
        <v>0.161</v>
      </c>
      <c r="I376" s="207"/>
      <c r="J376" s="202"/>
      <c r="K376" s="202"/>
      <c r="L376" s="208"/>
      <c r="M376" s="209"/>
      <c r="N376" s="210"/>
      <c r="O376" s="210"/>
      <c r="P376" s="210"/>
      <c r="Q376" s="210"/>
      <c r="R376" s="210"/>
      <c r="S376" s="210"/>
      <c r="T376" s="211"/>
      <c r="AT376" s="212" t="s">
        <v>145</v>
      </c>
      <c r="AU376" s="212" t="s">
        <v>85</v>
      </c>
      <c r="AV376" s="13" t="s">
        <v>85</v>
      </c>
      <c r="AW376" s="13" t="s">
        <v>35</v>
      </c>
      <c r="AX376" s="13" t="s">
        <v>75</v>
      </c>
      <c r="AY376" s="212" t="s">
        <v>137</v>
      </c>
    </row>
    <row r="377" spans="2:51" s="14" customFormat="1" ht="11.25">
      <c r="B377" s="213"/>
      <c r="C377" s="214"/>
      <c r="D377" s="203" t="s">
        <v>145</v>
      </c>
      <c r="E377" s="215" t="s">
        <v>19</v>
      </c>
      <c r="F377" s="216" t="s">
        <v>147</v>
      </c>
      <c r="G377" s="214"/>
      <c r="H377" s="217">
        <v>0.161</v>
      </c>
      <c r="I377" s="218"/>
      <c r="J377" s="214"/>
      <c r="K377" s="214"/>
      <c r="L377" s="219"/>
      <c r="M377" s="220"/>
      <c r="N377" s="221"/>
      <c r="O377" s="221"/>
      <c r="P377" s="221"/>
      <c r="Q377" s="221"/>
      <c r="R377" s="221"/>
      <c r="S377" s="221"/>
      <c r="T377" s="222"/>
      <c r="AT377" s="223" t="s">
        <v>145</v>
      </c>
      <c r="AU377" s="223" t="s">
        <v>85</v>
      </c>
      <c r="AV377" s="14" t="s">
        <v>144</v>
      </c>
      <c r="AW377" s="14" t="s">
        <v>35</v>
      </c>
      <c r="AX377" s="14" t="s">
        <v>83</v>
      </c>
      <c r="AY377" s="223" t="s">
        <v>137</v>
      </c>
    </row>
    <row r="378" spans="1:65" s="2" customFormat="1" ht="16.5" customHeight="1">
      <c r="A378" s="35"/>
      <c r="B378" s="36"/>
      <c r="C378" s="234" t="s">
        <v>260</v>
      </c>
      <c r="D378" s="234" t="s">
        <v>218</v>
      </c>
      <c r="E378" s="235" t="s">
        <v>558</v>
      </c>
      <c r="F378" s="236" t="s">
        <v>559</v>
      </c>
      <c r="G378" s="237" t="s">
        <v>177</v>
      </c>
      <c r="H378" s="238">
        <v>2.345</v>
      </c>
      <c r="I378" s="239"/>
      <c r="J378" s="240">
        <f>ROUND(I378*H378,2)</f>
        <v>0</v>
      </c>
      <c r="K378" s="236" t="s">
        <v>143</v>
      </c>
      <c r="L378" s="241"/>
      <c r="M378" s="242" t="s">
        <v>19</v>
      </c>
      <c r="N378" s="243" t="s">
        <v>46</v>
      </c>
      <c r="O378" s="65"/>
      <c r="P378" s="197">
        <f>O378*H378</f>
        <v>0</v>
      </c>
      <c r="Q378" s="197">
        <v>0</v>
      </c>
      <c r="R378" s="197">
        <f>Q378*H378</f>
        <v>0</v>
      </c>
      <c r="S378" s="197">
        <v>0</v>
      </c>
      <c r="T378" s="198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99" t="s">
        <v>158</v>
      </c>
      <c r="AT378" s="199" t="s">
        <v>218</v>
      </c>
      <c r="AU378" s="199" t="s">
        <v>85</v>
      </c>
      <c r="AY378" s="18" t="s">
        <v>137</v>
      </c>
      <c r="BE378" s="200">
        <f>IF(N378="základní",J378,0)</f>
        <v>0</v>
      </c>
      <c r="BF378" s="200">
        <f>IF(N378="snížená",J378,0)</f>
        <v>0</v>
      </c>
      <c r="BG378" s="200">
        <f>IF(N378="zákl. přenesená",J378,0)</f>
        <v>0</v>
      </c>
      <c r="BH378" s="200">
        <f>IF(N378="sníž. přenesená",J378,0)</f>
        <v>0</v>
      </c>
      <c r="BI378" s="200">
        <f>IF(N378="nulová",J378,0)</f>
        <v>0</v>
      </c>
      <c r="BJ378" s="18" t="s">
        <v>83</v>
      </c>
      <c r="BK378" s="200">
        <f>ROUND(I378*H378,2)</f>
        <v>0</v>
      </c>
      <c r="BL378" s="18" t="s">
        <v>144</v>
      </c>
      <c r="BM378" s="199" t="s">
        <v>613</v>
      </c>
    </row>
    <row r="379" spans="2:51" s="13" customFormat="1" ht="11.25">
      <c r="B379" s="201"/>
      <c r="C379" s="202"/>
      <c r="D379" s="203" t="s">
        <v>145</v>
      </c>
      <c r="E379" s="204" t="s">
        <v>19</v>
      </c>
      <c r="F379" s="205" t="s">
        <v>614</v>
      </c>
      <c r="G379" s="202"/>
      <c r="H379" s="206">
        <v>2.345</v>
      </c>
      <c r="I379" s="207"/>
      <c r="J379" s="202"/>
      <c r="K379" s="202"/>
      <c r="L379" s="208"/>
      <c r="M379" s="209"/>
      <c r="N379" s="210"/>
      <c r="O379" s="210"/>
      <c r="P379" s="210"/>
      <c r="Q379" s="210"/>
      <c r="R379" s="210"/>
      <c r="S379" s="210"/>
      <c r="T379" s="211"/>
      <c r="AT379" s="212" t="s">
        <v>145</v>
      </c>
      <c r="AU379" s="212" t="s">
        <v>85</v>
      </c>
      <c r="AV379" s="13" t="s">
        <v>85</v>
      </c>
      <c r="AW379" s="13" t="s">
        <v>35</v>
      </c>
      <c r="AX379" s="13" t="s">
        <v>75</v>
      </c>
      <c r="AY379" s="212" t="s">
        <v>137</v>
      </c>
    </row>
    <row r="380" spans="2:51" s="14" customFormat="1" ht="11.25">
      <c r="B380" s="213"/>
      <c r="C380" s="214"/>
      <c r="D380" s="203" t="s">
        <v>145</v>
      </c>
      <c r="E380" s="215" t="s">
        <v>19</v>
      </c>
      <c r="F380" s="216" t="s">
        <v>147</v>
      </c>
      <c r="G380" s="214"/>
      <c r="H380" s="217">
        <v>2.345</v>
      </c>
      <c r="I380" s="218"/>
      <c r="J380" s="214"/>
      <c r="K380" s="214"/>
      <c r="L380" s="219"/>
      <c r="M380" s="220"/>
      <c r="N380" s="221"/>
      <c r="O380" s="221"/>
      <c r="P380" s="221"/>
      <c r="Q380" s="221"/>
      <c r="R380" s="221"/>
      <c r="S380" s="221"/>
      <c r="T380" s="222"/>
      <c r="AT380" s="223" t="s">
        <v>145</v>
      </c>
      <c r="AU380" s="223" t="s">
        <v>85</v>
      </c>
      <c r="AV380" s="14" t="s">
        <v>144</v>
      </c>
      <c r="AW380" s="14" t="s">
        <v>35</v>
      </c>
      <c r="AX380" s="14" t="s">
        <v>83</v>
      </c>
      <c r="AY380" s="223" t="s">
        <v>137</v>
      </c>
    </row>
    <row r="381" spans="1:65" s="2" customFormat="1" ht="16.5" customHeight="1">
      <c r="A381" s="35"/>
      <c r="B381" s="36"/>
      <c r="C381" s="188" t="s">
        <v>615</v>
      </c>
      <c r="D381" s="188" t="s">
        <v>139</v>
      </c>
      <c r="E381" s="189" t="s">
        <v>616</v>
      </c>
      <c r="F381" s="190" t="s">
        <v>617</v>
      </c>
      <c r="G381" s="191" t="s">
        <v>177</v>
      </c>
      <c r="H381" s="192">
        <v>51.561</v>
      </c>
      <c r="I381" s="193"/>
      <c r="J381" s="194">
        <f>ROUND(I381*H381,2)</f>
        <v>0</v>
      </c>
      <c r="K381" s="190" t="s">
        <v>143</v>
      </c>
      <c r="L381" s="40"/>
      <c r="M381" s="195" t="s">
        <v>19</v>
      </c>
      <c r="N381" s="196" t="s">
        <v>46</v>
      </c>
      <c r="O381" s="65"/>
      <c r="P381" s="197">
        <f>O381*H381</f>
        <v>0</v>
      </c>
      <c r="Q381" s="197">
        <v>0</v>
      </c>
      <c r="R381" s="197">
        <f>Q381*H381</f>
        <v>0</v>
      </c>
      <c r="S381" s="197">
        <v>0</v>
      </c>
      <c r="T381" s="198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99" t="s">
        <v>144</v>
      </c>
      <c r="AT381" s="199" t="s">
        <v>139</v>
      </c>
      <c r="AU381" s="199" t="s">
        <v>85</v>
      </c>
      <c r="AY381" s="18" t="s">
        <v>137</v>
      </c>
      <c r="BE381" s="200">
        <f>IF(N381="základní",J381,0)</f>
        <v>0</v>
      </c>
      <c r="BF381" s="200">
        <f>IF(N381="snížená",J381,0)</f>
        <v>0</v>
      </c>
      <c r="BG381" s="200">
        <f>IF(N381="zákl. přenesená",J381,0)</f>
        <v>0</v>
      </c>
      <c r="BH381" s="200">
        <f>IF(N381="sníž. přenesená",J381,0)</f>
        <v>0</v>
      </c>
      <c r="BI381" s="200">
        <f>IF(N381="nulová",J381,0)</f>
        <v>0</v>
      </c>
      <c r="BJ381" s="18" t="s">
        <v>83</v>
      </c>
      <c r="BK381" s="200">
        <f>ROUND(I381*H381,2)</f>
        <v>0</v>
      </c>
      <c r="BL381" s="18" t="s">
        <v>144</v>
      </c>
      <c r="BM381" s="199" t="s">
        <v>618</v>
      </c>
    </row>
    <row r="382" spans="2:51" s="15" customFormat="1" ht="11.25">
      <c r="B382" s="224"/>
      <c r="C382" s="225"/>
      <c r="D382" s="203" t="s">
        <v>145</v>
      </c>
      <c r="E382" s="226" t="s">
        <v>19</v>
      </c>
      <c r="F382" s="227" t="s">
        <v>619</v>
      </c>
      <c r="G382" s="225"/>
      <c r="H382" s="226" t="s">
        <v>19</v>
      </c>
      <c r="I382" s="228"/>
      <c r="J382" s="225"/>
      <c r="K382" s="225"/>
      <c r="L382" s="229"/>
      <c r="M382" s="230"/>
      <c r="N382" s="231"/>
      <c r="O382" s="231"/>
      <c r="P382" s="231"/>
      <c r="Q382" s="231"/>
      <c r="R382" s="231"/>
      <c r="S382" s="231"/>
      <c r="T382" s="232"/>
      <c r="AT382" s="233" t="s">
        <v>145</v>
      </c>
      <c r="AU382" s="233" t="s">
        <v>85</v>
      </c>
      <c r="AV382" s="15" t="s">
        <v>83</v>
      </c>
      <c r="AW382" s="15" t="s">
        <v>35</v>
      </c>
      <c r="AX382" s="15" t="s">
        <v>75</v>
      </c>
      <c r="AY382" s="233" t="s">
        <v>137</v>
      </c>
    </row>
    <row r="383" spans="2:51" s="13" customFormat="1" ht="11.25">
      <c r="B383" s="201"/>
      <c r="C383" s="202"/>
      <c r="D383" s="203" t="s">
        <v>145</v>
      </c>
      <c r="E383" s="204" t="s">
        <v>19</v>
      </c>
      <c r="F383" s="205" t="s">
        <v>620</v>
      </c>
      <c r="G383" s="202"/>
      <c r="H383" s="206">
        <v>24.304</v>
      </c>
      <c r="I383" s="207"/>
      <c r="J383" s="202"/>
      <c r="K383" s="202"/>
      <c r="L383" s="208"/>
      <c r="M383" s="209"/>
      <c r="N383" s="210"/>
      <c r="O383" s="210"/>
      <c r="P383" s="210"/>
      <c r="Q383" s="210"/>
      <c r="R383" s="210"/>
      <c r="S383" s="210"/>
      <c r="T383" s="211"/>
      <c r="AT383" s="212" t="s">
        <v>145</v>
      </c>
      <c r="AU383" s="212" t="s">
        <v>85</v>
      </c>
      <c r="AV383" s="13" t="s">
        <v>85</v>
      </c>
      <c r="AW383" s="13" t="s">
        <v>35</v>
      </c>
      <c r="AX383" s="13" t="s">
        <v>75</v>
      </c>
      <c r="AY383" s="212" t="s">
        <v>137</v>
      </c>
    </row>
    <row r="384" spans="2:51" s="15" customFormat="1" ht="11.25">
      <c r="B384" s="224"/>
      <c r="C384" s="225"/>
      <c r="D384" s="203" t="s">
        <v>145</v>
      </c>
      <c r="E384" s="226" t="s">
        <v>19</v>
      </c>
      <c r="F384" s="227" t="s">
        <v>550</v>
      </c>
      <c r="G384" s="225"/>
      <c r="H384" s="226" t="s">
        <v>19</v>
      </c>
      <c r="I384" s="228"/>
      <c r="J384" s="225"/>
      <c r="K384" s="225"/>
      <c r="L384" s="229"/>
      <c r="M384" s="230"/>
      <c r="N384" s="231"/>
      <c r="O384" s="231"/>
      <c r="P384" s="231"/>
      <c r="Q384" s="231"/>
      <c r="R384" s="231"/>
      <c r="S384" s="231"/>
      <c r="T384" s="232"/>
      <c r="AT384" s="233" t="s">
        <v>145</v>
      </c>
      <c r="AU384" s="233" t="s">
        <v>85</v>
      </c>
      <c r="AV384" s="15" t="s">
        <v>83</v>
      </c>
      <c r="AW384" s="15" t="s">
        <v>35</v>
      </c>
      <c r="AX384" s="15" t="s">
        <v>75</v>
      </c>
      <c r="AY384" s="233" t="s">
        <v>137</v>
      </c>
    </row>
    <row r="385" spans="2:51" s="13" customFormat="1" ht="11.25">
      <c r="B385" s="201"/>
      <c r="C385" s="202"/>
      <c r="D385" s="203" t="s">
        <v>145</v>
      </c>
      <c r="E385" s="204" t="s">
        <v>19</v>
      </c>
      <c r="F385" s="205" t="s">
        <v>621</v>
      </c>
      <c r="G385" s="202"/>
      <c r="H385" s="206">
        <v>0.518</v>
      </c>
      <c r="I385" s="207"/>
      <c r="J385" s="202"/>
      <c r="K385" s="202"/>
      <c r="L385" s="208"/>
      <c r="M385" s="209"/>
      <c r="N385" s="210"/>
      <c r="O385" s="210"/>
      <c r="P385" s="210"/>
      <c r="Q385" s="210"/>
      <c r="R385" s="210"/>
      <c r="S385" s="210"/>
      <c r="T385" s="211"/>
      <c r="AT385" s="212" t="s">
        <v>145</v>
      </c>
      <c r="AU385" s="212" t="s">
        <v>85</v>
      </c>
      <c r="AV385" s="13" t="s">
        <v>85</v>
      </c>
      <c r="AW385" s="13" t="s">
        <v>35</v>
      </c>
      <c r="AX385" s="13" t="s">
        <v>75</v>
      </c>
      <c r="AY385" s="212" t="s">
        <v>137</v>
      </c>
    </row>
    <row r="386" spans="2:51" s="15" customFormat="1" ht="11.25">
      <c r="B386" s="224"/>
      <c r="C386" s="225"/>
      <c r="D386" s="203" t="s">
        <v>145</v>
      </c>
      <c r="E386" s="226" t="s">
        <v>19</v>
      </c>
      <c r="F386" s="227" t="s">
        <v>622</v>
      </c>
      <c r="G386" s="225"/>
      <c r="H386" s="226" t="s">
        <v>19</v>
      </c>
      <c r="I386" s="228"/>
      <c r="J386" s="225"/>
      <c r="K386" s="225"/>
      <c r="L386" s="229"/>
      <c r="M386" s="230"/>
      <c r="N386" s="231"/>
      <c r="O386" s="231"/>
      <c r="P386" s="231"/>
      <c r="Q386" s="231"/>
      <c r="R386" s="231"/>
      <c r="S386" s="231"/>
      <c r="T386" s="232"/>
      <c r="AT386" s="233" t="s">
        <v>145</v>
      </c>
      <c r="AU386" s="233" t="s">
        <v>85</v>
      </c>
      <c r="AV386" s="15" t="s">
        <v>83</v>
      </c>
      <c r="AW386" s="15" t="s">
        <v>35</v>
      </c>
      <c r="AX386" s="15" t="s">
        <v>75</v>
      </c>
      <c r="AY386" s="233" t="s">
        <v>137</v>
      </c>
    </row>
    <row r="387" spans="2:51" s="13" customFormat="1" ht="11.25">
      <c r="B387" s="201"/>
      <c r="C387" s="202"/>
      <c r="D387" s="203" t="s">
        <v>145</v>
      </c>
      <c r="E387" s="204" t="s">
        <v>19</v>
      </c>
      <c r="F387" s="205" t="s">
        <v>623</v>
      </c>
      <c r="G387" s="202"/>
      <c r="H387" s="206">
        <v>3.341</v>
      </c>
      <c r="I387" s="207"/>
      <c r="J387" s="202"/>
      <c r="K387" s="202"/>
      <c r="L387" s="208"/>
      <c r="M387" s="209"/>
      <c r="N387" s="210"/>
      <c r="O387" s="210"/>
      <c r="P387" s="210"/>
      <c r="Q387" s="210"/>
      <c r="R387" s="210"/>
      <c r="S387" s="210"/>
      <c r="T387" s="211"/>
      <c r="AT387" s="212" t="s">
        <v>145</v>
      </c>
      <c r="AU387" s="212" t="s">
        <v>85</v>
      </c>
      <c r="AV387" s="13" t="s">
        <v>85</v>
      </c>
      <c r="AW387" s="13" t="s">
        <v>35</v>
      </c>
      <c r="AX387" s="13" t="s">
        <v>75</v>
      </c>
      <c r="AY387" s="212" t="s">
        <v>137</v>
      </c>
    </row>
    <row r="388" spans="2:51" s="15" customFormat="1" ht="11.25">
      <c r="B388" s="224"/>
      <c r="C388" s="225"/>
      <c r="D388" s="203" t="s">
        <v>145</v>
      </c>
      <c r="E388" s="226" t="s">
        <v>19</v>
      </c>
      <c r="F388" s="227" t="s">
        <v>624</v>
      </c>
      <c r="G388" s="225"/>
      <c r="H388" s="226" t="s">
        <v>19</v>
      </c>
      <c r="I388" s="228"/>
      <c r="J388" s="225"/>
      <c r="K388" s="225"/>
      <c r="L388" s="229"/>
      <c r="M388" s="230"/>
      <c r="N388" s="231"/>
      <c r="O388" s="231"/>
      <c r="P388" s="231"/>
      <c r="Q388" s="231"/>
      <c r="R388" s="231"/>
      <c r="S388" s="231"/>
      <c r="T388" s="232"/>
      <c r="AT388" s="233" t="s">
        <v>145</v>
      </c>
      <c r="AU388" s="233" t="s">
        <v>85</v>
      </c>
      <c r="AV388" s="15" t="s">
        <v>83</v>
      </c>
      <c r="AW388" s="15" t="s">
        <v>35</v>
      </c>
      <c r="AX388" s="15" t="s">
        <v>75</v>
      </c>
      <c r="AY388" s="233" t="s">
        <v>137</v>
      </c>
    </row>
    <row r="389" spans="2:51" s="13" customFormat="1" ht="11.25">
      <c r="B389" s="201"/>
      <c r="C389" s="202"/>
      <c r="D389" s="203" t="s">
        <v>145</v>
      </c>
      <c r="E389" s="204" t="s">
        <v>19</v>
      </c>
      <c r="F389" s="205" t="s">
        <v>625</v>
      </c>
      <c r="G389" s="202"/>
      <c r="H389" s="206">
        <v>4.939</v>
      </c>
      <c r="I389" s="207"/>
      <c r="J389" s="202"/>
      <c r="K389" s="202"/>
      <c r="L389" s="208"/>
      <c r="M389" s="209"/>
      <c r="N389" s="210"/>
      <c r="O389" s="210"/>
      <c r="P389" s="210"/>
      <c r="Q389" s="210"/>
      <c r="R389" s="210"/>
      <c r="S389" s="210"/>
      <c r="T389" s="211"/>
      <c r="AT389" s="212" t="s">
        <v>145</v>
      </c>
      <c r="AU389" s="212" t="s">
        <v>85</v>
      </c>
      <c r="AV389" s="13" t="s">
        <v>85</v>
      </c>
      <c r="AW389" s="13" t="s">
        <v>35</v>
      </c>
      <c r="AX389" s="13" t="s">
        <v>75</v>
      </c>
      <c r="AY389" s="212" t="s">
        <v>137</v>
      </c>
    </row>
    <row r="390" spans="2:51" s="15" customFormat="1" ht="11.25">
      <c r="B390" s="224"/>
      <c r="C390" s="225"/>
      <c r="D390" s="203" t="s">
        <v>145</v>
      </c>
      <c r="E390" s="226" t="s">
        <v>19</v>
      </c>
      <c r="F390" s="227" t="s">
        <v>626</v>
      </c>
      <c r="G390" s="225"/>
      <c r="H390" s="226" t="s">
        <v>19</v>
      </c>
      <c r="I390" s="228"/>
      <c r="J390" s="225"/>
      <c r="K390" s="225"/>
      <c r="L390" s="229"/>
      <c r="M390" s="230"/>
      <c r="N390" s="231"/>
      <c r="O390" s="231"/>
      <c r="P390" s="231"/>
      <c r="Q390" s="231"/>
      <c r="R390" s="231"/>
      <c r="S390" s="231"/>
      <c r="T390" s="232"/>
      <c r="AT390" s="233" t="s">
        <v>145</v>
      </c>
      <c r="AU390" s="233" t="s">
        <v>85</v>
      </c>
      <c r="AV390" s="15" t="s">
        <v>83</v>
      </c>
      <c r="AW390" s="15" t="s">
        <v>35</v>
      </c>
      <c r="AX390" s="15" t="s">
        <v>75</v>
      </c>
      <c r="AY390" s="233" t="s">
        <v>137</v>
      </c>
    </row>
    <row r="391" spans="2:51" s="13" customFormat="1" ht="11.25">
      <c r="B391" s="201"/>
      <c r="C391" s="202"/>
      <c r="D391" s="203" t="s">
        <v>145</v>
      </c>
      <c r="E391" s="204" t="s">
        <v>19</v>
      </c>
      <c r="F391" s="205" t="s">
        <v>627</v>
      </c>
      <c r="G391" s="202"/>
      <c r="H391" s="206">
        <v>13.759</v>
      </c>
      <c r="I391" s="207"/>
      <c r="J391" s="202"/>
      <c r="K391" s="202"/>
      <c r="L391" s="208"/>
      <c r="M391" s="209"/>
      <c r="N391" s="210"/>
      <c r="O391" s="210"/>
      <c r="P391" s="210"/>
      <c r="Q391" s="210"/>
      <c r="R391" s="210"/>
      <c r="S391" s="210"/>
      <c r="T391" s="211"/>
      <c r="AT391" s="212" t="s">
        <v>145</v>
      </c>
      <c r="AU391" s="212" t="s">
        <v>85</v>
      </c>
      <c r="AV391" s="13" t="s">
        <v>85</v>
      </c>
      <c r="AW391" s="13" t="s">
        <v>35</v>
      </c>
      <c r="AX391" s="13" t="s">
        <v>75</v>
      </c>
      <c r="AY391" s="212" t="s">
        <v>137</v>
      </c>
    </row>
    <row r="392" spans="2:51" s="15" customFormat="1" ht="11.25">
      <c r="B392" s="224"/>
      <c r="C392" s="225"/>
      <c r="D392" s="203" t="s">
        <v>145</v>
      </c>
      <c r="E392" s="226" t="s">
        <v>19</v>
      </c>
      <c r="F392" s="227" t="s">
        <v>556</v>
      </c>
      <c r="G392" s="225"/>
      <c r="H392" s="226" t="s">
        <v>19</v>
      </c>
      <c r="I392" s="228"/>
      <c r="J392" s="225"/>
      <c r="K392" s="225"/>
      <c r="L392" s="229"/>
      <c r="M392" s="230"/>
      <c r="N392" s="231"/>
      <c r="O392" s="231"/>
      <c r="P392" s="231"/>
      <c r="Q392" s="231"/>
      <c r="R392" s="231"/>
      <c r="S392" s="231"/>
      <c r="T392" s="232"/>
      <c r="AT392" s="233" t="s">
        <v>145</v>
      </c>
      <c r="AU392" s="233" t="s">
        <v>85</v>
      </c>
      <c r="AV392" s="15" t="s">
        <v>83</v>
      </c>
      <c r="AW392" s="15" t="s">
        <v>35</v>
      </c>
      <c r="AX392" s="15" t="s">
        <v>75</v>
      </c>
      <c r="AY392" s="233" t="s">
        <v>137</v>
      </c>
    </row>
    <row r="393" spans="2:51" s="13" customFormat="1" ht="11.25">
      <c r="B393" s="201"/>
      <c r="C393" s="202"/>
      <c r="D393" s="203" t="s">
        <v>145</v>
      </c>
      <c r="E393" s="204" t="s">
        <v>19</v>
      </c>
      <c r="F393" s="205" t="s">
        <v>628</v>
      </c>
      <c r="G393" s="202"/>
      <c r="H393" s="206">
        <v>4.7</v>
      </c>
      <c r="I393" s="207"/>
      <c r="J393" s="202"/>
      <c r="K393" s="202"/>
      <c r="L393" s="208"/>
      <c r="M393" s="209"/>
      <c r="N393" s="210"/>
      <c r="O393" s="210"/>
      <c r="P393" s="210"/>
      <c r="Q393" s="210"/>
      <c r="R393" s="210"/>
      <c r="S393" s="210"/>
      <c r="T393" s="211"/>
      <c r="AT393" s="212" t="s">
        <v>145</v>
      </c>
      <c r="AU393" s="212" t="s">
        <v>85</v>
      </c>
      <c r="AV393" s="13" t="s">
        <v>85</v>
      </c>
      <c r="AW393" s="13" t="s">
        <v>35</v>
      </c>
      <c r="AX393" s="13" t="s">
        <v>75</v>
      </c>
      <c r="AY393" s="212" t="s">
        <v>137</v>
      </c>
    </row>
    <row r="394" spans="2:51" s="14" customFormat="1" ht="11.25">
      <c r="B394" s="213"/>
      <c r="C394" s="214"/>
      <c r="D394" s="203" t="s">
        <v>145</v>
      </c>
      <c r="E394" s="215" t="s">
        <v>19</v>
      </c>
      <c r="F394" s="216" t="s">
        <v>147</v>
      </c>
      <c r="G394" s="214"/>
      <c r="H394" s="217">
        <v>51.56100000000001</v>
      </c>
      <c r="I394" s="218"/>
      <c r="J394" s="214"/>
      <c r="K394" s="214"/>
      <c r="L394" s="219"/>
      <c r="M394" s="220"/>
      <c r="N394" s="221"/>
      <c r="O394" s="221"/>
      <c r="P394" s="221"/>
      <c r="Q394" s="221"/>
      <c r="R394" s="221"/>
      <c r="S394" s="221"/>
      <c r="T394" s="222"/>
      <c r="AT394" s="223" t="s">
        <v>145</v>
      </c>
      <c r="AU394" s="223" t="s">
        <v>85</v>
      </c>
      <c r="AV394" s="14" t="s">
        <v>144</v>
      </c>
      <c r="AW394" s="14" t="s">
        <v>35</v>
      </c>
      <c r="AX394" s="14" t="s">
        <v>83</v>
      </c>
      <c r="AY394" s="223" t="s">
        <v>137</v>
      </c>
    </row>
    <row r="395" spans="1:65" s="2" customFormat="1" ht="16.5" customHeight="1">
      <c r="A395" s="35"/>
      <c r="B395" s="36"/>
      <c r="C395" s="234" t="s">
        <v>264</v>
      </c>
      <c r="D395" s="234" t="s">
        <v>218</v>
      </c>
      <c r="E395" s="235" t="s">
        <v>562</v>
      </c>
      <c r="F395" s="236" t="s">
        <v>563</v>
      </c>
      <c r="G395" s="237" t="s">
        <v>177</v>
      </c>
      <c r="H395" s="238">
        <v>14.964</v>
      </c>
      <c r="I395" s="239"/>
      <c r="J395" s="240">
        <f>ROUND(I395*H395,2)</f>
        <v>0</v>
      </c>
      <c r="K395" s="236" t="s">
        <v>143</v>
      </c>
      <c r="L395" s="241"/>
      <c r="M395" s="242" t="s">
        <v>19</v>
      </c>
      <c r="N395" s="243" t="s">
        <v>46</v>
      </c>
      <c r="O395" s="65"/>
      <c r="P395" s="197">
        <f>O395*H395</f>
        <v>0</v>
      </c>
      <c r="Q395" s="197">
        <v>0</v>
      </c>
      <c r="R395" s="197">
        <f>Q395*H395</f>
        <v>0</v>
      </c>
      <c r="S395" s="197">
        <v>0</v>
      </c>
      <c r="T395" s="198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99" t="s">
        <v>158</v>
      </c>
      <c r="AT395" s="199" t="s">
        <v>218</v>
      </c>
      <c r="AU395" s="199" t="s">
        <v>85</v>
      </c>
      <c r="AY395" s="18" t="s">
        <v>137</v>
      </c>
      <c r="BE395" s="200">
        <f>IF(N395="základní",J395,0)</f>
        <v>0</v>
      </c>
      <c r="BF395" s="200">
        <f>IF(N395="snížená",J395,0)</f>
        <v>0</v>
      </c>
      <c r="BG395" s="200">
        <f>IF(N395="zákl. přenesená",J395,0)</f>
        <v>0</v>
      </c>
      <c r="BH395" s="200">
        <f>IF(N395="sníž. přenesená",J395,0)</f>
        <v>0</v>
      </c>
      <c r="BI395" s="200">
        <f>IF(N395="nulová",J395,0)</f>
        <v>0</v>
      </c>
      <c r="BJ395" s="18" t="s">
        <v>83</v>
      </c>
      <c r="BK395" s="200">
        <f>ROUND(I395*H395,2)</f>
        <v>0</v>
      </c>
      <c r="BL395" s="18" t="s">
        <v>144</v>
      </c>
      <c r="BM395" s="199" t="s">
        <v>629</v>
      </c>
    </row>
    <row r="396" spans="1:65" s="2" customFormat="1" ht="16.5" customHeight="1">
      <c r="A396" s="35"/>
      <c r="B396" s="36"/>
      <c r="C396" s="234" t="s">
        <v>630</v>
      </c>
      <c r="D396" s="234" t="s">
        <v>218</v>
      </c>
      <c r="E396" s="235" t="s">
        <v>631</v>
      </c>
      <c r="F396" s="236" t="s">
        <v>632</v>
      </c>
      <c r="G396" s="237" t="s">
        <v>177</v>
      </c>
      <c r="H396" s="238">
        <v>11.267</v>
      </c>
      <c r="I396" s="239"/>
      <c r="J396" s="240">
        <f>ROUND(I396*H396,2)</f>
        <v>0</v>
      </c>
      <c r="K396" s="236" t="s">
        <v>143</v>
      </c>
      <c r="L396" s="241"/>
      <c r="M396" s="242" t="s">
        <v>19</v>
      </c>
      <c r="N396" s="243" t="s">
        <v>46</v>
      </c>
      <c r="O396" s="65"/>
      <c r="P396" s="197">
        <f>O396*H396</f>
        <v>0</v>
      </c>
      <c r="Q396" s="197">
        <v>0</v>
      </c>
      <c r="R396" s="197">
        <f>Q396*H396</f>
        <v>0</v>
      </c>
      <c r="S396" s="197">
        <v>0</v>
      </c>
      <c r="T396" s="198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99" t="s">
        <v>158</v>
      </c>
      <c r="AT396" s="199" t="s">
        <v>218</v>
      </c>
      <c r="AU396" s="199" t="s">
        <v>85</v>
      </c>
      <c r="AY396" s="18" t="s">
        <v>137</v>
      </c>
      <c r="BE396" s="200">
        <f>IF(N396="základní",J396,0)</f>
        <v>0</v>
      </c>
      <c r="BF396" s="200">
        <f>IF(N396="snížená",J396,0)</f>
        <v>0</v>
      </c>
      <c r="BG396" s="200">
        <f>IF(N396="zákl. přenesená",J396,0)</f>
        <v>0</v>
      </c>
      <c r="BH396" s="200">
        <f>IF(N396="sníž. přenesená",J396,0)</f>
        <v>0</v>
      </c>
      <c r="BI396" s="200">
        <f>IF(N396="nulová",J396,0)</f>
        <v>0</v>
      </c>
      <c r="BJ396" s="18" t="s">
        <v>83</v>
      </c>
      <c r="BK396" s="200">
        <f>ROUND(I396*H396,2)</f>
        <v>0</v>
      </c>
      <c r="BL396" s="18" t="s">
        <v>144</v>
      </c>
      <c r="BM396" s="199" t="s">
        <v>633</v>
      </c>
    </row>
    <row r="397" spans="1:65" s="2" customFormat="1" ht="16.5" customHeight="1">
      <c r="A397" s="35"/>
      <c r="B397" s="36"/>
      <c r="C397" s="234" t="s">
        <v>268</v>
      </c>
      <c r="D397" s="234" t="s">
        <v>218</v>
      </c>
      <c r="E397" s="235" t="s">
        <v>634</v>
      </c>
      <c r="F397" s="236" t="s">
        <v>635</v>
      </c>
      <c r="G397" s="237" t="s">
        <v>177</v>
      </c>
      <c r="H397" s="238">
        <v>5.334</v>
      </c>
      <c r="I397" s="239"/>
      <c r="J397" s="240">
        <f>ROUND(I397*H397,2)</f>
        <v>0</v>
      </c>
      <c r="K397" s="236" t="s">
        <v>143</v>
      </c>
      <c r="L397" s="241"/>
      <c r="M397" s="242" t="s">
        <v>19</v>
      </c>
      <c r="N397" s="243" t="s">
        <v>46</v>
      </c>
      <c r="O397" s="65"/>
      <c r="P397" s="197">
        <f>O397*H397</f>
        <v>0</v>
      </c>
      <c r="Q397" s="197">
        <v>0</v>
      </c>
      <c r="R397" s="197">
        <f>Q397*H397</f>
        <v>0</v>
      </c>
      <c r="S397" s="197">
        <v>0</v>
      </c>
      <c r="T397" s="198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99" t="s">
        <v>158</v>
      </c>
      <c r="AT397" s="199" t="s">
        <v>218</v>
      </c>
      <c r="AU397" s="199" t="s">
        <v>85</v>
      </c>
      <c r="AY397" s="18" t="s">
        <v>137</v>
      </c>
      <c r="BE397" s="200">
        <f>IF(N397="základní",J397,0)</f>
        <v>0</v>
      </c>
      <c r="BF397" s="200">
        <f>IF(N397="snížená",J397,0)</f>
        <v>0</v>
      </c>
      <c r="BG397" s="200">
        <f>IF(N397="zákl. přenesená",J397,0)</f>
        <v>0</v>
      </c>
      <c r="BH397" s="200">
        <f>IF(N397="sníž. přenesená",J397,0)</f>
        <v>0</v>
      </c>
      <c r="BI397" s="200">
        <f>IF(N397="nulová",J397,0)</f>
        <v>0</v>
      </c>
      <c r="BJ397" s="18" t="s">
        <v>83</v>
      </c>
      <c r="BK397" s="200">
        <f>ROUND(I397*H397,2)</f>
        <v>0</v>
      </c>
      <c r="BL397" s="18" t="s">
        <v>144</v>
      </c>
      <c r="BM397" s="199" t="s">
        <v>636</v>
      </c>
    </row>
    <row r="398" spans="1:65" s="2" customFormat="1" ht="16.5" customHeight="1">
      <c r="A398" s="35"/>
      <c r="B398" s="36"/>
      <c r="C398" s="234" t="s">
        <v>637</v>
      </c>
      <c r="D398" s="234" t="s">
        <v>218</v>
      </c>
      <c r="E398" s="235" t="s">
        <v>638</v>
      </c>
      <c r="F398" s="236" t="s">
        <v>573</v>
      </c>
      <c r="G398" s="237" t="s">
        <v>177</v>
      </c>
      <c r="H398" s="238">
        <v>24.103</v>
      </c>
      <c r="I398" s="239"/>
      <c r="J398" s="240">
        <f>ROUND(I398*H398,2)</f>
        <v>0</v>
      </c>
      <c r="K398" s="236" t="s">
        <v>19</v>
      </c>
      <c r="L398" s="241"/>
      <c r="M398" s="242" t="s">
        <v>19</v>
      </c>
      <c r="N398" s="243" t="s">
        <v>46</v>
      </c>
      <c r="O398" s="65"/>
      <c r="P398" s="197">
        <f>O398*H398</f>
        <v>0</v>
      </c>
      <c r="Q398" s="197">
        <v>0</v>
      </c>
      <c r="R398" s="197">
        <f>Q398*H398</f>
        <v>0</v>
      </c>
      <c r="S398" s="197">
        <v>0</v>
      </c>
      <c r="T398" s="198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99" t="s">
        <v>158</v>
      </c>
      <c r="AT398" s="199" t="s">
        <v>218</v>
      </c>
      <c r="AU398" s="199" t="s">
        <v>85</v>
      </c>
      <c r="AY398" s="18" t="s">
        <v>137</v>
      </c>
      <c r="BE398" s="200">
        <f>IF(N398="základní",J398,0)</f>
        <v>0</v>
      </c>
      <c r="BF398" s="200">
        <f>IF(N398="snížená",J398,0)</f>
        <v>0</v>
      </c>
      <c r="BG398" s="200">
        <f>IF(N398="zákl. přenesená",J398,0)</f>
        <v>0</v>
      </c>
      <c r="BH398" s="200">
        <f>IF(N398="sníž. přenesená",J398,0)</f>
        <v>0</v>
      </c>
      <c r="BI398" s="200">
        <f>IF(N398="nulová",J398,0)</f>
        <v>0</v>
      </c>
      <c r="BJ398" s="18" t="s">
        <v>83</v>
      </c>
      <c r="BK398" s="200">
        <f>ROUND(I398*H398,2)</f>
        <v>0</v>
      </c>
      <c r="BL398" s="18" t="s">
        <v>144</v>
      </c>
      <c r="BM398" s="199" t="s">
        <v>639</v>
      </c>
    </row>
    <row r="399" spans="2:63" s="12" customFormat="1" ht="22.9" customHeight="1">
      <c r="B399" s="172"/>
      <c r="C399" s="173"/>
      <c r="D399" s="174" t="s">
        <v>74</v>
      </c>
      <c r="E399" s="186" t="s">
        <v>161</v>
      </c>
      <c r="F399" s="186" t="s">
        <v>640</v>
      </c>
      <c r="G399" s="173"/>
      <c r="H399" s="173"/>
      <c r="I399" s="176"/>
      <c r="J399" s="187">
        <f>BK399</f>
        <v>0</v>
      </c>
      <c r="K399" s="173"/>
      <c r="L399" s="178"/>
      <c r="M399" s="179"/>
      <c r="N399" s="180"/>
      <c r="O399" s="180"/>
      <c r="P399" s="181">
        <f>SUM(P400:P421)</f>
        <v>0</v>
      </c>
      <c r="Q399" s="180"/>
      <c r="R399" s="181">
        <f>SUM(R400:R421)</f>
        <v>0</v>
      </c>
      <c r="S399" s="180"/>
      <c r="T399" s="182">
        <f>SUM(T400:T421)</f>
        <v>0</v>
      </c>
      <c r="AR399" s="183" t="s">
        <v>83</v>
      </c>
      <c r="AT399" s="184" t="s">
        <v>74</v>
      </c>
      <c r="AU399" s="184" t="s">
        <v>83</v>
      </c>
      <c r="AY399" s="183" t="s">
        <v>137</v>
      </c>
      <c r="BK399" s="185">
        <f>SUM(BK400:BK421)</f>
        <v>0</v>
      </c>
    </row>
    <row r="400" spans="1:65" s="2" customFormat="1" ht="21.75" customHeight="1">
      <c r="A400" s="35"/>
      <c r="B400" s="36"/>
      <c r="C400" s="188" t="s">
        <v>274</v>
      </c>
      <c r="D400" s="188" t="s">
        <v>139</v>
      </c>
      <c r="E400" s="189" t="s">
        <v>641</v>
      </c>
      <c r="F400" s="190" t="s">
        <v>642</v>
      </c>
      <c r="G400" s="191" t="s">
        <v>216</v>
      </c>
      <c r="H400" s="192">
        <v>9</v>
      </c>
      <c r="I400" s="193"/>
      <c r="J400" s="194">
        <f>ROUND(I400*H400,2)</f>
        <v>0</v>
      </c>
      <c r="K400" s="190" t="s">
        <v>143</v>
      </c>
      <c r="L400" s="40"/>
      <c r="M400" s="195" t="s">
        <v>19</v>
      </c>
      <c r="N400" s="196" t="s">
        <v>46</v>
      </c>
      <c r="O400" s="65"/>
      <c r="P400" s="197">
        <f>O400*H400</f>
        <v>0</v>
      </c>
      <c r="Q400" s="197">
        <v>0</v>
      </c>
      <c r="R400" s="197">
        <f>Q400*H400</f>
        <v>0</v>
      </c>
      <c r="S400" s="197">
        <v>0</v>
      </c>
      <c r="T400" s="198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99" t="s">
        <v>144</v>
      </c>
      <c r="AT400" s="199" t="s">
        <v>139</v>
      </c>
      <c r="AU400" s="199" t="s">
        <v>85</v>
      </c>
      <c r="AY400" s="18" t="s">
        <v>137</v>
      </c>
      <c r="BE400" s="200">
        <f>IF(N400="základní",J400,0)</f>
        <v>0</v>
      </c>
      <c r="BF400" s="200">
        <f>IF(N400="snížená",J400,0)</f>
        <v>0</v>
      </c>
      <c r="BG400" s="200">
        <f>IF(N400="zákl. přenesená",J400,0)</f>
        <v>0</v>
      </c>
      <c r="BH400" s="200">
        <f>IF(N400="sníž. přenesená",J400,0)</f>
        <v>0</v>
      </c>
      <c r="BI400" s="200">
        <f>IF(N400="nulová",J400,0)</f>
        <v>0</v>
      </c>
      <c r="BJ400" s="18" t="s">
        <v>83</v>
      </c>
      <c r="BK400" s="200">
        <f>ROUND(I400*H400,2)</f>
        <v>0</v>
      </c>
      <c r="BL400" s="18" t="s">
        <v>144</v>
      </c>
      <c r="BM400" s="199" t="s">
        <v>643</v>
      </c>
    </row>
    <row r="401" spans="2:51" s="15" customFormat="1" ht="11.25">
      <c r="B401" s="224"/>
      <c r="C401" s="225"/>
      <c r="D401" s="203" t="s">
        <v>145</v>
      </c>
      <c r="E401" s="226" t="s">
        <v>19</v>
      </c>
      <c r="F401" s="227" t="s">
        <v>644</v>
      </c>
      <c r="G401" s="225"/>
      <c r="H401" s="226" t="s">
        <v>19</v>
      </c>
      <c r="I401" s="228"/>
      <c r="J401" s="225"/>
      <c r="K401" s="225"/>
      <c r="L401" s="229"/>
      <c r="M401" s="230"/>
      <c r="N401" s="231"/>
      <c r="O401" s="231"/>
      <c r="P401" s="231"/>
      <c r="Q401" s="231"/>
      <c r="R401" s="231"/>
      <c r="S401" s="231"/>
      <c r="T401" s="232"/>
      <c r="AT401" s="233" t="s">
        <v>145</v>
      </c>
      <c r="AU401" s="233" t="s">
        <v>85</v>
      </c>
      <c r="AV401" s="15" t="s">
        <v>83</v>
      </c>
      <c r="AW401" s="15" t="s">
        <v>35</v>
      </c>
      <c r="AX401" s="15" t="s">
        <v>75</v>
      </c>
      <c r="AY401" s="233" t="s">
        <v>137</v>
      </c>
    </row>
    <row r="402" spans="2:51" s="13" customFormat="1" ht="11.25">
      <c r="B402" s="201"/>
      <c r="C402" s="202"/>
      <c r="D402" s="203" t="s">
        <v>145</v>
      </c>
      <c r="E402" s="204" t="s">
        <v>19</v>
      </c>
      <c r="F402" s="205" t="s">
        <v>645</v>
      </c>
      <c r="G402" s="202"/>
      <c r="H402" s="206">
        <v>9</v>
      </c>
      <c r="I402" s="207"/>
      <c r="J402" s="202"/>
      <c r="K402" s="202"/>
      <c r="L402" s="208"/>
      <c r="M402" s="209"/>
      <c r="N402" s="210"/>
      <c r="O402" s="210"/>
      <c r="P402" s="210"/>
      <c r="Q402" s="210"/>
      <c r="R402" s="210"/>
      <c r="S402" s="210"/>
      <c r="T402" s="211"/>
      <c r="AT402" s="212" t="s">
        <v>145</v>
      </c>
      <c r="AU402" s="212" t="s">
        <v>85</v>
      </c>
      <c r="AV402" s="13" t="s">
        <v>85</v>
      </c>
      <c r="AW402" s="13" t="s">
        <v>35</v>
      </c>
      <c r="AX402" s="13" t="s">
        <v>75</v>
      </c>
      <c r="AY402" s="212" t="s">
        <v>137</v>
      </c>
    </row>
    <row r="403" spans="2:51" s="14" customFormat="1" ht="11.25">
      <c r="B403" s="213"/>
      <c r="C403" s="214"/>
      <c r="D403" s="203" t="s">
        <v>145</v>
      </c>
      <c r="E403" s="215" t="s">
        <v>19</v>
      </c>
      <c r="F403" s="216" t="s">
        <v>147</v>
      </c>
      <c r="G403" s="214"/>
      <c r="H403" s="217">
        <v>9</v>
      </c>
      <c r="I403" s="218"/>
      <c r="J403" s="214"/>
      <c r="K403" s="214"/>
      <c r="L403" s="219"/>
      <c r="M403" s="220"/>
      <c r="N403" s="221"/>
      <c r="O403" s="221"/>
      <c r="P403" s="221"/>
      <c r="Q403" s="221"/>
      <c r="R403" s="221"/>
      <c r="S403" s="221"/>
      <c r="T403" s="222"/>
      <c r="AT403" s="223" t="s">
        <v>145</v>
      </c>
      <c r="AU403" s="223" t="s">
        <v>85</v>
      </c>
      <c r="AV403" s="14" t="s">
        <v>144</v>
      </c>
      <c r="AW403" s="14" t="s">
        <v>35</v>
      </c>
      <c r="AX403" s="14" t="s">
        <v>83</v>
      </c>
      <c r="AY403" s="223" t="s">
        <v>137</v>
      </c>
    </row>
    <row r="404" spans="1:65" s="2" customFormat="1" ht="21.75" customHeight="1">
      <c r="A404" s="35"/>
      <c r="B404" s="36"/>
      <c r="C404" s="188" t="s">
        <v>646</v>
      </c>
      <c r="D404" s="188" t="s">
        <v>139</v>
      </c>
      <c r="E404" s="189" t="s">
        <v>647</v>
      </c>
      <c r="F404" s="190" t="s">
        <v>648</v>
      </c>
      <c r="G404" s="191" t="s">
        <v>216</v>
      </c>
      <c r="H404" s="192">
        <v>9</v>
      </c>
      <c r="I404" s="193"/>
      <c r="J404" s="194">
        <f>ROUND(I404*H404,2)</f>
        <v>0</v>
      </c>
      <c r="K404" s="190" t="s">
        <v>143</v>
      </c>
      <c r="L404" s="40"/>
      <c r="M404" s="195" t="s">
        <v>19</v>
      </c>
      <c r="N404" s="196" t="s">
        <v>46</v>
      </c>
      <c r="O404" s="65"/>
      <c r="P404" s="197">
        <f>O404*H404</f>
        <v>0</v>
      </c>
      <c r="Q404" s="197">
        <v>0</v>
      </c>
      <c r="R404" s="197">
        <f>Q404*H404</f>
        <v>0</v>
      </c>
      <c r="S404" s="197">
        <v>0</v>
      </c>
      <c r="T404" s="198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99" t="s">
        <v>144</v>
      </c>
      <c r="AT404" s="199" t="s">
        <v>139</v>
      </c>
      <c r="AU404" s="199" t="s">
        <v>85</v>
      </c>
      <c r="AY404" s="18" t="s">
        <v>137</v>
      </c>
      <c r="BE404" s="200">
        <f>IF(N404="základní",J404,0)</f>
        <v>0</v>
      </c>
      <c r="BF404" s="200">
        <f>IF(N404="snížená",J404,0)</f>
        <v>0</v>
      </c>
      <c r="BG404" s="200">
        <f>IF(N404="zákl. přenesená",J404,0)</f>
        <v>0</v>
      </c>
      <c r="BH404" s="200">
        <f>IF(N404="sníž. přenesená",J404,0)</f>
        <v>0</v>
      </c>
      <c r="BI404" s="200">
        <f>IF(N404="nulová",J404,0)</f>
        <v>0</v>
      </c>
      <c r="BJ404" s="18" t="s">
        <v>83</v>
      </c>
      <c r="BK404" s="200">
        <f>ROUND(I404*H404,2)</f>
        <v>0</v>
      </c>
      <c r="BL404" s="18" t="s">
        <v>144</v>
      </c>
      <c r="BM404" s="199" t="s">
        <v>649</v>
      </c>
    </row>
    <row r="405" spans="2:51" s="15" customFormat="1" ht="11.25">
      <c r="B405" s="224"/>
      <c r="C405" s="225"/>
      <c r="D405" s="203" t="s">
        <v>145</v>
      </c>
      <c r="E405" s="226" t="s">
        <v>19</v>
      </c>
      <c r="F405" s="227" t="s">
        <v>644</v>
      </c>
      <c r="G405" s="225"/>
      <c r="H405" s="226" t="s">
        <v>19</v>
      </c>
      <c r="I405" s="228"/>
      <c r="J405" s="225"/>
      <c r="K405" s="225"/>
      <c r="L405" s="229"/>
      <c r="M405" s="230"/>
      <c r="N405" s="231"/>
      <c r="O405" s="231"/>
      <c r="P405" s="231"/>
      <c r="Q405" s="231"/>
      <c r="R405" s="231"/>
      <c r="S405" s="231"/>
      <c r="T405" s="232"/>
      <c r="AT405" s="233" t="s">
        <v>145</v>
      </c>
      <c r="AU405" s="233" t="s">
        <v>85</v>
      </c>
      <c r="AV405" s="15" t="s">
        <v>83</v>
      </c>
      <c r="AW405" s="15" t="s">
        <v>35</v>
      </c>
      <c r="AX405" s="15" t="s">
        <v>75</v>
      </c>
      <c r="AY405" s="233" t="s">
        <v>137</v>
      </c>
    </row>
    <row r="406" spans="2:51" s="13" customFormat="1" ht="11.25">
      <c r="B406" s="201"/>
      <c r="C406" s="202"/>
      <c r="D406" s="203" t="s">
        <v>145</v>
      </c>
      <c r="E406" s="204" t="s">
        <v>19</v>
      </c>
      <c r="F406" s="205" t="s">
        <v>650</v>
      </c>
      <c r="G406" s="202"/>
      <c r="H406" s="206">
        <v>9</v>
      </c>
      <c r="I406" s="207"/>
      <c r="J406" s="202"/>
      <c r="K406" s="202"/>
      <c r="L406" s="208"/>
      <c r="M406" s="209"/>
      <c r="N406" s="210"/>
      <c r="O406" s="210"/>
      <c r="P406" s="210"/>
      <c r="Q406" s="210"/>
      <c r="R406" s="210"/>
      <c r="S406" s="210"/>
      <c r="T406" s="211"/>
      <c r="AT406" s="212" t="s">
        <v>145</v>
      </c>
      <c r="AU406" s="212" t="s">
        <v>85</v>
      </c>
      <c r="AV406" s="13" t="s">
        <v>85</v>
      </c>
      <c r="AW406" s="13" t="s">
        <v>35</v>
      </c>
      <c r="AX406" s="13" t="s">
        <v>75</v>
      </c>
      <c r="AY406" s="212" t="s">
        <v>137</v>
      </c>
    </row>
    <row r="407" spans="2:51" s="14" customFormat="1" ht="11.25">
      <c r="B407" s="213"/>
      <c r="C407" s="214"/>
      <c r="D407" s="203" t="s">
        <v>145</v>
      </c>
      <c r="E407" s="215" t="s">
        <v>19</v>
      </c>
      <c r="F407" s="216" t="s">
        <v>147</v>
      </c>
      <c r="G407" s="214"/>
      <c r="H407" s="217">
        <v>9</v>
      </c>
      <c r="I407" s="218"/>
      <c r="J407" s="214"/>
      <c r="K407" s="214"/>
      <c r="L407" s="219"/>
      <c r="M407" s="220"/>
      <c r="N407" s="221"/>
      <c r="O407" s="221"/>
      <c r="P407" s="221"/>
      <c r="Q407" s="221"/>
      <c r="R407" s="221"/>
      <c r="S407" s="221"/>
      <c r="T407" s="222"/>
      <c r="AT407" s="223" t="s">
        <v>145</v>
      </c>
      <c r="AU407" s="223" t="s">
        <v>85</v>
      </c>
      <c r="AV407" s="14" t="s">
        <v>144</v>
      </c>
      <c r="AW407" s="14" t="s">
        <v>35</v>
      </c>
      <c r="AX407" s="14" t="s">
        <v>83</v>
      </c>
      <c r="AY407" s="223" t="s">
        <v>137</v>
      </c>
    </row>
    <row r="408" spans="1:65" s="2" customFormat="1" ht="33" customHeight="1">
      <c r="A408" s="35"/>
      <c r="B408" s="36"/>
      <c r="C408" s="188" t="s">
        <v>277</v>
      </c>
      <c r="D408" s="188" t="s">
        <v>139</v>
      </c>
      <c r="E408" s="189" t="s">
        <v>651</v>
      </c>
      <c r="F408" s="190" t="s">
        <v>652</v>
      </c>
      <c r="G408" s="191" t="s">
        <v>216</v>
      </c>
      <c r="H408" s="192">
        <v>9</v>
      </c>
      <c r="I408" s="193"/>
      <c r="J408" s="194">
        <f>ROUND(I408*H408,2)</f>
        <v>0</v>
      </c>
      <c r="K408" s="190" t="s">
        <v>143</v>
      </c>
      <c r="L408" s="40"/>
      <c r="M408" s="195" t="s">
        <v>19</v>
      </c>
      <c r="N408" s="196" t="s">
        <v>46</v>
      </c>
      <c r="O408" s="65"/>
      <c r="P408" s="197">
        <f>O408*H408</f>
        <v>0</v>
      </c>
      <c r="Q408" s="197">
        <v>0</v>
      </c>
      <c r="R408" s="197">
        <f>Q408*H408</f>
        <v>0</v>
      </c>
      <c r="S408" s="197">
        <v>0</v>
      </c>
      <c r="T408" s="198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99" t="s">
        <v>144</v>
      </c>
      <c r="AT408" s="199" t="s">
        <v>139</v>
      </c>
      <c r="AU408" s="199" t="s">
        <v>85</v>
      </c>
      <c r="AY408" s="18" t="s">
        <v>137</v>
      </c>
      <c r="BE408" s="200">
        <f>IF(N408="základní",J408,0)</f>
        <v>0</v>
      </c>
      <c r="BF408" s="200">
        <f>IF(N408="snížená",J408,0)</f>
        <v>0</v>
      </c>
      <c r="BG408" s="200">
        <f>IF(N408="zákl. přenesená",J408,0)</f>
        <v>0</v>
      </c>
      <c r="BH408" s="200">
        <f>IF(N408="sníž. přenesená",J408,0)</f>
        <v>0</v>
      </c>
      <c r="BI408" s="200">
        <f>IF(N408="nulová",J408,0)</f>
        <v>0</v>
      </c>
      <c r="BJ408" s="18" t="s">
        <v>83</v>
      </c>
      <c r="BK408" s="200">
        <f>ROUND(I408*H408,2)</f>
        <v>0</v>
      </c>
      <c r="BL408" s="18" t="s">
        <v>144</v>
      </c>
      <c r="BM408" s="199" t="s">
        <v>653</v>
      </c>
    </row>
    <row r="409" spans="1:65" s="2" customFormat="1" ht="16.5" customHeight="1">
      <c r="A409" s="35"/>
      <c r="B409" s="36"/>
      <c r="C409" s="234" t="s">
        <v>654</v>
      </c>
      <c r="D409" s="234" t="s">
        <v>218</v>
      </c>
      <c r="E409" s="235" t="s">
        <v>655</v>
      </c>
      <c r="F409" s="236" t="s">
        <v>656</v>
      </c>
      <c r="G409" s="237" t="s">
        <v>216</v>
      </c>
      <c r="H409" s="238">
        <v>9</v>
      </c>
      <c r="I409" s="239"/>
      <c r="J409" s="240">
        <f>ROUND(I409*H409,2)</f>
        <v>0</v>
      </c>
      <c r="K409" s="236" t="s">
        <v>143</v>
      </c>
      <c r="L409" s="241"/>
      <c r="M409" s="242" t="s">
        <v>19</v>
      </c>
      <c r="N409" s="243" t="s">
        <v>46</v>
      </c>
      <c r="O409" s="65"/>
      <c r="P409" s="197">
        <f>O409*H409</f>
        <v>0</v>
      </c>
      <c r="Q409" s="197">
        <v>0</v>
      </c>
      <c r="R409" s="197">
        <f>Q409*H409</f>
        <v>0</v>
      </c>
      <c r="S409" s="197">
        <v>0</v>
      </c>
      <c r="T409" s="198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99" t="s">
        <v>158</v>
      </c>
      <c r="AT409" s="199" t="s">
        <v>218</v>
      </c>
      <c r="AU409" s="199" t="s">
        <v>85</v>
      </c>
      <c r="AY409" s="18" t="s">
        <v>137</v>
      </c>
      <c r="BE409" s="200">
        <f>IF(N409="základní",J409,0)</f>
        <v>0</v>
      </c>
      <c r="BF409" s="200">
        <f>IF(N409="snížená",J409,0)</f>
        <v>0</v>
      </c>
      <c r="BG409" s="200">
        <f>IF(N409="zákl. přenesená",J409,0)</f>
        <v>0</v>
      </c>
      <c r="BH409" s="200">
        <f>IF(N409="sníž. přenesená",J409,0)</f>
        <v>0</v>
      </c>
      <c r="BI409" s="200">
        <f>IF(N409="nulová",J409,0)</f>
        <v>0</v>
      </c>
      <c r="BJ409" s="18" t="s">
        <v>83</v>
      </c>
      <c r="BK409" s="200">
        <f>ROUND(I409*H409,2)</f>
        <v>0</v>
      </c>
      <c r="BL409" s="18" t="s">
        <v>144</v>
      </c>
      <c r="BM409" s="199" t="s">
        <v>657</v>
      </c>
    </row>
    <row r="410" spans="1:65" s="2" customFormat="1" ht="21.75" customHeight="1">
      <c r="A410" s="35"/>
      <c r="B410" s="36"/>
      <c r="C410" s="188" t="s">
        <v>281</v>
      </c>
      <c r="D410" s="188" t="s">
        <v>139</v>
      </c>
      <c r="E410" s="189" t="s">
        <v>658</v>
      </c>
      <c r="F410" s="190" t="s">
        <v>659</v>
      </c>
      <c r="G410" s="191" t="s">
        <v>216</v>
      </c>
      <c r="H410" s="192">
        <v>263</v>
      </c>
      <c r="I410" s="193"/>
      <c r="J410" s="194">
        <f>ROUND(I410*H410,2)</f>
        <v>0</v>
      </c>
      <c r="K410" s="190" t="s">
        <v>143</v>
      </c>
      <c r="L410" s="40"/>
      <c r="M410" s="195" t="s">
        <v>19</v>
      </c>
      <c r="N410" s="196" t="s">
        <v>46</v>
      </c>
      <c r="O410" s="65"/>
      <c r="P410" s="197">
        <f>O410*H410</f>
        <v>0</v>
      </c>
      <c r="Q410" s="197">
        <v>0</v>
      </c>
      <c r="R410" s="197">
        <f>Q410*H410</f>
        <v>0</v>
      </c>
      <c r="S410" s="197">
        <v>0</v>
      </c>
      <c r="T410" s="198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99" t="s">
        <v>144</v>
      </c>
      <c r="AT410" s="199" t="s">
        <v>139</v>
      </c>
      <c r="AU410" s="199" t="s">
        <v>85</v>
      </c>
      <c r="AY410" s="18" t="s">
        <v>137</v>
      </c>
      <c r="BE410" s="200">
        <f>IF(N410="základní",J410,0)</f>
        <v>0</v>
      </c>
      <c r="BF410" s="200">
        <f>IF(N410="snížená",J410,0)</f>
        <v>0</v>
      </c>
      <c r="BG410" s="200">
        <f>IF(N410="zákl. přenesená",J410,0)</f>
        <v>0</v>
      </c>
      <c r="BH410" s="200">
        <f>IF(N410="sníž. přenesená",J410,0)</f>
        <v>0</v>
      </c>
      <c r="BI410" s="200">
        <f>IF(N410="nulová",J410,0)</f>
        <v>0</v>
      </c>
      <c r="BJ410" s="18" t="s">
        <v>83</v>
      </c>
      <c r="BK410" s="200">
        <f>ROUND(I410*H410,2)</f>
        <v>0</v>
      </c>
      <c r="BL410" s="18" t="s">
        <v>144</v>
      </c>
      <c r="BM410" s="199" t="s">
        <v>660</v>
      </c>
    </row>
    <row r="411" spans="2:51" s="15" customFormat="1" ht="11.25">
      <c r="B411" s="224"/>
      <c r="C411" s="225"/>
      <c r="D411" s="203" t="s">
        <v>145</v>
      </c>
      <c r="E411" s="226" t="s">
        <v>19</v>
      </c>
      <c r="F411" s="227" t="s">
        <v>661</v>
      </c>
      <c r="G411" s="225"/>
      <c r="H411" s="226" t="s">
        <v>19</v>
      </c>
      <c r="I411" s="228"/>
      <c r="J411" s="225"/>
      <c r="K411" s="225"/>
      <c r="L411" s="229"/>
      <c r="M411" s="230"/>
      <c r="N411" s="231"/>
      <c r="O411" s="231"/>
      <c r="P411" s="231"/>
      <c r="Q411" s="231"/>
      <c r="R411" s="231"/>
      <c r="S411" s="231"/>
      <c r="T411" s="232"/>
      <c r="AT411" s="233" t="s">
        <v>145</v>
      </c>
      <c r="AU411" s="233" t="s">
        <v>85</v>
      </c>
      <c r="AV411" s="15" t="s">
        <v>83</v>
      </c>
      <c r="AW411" s="15" t="s">
        <v>35</v>
      </c>
      <c r="AX411" s="15" t="s">
        <v>75</v>
      </c>
      <c r="AY411" s="233" t="s">
        <v>137</v>
      </c>
    </row>
    <row r="412" spans="2:51" s="13" customFormat="1" ht="11.25">
      <c r="B412" s="201"/>
      <c r="C412" s="202"/>
      <c r="D412" s="203" t="s">
        <v>145</v>
      </c>
      <c r="E412" s="204" t="s">
        <v>19</v>
      </c>
      <c r="F412" s="205" t="s">
        <v>662</v>
      </c>
      <c r="G412" s="202"/>
      <c r="H412" s="206">
        <v>263</v>
      </c>
      <c r="I412" s="207"/>
      <c r="J412" s="202"/>
      <c r="K412" s="202"/>
      <c r="L412" s="208"/>
      <c r="M412" s="209"/>
      <c r="N412" s="210"/>
      <c r="O412" s="210"/>
      <c r="P412" s="210"/>
      <c r="Q412" s="210"/>
      <c r="R412" s="210"/>
      <c r="S412" s="210"/>
      <c r="T412" s="211"/>
      <c r="AT412" s="212" t="s">
        <v>145</v>
      </c>
      <c r="AU412" s="212" t="s">
        <v>85</v>
      </c>
      <c r="AV412" s="13" t="s">
        <v>85</v>
      </c>
      <c r="AW412" s="13" t="s">
        <v>35</v>
      </c>
      <c r="AX412" s="13" t="s">
        <v>75</v>
      </c>
      <c r="AY412" s="212" t="s">
        <v>137</v>
      </c>
    </row>
    <row r="413" spans="2:51" s="14" customFormat="1" ht="11.25">
      <c r="B413" s="213"/>
      <c r="C413" s="214"/>
      <c r="D413" s="203" t="s">
        <v>145</v>
      </c>
      <c r="E413" s="215" t="s">
        <v>19</v>
      </c>
      <c r="F413" s="216" t="s">
        <v>147</v>
      </c>
      <c r="G413" s="214"/>
      <c r="H413" s="217">
        <v>263</v>
      </c>
      <c r="I413" s="218"/>
      <c r="J413" s="214"/>
      <c r="K413" s="214"/>
      <c r="L413" s="219"/>
      <c r="M413" s="220"/>
      <c r="N413" s="221"/>
      <c r="O413" s="221"/>
      <c r="P413" s="221"/>
      <c r="Q413" s="221"/>
      <c r="R413" s="221"/>
      <c r="S413" s="221"/>
      <c r="T413" s="222"/>
      <c r="AT413" s="223" t="s">
        <v>145</v>
      </c>
      <c r="AU413" s="223" t="s">
        <v>85</v>
      </c>
      <c r="AV413" s="14" t="s">
        <v>144</v>
      </c>
      <c r="AW413" s="14" t="s">
        <v>35</v>
      </c>
      <c r="AX413" s="14" t="s">
        <v>83</v>
      </c>
      <c r="AY413" s="223" t="s">
        <v>137</v>
      </c>
    </row>
    <row r="414" spans="1:65" s="2" customFormat="1" ht="16.5" customHeight="1">
      <c r="A414" s="35"/>
      <c r="B414" s="36"/>
      <c r="C414" s="188" t="s">
        <v>663</v>
      </c>
      <c r="D414" s="188" t="s">
        <v>139</v>
      </c>
      <c r="E414" s="189" t="s">
        <v>664</v>
      </c>
      <c r="F414" s="190" t="s">
        <v>665</v>
      </c>
      <c r="G414" s="191" t="s">
        <v>216</v>
      </c>
      <c r="H414" s="192">
        <v>263</v>
      </c>
      <c r="I414" s="193"/>
      <c r="J414" s="194">
        <f>ROUND(I414*H414,2)</f>
        <v>0</v>
      </c>
      <c r="K414" s="190" t="s">
        <v>143</v>
      </c>
      <c r="L414" s="40"/>
      <c r="M414" s="195" t="s">
        <v>19</v>
      </c>
      <c r="N414" s="196" t="s">
        <v>46</v>
      </c>
      <c r="O414" s="65"/>
      <c r="P414" s="197">
        <f>O414*H414</f>
        <v>0</v>
      </c>
      <c r="Q414" s="197">
        <v>0</v>
      </c>
      <c r="R414" s="197">
        <f>Q414*H414</f>
        <v>0</v>
      </c>
      <c r="S414" s="197">
        <v>0</v>
      </c>
      <c r="T414" s="198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99" t="s">
        <v>144</v>
      </c>
      <c r="AT414" s="199" t="s">
        <v>139</v>
      </c>
      <c r="AU414" s="199" t="s">
        <v>85</v>
      </c>
      <c r="AY414" s="18" t="s">
        <v>137</v>
      </c>
      <c r="BE414" s="200">
        <f>IF(N414="základní",J414,0)</f>
        <v>0</v>
      </c>
      <c r="BF414" s="200">
        <f>IF(N414="snížená",J414,0)</f>
        <v>0</v>
      </c>
      <c r="BG414" s="200">
        <f>IF(N414="zákl. přenesená",J414,0)</f>
        <v>0</v>
      </c>
      <c r="BH414" s="200">
        <f>IF(N414="sníž. přenesená",J414,0)</f>
        <v>0</v>
      </c>
      <c r="BI414" s="200">
        <f>IF(N414="nulová",J414,0)</f>
        <v>0</v>
      </c>
      <c r="BJ414" s="18" t="s">
        <v>83</v>
      </c>
      <c r="BK414" s="200">
        <f>ROUND(I414*H414,2)</f>
        <v>0</v>
      </c>
      <c r="BL414" s="18" t="s">
        <v>144</v>
      </c>
      <c r="BM414" s="199" t="s">
        <v>666</v>
      </c>
    </row>
    <row r="415" spans="2:51" s="15" customFormat="1" ht="11.25">
      <c r="B415" s="224"/>
      <c r="C415" s="225"/>
      <c r="D415" s="203" t="s">
        <v>145</v>
      </c>
      <c r="E415" s="226" t="s">
        <v>19</v>
      </c>
      <c r="F415" s="227" t="s">
        <v>661</v>
      </c>
      <c r="G415" s="225"/>
      <c r="H415" s="226" t="s">
        <v>19</v>
      </c>
      <c r="I415" s="228"/>
      <c r="J415" s="225"/>
      <c r="K415" s="225"/>
      <c r="L415" s="229"/>
      <c r="M415" s="230"/>
      <c r="N415" s="231"/>
      <c r="O415" s="231"/>
      <c r="P415" s="231"/>
      <c r="Q415" s="231"/>
      <c r="R415" s="231"/>
      <c r="S415" s="231"/>
      <c r="T415" s="232"/>
      <c r="AT415" s="233" t="s">
        <v>145</v>
      </c>
      <c r="AU415" s="233" t="s">
        <v>85</v>
      </c>
      <c r="AV415" s="15" t="s">
        <v>83</v>
      </c>
      <c r="AW415" s="15" t="s">
        <v>35</v>
      </c>
      <c r="AX415" s="15" t="s">
        <v>75</v>
      </c>
      <c r="AY415" s="233" t="s">
        <v>137</v>
      </c>
    </row>
    <row r="416" spans="2:51" s="13" customFormat="1" ht="11.25">
      <c r="B416" s="201"/>
      <c r="C416" s="202"/>
      <c r="D416" s="203" t="s">
        <v>145</v>
      </c>
      <c r="E416" s="204" t="s">
        <v>19</v>
      </c>
      <c r="F416" s="205" t="s">
        <v>662</v>
      </c>
      <c r="G416" s="202"/>
      <c r="H416" s="206">
        <v>263</v>
      </c>
      <c r="I416" s="207"/>
      <c r="J416" s="202"/>
      <c r="K416" s="202"/>
      <c r="L416" s="208"/>
      <c r="M416" s="209"/>
      <c r="N416" s="210"/>
      <c r="O416" s="210"/>
      <c r="P416" s="210"/>
      <c r="Q416" s="210"/>
      <c r="R416" s="210"/>
      <c r="S416" s="210"/>
      <c r="T416" s="211"/>
      <c r="AT416" s="212" t="s">
        <v>145</v>
      </c>
      <c r="AU416" s="212" t="s">
        <v>85</v>
      </c>
      <c r="AV416" s="13" t="s">
        <v>85</v>
      </c>
      <c r="AW416" s="13" t="s">
        <v>35</v>
      </c>
      <c r="AX416" s="13" t="s">
        <v>75</v>
      </c>
      <c r="AY416" s="212" t="s">
        <v>137</v>
      </c>
    </row>
    <row r="417" spans="2:51" s="14" customFormat="1" ht="11.25">
      <c r="B417" s="213"/>
      <c r="C417" s="214"/>
      <c r="D417" s="203" t="s">
        <v>145</v>
      </c>
      <c r="E417" s="215" t="s">
        <v>19</v>
      </c>
      <c r="F417" s="216" t="s">
        <v>147</v>
      </c>
      <c r="G417" s="214"/>
      <c r="H417" s="217">
        <v>263</v>
      </c>
      <c r="I417" s="218"/>
      <c r="J417" s="214"/>
      <c r="K417" s="214"/>
      <c r="L417" s="219"/>
      <c r="M417" s="220"/>
      <c r="N417" s="221"/>
      <c r="O417" s="221"/>
      <c r="P417" s="221"/>
      <c r="Q417" s="221"/>
      <c r="R417" s="221"/>
      <c r="S417" s="221"/>
      <c r="T417" s="222"/>
      <c r="AT417" s="223" t="s">
        <v>145</v>
      </c>
      <c r="AU417" s="223" t="s">
        <v>85</v>
      </c>
      <c r="AV417" s="14" t="s">
        <v>144</v>
      </c>
      <c r="AW417" s="14" t="s">
        <v>35</v>
      </c>
      <c r="AX417" s="14" t="s">
        <v>83</v>
      </c>
      <c r="AY417" s="223" t="s">
        <v>137</v>
      </c>
    </row>
    <row r="418" spans="1:65" s="2" customFormat="1" ht="16.5" customHeight="1">
      <c r="A418" s="35"/>
      <c r="B418" s="36"/>
      <c r="C418" s="188" t="s">
        <v>284</v>
      </c>
      <c r="D418" s="188" t="s">
        <v>139</v>
      </c>
      <c r="E418" s="189" t="s">
        <v>417</v>
      </c>
      <c r="F418" s="190" t="s">
        <v>418</v>
      </c>
      <c r="G418" s="191" t="s">
        <v>216</v>
      </c>
      <c r="H418" s="192">
        <v>272</v>
      </c>
      <c r="I418" s="193"/>
      <c r="J418" s="194">
        <f>ROUND(I418*H418,2)</f>
        <v>0</v>
      </c>
      <c r="K418" s="190" t="s">
        <v>143</v>
      </c>
      <c r="L418" s="40"/>
      <c r="M418" s="195" t="s">
        <v>19</v>
      </c>
      <c r="N418" s="196" t="s">
        <v>46</v>
      </c>
      <c r="O418" s="65"/>
      <c r="P418" s="197">
        <f>O418*H418</f>
        <v>0</v>
      </c>
      <c r="Q418" s="197">
        <v>0</v>
      </c>
      <c r="R418" s="197">
        <f>Q418*H418</f>
        <v>0</v>
      </c>
      <c r="S418" s="197">
        <v>0</v>
      </c>
      <c r="T418" s="198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99" t="s">
        <v>144</v>
      </c>
      <c r="AT418" s="199" t="s">
        <v>139</v>
      </c>
      <c r="AU418" s="199" t="s">
        <v>85</v>
      </c>
      <c r="AY418" s="18" t="s">
        <v>137</v>
      </c>
      <c r="BE418" s="200">
        <f>IF(N418="základní",J418,0)</f>
        <v>0</v>
      </c>
      <c r="BF418" s="200">
        <f>IF(N418="snížená",J418,0)</f>
        <v>0</v>
      </c>
      <c r="BG418" s="200">
        <f>IF(N418="zákl. přenesená",J418,0)</f>
        <v>0</v>
      </c>
      <c r="BH418" s="200">
        <f>IF(N418="sníž. přenesená",J418,0)</f>
        <v>0</v>
      </c>
      <c r="BI418" s="200">
        <f>IF(N418="nulová",J418,0)</f>
        <v>0</v>
      </c>
      <c r="BJ418" s="18" t="s">
        <v>83</v>
      </c>
      <c r="BK418" s="200">
        <f>ROUND(I418*H418,2)</f>
        <v>0</v>
      </c>
      <c r="BL418" s="18" t="s">
        <v>144</v>
      </c>
      <c r="BM418" s="199" t="s">
        <v>667</v>
      </c>
    </row>
    <row r="419" spans="2:51" s="15" customFormat="1" ht="11.25">
      <c r="B419" s="224"/>
      <c r="C419" s="225"/>
      <c r="D419" s="203" t="s">
        <v>145</v>
      </c>
      <c r="E419" s="226" t="s">
        <v>19</v>
      </c>
      <c r="F419" s="227" t="s">
        <v>668</v>
      </c>
      <c r="G419" s="225"/>
      <c r="H419" s="226" t="s">
        <v>19</v>
      </c>
      <c r="I419" s="228"/>
      <c r="J419" s="225"/>
      <c r="K419" s="225"/>
      <c r="L419" s="229"/>
      <c r="M419" s="230"/>
      <c r="N419" s="231"/>
      <c r="O419" s="231"/>
      <c r="P419" s="231"/>
      <c r="Q419" s="231"/>
      <c r="R419" s="231"/>
      <c r="S419" s="231"/>
      <c r="T419" s="232"/>
      <c r="AT419" s="233" t="s">
        <v>145</v>
      </c>
      <c r="AU419" s="233" t="s">
        <v>85</v>
      </c>
      <c r="AV419" s="15" t="s">
        <v>83</v>
      </c>
      <c r="AW419" s="15" t="s">
        <v>35</v>
      </c>
      <c r="AX419" s="15" t="s">
        <v>75</v>
      </c>
      <c r="AY419" s="233" t="s">
        <v>137</v>
      </c>
    </row>
    <row r="420" spans="2:51" s="13" customFormat="1" ht="11.25">
      <c r="B420" s="201"/>
      <c r="C420" s="202"/>
      <c r="D420" s="203" t="s">
        <v>145</v>
      </c>
      <c r="E420" s="204" t="s">
        <v>19</v>
      </c>
      <c r="F420" s="205" t="s">
        <v>669</v>
      </c>
      <c r="G420" s="202"/>
      <c r="H420" s="206">
        <v>272</v>
      </c>
      <c r="I420" s="207"/>
      <c r="J420" s="202"/>
      <c r="K420" s="202"/>
      <c r="L420" s="208"/>
      <c r="M420" s="209"/>
      <c r="N420" s="210"/>
      <c r="O420" s="210"/>
      <c r="P420" s="210"/>
      <c r="Q420" s="210"/>
      <c r="R420" s="210"/>
      <c r="S420" s="210"/>
      <c r="T420" s="211"/>
      <c r="AT420" s="212" t="s">
        <v>145</v>
      </c>
      <c r="AU420" s="212" t="s">
        <v>85</v>
      </c>
      <c r="AV420" s="13" t="s">
        <v>85</v>
      </c>
      <c r="AW420" s="13" t="s">
        <v>35</v>
      </c>
      <c r="AX420" s="13" t="s">
        <v>75</v>
      </c>
      <c r="AY420" s="212" t="s">
        <v>137</v>
      </c>
    </row>
    <row r="421" spans="2:51" s="14" customFormat="1" ht="11.25">
      <c r="B421" s="213"/>
      <c r="C421" s="214"/>
      <c r="D421" s="203" t="s">
        <v>145</v>
      </c>
      <c r="E421" s="215" t="s">
        <v>19</v>
      </c>
      <c r="F421" s="216" t="s">
        <v>147</v>
      </c>
      <c r="G421" s="214"/>
      <c r="H421" s="217">
        <v>272</v>
      </c>
      <c r="I421" s="218"/>
      <c r="J421" s="214"/>
      <c r="K421" s="214"/>
      <c r="L421" s="219"/>
      <c r="M421" s="220"/>
      <c r="N421" s="221"/>
      <c r="O421" s="221"/>
      <c r="P421" s="221"/>
      <c r="Q421" s="221"/>
      <c r="R421" s="221"/>
      <c r="S421" s="221"/>
      <c r="T421" s="222"/>
      <c r="AT421" s="223" t="s">
        <v>145</v>
      </c>
      <c r="AU421" s="223" t="s">
        <v>85</v>
      </c>
      <c r="AV421" s="14" t="s">
        <v>144</v>
      </c>
      <c r="AW421" s="14" t="s">
        <v>35</v>
      </c>
      <c r="AX421" s="14" t="s">
        <v>83</v>
      </c>
      <c r="AY421" s="223" t="s">
        <v>137</v>
      </c>
    </row>
    <row r="422" spans="2:63" s="12" customFormat="1" ht="22.9" customHeight="1">
      <c r="B422" s="172"/>
      <c r="C422" s="173"/>
      <c r="D422" s="174" t="s">
        <v>74</v>
      </c>
      <c r="E422" s="186" t="s">
        <v>615</v>
      </c>
      <c r="F422" s="186" t="s">
        <v>670</v>
      </c>
      <c r="G422" s="173"/>
      <c r="H422" s="173"/>
      <c r="I422" s="176"/>
      <c r="J422" s="187">
        <f>BK422</f>
        <v>0</v>
      </c>
      <c r="K422" s="173"/>
      <c r="L422" s="178"/>
      <c r="M422" s="179"/>
      <c r="N422" s="180"/>
      <c r="O422" s="180"/>
      <c r="P422" s="181">
        <f>SUM(P423:P456)</f>
        <v>0</v>
      </c>
      <c r="Q422" s="180"/>
      <c r="R422" s="181">
        <f>SUM(R423:R456)</f>
        <v>0</v>
      </c>
      <c r="S422" s="180"/>
      <c r="T422" s="182">
        <f>SUM(T423:T456)</f>
        <v>0</v>
      </c>
      <c r="AR422" s="183" t="s">
        <v>83</v>
      </c>
      <c r="AT422" s="184" t="s">
        <v>74</v>
      </c>
      <c r="AU422" s="184" t="s">
        <v>83</v>
      </c>
      <c r="AY422" s="183" t="s">
        <v>137</v>
      </c>
      <c r="BK422" s="185">
        <f>SUM(BK423:BK456)</f>
        <v>0</v>
      </c>
    </row>
    <row r="423" spans="1:65" s="2" customFormat="1" ht="16.5" customHeight="1">
      <c r="A423" s="35"/>
      <c r="B423" s="36"/>
      <c r="C423" s="188" t="s">
        <v>671</v>
      </c>
      <c r="D423" s="188" t="s">
        <v>139</v>
      </c>
      <c r="E423" s="189" t="s">
        <v>672</v>
      </c>
      <c r="F423" s="190" t="s">
        <v>673</v>
      </c>
      <c r="G423" s="191" t="s">
        <v>216</v>
      </c>
      <c r="H423" s="192">
        <v>1224.166</v>
      </c>
      <c r="I423" s="193"/>
      <c r="J423" s="194">
        <f>ROUND(I423*H423,2)</f>
        <v>0</v>
      </c>
      <c r="K423" s="190" t="s">
        <v>143</v>
      </c>
      <c r="L423" s="40"/>
      <c r="M423" s="195" t="s">
        <v>19</v>
      </c>
      <c r="N423" s="196" t="s">
        <v>46</v>
      </c>
      <c r="O423" s="65"/>
      <c r="P423" s="197">
        <f>O423*H423</f>
        <v>0</v>
      </c>
      <c r="Q423" s="197">
        <v>0</v>
      </c>
      <c r="R423" s="197">
        <f>Q423*H423</f>
        <v>0</v>
      </c>
      <c r="S423" s="197">
        <v>0</v>
      </c>
      <c r="T423" s="198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99" t="s">
        <v>144</v>
      </c>
      <c r="AT423" s="199" t="s">
        <v>139</v>
      </c>
      <c r="AU423" s="199" t="s">
        <v>85</v>
      </c>
      <c r="AY423" s="18" t="s">
        <v>137</v>
      </c>
      <c r="BE423" s="200">
        <f>IF(N423="základní",J423,0)</f>
        <v>0</v>
      </c>
      <c r="BF423" s="200">
        <f>IF(N423="snížená",J423,0)</f>
        <v>0</v>
      </c>
      <c r="BG423" s="200">
        <f>IF(N423="zákl. přenesená",J423,0)</f>
        <v>0</v>
      </c>
      <c r="BH423" s="200">
        <f>IF(N423="sníž. přenesená",J423,0)</f>
        <v>0</v>
      </c>
      <c r="BI423" s="200">
        <f>IF(N423="nulová",J423,0)</f>
        <v>0</v>
      </c>
      <c r="BJ423" s="18" t="s">
        <v>83</v>
      </c>
      <c r="BK423" s="200">
        <f>ROUND(I423*H423,2)</f>
        <v>0</v>
      </c>
      <c r="BL423" s="18" t="s">
        <v>144</v>
      </c>
      <c r="BM423" s="199" t="s">
        <v>674</v>
      </c>
    </row>
    <row r="424" spans="1:65" s="2" customFormat="1" ht="21.75" customHeight="1">
      <c r="A424" s="35"/>
      <c r="B424" s="36"/>
      <c r="C424" s="188" t="s">
        <v>289</v>
      </c>
      <c r="D424" s="188" t="s">
        <v>139</v>
      </c>
      <c r="E424" s="189" t="s">
        <v>675</v>
      </c>
      <c r="F424" s="190" t="s">
        <v>676</v>
      </c>
      <c r="G424" s="191" t="s">
        <v>216</v>
      </c>
      <c r="H424" s="192">
        <v>1224.166</v>
      </c>
      <c r="I424" s="193"/>
      <c r="J424" s="194">
        <f>ROUND(I424*H424,2)</f>
        <v>0</v>
      </c>
      <c r="K424" s="190" t="s">
        <v>19</v>
      </c>
      <c r="L424" s="40"/>
      <c r="M424" s="195" t="s">
        <v>19</v>
      </c>
      <c r="N424" s="196" t="s">
        <v>46</v>
      </c>
      <c r="O424" s="65"/>
      <c r="P424" s="197">
        <f>O424*H424</f>
        <v>0</v>
      </c>
      <c r="Q424" s="197">
        <v>0</v>
      </c>
      <c r="R424" s="197">
        <f>Q424*H424</f>
        <v>0</v>
      </c>
      <c r="S424" s="197">
        <v>0</v>
      </c>
      <c r="T424" s="198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99" t="s">
        <v>144</v>
      </c>
      <c r="AT424" s="199" t="s">
        <v>139</v>
      </c>
      <c r="AU424" s="199" t="s">
        <v>85</v>
      </c>
      <c r="AY424" s="18" t="s">
        <v>137</v>
      </c>
      <c r="BE424" s="200">
        <f>IF(N424="základní",J424,0)</f>
        <v>0</v>
      </c>
      <c r="BF424" s="200">
        <f>IF(N424="snížená",J424,0)</f>
        <v>0</v>
      </c>
      <c r="BG424" s="200">
        <f>IF(N424="zákl. přenesená",J424,0)</f>
        <v>0</v>
      </c>
      <c r="BH424" s="200">
        <f>IF(N424="sníž. přenesená",J424,0)</f>
        <v>0</v>
      </c>
      <c r="BI424" s="200">
        <f>IF(N424="nulová",J424,0)</f>
        <v>0</v>
      </c>
      <c r="BJ424" s="18" t="s">
        <v>83</v>
      </c>
      <c r="BK424" s="200">
        <f>ROUND(I424*H424,2)</f>
        <v>0</v>
      </c>
      <c r="BL424" s="18" t="s">
        <v>144</v>
      </c>
      <c r="BM424" s="199" t="s">
        <v>677</v>
      </c>
    </row>
    <row r="425" spans="1:65" s="2" customFormat="1" ht="16.5" customHeight="1">
      <c r="A425" s="35"/>
      <c r="B425" s="36"/>
      <c r="C425" s="188" t="s">
        <v>678</v>
      </c>
      <c r="D425" s="188" t="s">
        <v>139</v>
      </c>
      <c r="E425" s="189" t="s">
        <v>679</v>
      </c>
      <c r="F425" s="190" t="s">
        <v>680</v>
      </c>
      <c r="G425" s="191" t="s">
        <v>216</v>
      </c>
      <c r="H425" s="192">
        <v>663.166</v>
      </c>
      <c r="I425" s="193"/>
      <c r="J425" s="194">
        <f>ROUND(I425*H425,2)</f>
        <v>0</v>
      </c>
      <c r="K425" s="190" t="s">
        <v>143</v>
      </c>
      <c r="L425" s="40"/>
      <c r="M425" s="195" t="s">
        <v>19</v>
      </c>
      <c r="N425" s="196" t="s">
        <v>46</v>
      </c>
      <c r="O425" s="65"/>
      <c r="P425" s="197">
        <f>O425*H425</f>
        <v>0</v>
      </c>
      <c r="Q425" s="197">
        <v>0</v>
      </c>
      <c r="R425" s="197">
        <f>Q425*H425</f>
        <v>0</v>
      </c>
      <c r="S425" s="197">
        <v>0</v>
      </c>
      <c r="T425" s="198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199" t="s">
        <v>144</v>
      </c>
      <c r="AT425" s="199" t="s">
        <v>139</v>
      </c>
      <c r="AU425" s="199" t="s">
        <v>85</v>
      </c>
      <c r="AY425" s="18" t="s">
        <v>137</v>
      </c>
      <c r="BE425" s="200">
        <f>IF(N425="základní",J425,0)</f>
        <v>0</v>
      </c>
      <c r="BF425" s="200">
        <f>IF(N425="snížená",J425,0)</f>
        <v>0</v>
      </c>
      <c r="BG425" s="200">
        <f>IF(N425="zákl. přenesená",J425,0)</f>
        <v>0</v>
      </c>
      <c r="BH425" s="200">
        <f>IF(N425="sníž. přenesená",J425,0)</f>
        <v>0</v>
      </c>
      <c r="BI425" s="200">
        <f>IF(N425="nulová",J425,0)</f>
        <v>0</v>
      </c>
      <c r="BJ425" s="18" t="s">
        <v>83</v>
      </c>
      <c r="BK425" s="200">
        <f>ROUND(I425*H425,2)</f>
        <v>0</v>
      </c>
      <c r="BL425" s="18" t="s">
        <v>144</v>
      </c>
      <c r="BM425" s="199" t="s">
        <v>681</v>
      </c>
    </row>
    <row r="426" spans="2:51" s="13" customFormat="1" ht="11.25">
      <c r="B426" s="201"/>
      <c r="C426" s="202"/>
      <c r="D426" s="203" t="s">
        <v>145</v>
      </c>
      <c r="E426" s="204" t="s">
        <v>19</v>
      </c>
      <c r="F426" s="205" t="s">
        <v>682</v>
      </c>
      <c r="G426" s="202"/>
      <c r="H426" s="206">
        <v>1224.166</v>
      </c>
      <c r="I426" s="207"/>
      <c r="J426" s="202"/>
      <c r="K426" s="202"/>
      <c r="L426" s="208"/>
      <c r="M426" s="209"/>
      <c r="N426" s="210"/>
      <c r="O426" s="210"/>
      <c r="P426" s="210"/>
      <c r="Q426" s="210"/>
      <c r="R426" s="210"/>
      <c r="S426" s="210"/>
      <c r="T426" s="211"/>
      <c r="AT426" s="212" t="s">
        <v>145</v>
      </c>
      <c r="AU426" s="212" t="s">
        <v>85</v>
      </c>
      <c r="AV426" s="13" t="s">
        <v>85</v>
      </c>
      <c r="AW426" s="13" t="s">
        <v>35</v>
      </c>
      <c r="AX426" s="13" t="s">
        <v>75</v>
      </c>
      <c r="AY426" s="212" t="s">
        <v>137</v>
      </c>
    </row>
    <row r="427" spans="2:51" s="15" customFormat="1" ht="11.25">
      <c r="B427" s="224"/>
      <c r="C427" s="225"/>
      <c r="D427" s="203" t="s">
        <v>145</v>
      </c>
      <c r="E427" s="226" t="s">
        <v>19</v>
      </c>
      <c r="F427" s="227" t="s">
        <v>683</v>
      </c>
      <c r="G427" s="225"/>
      <c r="H427" s="226" t="s">
        <v>19</v>
      </c>
      <c r="I427" s="228"/>
      <c r="J427" s="225"/>
      <c r="K427" s="225"/>
      <c r="L427" s="229"/>
      <c r="M427" s="230"/>
      <c r="N427" s="231"/>
      <c r="O427" s="231"/>
      <c r="P427" s="231"/>
      <c r="Q427" s="231"/>
      <c r="R427" s="231"/>
      <c r="S427" s="231"/>
      <c r="T427" s="232"/>
      <c r="AT427" s="233" t="s">
        <v>145</v>
      </c>
      <c r="AU427" s="233" t="s">
        <v>85</v>
      </c>
      <c r="AV427" s="15" t="s">
        <v>83</v>
      </c>
      <c r="AW427" s="15" t="s">
        <v>35</v>
      </c>
      <c r="AX427" s="15" t="s">
        <v>75</v>
      </c>
      <c r="AY427" s="233" t="s">
        <v>137</v>
      </c>
    </row>
    <row r="428" spans="2:51" s="13" customFormat="1" ht="11.25">
      <c r="B428" s="201"/>
      <c r="C428" s="202"/>
      <c r="D428" s="203" t="s">
        <v>145</v>
      </c>
      <c r="E428" s="204" t="s">
        <v>19</v>
      </c>
      <c r="F428" s="205" t="s">
        <v>684</v>
      </c>
      <c r="G428" s="202"/>
      <c r="H428" s="206">
        <v>-561</v>
      </c>
      <c r="I428" s="207"/>
      <c r="J428" s="202"/>
      <c r="K428" s="202"/>
      <c r="L428" s="208"/>
      <c r="M428" s="209"/>
      <c r="N428" s="210"/>
      <c r="O428" s="210"/>
      <c r="P428" s="210"/>
      <c r="Q428" s="210"/>
      <c r="R428" s="210"/>
      <c r="S428" s="210"/>
      <c r="T428" s="211"/>
      <c r="AT428" s="212" t="s">
        <v>145</v>
      </c>
      <c r="AU428" s="212" t="s">
        <v>85</v>
      </c>
      <c r="AV428" s="13" t="s">
        <v>85</v>
      </c>
      <c r="AW428" s="13" t="s">
        <v>35</v>
      </c>
      <c r="AX428" s="13" t="s">
        <v>75</v>
      </c>
      <c r="AY428" s="212" t="s">
        <v>137</v>
      </c>
    </row>
    <row r="429" spans="2:51" s="14" customFormat="1" ht="11.25">
      <c r="B429" s="213"/>
      <c r="C429" s="214"/>
      <c r="D429" s="203" t="s">
        <v>145</v>
      </c>
      <c r="E429" s="215" t="s">
        <v>19</v>
      </c>
      <c r="F429" s="216" t="s">
        <v>147</v>
      </c>
      <c r="G429" s="214"/>
      <c r="H429" s="217">
        <v>663.1659999999999</v>
      </c>
      <c r="I429" s="218"/>
      <c r="J429" s="214"/>
      <c r="K429" s="214"/>
      <c r="L429" s="219"/>
      <c r="M429" s="220"/>
      <c r="N429" s="221"/>
      <c r="O429" s="221"/>
      <c r="P429" s="221"/>
      <c r="Q429" s="221"/>
      <c r="R429" s="221"/>
      <c r="S429" s="221"/>
      <c r="T429" s="222"/>
      <c r="AT429" s="223" t="s">
        <v>145</v>
      </c>
      <c r="AU429" s="223" t="s">
        <v>85</v>
      </c>
      <c r="AV429" s="14" t="s">
        <v>144</v>
      </c>
      <c r="AW429" s="14" t="s">
        <v>35</v>
      </c>
      <c r="AX429" s="14" t="s">
        <v>83</v>
      </c>
      <c r="AY429" s="223" t="s">
        <v>137</v>
      </c>
    </row>
    <row r="430" spans="1:65" s="2" customFormat="1" ht="21.75" customHeight="1">
      <c r="A430" s="35"/>
      <c r="B430" s="36"/>
      <c r="C430" s="188" t="s">
        <v>292</v>
      </c>
      <c r="D430" s="188" t="s">
        <v>139</v>
      </c>
      <c r="E430" s="189" t="s">
        <v>685</v>
      </c>
      <c r="F430" s="190" t="s">
        <v>686</v>
      </c>
      <c r="G430" s="191" t="s">
        <v>216</v>
      </c>
      <c r="H430" s="192">
        <v>1224.166</v>
      </c>
      <c r="I430" s="193"/>
      <c r="J430" s="194">
        <f>ROUND(I430*H430,2)</f>
        <v>0</v>
      </c>
      <c r="K430" s="190" t="s">
        <v>143</v>
      </c>
      <c r="L430" s="40"/>
      <c r="M430" s="195" t="s">
        <v>19</v>
      </c>
      <c r="N430" s="196" t="s">
        <v>46</v>
      </c>
      <c r="O430" s="65"/>
      <c r="P430" s="197">
        <f>O430*H430</f>
        <v>0</v>
      </c>
      <c r="Q430" s="197">
        <v>0</v>
      </c>
      <c r="R430" s="197">
        <f>Q430*H430</f>
        <v>0</v>
      </c>
      <c r="S430" s="197">
        <v>0</v>
      </c>
      <c r="T430" s="198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99" t="s">
        <v>144</v>
      </c>
      <c r="AT430" s="199" t="s">
        <v>139</v>
      </c>
      <c r="AU430" s="199" t="s">
        <v>85</v>
      </c>
      <c r="AY430" s="18" t="s">
        <v>137</v>
      </c>
      <c r="BE430" s="200">
        <f>IF(N430="základní",J430,0)</f>
        <v>0</v>
      </c>
      <c r="BF430" s="200">
        <f>IF(N430="snížená",J430,0)</f>
        <v>0</v>
      </c>
      <c r="BG430" s="200">
        <f>IF(N430="zákl. přenesená",J430,0)</f>
        <v>0</v>
      </c>
      <c r="BH430" s="200">
        <f>IF(N430="sníž. přenesená",J430,0)</f>
        <v>0</v>
      </c>
      <c r="BI430" s="200">
        <f>IF(N430="nulová",J430,0)</f>
        <v>0</v>
      </c>
      <c r="BJ430" s="18" t="s">
        <v>83</v>
      </c>
      <c r="BK430" s="200">
        <f>ROUND(I430*H430,2)</f>
        <v>0</v>
      </c>
      <c r="BL430" s="18" t="s">
        <v>144</v>
      </c>
      <c r="BM430" s="199" t="s">
        <v>687</v>
      </c>
    </row>
    <row r="431" spans="2:51" s="15" customFormat="1" ht="11.25">
      <c r="B431" s="224"/>
      <c r="C431" s="225"/>
      <c r="D431" s="203" t="s">
        <v>145</v>
      </c>
      <c r="E431" s="226" t="s">
        <v>19</v>
      </c>
      <c r="F431" s="227" t="s">
        <v>688</v>
      </c>
      <c r="G431" s="225"/>
      <c r="H431" s="226" t="s">
        <v>19</v>
      </c>
      <c r="I431" s="228"/>
      <c r="J431" s="225"/>
      <c r="K431" s="225"/>
      <c r="L431" s="229"/>
      <c r="M431" s="230"/>
      <c r="N431" s="231"/>
      <c r="O431" s="231"/>
      <c r="P431" s="231"/>
      <c r="Q431" s="231"/>
      <c r="R431" s="231"/>
      <c r="S431" s="231"/>
      <c r="T431" s="232"/>
      <c r="AT431" s="233" t="s">
        <v>145</v>
      </c>
      <c r="AU431" s="233" t="s">
        <v>85</v>
      </c>
      <c r="AV431" s="15" t="s">
        <v>83</v>
      </c>
      <c r="AW431" s="15" t="s">
        <v>35</v>
      </c>
      <c r="AX431" s="15" t="s">
        <v>75</v>
      </c>
      <c r="AY431" s="233" t="s">
        <v>137</v>
      </c>
    </row>
    <row r="432" spans="2:51" s="13" customFormat="1" ht="11.25">
      <c r="B432" s="201"/>
      <c r="C432" s="202"/>
      <c r="D432" s="203" t="s">
        <v>145</v>
      </c>
      <c r="E432" s="204" t="s">
        <v>19</v>
      </c>
      <c r="F432" s="205" t="s">
        <v>689</v>
      </c>
      <c r="G432" s="202"/>
      <c r="H432" s="206">
        <v>556.885</v>
      </c>
      <c r="I432" s="207"/>
      <c r="J432" s="202"/>
      <c r="K432" s="202"/>
      <c r="L432" s="208"/>
      <c r="M432" s="209"/>
      <c r="N432" s="210"/>
      <c r="O432" s="210"/>
      <c r="P432" s="210"/>
      <c r="Q432" s="210"/>
      <c r="R432" s="210"/>
      <c r="S432" s="210"/>
      <c r="T432" s="211"/>
      <c r="AT432" s="212" t="s">
        <v>145</v>
      </c>
      <c r="AU432" s="212" t="s">
        <v>85</v>
      </c>
      <c r="AV432" s="13" t="s">
        <v>85</v>
      </c>
      <c r="AW432" s="13" t="s">
        <v>35</v>
      </c>
      <c r="AX432" s="13" t="s">
        <v>75</v>
      </c>
      <c r="AY432" s="212" t="s">
        <v>137</v>
      </c>
    </row>
    <row r="433" spans="2:51" s="13" customFormat="1" ht="11.25">
      <c r="B433" s="201"/>
      <c r="C433" s="202"/>
      <c r="D433" s="203" t="s">
        <v>145</v>
      </c>
      <c r="E433" s="204" t="s">
        <v>19</v>
      </c>
      <c r="F433" s="205" t="s">
        <v>690</v>
      </c>
      <c r="G433" s="202"/>
      <c r="H433" s="206">
        <v>-16.696</v>
      </c>
      <c r="I433" s="207"/>
      <c r="J433" s="202"/>
      <c r="K433" s="202"/>
      <c r="L433" s="208"/>
      <c r="M433" s="209"/>
      <c r="N433" s="210"/>
      <c r="O433" s="210"/>
      <c r="P433" s="210"/>
      <c r="Q433" s="210"/>
      <c r="R433" s="210"/>
      <c r="S433" s="210"/>
      <c r="T433" s="211"/>
      <c r="AT433" s="212" t="s">
        <v>145</v>
      </c>
      <c r="AU433" s="212" t="s">
        <v>85</v>
      </c>
      <c r="AV433" s="13" t="s">
        <v>85</v>
      </c>
      <c r="AW433" s="13" t="s">
        <v>35</v>
      </c>
      <c r="AX433" s="13" t="s">
        <v>75</v>
      </c>
      <c r="AY433" s="212" t="s">
        <v>137</v>
      </c>
    </row>
    <row r="434" spans="2:51" s="13" customFormat="1" ht="11.25">
      <c r="B434" s="201"/>
      <c r="C434" s="202"/>
      <c r="D434" s="203" t="s">
        <v>145</v>
      </c>
      <c r="E434" s="204" t="s">
        <v>19</v>
      </c>
      <c r="F434" s="205" t="s">
        <v>691</v>
      </c>
      <c r="G434" s="202"/>
      <c r="H434" s="206">
        <v>-69.744</v>
      </c>
      <c r="I434" s="207"/>
      <c r="J434" s="202"/>
      <c r="K434" s="202"/>
      <c r="L434" s="208"/>
      <c r="M434" s="209"/>
      <c r="N434" s="210"/>
      <c r="O434" s="210"/>
      <c r="P434" s="210"/>
      <c r="Q434" s="210"/>
      <c r="R434" s="210"/>
      <c r="S434" s="210"/>
      <c r="T434" s="211"/>
      <c r="AT434" s="212" t="s">
        <v>145</v>
      </c>
      <c r="AU434" s="212" t="s">
        <v>85</v>
      </c>
      <c r="AV434" s="13" t="s">
        <v>85</v>
      </c>
      <c r="AW434" s="13" t="s">
        <v>35</v>
      </c>
      <c r="AX434" s="13" t="s">
        <v>75</v>
      </c>
      <c r="AY434" s="212" t="s">
        <v>137</v>
      </c>
    </row>
    <row r="435" spans="2:51" s="13" customFormat="1" ht="11.25">
      <c r="B435" s="201"/>
      <c r="C435" s="202"/>
      <c r="D435" s="203" t="s">
        <v>145</v>
      </c>
      <c r="E435" s="204" t="s">
        <v>19</v>
      </c>
      <c r="F435" s="205" t="s">
        <v>692</v>
      </c>
      <c r="G435" s="202"/>
      <c r="H435" s="206">
        <v>6.065</v>
      </c>
      <c r="I435" s="207"/>
      <c r="J435" s="202"/>
      <c r="K435" s="202"/>
      <c r="L435" s="208"/>
      <c r="M435" s="209"/>
      <c r="N435" s="210"/>
      <c r="O435" s="210"/>
      <c r="P435" s="210"/>
      <c r="Q435" s="210"/>
      <c r="R435" s="210"/>
      <c r="S435" s="210"/>
      <c r="T435" s="211"/>
      <c r="AT435" s="212" t="s">
        <v>145</v>
      </c>
      <c r="AU435" s="212" t="s">
        <v>85</v>
      </c>
      <c r="AV435" s="13" t="s">
        <v>85</v>
      </c>
      <c r="AW435" s="13" t="s">
        <v>35</v>
      </c>
      <c r="AX435" s="13" t="s">
        <v>75</v>
      </c>
      <c r="AY435" s="212" t="s">
        <v>137</v>
      </c>
    </row>
    <row r="436" spans="2:51" s="13" customFormat="1" ht="11.25">
      <c r="B436" s="201"/>
      <c r="C436" s="202"/>
      <c r="D436" s="203" t="s">
        <v>145</v>
      </c>
      <c r="E436" s="204" t="s">
        <v>19</v>
      </c>
      <c r="F436" s="205" t="s">
        <v>693</v>
      </c>
      <c r="G436" s="202"/>
      <c r="H436" s="206">
        <v>23.995</v>
      </c>
      <c r="I436" s="207"/>
      <c r="J436" s="202"/>
      <c r="K436" s="202"/>
      <c r="L436" s="208"/>
      <c r="M436" s="209"/>
      <c r="N436" s="210"/>
      <c r="O436" s="210"/>
      <c r="P436" s="210"/>
      <c r="Q436" s="210"/>
      <c r="R436" s="210"/>
      <c r="S436" s="210"/>
      <c r="T436" s="211"/>
      <c r="AT436" s="212" t="s">
        <v>145</v>
      </c>
      <c r="AU436" s="212" t="s">
        <v>85</v>
      </c>
      <c r="AV436" s="13" t="s">
        <v>85</v>
      </c>
      <c r="AW436" s="13" t="s">
        <v>35</v>
      </c>
      <c r="AX436" s="13" t="s">
        <v>75</v>
      </c>
      <c r="AY436" s="212" t="s">
        <v>137</v>
      </c>
    </row>
    <row r="437" spans="2:51" s="13" customFormat="1" ht="11.25">
      <c r="B437" s="201"/>
      <c r="C437" s="202"/>
      <c r="D437" s="203" t="s">
        <v>145</v>
      </c>
      <c r="E437" s="204" t="s">
        <v>19</v>
      </c>
      <c r="F437" s="205" t="s">
        <v>694</v>
      </c>
      <c r="G437" s="202"/>
      <c r="H437" s="206">
        <v>1.65</v>
      </c>
      <c r="I437" s="207"/>
      <c r="J437" s="202"/>
      <c r="K437" s="202"/>
      <c r="L437" s="208"/>
      <c r="M437" s="209"/>
      <c r="N437" s="210"/>
      <c r="O437" s="210"/>
      <c r="P437" s="210"/>
      <c r="Q437" s="210"/>
      <c r="R437" s="210"/>
      <c r="S437" s="210"/>
      <c r="T437" s="211"/>
      <c r="AT437" s="212" t="s">
        <v>145</v>
      </c>
      <c r="AU437" s="212" t="s">
        <v>85</v>
      </c>
      <c r="AV437" s="13" t="s">
        <v>85</v>
      </c>
      <c r="AW437" s="13" t="s">
        <v>35</v>
      </c>
      <c r="AX437" s="13" t="s">
        <v>75</v>
      </c>
      <c r="AY437" s="212" t="s">
        <v>137</v>
      </c>
    </row>
    <row r="438" spans="2:51" s="15" customFormat="1" ht="11.25">
      <c r="B438" s="224"/>
      <c r="C438" s="225"/>
      <c r="D438" s="203" t="s">
        <v>145</v>
      </c>
      <c r="E438" s="226" t="s">
        <v>19</v>
      </c>
      <c r="F438" s="227" t="s">
        <v>695</v>
      </c>
      <c r="G438" s="225"/>
      <c r="H438" s="226" t="s">
        <v>19</v>
      </c>
      <c r="I438" s="228"/>
      <c r="J438" s="225"/>
      <c r="K438" s="225"/>
      <c r="L438" s="229"/>
      <c r="M438" s="230"/>
      <c r="N438" s="231"/>
      <c r="O438" s="231"/>
      <c r="P438" s="231"/>
      <c r="Q438" s="231"/>
      <c r="R438" s="231"/>
      <c r="S438" s="231"/>
      <c r="T438" s="232"/>
      <c r="AT438" s="233" t="s">
        <v>145</v>
      </c>
      <c r="AU438" s="233" t="s">
        <v>85</v>
      </c>
      <c r="AV438" s="15" t="s">
        <v>83</v>
      </c>
      <c r="AW438" s="15" t="s">
        <v>35</v>
      </c>
      <c r="AX438" s="15" t="s">
        <v>75</v>
      </c>
      <c r="AY438" s="233" t="s">
        <v>137</v>
      </c>
    </row>
    <row r="439" spans="2:51" s="13" customFormat="1" ht="11.25">
      <c r="B439" s="201"/>
      <c r="C439" s="202"/>
      <c r="D439" s="203" t="s">
        <v>145</v>
      </c>
      <c r="E439" s="204" t="s">
        <v>19</v>
      </c>
      <c r="F439" s="205" t="s">
        <v>696</v>
      </c>
      <c r="G439" s="202"/>
      <c r="H439" s="206">
        <v>873.851</v>
      </c>
      <c r="I439" s="207"/>
      <c r="J439" s="202"/>
      <c r="K439" s="202"/>
      <c r="L439" s="208"/>
      <c r="M439" s="209"/>
      <c r="N439" s="210"/>
      <c r="O439" s="210"/>
      <c r="P439" s="210"/>
      <c r="Q439" s="210"/>
      <c r="R439" s="210"/>
      <c r="S439" s="210"/>
      <c r="T439" s="211"/>
      <c r="AT439" s="212" t="s">
        <v>145</v>
      </c>
      <c r="AU439" s="212" t="s">
        <v>85</v>
      </c>
      <c r="AV439" s="13" t="s">
        <v>85</v>
      </c>
      <c r="AW439" s="13" t="s">
        <v>35</v>
      </c>
      <c r="AX439" s="13" t="s">
        <v>75</v>
      </c>
      <c r="AY439" s="212" t="s">
        <v>137</v>
      </c>
    </row>
    <row r="440" spans="2:51" s="13" customFormat="1" ht="11.25">
      <c r="B440" s="201"/>
      <c r="C440" s="202"/>
      <c r="D440" s="203" t="s">
        <v>145</v>
      </c>
      <c r="E440" s="204" t="s">
        <v>19</v>
      </c>
      <c r="F440" s="205" t="s">
        <v>697</v>
      </c>
      <c r="G440" s="202"/>
      <c r="H440" s="206">
        <v>-177.12</v>
      </c>
      <c r="I440" s="207"/>
      <c r="J440" s="202"/>
      <c r="K440" s="202"/>
      <c r="L440" s="208"/>
      <c r="M440" s="209"/>
      <c r="N440" s="210"/>
      <c r="O440" s="210"/>
      <c r="P440" s="210"/>
      <c r="Q440" s="210"/>
      <c r="R440" s="210"/>
      <c r="S440" s="210"/>
      <c r="T440" s="211"/>
      <c r="AT440" s="212" t="s">
        <v>145</v>
      </c>
      <c r="AU440" s="212" t="s">
        <v>85</v>
      </c>
      <c r="AV440" s="13" t="s">
        <v>85</v>
      </c>
      <c r="AW440" s="13" t="s">
        <v>35</v>
      </c>
      <c r="AX440" s="13" t="s">
        <v>75</v>
      </c>
      <c r="AY440" s="212" t="s">
        <v>137</v>
      </c>
    </row>
    <row r="441" spans="2:51" s="13" customFormat="1" ht="11.25">
      <c r="B441" s="201"/>
      <c r="C441" s="202"/>
      <c r="D441" s="203" t="s">
        <v>145</v>
      </c>
      <c r="E441" s="204" t="s">
        <v>19</v>
      </c>
      <c r="F441" s="205" t="s">
        <v>698</v>
      </c>
      <c r="G441" s="202"/>
      <c r="H441" s="206">
        <v>25.28</v>
      </c>
      <c r="I441" s="207"/>
      <c r="J441" s="202"/>
      <c r="K441" s="202"/>
      <c r="L441" s="208"/>
      <c r="M441" s="209"/>
      <c r="N441" s="210"/>
      <c r="O441" s="210"/>
      <c r="P441" s="210"/>
      <c r="Q441" s="210"/>
      <c r="R441" s="210"/>
      <c r="S441" s="210"/>
      <c r="T441" s="211"/>
      <c r="AT441" s="212" t="s">
        <v>145</v>
      </c>
      <c r="AU441" s="212" t="s">
        <v>85</v>
      </c>
      <c r="AV441" s="13" t="s">
        <v>85</v>
      </c>
      <c r="AW441" s="13" t="s">
        <v>35</v>
      </c>
      <c r="AX441" s="13" t="s">
        <v>75</v>
      </c>
      <c r="AY441" s="212" t="s">
        <v>137</v>
      </c>
    </row>
    <row r="442" spans="2:51" s="14" customFormat="1" ht="11.25">
      <c r="B442" s="213"/>
      <c r="C442" s="214"/>
      <c r="D442" s="203" t="s">
        <v>145</v>
      </c>
      <c r="E442" s="215" t="s">
        <v>19</v>
      </c>
      <c r="F442" s="216" t="s">
        <v>147</v>
      </c>
      <c r="G442" s="214"/>
      <c r="H442" s="217">
        <v>1224.166</v>
      </c>
      <c r="I442" s="218"/>
      <c r="J442" s="214"/>
      <c r="K442" s="214"/>
      <c r="L442" s="219"/>
      <c r="M442" s="220"/>
      <c r="N442" s="221"/>
      <c r="O442" s="221"/>
      <c r="P442" s="221"/>
      <c r="Q442" s="221"/>
      <c r="R442" s="221"/>
      <c r="S442" s="221"/>
      <c r="T442" s="222"/>
      <c r="AT442" s="223" t="s">
        <v>145</v>
      </c>
      <c r="AU442" s="223" t="s">
        <v>85</v>
      </c>
      <c r="AV442" s="14" t="s">
        <v>144</v>
      </c>
      <c r="AW442" s="14" t="s">
        <v>35</v>
      </c>
      <c r="AX442" s="14" t="s">
        <v>83</v>
      </c>
      <c r="AY442" s="223" t="s">
        <v>137</v>
      </c>
    </row>
    <row r="443" spans="1:65" s="2" customFormat="1" ht="16.5" customHeight="1">
      <c r="A443" s="35"/>
      <c r="B443" s="36"/>
      <c r="C443" s="188" t="s">
        <v>699</v>
      </c>
      <c r="D443" s="188" t="s">
        <v>139</v>
      </c>
      <c r="E443" s="189" t="s">
        <v>700</v>
      </c>
      <c r="F443" s="190" t="s">
        <v>701</v>
      </c>
      <c r="G443" s="191" t="s">
        <v>216</v>
      </c>
      <c r="H443" s="192">
        <v>263.56</v>
      </c>
      <c r="I443" s="193"/>
      <c r="J443" s="194">
        <f>ROUND(I443*H443,2)</f>
        <v>0</v>
      </c>
      <c r="K443" s="190" t="s">
        <v>143</v>
      </c>
      <c r="L443" s="40"/>
      <c r="M443" s="195" t="s">
        <v>19</v>
      </c>
      <c r="N443" s="196" t="s">
        <v>46</v>
      </c>
      <c r="O443" s="65"/>
      <c r="P443" s="197">
        <f>O443*H443</f>
        <v>0</v>
      </c>
      <c r="Q443" s="197">
        <v>0</v>
      </c>
      <c r="R443" s="197">
        <f>Q443*H443</f>
        <v>0</v>
      </c>
      <c r="S443" s="197">
        <v>0</v>
      </c>
      <c r="T443" s="198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199" t="s">
        <v>144</v>
      </c>
      <c r="AT443" s="199" t="s">
        <v>139</v>
      </c>
      <c r="AU443" s="199" t="s">
        <v>85</v>
      </c>
      <c r="AY443" s="18" t="s">
        <v>137</v>
      </c>
      <c r="BE443" s="200">
        <f>IF(N443="základní",J443,0)</f>
        <v>0</v>
      </c>
      <c r="BF443" s="200">
        <f>IF(N443="snížená",J443,0)</f>
        <v>0</v>
      </c>
      <c r="BG443" s="200">
        <f>IF(N443="zákl. přenesená",J443,0)</f>
        <v>0</v>
      </c>
      <c r="BH443" s="200">
        <f>IF(N443="sníž. přenesená",J443,0)</f>
        <v>0</v>
      </c>
      <c r="BI443" s="200">
        <f>IF(N443="nulová",J443,0)</f>
        <v>0</v>
      </c>
      <c r="BJ443" s="18" t="s">
        <v>83</v>
      </c>
      <c r="BK443" s="200">
        <f>ROUND(I443*H443,2)</f>
        <v>0</v>
      </c>
      <c r="BL443" s="18" t="s">
        <v>144</v>
      </c>
      <c r="BM443" s="199" t="s">
        <v>702</v>
      </c>
    </row>
    <row r="444" spans="2:51" s="13" customFormat="1" ht="11.25">
      <c r="B444" s="201"/>
      <c r="C444" s="202"/>
      <c r="D444" s="203" t="s">
        <v>145</v>
      </c>
      <c r="E444" s="204" t="s">
        <v>19</v>
      </c>
      <c r="F444" s="205" t="s">
        <v>703</v>
      </c>
      <c r="G444" s="202"/>
      <c r="H444" s="206">
        <v>16.696</v>
      </c>
      <c r="I444" s="207"/>
      <c r="J444" s="202"/>
      <c r="K444" s="202"/>
      <c r="L444" s="208"/>
      <c r="M444" s="209"/>
      <c r="N444" s="210"/>
      <c r="O444" s="210"/>
      <c r="P444" s="210"/>
      <c r="Q444" s="210"/>
      <c r="R444" s="210"/>
      <c r="S444" s="210"/>
      <c r="T444" s="211"/>
      <c r="AT444" s="212" t="s">
        <v>145</v>
      </c>
      <c r="AU444" s="212" t="s">
        <v>85</v>
      </c>
      <c r="AV444" s="13" t="s">
        <v>85</v>
      </c>
      <c r="AW444" s="13" t="s">
        <v>35</v>
      </c>
      <c r="AX444" s="13" t="s">
        <v>75</v>
      </c>
      <c r="AY444" s="212" t="s">
        <v>137</v>
      </c>
    </row>
    <row r="445" spans="2:51" s="13" customFormat="1" ht="11.25">
      <c r="B445" s="201"/>
      <c r="C445" s="202"/>
      <c r="D445" s="203" t="s">
        <v>145</v>
      </c>
      <c r="E445" s="204" t="s">
        <v>19</v>
      </c>
      <c r="F445" s="205" t="s">
        <v>704</v>
      </c>
      <c r="G445" s="202"/>
      <c r="H445" s="206">
        <v>69.744</v>
      </c>
      <c r="I445" s="207"/>
      <c r="J445" s="202"/>
      <c r="K445" s="202"/>
      <c r="L445" s="208"/>
      <c r="M445" s="209"/>
      <c r="N445" s="210"/>
      <c r="O445" s="210"/>
      <c r="P445" s="210"/>
      <c r="Q445" s="210"/>
      <c r="R445" s="210"/>
      <c r="S445" s="210"/>
      <c r="T445" s="211"/>
      <c r="AT445" s="212" t="s">
        <v>145</v>
      </c>
      <c r="AU445" s="212" t="s">
        <v>85</v>
      </c>
      <c r="AV445" s="13" t="s">
        <v>85</v>
      </c>
      <c r="AW445" s="13" t="s">
        <v>35</v>
      </c>
      <c r="AX445" s="13" t="s">
        <v>75</v>
      </c>
      <c r="AY445" s="212" t="s">
        <v>137</v>
      </c>
    </row>
    <row r="446" spans="2:51" s="13" customFormat="1" ht="11.25">
      <c r="B446" s="201"/>
      <c r="C446" s="202"/>
      <c r="D446" s="203" t="s">
        <v>145</v>
      </c>
      <c r="E446" s="204" t="s">
        <v>19</v>
      </c>
      <c r="F446" s="205" t="s">
        <v>705</v>
      </c>
      <c r="G446" s="202"/>
      <c r="H446" s="206">
        <v>177.12</v>
      </c>
      <c r="I446" s="207"/>
      <c r="J446" s="202"/>
      <c r="K446" s="202"/>
      <c r="L446" s="208"/>
      <c r="M446" s="209"/>
      <c r="N446" s="210"/>
      <c r="O446" s="210"/>
      <c r="P446" s="210"/>
      <c r="Q446" s="210"/>
      <c r="R446" s="210"/>
      <c r="S446" s="210"/>
      <c r="T446" s="211"/>
      <c r="AT446" s="212" t="s">
        <v>145</v>
      </c>
      <c r="AU446" s="212" t="s">
        <v>85</v>
      </c>
      <c r="AV446" s="13" t="s">
        <v>85</v>
      </c>
      <c r="AW446" s="13" t="s">
        <v>35</v>
      </c>
      <c r="AX446" s="13" t="s">
        <v>75</v>
      </c>
      <c r="AY446" s="212" t="s">
        <v>137</v>
      </c>
    </row>
    <row r="447" spans="2:51" s="14" customFormat="1" ht="11.25">
      <c r="B447" s="213"/>
      <c r="C447" s="214"/>
      <c r="D447" s="203" t="s">
        <v>145</v>
      </c>
      <c r="E447" s="215" t="s">
        <v>19</v>
      </c>
      <c r="F447" s="216" t="s">
        <v>147</v>
      </c>
      <c r="G447" s="214"/>
      <c r="H447" s="217">
        <v>263.56</v>
      </c>
      <c r="I447" s="218"/>
      <c r="J447" s="214"/>
      <c r="K447" s="214"/>
      <c r="L447" s="219"/>
      <c r="M447" s="220"/>
      <c r="N447" s="221"/>
      <c r="O447" s="221"/>
      <c r="P447" s="221"/>
      <c r="Q447" s="221"/>
      <c r="R447" s="221"/>
      <c r="S447" s="221"/>
      <c r="T447" s="222"/>
      <c r="AT447" s="223" t="s">
        <v>145</v>
      </c>
      <c r="AU447" s="223" t="s">
        <v>85</v>
      </c>
      <c r="AV447" s="14" t="s">
        <v>144</v>
      </c>
      <c r="AW447" s="14" t="s">
        <v>35</v>
      </c>
      <c r="AX447" s="14" t="s">
        <v>83</v>
      </c>
      <c r="AY447" s="223" t="s">
        <v>137</v>
      </c>
    </row>
    <row r="448" spans="1:65" s="2" customFormat="1" ht="16.5" customHeight="1">
      <c r="A448" s="35"/>
      <c r="B448" s="36"/>
      <c r="C448" s="188" t="s">
        <v>297</v>
      </c>
      <c r="D448" s="188" t="s">
        <v>139</v>
      </c>
      <c r="E448" s="189" t="s">
        <v>706</v>
      </c>
      <c r="F448" s="190" t="s">
        <v>707</v>
      </c>
      <c r="G448" s="191" t="s">
        <v>224</v>
      </c>
      <c r="H448" s="192">
        <v>227.96</v>
      </c>
      <c r="I448" s="193"/>
      <c r="J448" s="194">
        <f>ROUND(I448*H448,2)</f>
        <v>0</v>
      </c>
      <c r="K448" s="190" t="s">
        <v>19</v>
      </c>
      <c r="L448" s="40"/>
      <c r="M448" s="195" t="s">
        <v>19</v>
      </c>
      <c r="N448" s="196" t="s">
        <v>46</v>
      </c>
      <c r="O448" s="65"/>
      <c r="P448" s="197">
        <f>O448*H448</f>
        <v>0</v>
      </c>
      <c r="Q448" s="197">
        <v>0</v>
      </c>
      <c r="R448" s="197">
        <f>Q448*H448</f>
        <v>0</v>
      </c>
      <c r="S448" s="197">
        <v>0</v>
      </c>
      <c r="T448" s="198">
        <f>S448*H448</f>
        <v>0</v>
      </c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R448" s="199" t="s">
        <v>144</v>
      </c>
      <c r="AT448" s="199" t="s">
        <v>139</v>
      </c>
      <c r="AU448" s="199" t="s">
        <v>85</v>
      </c>
      <c r="AY448" s="18" t="s">
        <v>137</v>
      </c>
      <c r="BE448" s="200">
        <f>IF(N448="základní",J448,0)</f>
        <v>0</v>
      </c>
      <c r="BF448" s="200">
        <f>IF(N448="snížená",J448,0)</f>
        <v>0</v>
      </c>
      <c r="BG448" s="200">
        <f>IF(N448="zákl. přenesená",J448,0)</f>
        <v>0</v>
      </c>
      <c r="BH448" s="200">
        <f>IF(N448="sníž. přenesená",J448,0)</f>
        <v>0</v>
      </c>
      <c r="BI448" s="200">
        <f>IF(N448="nulová",J448,0)</f>
        <v>0</v>
      </c>
      <c r="BJ448" s="18" t="s">
        <v>83</v>
      </c>
      <c r="BK448" s="200">
        <f>ROUND(I448*H448,2)</f>
        <v>0</v>
      </c>
      <c r="BL448" s="18" t="s">
        <v>144</v>
      </c>
      <c r="BM448" s="199" t="s">
        <v>708</v>
      </c>
    </row>
    <row r="449" spans="2:51" s="13" customFormat="1" ht="11.25">
      <c r="B449" s="201"/>
      <c r="C449" s="202"/>
      <c r="D449" s="203" t="s">
        <v>145</v>
      </c>
      <c r="E449" s="204" t="s">
        <v>19</v>
      </c>
      <c r="F449" s="205" t="s">
        <v>709</v>
      </c>
      <c r="G449" s="202"/>
      <c r="H449" s="206">
        <v>24.26</v>
      </c>
      <c r="I449" s="207"/>
      <c r="J449" s="202"/>
      <c r="K449" s="202"/>
      <c r="L449" s="208"/>
      <c r="M449" s="209"/>
      <c r="N449" s="210"/>
      <c r="O449" s="210"/>
      <c r="P449" s="210"/>
      <c r="Q449" s="210"/>
      <c r="R449" s="210"/>
      <c r="S449" s="210"/>
      <c r="T449" s="211"/>
      <c r="AT449" s="212" t="s">
        <v>145</v>
      </c>
      <c r="AU449" s="212" t="s">
        <v>85</v>
      </c>
      <c r="AV449" s="13" t="s">
        <v>85</v>
      </c>
      <c r="AW449" s="13" t="s">
        <v>35</v>
      </c>
      <c r="AX449" s="13" t="s">
        <v>75</v>
      </c>
      <c r="AY449" s="212" t="s">
        <v>137</v>
      </c>
    </row>
    <row r="450" spans="2:51" s="13" customFormat="1" ht="11.25">
      <c r="B450" s="201"/>
      <c r="C450" s="202"/>
      <c r="D450" s="203" t="s">
        <v>145</v>
      </c>
      <c r="E450" s="204" t="s">
        <v>19</v>
      </c>
      <c r="F450" s="205" t="s">
        <v>710</v>
      </c>
      <c r="G450" s="202"/>
      <c r="H450" s="206">
        <v>95.98</v>
      </c>
      <c r="I450" s="207"/>
      <c r="J450" s="202"/>
      <c r="K450" s="202"/>
      <c r="L450" s="208"/>
      <c r="M450" s="209"/>
      <c r="N450" s="210"/>
      <c r="O450" s="210"/>
      <c r="P450" s="210"/>
      <c r="Q450" s="210"/>
      <c r="R450" s="210"/>
      <c r="S450" s="210"/>
      <c r="T450" s="211"/>
      <c r="AT450" s="212" t="s">
        <v>145</v>
      </c>
      <c r="AU450" s="212" t="s">
        <v>85</v>
      </c>
      <c r="AV450" s="13" t="s">
        <v>85</v>
      </c>
      <c r="AW450" s="13" t="s">
        <v>35</v>
      </c>
      <c r="AX450" s="13" t="s">
        <v>75</v>
      </c>
      <c r="AY450" s="212" t="s">
        <v>137</v>
      </c>
    </row>
    <row r="451" spans="2:51" s="13" customFormat="1" ht="11.25">
      <c r="B451" s="201"/>
      <c r="C451" s="202"/>
      <c r="D451" s="203" t="s">
        <v>145</v>
      </c>
      <c r="E451" s="204" t="s">
        <v>19</v>
      </c>
      <c r="F451" s="205" t="s">
        <v>711</v>
      </c>
      <c r="G451" s="202"/>
      <c r="H451" s="206">
        <v>6.6</v>
      </c>
      <c r="I451" s="207"/>
      <c r="J451" s="202"/>
      <c r="K451" s="202"/>
      <c r="L451" s="208"/>
      <c r="M451" s="209"/>
      <c r="N451" s="210"/>
      <c r="O451" s="210"/>
      <c r="P451" s="210"/>
      <c r="Q451" s="210"/>
      <c r="R451" s="210"/>
      <c r="S451" s="210"/>
      <c r="T451" s="211"/>
      <c r="AT451" s="212" t="s">
        <v>145</v>
      </c>
      <c r="AU451" s="212" t="s">
        <v>85</v>
      </c>
      <c r="AV451" s="13" t="s">
        <v>85</v>
      </c>
      <c r="AW451" s="13" t="s">
        <v>35</v>
      </c>
      <c r="AX451" s="13" t="s">
        <v>75</v>
      </c>
      <c r="AY451" s="212" t="s">
        <v>137</v>
      </c>
    </row>
    <row r="452" spans="2:51" s="13" customFormat="1" ht="11.25">
      <c r="B452" s="201"/>
      <c r="C452" s="202"/>
      <c r="D452" s="203" t="s">
        <v>145</v>
      </c>
      <c r="E452" s="204" t="s">
        <v>19</v>
      </c>
      <c r="F452" s="205" t="s">
        <v>712</v>
      </c>
      <c r="G452" s="202"/>
      <c r="H452" s="206">
        <v>101.12</v>
      </c>
      <c r="I452" s="207"/>
      <c r="J452" s="202"/>
      <c r="K452" s="202"/>
      <c r="L452" s="208"/>
      <c r="M452" s="209"/>
      <c r="N452" s="210"/>
      <c r="O452" s="210"/>
      <c r="P452" s="210"/>
      <c r="Q452" s="210"/>
      <c r="R452" s="210"/>
      <c r="S452" s="210"/>
      <c r="T452" s="211"/>
      <c r="AT452" s="212" t="s">
        <v>145</v>
      </c>
      <c r="AU452" s="212" t="s">
        <v>85</v>
      </c>
      <c r="AV452" s="13" t="s">
        <v>85</v>
      </c>
      <c r="AW452" s="13" t="s">
        <v>35</v>
      </c>
      <c r="AX452" s="13" t="s">
        <v>75</v>
      </c>
      <c r="AY452" s="212" t="s">
        <v>137</v>
      </c>
    </row>
    <row r="453" spans="2:51" s="14" customFormat="1" ht="11.25">
      <c r="B453" s="213"/>
      <c r="C453" s="214"/>
      <c r="D453" s="203" t="s">
        <v>145</v>
      </c>
      <c r="E453" s="215" t="s">
        <v>19</v>
      </c>
      <c r="F453" s="216" t="s">
        <v>147</v>
      </c>
      <c r="G453" s="214"/>
      <c r="H453" s="217">
        <v>227.96</v>
      </c>
      <c r="I453" s="218"/>
      <c r="J453" s="214"/>
      <c r="K453" s="214"/>
      <c r="L453" s="219"/>
      <c r="M453" s="220"/>
      <c r="N453" s="221"/>
      <c r="O453" s="221"/>
      <c r="P453" s="221"/>
      <c r="Q453" s="221"/>
      <c r="R453" s="221"/>
      <c r="S453" s="221"/>
      <c r="T453" s="222"/>
      <c r="AT453" s="223" t="s">
        <v>145</v>
      </c>
      <c r="AU453" s="223" t="s">
        <v>85</v>
      </c>
      <c r="AV453" s="14" t="s">
        <v>144</v>
      </c>
      <c r="AW453" s="14" t="s">
        <v>35</v>
      </c>
      <c r="AX453" s="14" t="s">
        <v>83</v>
      </c>
      <c r="AY453" s="223" t="s">
        <v>137</v>
      </c>
    </row>
    <row r="454" spans="1:65" s="2" customFormat="1" ht="16.5" customHeight="1">
      <c r="A454" s="35"/>
      <c r="B454" s="36"/>
      <c r="C454" s="234" t="s">
        <v>713</v>
      </c>
      <c r="D454" s="234" t="s">
        <v>218</v>
      </c>
      <c r="E454" s="235" t="s">
        <v>714</v>
      </c>
      <c r="F454" s="236" t="s">
        <v>715</v>
      </c>
      <c r="G454" s="237" t="s">
        <v>224</v>
      </c>
      <c r="H454" s="238">
        <v>239.358</v>
      </c>
      <c r="I454" s="239"/>
      <c r="J454" s="240">
        <f>ROUND(I454*H454,2)</f>
        <v>0</v>
      </c>
      <c r="K454" s="236" t="s">
        <v>143</v>
      </c>
      <c r="L454" s="241"/>
      <c r="M454" s="242" t="s">
        <v>19</v>
      </c>
      <c r="N454" s="243" t="s">
        <v>46</v>
      </c>
      <c r="O454" s="65"/>
      <c r="P454" s="197">
        <f>O454*H454</f>
        <v>0</v>
      </c>
      <c r="Q454" s="197">
        <v>0</v>
      </c>
      <c r="R454" s="197">
        <f>Q454*H454</f>
        <v>0</v>
      </c>
      <c r="S454" s="197">
        <v>0</v>
      </c>
      <c r="T454" s="198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199" t="s">
        <v>158</v>
      </c>
      <c r="AT454" s="199" t="s">
        <v>218</v>
      </c>
      <c r="AU454" s="199" t="s">
        <v>85</v>
      </c>
      <c r="AY454" s="18" t="s">
        <v>137</v>
      </c>
      <c r="BE454" s="200">
        <f>IF(N454="základní",J454,0)</f>
        <v>0</v>
      </c>
      <c r="BF454" s="200">
        <f>IF(N454="snížená",J454,0)</f>
        <v>0</v>
      </c>
      <c r="BG454" s="200">
        <f>IF(N454="zákl. přenesená",J454,0)</f>
        <v>0</v>
      </c>
      <c r="BH454" s="200">
        <f>IF(N454="sníž. přenesená",J454,0)</f>
        <v>0</v>
      </c>
      <c r="BI454" s="200">
        <f>IF(N454="nulová",J454,0)</f>
        <v>0</v>
      </c>
      <c r="BJ454" s="18" t="s">
        <v>83</v>
      </c>
      <c r="BK454" s="200">
        <f>ROUND(I454*H454,2)</f>
        <v>0</v>
      </c>
      <c r="BL454" s="18" t="s">
        <v>144</v>
      </c>
      <c r="BM454" s="199" t="s">
        <v>716</v>
      </c>
    </row>
    <row r="455" spans="2:51" s="13" customFormat="1" ht="11.25">
      <c r="B455" s="201"/>
      <c r="C455" s="202"/>
      <c r="D455" s="203" t="s">
        <v>145</v>
      </c>
      <c r="E455" s="204" t="s">
        <v>19</v>
      </c>
      <c r="F455" s="205" t="s">
        <v>717</v>
      </c>
      <c r="G455" s="202"/>
      <c r="H455" s="206">
        <v>239.358</v>
      </c>
      <c r="I455" s="207"/>
      <c r="J455" s="202"/>
      <c r="K455" s="202"/>
      <c r="L455" s="208"/>
      <c r="M455" s="209"/>
      <c r="N455" s="210"/>
      <c r="O455" s="210"/>
      <c r="P455" s="210"/>
      <c r="Q455" s="210"/>
      <c r="R455" s="210"/>
      <c r="S455" s="210"/>
      <c r="T455" s="211"/>
      <c r="AT455" s="212" t="s">
        <v>145</v>
      </c>
      <c r="AU455" s="212" t="s">
        <v>85</v>
      </c>
      <c r="AV455" s="13" t="s">
        <v>85</v>
      </c>
      <c r="AW455" s="13" t="s">
        <v>35</v>
      </c>
      <c r="AX455" s="13" t="s">
        <v>75</v>
      </c>
      <c r="AY455" s="212" t="s">
        <v>137</v>
      </c>
    </row>
    <row r="456" spans="2:51" s="14" customFormat="1" ht="11.25">
      <c r="B456" s="213"/>
      <c r="C456" s="214"/>
      <c r="D456" s="203" t="s">
        <v>145</v>
      </c>
      <c r="E456" s="215" t="s">
        <v>19</v>
      </c>
      <c r="F456" s="216" t="s">
        <v>147</v>
      </c>
      <c r="G456" s="214"/>
      <c r="H456" s="217">
        <v>239.358</v>
      </c>
      <c r="I456" s="218"/>
      <c r="J456" s="214"/>
      <c r="K456" s="214"/>
      <c r="L456" s="219"/>
      <c r="M456" s="220"/>
      <c r="N456" s="221"/>
      <c r="O456" s="221"/>
      <c r="P456" s="221"/>
      <c r="Q456" s="221"/>
      <c r="R456" s="221"/>
      <c r="S456" s="221"/>
      <c r="T456" s="222"/>
      <c r="AT456" s="223" t="s">
        <v>145</v>
      </c>
      <c r="AU456" s="223" t="s">
        <v>85</v>
      </c>
      <c r="AV456" s="14" t="s">
        <v>144</v>
      </c>
      <c r="AW456" s="14" t="s">
        <v>35</v>
      </c>
      <c r="AX456" s="14" t="s">
        <v>83</v>
      </c>
      <c r="AY456" s="223" t="s">
        <v>137</v>
      </c>
    </row>
    <row r="457" spans="2:63" s="12" customFormat="1" ht="22.9" customHeight="1">
      <c r="B457" s="172"/>
      <c r="C457" s="173"/>
      <c r="D457" s="174" t="s">
        <v>74</v>
      </c>
      <c r="E457" s="186" t="s">
        <v>264</v>
      </c>
      <c r="F457" s="186" t="s">
        <v>718</v>
      </c>
      <c r="G457" s="173"/>
      <c r="H457" s="173"/>
      <c r="I457" s="176"/>
      <c r="J457" s="187">
        <f>BK457</f>
        <v>0</v>
      </c>
      <c r="K457" s="173"/>
      <c r="L457" s="178"/>
      <c r="M457" s="179"/>
      <c r="N457" s="180"/>
      <c r="O457" s="180"/>
      <c r="P457" s="181">
        <f>SUM(P458:P628)</f>
        <v>0</v>
      </c>
      <c r="Q457" s="180"/>
      <c r="R457" s="181">
        <f>SUM(R458:R628)</f>
        <v>0</v>
      </c>
      <c r="S457" s="180"/>
      <c r="T457" s="182">
        <f>SUM(T458:T628)</f>
        <v>0</v>
      </c>
      <c r="AR457" s="183" t="s">
        <v>83</v>
      </c>
      <c r="AT457" s="184" t="s">
        <v>74</v>
      </c>
      <c r="AU457" s="184" t="s">
        <v>83</v>
      </c>
      <c r="AY457" s="183" t="s">
        <v>137</v>
      </c>
      <c r="BK457" s="185">
        <f>SUM(BK458:BK628)</f>
        <v>0</v>
      </c>
    </row>
    <row r="458" spans="1:65" s="2" customFormat="1" ht="16.5" customHeight="1">
      <c r="A458" s="35"/>
      <c r="B458" s="36"/>
      <c r="C458" s="188" t="s">
        <v>300</v>
      </c>
      <c r="D458" s="188" t="s">
        <v>139</v>
      </c>
      <c r="E458" s="189" t="s">
        <v>719</v>
      </c>
      <c r="F458" s="190" t="s">
        <v>720</v>
      </c>
      <c r="G458" s="191" t="s">
        <v>216</v>
      </c>
      <c r="H458" s="192">
        <v>291.992</v>
      </c>
      <c r="I458" s="193"/>
      <c r="J458" s="194">
        <f>ROUND(I458*H458,2)</f>
        <v>0</v>
      </c>
      <c r="K458" s="190" t="s">
        <v>143</v>
      </c>
      <c r="L458" s="40"/>
      <c r="M458" s="195" t="s">
        <v>19</v>
      </c>
      <c r="N458" s="196" t="s">
        <v>46</v>
      </c>
      <c r="O458" s="65"/>
      <c r="P458" s="197">
        <f>O458*H458</f>
        <v>0</v>
      </c>
      <c r="Q458" s="197">
        <v>0</v>
      </c>
      <c r="R458" s="197">
        <f>Q458*H458</f>
        <v>0</v>
      </c>
      <c r="S458" s="197">
        <v>0</v>
      </c>
      <c r="T458" s="198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199" t="s">
        <v>144</v>
      </c>
      <c r="AT458" s="199" t="s">
        <v>139</v>
      </c>
      <c r="AU458" s="199" t="s">
        <v>85</v>
      </c>
      <c r="AY458" s="18" t="s">
        <v>137</v>
      </c>
      <c r="BE458" s="200">
        <f>IF(N458="základní",J458,0)</f>
        <v>0</v>
      </c>
      <c r="BF458" s="200">
        <f>IF(N458="snížená",J458,0)</f>
        <v>0</v>
      </c>
      <c r="BG458" s="200">
        <f>IF(N458="zákl. přenesená",J458,0)</f>
        <v>0</v>
      </c>
      <c r="BH458" s="200">
        <f>IF(N458="sníž. přenesená",J458,0)</f>
        <v>0</v>
      </c>
      <c r="BI458" s="200">
        <f>IF(N458="nulová",J458,0)</f>
        <v>0</v>
      </c>
      <c r="BJ458" s="18" t="s">
        <v>83</v>
      </c>
      <c r="BK458" s="200">
        <f>ROUND(I458*H458,2)</f>
        <v>0</v>
      </c>
      <c r="BL458" s="18" t="s">
        <v>144</v>
      </c>
      <c r="BM458" s="199" t="s">
        <v>721</v>
      </c>
    </row>
    <row r="459" spans="2:51" s="13" customFormat="1" ht="11.25">
      <c r="B459" s="201"/>
      <c r="C459" s="202"/>
      <c r="D459" s="203" t="s">
        <v>145</v>
      </c>
      <c r="E459" s="204" t="s">
        <v>19</v>
      </c>
      <c r="F459" s="205" t="s">
        <v>722</v>
      </c>
      <c r="G459" s="202"/>
      <c r="H459" s="206">
        <v>291.992</v>
      </c>
      <c r="I459" s="207"/>
      <c r="J459" s="202"/>
      <c r="K459" s="202"/>
      <c r="L459" s="208"/>
      <c r="M459" s="209"/>
      <c r="N459" s="210"/>
      <c r="O459" s="210"/>
      <c r="P459" s="210"/>
      <c r="Q459" s="210"/>
      <c r="R459" s="210"/>
      <c r="S459" s="210"/>
      <c r="T459" s="211"/>
      <c r="AT459" s="212" t="s">
        <v>145</v>
      </c>
      <c r="AU459" s="212" t="s">
        <v>85</v>
      </c>
      <c r="AV459" s="13" t="s">
        <v>85</v>
      </c>
      <c r="AW459" s="13" t="s">
        <v>35</v>
      </c>
      <c r="AX459" s="13" t="s">
        <v>75</v>
      </c>
      <c r="AY459" s="212" t="s">
        <v>137</v>
      </c>
    </row>
    <row r="460" spans="2:51" s="14" customFormat="1" ht="11.25">
      <c r="B460" s="213"/>
      <c r="C460" s="214"/>
      <c r="D460" s="203" t="s">
        <v>145</v>
      </c>
      <c r="E460" s="215" t="s">
        <v>19</v>
      </c>
      <c r="F460" s="216" t="s">
        <v>147</v>
      </c>
      <c r="G460" s="214"/>
      <c r="H460" s="217">
        <v>291.992</v>
      </c>
      <c r="I460" s="218"/>
      <c r="J460" s="214"/>
      <c r="K460" s="214"/>
      <c r="L460" s="219"/>
      <c r="M460" s="220"/>
      <c r="N460" s="221"/>
      <c r="O460" s="221"/>
      <c r="P460" s="221"/>
      <c r="Q460" s="221"/>
      <c r="R460" s="221"/>
      <c r="S460" s="221"/>
      <c r="T460" s="222"/>
      <c r="AT460" s="223" t="s">
        <v>145</v>
      </c>
      <c r="AU460" s="223" t="s">
        <v>85</v>
      </c>
      <c r="AV460" s="14" t="s">
        <v>144</v>
      </c>
      <c r="AW460" s="14" t="s">
        <v>35</v>
      </c>
      <c r="AX460" s="14" t="s">
        <v>83</v>
      </c>
      <c r="AY460" s="223" t="s">
        <v>137</v>
      </c>
    </row>
    <row r="461" spans="1:65" s="2" customFormat="1" ht="16.5" customHeight="1">
      <c r="A461" s="35"/>
      <c r="B461" s="36"/>
      <c r="C461" s="188" t="s">
        <v>723</v>
      </c>
      <c r="D461" s="188" t="s">
        <v>139</v>
      </c>
      <c r="E461" s="189" t="s">
        <v>724</v>
      </c>
      <c r="F461" s="190" t="s">
        <v>725</v>
      </c>
      <c r="G461" s="191" t="s">
        <v>216</v>
      </c>
      <c r="H461" s="192">
        <v>2006.404</v>
      </c>
      <c r="I461" s="193"/>
      <c r="J461" s="194">
        <f>ROUND(I461*H461,2)</f>
        <v>0</v>
      </c>
      <c r="K461" s="190" t="s">
        <v>143</v>
      </c>
      <c r="L461" s="40"/>
      <c r="M461" s="195" t="s">
        <v>19</v>
      </c>
      <c r="N461" s="196" t="s">
        <v>46</v>
      </c>
      <c r="O461" s="65"/>
      <c r="P461" s="197">
        <f>O461*H461</f>
        <v>0</v>
      </c>
      <c r="Q461" s="197">
        <v>0</v>
      </c>
      <c r="R461" s="197">
        <f>Q461*H461</f>
        <v>0</v>
      </c>
      <c r="S461" s="197">
        <v>0</v>
      </c>
      <c r="T461" s="198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99" t="s">
        <v>144</v>
      </c>
      <c r="AT461" s="199" t="s">
        <v>139</v>
      </c>
      <c r="AU461" s="199" t="s">
        <v>85</v>
      </c>
      <c r="AY461" s="18" t="s">
        <v>137</v>
      </c>
      <c r="BE461" s="200">
        <f>IF(N461="základní",J461,0)</f>
        <v>0</v>
      </c>
      <c r="BF461" s="200">
        <f>IF(N461="snížená",J461,0)</f>
        <v>0</v>
      </c>
      <c r="BG461" s="200">
        <f>IF(N461="zákl. přenesená",J461,0)</f>
        <v>0</v>
      </c>
      <c r="BH461" s="200">
        <f>IF(N461="sníž. přenesená",J461,0)</f>
        <v>0</v>
      </c>
      <c r="BI461" s="200">
        <f>IF(N461="nulová",J461,0)</f>
        <v>0</v>
      </c>
      <c r="BJ461" s="18" t="s">
        <v>83</v>
      </c>
      <c r="BK461" s="200">
        <f>ROUND(I461*H461,2)</f>
        <v>0</v>
      </c>
      <c r="BL461" s="18" t="s">
        <v>144</v>
      </c>
      <c r="BM461" s="199" t="s">
        <v>726</v>
      </c>
    </row>
    <row r="462" spans="2:51" s="13" customFormat="1" ht="11.25">
      <c r="B462" s="201"/>
      <c r="C462" s="202"/>
      <c r="D462" s="203" t="s">
        <v>145</v>
      </c>
      <c r="E462" s="204" t="s">
        <v>19</v>
      </c>
      <c r="F462" s="205" t="s">
        <v>727</v>
      </c>
      <c r="G462" s="202"/>
      <c r="H462" s="206">
        <v>1808.992</v>
      </c>
      <c r="I462" s="207"/>
      <c r="J462" s="202"/>
      <c r="K462" s="202"/>
      <c r="L462" s="208"/>
      <c r="M462" s="209"/>
      <c r="N462" s="210"/>
      <c r="O462" s="210"/>
      <c r="P462" s="210"/>
      <c r="Q462" s="210"/>
      <c r="R462" s="210"/>
      <c r="S462" s="210"/>
      <c r="T462" s="211"/>
      <c r="AT462" s="212" t="s">
        <v>145</v>
      </c>
      <c r="AU462" s="212" t="s">
        <v>85</v>
      </c>
      <c r="AV462" s="13" t="s">
        <v>85</v>
      </c>
      <c r="AW462" s="13" t="s">
        <v>35</v>
      </c>
      <c r="AX462" s="13" t="s">
        <v>75</v>
      </c>
      <c r="AY462" s="212" t="s">
        <v>137</v>
      </c>
    </row>
    <row r="463" spans="2:51" s="13" customFormat="1" ht="11.25">
      <c r="B463" s="201"/>
      <c r="C463" s="202"/>
      <c r="D463" s="203" t="s">
        <v>145</v>
      </c>
      <c r="E463" s="204" t="s">
        <v>19</v>
      </c>
      <c r="F463" s="205" t="s">
        <v>728</v>
      </c>
      <c r="G463" s="202"/>
      <c r="H463" s="206">
        <v>197.412</v>
      </c>
      <c r="I463" s="207"/>
      <c r="J463" s="202"/>
      <c r="K463" s="202"/>
      <c r="L463" s="208"/>
      <c r="M463" s="209"/>
      <c r="N463" s="210"/>
      <c r="O463" s="210"/>
      <c r="P463" s="210"/>
      <c r="Q463" s="210"/>
      <c r="R463" s="210"/>
      <c r="S463" s="210"/>
      <c r="T463" s="211"/>
      <c r="AT463" s="212" t="s">
        <v>145</v>
      </c>
      <c r="AU463" s="212" t="s">
        <v>85</v>
      </c>
      <c r="AV463" s="13" t="s">
        <v>85</v>
      </c>
      <c r="AW463" s="13" t="s">
        <v>35</v>
      </c>
      <c r="AX463" s="13" t="s">
        <v>75</v>
      </c>
      <c r="AY463" s="212" t="s">
        <v>137</v>
      </c>
    </row>
    <row r="464" spans="2:51" s="14" customFormat="1" ht="11.25">
      <c r="B464" s="213"/>
      <c r="C464" s="214"/>
      <c r="D464" s="203" t="s">
        <v>145</v>
      </c>
      <c r="E464" s="215" t="s">
        <v>19</v>
      </c>
      <c r="F464" s="216" t="s">
        <v>147</v>
      </c>
      <c r="G464" s="214"/>
      <c r="H464" s="217">
        <v>2006.404</v>
      </c>
      <c r="I464" s="218"/>
      <c r="J464" s="214"/>
      <c r="K464" s="214"/>
      <c r="L464" s="219"/>
      <c r="M464" s="220"/>
      <c r="N464" s="221"/>
      <c r="O464" s="221"/>
      <c r="P464" s="221"/>
      <c r="Q464" s="221"/>
      <c r="R464" s="221"/>
      <c r="S464" s="221"/>
      <c r="T464" s="222"/>
      <c r="AT464" s="223" t="s">
        <v>145</v>
      </c>
      <c r="AU464" s="223" t="s">
        <v>85</v>
      </c>
      <c r="AV464" s="14" t="s">
        <v>144</v>
      </c>
      <c r="AW464" s="14" t="s">
        <v>35</v>
      </c>
      <c r="AX464" s="14" t="s">
        <v>83</v>
      </c>
      <c r="AY464" s="223" t="s">
        <v>137</v>
      </c>
    </row>
    <row r="465" spans="1:65" s="2" customFormat="1" ht="16.5" customHeight="1">
      <c r="A465" s="35"/>
      <c r="B465" s="36"/>
      <c r="C465" s="188" t="s">
        <v>304</v>
      </c>
      <c r="D465" s="188" t="s">
        <v>139</v>
      </c>
      <c r="E465" s="189" t="s">
        <v>729</v>
      </c>
      <c r="F465" s="190" t="s">
        <v>730</v>
      </c>
      <c r="G465" s="191" t="s">
        <v>224</v>
      </c>
      <c r="H465" s="192">
        <v>13.7</v>
      </c>
      <c r="I465" s="193"/>
      <c r="J465" s="194">
        <f>ROUND(I465*H465,2)</f>
        <v>0</v>
      </c>
      <c r="K465" s="190" t="s">
        <v>143</v>
      </c>
      <c r="L465" s="40"/>
      <c r="M465" s="195" t="s">
        <v>19</v>
      </c>
      <c r="N465" s="196" t="s">
        <v>46</v>
      </c>
      <c r="O465" s="65"/>
      <c r="P465" s="197">
        <f>O465*H465</f>
        <v>0</v>
      </c>
      <c r="Q465" s="197">
        <v>0</v>
      </c>
      <c r="R465" s="197">
        <f>Q465*H465</f>
        <v>0</v>
      </c>
      <c r="S465" s="197">
        <v>0</v>
      </c>
      <c r="T465" s="198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199" t="s">
        <v>144</v>
      </c>
      <c r="AT465" s="199" t="s">
        <v>139</v>
      </c>
      <c r="AU465" s="199" t="s">
        <v>85</v>
      </c>
      <c r="AY465" s="18" t="s">
        <v>137</v>
      </c>
      <c r="BE465" s="200">
        <f>IF(N465="základní",J465,0)</f>
        <v>0</v>
      </c>
      <c r="BF465" s="200">
        <f>IF(N465="snížená",J465,0)</f>
        <v>0</v>
      </c>
      <c r="BG465" s="200">
        <f>IF(N465="zákl. přenesená",J465,0)</f>
        <v>0</v>
      </c>
      <c r="BH465" s="200">
        <f>IF(N465="sníž. přenesená",J465,0)</f>
        <v>0</v>
      </c>
      <c r="BI465" s="200">
        <f>IF(N465="nulová",J465,0)</f>
        <v>0</v>
      </c>
      <c r="BJ465" s="18" t="s">
        <v>83</v>
      </c>
      <c r="BK465" s="200">
        <f>ROUND(I465*H465,2)</f>
        <v>0</v>
      </c>
      <c r="BL465" s="18" t="s">
        <v>144</v>
      </c>
      <c r="BM465" s="199" t="s">
        <v>731</v>
      </c>
    </row>
    <row r="466" spans="2:51" s="15" customFormat="1" ht="11.25">
      <c r="B466" s="224"/>
      <c r="C466" s="225"/>
      <c r="D466" s="203" t="s">
        <v>145</v>
      </c>
      <c r="E466" s="226" t="s">
        <v>19</v>
      </c>
      <c r="F466" s="227" t="s">
        <v>732</v>
      </c>
      <c r="G466" s="225"/>
      <c r="H466" s="226" t="s">
        <v>19</v>
      </c>
      <c r="I466" s="228"/>
      <c r="J466" s="225"/>
      <c r="K466" s="225"/>
      <c r="L466" s="229"/>
      <c r="M466" s="230"/>
      <c r="N466" s="231"/>
      <c r="O466" s="231"/>
      <c r="P466" s="231"/>
      <c r="Q466" s="231"/>
      <c r="R466" s="231"/>
      <c r="S466" s="231"/>
      <c r="T466" s="232"/>
      <c r="AT466" s="233" t="s">
        <v>145</v>
      </c>
      <c r="AU466" s="233" t="s">
        <v>85</v>
      </c>
      <c r="AV466" s="15" t="s">
        <v>83</v>
      </c>
      <c r="AW466" s="15" t="s">
        <v>35</v>
      </c>
      <c r="AX466" s="15" t="s">
        <v>75</v>
      </c>
      <c r="AY466" s="233" t="s">
        <v>137</v>
      </c>
    </row>
    <row r="467" spans="2:51" s="13" customFormat="1" ht="11.25">
      <c r="B467" s="201"/>
      <c r="C467" s="202"/>
      <c r="D467" s="203" t="s">
        <v>145</v>
      </c>
      <c r="E467" s="204" t="s">
        <v>19</v>
      </c>
      <c r="F467" s="205" t="s">
        <v>733</v>
      </c>
      <c r="G467" s="202"/>
      <c r="H467" s="206">
        <v>13.7</v>
      </c>
      <c r="I467" s="207"/>
      <c r="J467" s="202"/>
      <c r="K467" s="202"/>
      <c r="L467" s="208"/>
      <c r="M467" s="209"/>
      <c r="N467" s="210"/>
      <c r="O467" s="210"/>
      <c r="P467" s="210"/>
      <c r="Q467" s="210"/>
      <c r="R467" s="210"/>
      <c r="S467" s="210"/>
      <c r="T467" s="211"/>
      <c r="AT467" s="212" t="s">
        <v>145</v>
      </c>
      <c r="AU467" s="212" t="s">
        <v>85</v>
      </c>
      <c r="AV467" s="13" t="s">
        <v>85</v>
      </c>
      <c r="AW467" s="13" t="s">
        <v>35</v>
      </c>
      <c r="AX467" s="13" t="s">
        <v>75</v>
      </c>
      <c r="AY467" s="212" t="s">
        <v>137</v>
      </c>
    </row>
    <row r="468" spans="2:51" s="14" customFormat="1" ht="11.25">
      <c r="B468" s="213"/>
      <c r="C468" s="214"/>
      <c r="D468" s="203" t="s">
        <v>145</v>
      </c>
      <c r="E468" s="215" t="s">
        <v>19</v>
      </c>
      <c r="F468" s="216" t="s">
        <v>147</v>
      </c>
      <c r="G468" s="214"/>
      <c r="H468" s="217">
        <v>13.7</v>
      </c>
      <c r="I468" s="218"/>
      <c r="J468" s="214"/>
      <c r="K468" s="214"/>
      <c r="L468" s="219"/>
      <c r="M468" s="220"/>
      <c r="N468" s="221"/>
      <c r="O468" s="221"/>
      <c r="P468" s="221"/>
      <c r="Q468" s="221"/>
      <c r="R468" s="221"/>
      <c r="S468" s="221"/>
      <c r="T468" s="222"/>
      <c r="AT468" s="223" t="s">
        <v>145</v>
      </c>
      <c r="AU468" s="223" t="s">
        <v>85</v>
      </c>
      <c r="AV468" s="14" t="s">
        <v>144</v>
      </c>
      <c r="AW468" s="14" t="s">
        <v>35</v>
      </c>
      <c r="AX468" s="14" t="s">
        <v>83</v>
      </c>
      <c r="AY468" s="223" t="s">
        <v>137</v>
      </c>
    </row>
    <row r="469" spans="1:65" s="2" customFormat="1" ht="16.5" customHeight="1">
      <c r="A469" s="35"/>
      <c r="B469" s="36"/>
      <c r="C469" s="234" t="s">
        <v>734</v>
      </c>
      <c r="D469" s="234" t="s">
        <v>218</v>
      </c>
      <c r="E469" s="235" t="s">
        <v>735</v>
      </c>
      <c r="F469" s="236" t="s">
        <v>736</v>
      </c>
      <c r="G469" s="237" t="s">
        <v>224</v>
      </c>
      <c r="H469" s="238">
        <v>14.385</v>
      </c>
      <c r="I469" s="239"/>
      <c r="J469" s="240">
        <f>ROUND(I469*H469,2)</f>
        <v>0</v>
      </c>
      <c r="K469" s="236" t="s">
        <v>143</v>
      </c>
      <c r="L469" s="241"/>
      <c r="M469" s="242" t="s">
        <v>19</v>
      </c>
      <c r="N469" s="243" t="s">
        <v>46</v>
      </c>
      <c r="O469" s="65"/>
      <c r="P469" s="197">
        <f>O469*H469</f>
        <v>0</v>
      </c>
      <c r="Q469" s="197">
        <v>0</v>
      </c>
      <c r="R469" s="197">
        <f>Q469*H469</f>
        <v>0</v>
      </c>
      <c r="S469" s="197">
        <v>0</v>
      </c>
      <c r="T469" s="198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99" t="s">
        <v>158</v>
      </c>
      <c r="AT469" s="199" t="s">
        <v>218</v>
      </c>
      <c r="AU469" s="199" t="s">
        <v>85</v>
      </c>
      <c r="AY469" s="18" t="s">
        <v>137</v>
      </c>
      <c r="BE469" s="200">
        <f>IF(N469="základní",J469,0)</f>
        <v>0</v>
      </c>
      <c r="BF469" s="200">
        <f>IF(N469="snížená",J469,0)</f>
        <v>0</v>
      </c>
      <c r="BG469" s="200">
        <f>IF(N469="zákl. přenesená",J469,0)</f>
        <v>0</v>
      </c>
      <c r="BH469" s="200">
        <f>IF(N469="sníž. přenesená",J469,0)</f>
        <v>0</v>
      </c>
      <c r="BI469" s="200">
        <f>IF(N469="nulová",J469,0)</f>
        <v>0</v>
      </c>
      <c r="BJ469" s="18" t="s">
        <v>83</v>
      </c>
      <c r="BK469" s="200">
        <f>ROUND(I469*H469,2)</f>
        <v>0</v>
      </c>
      <c r="BL469" s="18" t="s">
        <v>144</v>
      </c>
      <c r="BM469" s="199" t="s">
        <v>737</v>
      </c>
    </row>
    <row r="470" spans="2:51" s="13" customFormat="1" ht="11.25">
      <c r="B470" s="201"/>
      <c r="C470" s="202"/>
      <c r="D470" s="203" t="s">
        <v>145</v>
      </c>
      <c r="E470" s="204" t="s">
        <v>19</v>
      </c>
      <c r="F470" s="205" t="s">
        <v>738</v>
      </c>
      <c r="G470" s="202"/>
      <c r="H470" s="206">
        <v>14.385</v>
      </c>
      <c r="I470" s="207"/>
      <c r="J470" s="202"/>
      <c r="K470" s="202"/>
      <c r="L470" s="208"/>
      <c r="M470" s="209"/>
      <c r="N470" s="210"/>
      <c r="O470" s="210"/>
      <c r="P470" s="210"/>
      <c r="Q470" s="210"/>
      <c r="R470" s="210"/>
      <c r="S470" s="210"/>
      <c r="T470" s="211"/>
      <c r="AT470" s="212" t="s">
        <v>145</v>
      </c>
      <c r="AU470" s="212" t="s">
        <v>85</v>
      </c>
      <c r="AV470" s="13" t="s">
        <v>85</v>
      </c>
      <c r="AW470" s="13" t="s">
        <v>35</v>
      </c>
      <c r="AX470" s="13" t="s">
        <v>75</v>
      </c>
      <c r="AY470" s="212" t="s">
        <v>137</v>
      </c>
    </row>
    <row r="471" spans="2:51" s="14" customFormat="1" ht="11.25">
      <c r="B471" s="213"/>
      <c r="C471" s="214"/>
      <c r="D471" s="203" t="s">
        <v>145</v>
      </c>
      <c r="E471" s="215" t="s">
        <v>19</v>
      </c>
      <c r="F471" s="216" t="s">
        <v>147</v>
      </c>
      <c r="G471" s="214"/>
      <c r="H471" s="217">
        <v>14.385</v>
      </c>
      <c r="I471" s="218"/>
      <c r="J471" s="214"/>
      <c r="K471" s="214"/>
      <c r="L471" s="219"/>
      <c r="M471" s="220"/>
      <c r="N471" s="221"/>
      <c r="O471" s="221"/>
      <c r="P471" s="221"/>
      <c r="Q471" s="221"/>
      <c r="R471" s="221"/>
      <c r="S471" s="221"/>
      <c r="T471" s="222"/>
      <c r="AT471" s="223" t="s">
        <v>145</v>
      </c>
      <c r="AU471" s="223" t="s">
        <v>85</v>
      </c>
      <c r="AV471" s="14" t="s">
        <v>144</v>
      </c>
      <c r="AW471" s="14" t="s">
        <v>35</v>
      </c>
      <c r="AX471" s="14" t="s">
        <v>83</v>
      </c>
      <c r="AY471" s="223" t="s">
        <v>137</v>
      </c>
    </row>
    <row r="472" spans="1:65" s="2" customFormat="1" ht="16.5" customHeight="1">
      <c r="A472" s="35"/>
      <c r="B472" s="36"/>
      <c r="C472" s="188" t="s">
        <v>307</v>
      </c>
      <c r="D472" s="188" t="s">
        <v>139</v>
      </c>
      <c r="E472" s="189" t="s">
        <v>706</v>
      </c>
      <c r="F472" s="190" t="s">
        <v>707</v>
      </c>
      <c r="G472" s="191" t="s">
        <v>224</v>
      </c>
      <c r="H472" s="192">
        <v>227.96</v>
      </c>
      <c r="I472" s="193"/>
      <c r="J472" s="194">
        <f>ROUND(I472*H472,2)</f>
        <v>0</v>
      </c>
      <c r="K472" s="190" t="s">
        <v>19</v>
      </c>
      <c r="L472" s="40"/>
      <c r="M472" s="195" t="s">
        <v>19</v>
      </c>
      <c r="N472" s="196" t="s">
        <v>46</v>
      </c>
      <c r="O472" s="65"/>
      <c r="P472" s="197">
        <f>O472*H472</f>
        <v>0</v>
      </c>
      <c r="Q472" s="197">
        <v>0</v>
      </c>
      <c r="R472" s="197">
        <f>Q472*H472</f>
        <v>0</v>
      </c>
      <c r="S472" s="197">
        <v>0</v>
      </c>
      <c r="T472" s="198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199" t="s">
        <v>144</v>
      </c>
      <c r="AT472" s="199" t="s">
        <v>139</v>
      </c>
      <c r="AU472" s="199" t="s">
        <v>85</v>
      </c>
      <c r="AY472" s="18" t="s">
        <v>137</v>
      </c>
      <c r="BE472" s="200">
        <f>IF(N472="základní",J472,0)</f>
        <v>0</v>
      </c>
      <c r="BF472" s="200">
        <f>IF(N472="snížená",J472,0)</f>
        <v>0</v>
      </c>
      <c r="BG472" s="200">
        <f>IF(N472="zákl. přenesená",J472,0)</f>
        <v>0</v>
      </c>
      <c r="BH472" s="200">
        <f>IF(N472="sníž. přenesená",J472,0)</f>
        <v>0</v>
      </c>
      <c r="BI472" s="200">
        <f>IF(N472="nulová",J472,0)</f>
        <v>0</v>
      </c>
      <c r="BJ472" s="18" t="s">
        <v>83</v>
      </c>
      <c r="BK472" s="200">
        <f>ROUND(I472*H472,2)</f>
        <v>0</v>
      </c>
      <c r="BL472" s="18" t="s">
        <v>144</v>
      </c>
      <c r="BM472" s="199" t="s">
        <v>739</v>
      </c>
    </row>
    <row r="473" spans="1:65" s="2" customFormat="1" ht="16.5" customHeight="1">
      <c r="A473" s="35"/>
      <c r="B473" s="36"/>
      <c r="C473" s="234" t="s">
        <v>740</v>
      </c>
      <c r="D473" s="234" t="s">
        <v>218</v>
      </c>
      <c r="E473" s="235" t="s">
        <v>741</v>
      </c>
      <c r="F473" s="236" t="s">
        <v>742</v>
      </c>
      <c r="G473" s="237" t="s">
        <v>224</v>
      </c>
      <c r="H473" s="238">
        <v>239.358</v>
      </c>
      <c r="I473" s="239"/>
      <c r="J473" s="240">
        <f>ROUND(I473*H473,2)</f>
        <v>0</v>
      </c>
      <c r="K473" s="236" t="s">
        <v>143</v>
      </c>
      <c r="L473" s="241"/>
      <c r="M473" s="242" t="s">
        <v>19</v>
      </c>
      <c r="N473" s="243" t="s">
        <v>46</v>
      </c>
      <c r="O473" s="65"/>
      <c r="P473" s="197">
        <f>O473*H473</f>
        <v>0</v>
      </c>
      <c r="Q473" s="197">
        <v>0</v>
      </c>
      <c r="R473" s="197">
        <f>Q473*H473</f>
        <v>0</v>
      </c>
      <c r="S473" s="197">
        <v>0</v>
      </c>
      <c r="T473" s="198">
        <f>S473*H473</f>
        <v>0</v>
      </c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R473" s="199" t="s">
        <v>158</v>
      </c>
      <c r="AT473" s="199" t="s">
        <v>218</v>
      </c>
      <c r="AU473" s="199" t="s">
        <v>85</v>
      </c>
      <c r="AY473" s="18" t="s">
        <v>137</v>
      </c>
      <c r="BE473" s="200">
        <f>IF(N473="základní",J473,0)</f>
        <v>0</v>
      </c>
      <c r="BF473" s="200">
        <f>IF(N473="snížená",J473,0)</f>
        <v>0</v>
      </c>
      <c r="BG473" s="200">
        <f>IF(N473="zákl. přenesená",J473,0)</f>
        <v>0</v>
      </c>
      <c r="BH473" s="200">
        <f>IF(N473="sníž. přenesená",J473,0)</f>
        <v>0</v>
      </c>
      <c r="BI473" s="200">
        <f>IF(N473="nulová",J473,0)</f>
        <v>0</v>
      </c>
      <c r="BJ473" s="18" t="s">
        <v>83</v>
      </c>
      <c r="BK473" s="200">
        <f>ROUND(I473*H473,2)</f>
        <v>0</v>
      </c>
      <c r="BL473" s="18" t="s">
        <v>144</v>
      </c>
      <c r="BM473" s="199" t="s">
        <v>743</v>
      </c>
    </row>
    <row r="474" spans="2:51" s="13" customFormat="1" ht="11.25">
      <c r="B474" s="201"/>
      <c r="C474" s="202"/>
      <c r="D474" s="203" t="s">
        <v>145</v>
      </c>
      <c r="E474" s="204" t="s">
        <v>19</v>
      </c>
      <c r="F474" s="205" t="s">
        <v>717</v>
      </c>
      <c r="G474" s="202"/>
      <c r="H474" s="206">
        <v>239.358</v>
      </c>
      <c r="I474" s="207"/>
      <c r="J474" s="202"/>
      <c r="K474" s="202"/>
      <c r="L474" s="208"/>
      <c r="M474" s="209"/>
      <c r="N474" s="210"/>
      <c r="O474" s="210"/>
      <c r="P474" s="210"/>
      <c r="Q474" s="210"/>
      <c r="R474" s="210"/>
      <c r="S474" s="210"/>
      <c r="T474" s="211"/>
      <c r="AT474" s="212" t="s">
        <v>145</v>
      </c>
      <c r="AU474" s="212" t="s">
        <v>85</v>
      </c>
      <c r="AV474" s="13" t="s">
        <v>85</v>
      </c>
      <c r="AW474" s="13" t="s">
        <v>35</v>
      </c>
      <c r="AX474" s="13" t="s">
        <v>75</v>
      </c>
      <c r="AY474" s="212" t="s">
        <v>137</v>
      </c>
    </row>
    <row r="475" spans="2:51" s="14" customFormat="1" ht="11.25">
      <c r="B475" s="213"/>
      <c r="C475" s="214"/>
      <c r="D475" s="203" t="s">
        <v>145</v>
      </c>
      <c r="E475" s="215" t="s">
        <v>19</v>
      </c>
      <c r="F475" s="216" t="s">
        <v>147</v>
      </c>
      <c r="G475" s="214"/>
      <c r="H475" s="217">
        <v>239.358</v>
      </c>
      <c r="I475" s="218"/>
      <c r="J475" s="214"/>
      <c r="K475" s="214"/>
      <c r="L475" s="219"/>
      <c r="M475" s="220"/>
      <c r="N475" s="221"/>
      <c r="O475" s="221"/>
      <c r="P475" s="221"/>
      <c r="Q475" s="221"/>
      <c r="R475" s="221"/>
      <c r="S475" s="221"/>
      <c r="T475" s="222"/>
      <c r="AT475" s="223" t="s">
        <v>145</v>
      </c>
      <c r="AU475" s="223" t="s">
        <v>85</v>
      </c>
      <c r="AV475" s="14" t="s">
        <v>144</v>
      </c>
      <c r="AW475" s="14" t="s">
        <v>35</v>
      </c>
      <c r="AX475" s="14" t="s">
        <v>83</v>
      </c>
      <c r="AY475" s="223" t="s">
        <v>137</v>
      </c>
    </row>
    <row r="476" spans="1:65" s="2" customFormat="1" ht="16.5" customHeight="1">
      <c r="A476" s="35"/>
      <c r="B476" s="36"/>
      <c r="C476" s="188" t="s">
        <v>312</v>
      </c>
      <c r="D476" s="188" t="s">
        <v>139</v>
      </c>
      <c r="E476" s="189" t="s">
        <v>744</v>
      </c>
      <c r="F476" s="190" t="s">
        <v>745</v>
      </c>
      <c r="G476" s="191" t="s">
        <v>224</v>
      </c>
      <c r="H476" s="192">
        <v>227.96</v>
      </c>
      <c r="I476" s="193"/>
      <c r="J476" s="194">
        <f>ROUND(I476*H476,2)</f>
        <v>0</v>
      </c>
      <c r="K476" s="190" t="s">
        <v>143</v>
      </c>
      <c r="L476" s="40"/>
      <c r="M476" s="195" t="s">
        <v>19</v>
      </c>
      <c r="N476" s="196" t="s">
        <v>46</v>
      </c>
      <c r="O476" s="65"/>
      <c r="P476" s="197">
        <f>O476*H476</f>
        <v>0</v>
      </c>
      <c r="Q476" s="197">
        <v>0</v>
      </c>
      <c r="R476" s="197">
        <f>Q476*H476</f>
        <v>0</v>
      </c>
      <c r="S476" s="197">
        <v>0</v>
      </c>
      <c r="T476" s="198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199" t="s">
        <v>144</v>
      </c>
      <c r="AT476" s="199" t="s">
        <v>139</v>
      </c>
      <c r="AU476" s="199" t="s">
        <v>85</v>
      </c>
      <c r="AY476" s="18" t="s">
        <v>137</v>
      </c>
      <c r="BE476" s="200">
        <f>IF(N476="základní",J476,0)</f>
        <v>0</v>
      </c>
      <c r="BF476" s="200">
        <f>IF(N476="snížená",J476,0)</f>
        <v>0</v>
      </c>
      <c r="BG476" s="200">
        <f>IF(N476="zákl. přenesená",J476,0)</f>
        <v>0</v>
      </c>
      <c r="BH476" s="200">
        <f>IF(N476="sníž. přenesená",J476,0)</f>
        <v>0</v>
      </c>
      <c r="BI476" s="200">
        <f>IF(N476="nulová",J476,0)</f>
        <v>0</v>
      </c>
      <c r="BJ476" s="18" t="s">
        <v>83</v>
      </c>
      <c r="BK476" s="200">
        <f>ROUND(I476*H476,2)</f>
        <v>0</v>
      </c>
      <c r="BL476" s="18" t="s">
        <v>144</v>
      </c>
      <c r="BM476" s="199" t="s">
        <v>746</v>
      </c>
    </row>
    <row r="477" spans="1:65" s="2" customFormat="1" ht="16.5" customHeight="1">
      <c r="A477" s="35"/>
      <c r="B477" s="36"/>
      <c r="C477" s="234" t="s">
        <v>747</v>
      </c>
      <c r="D477" s="234" t="s">
        <v>218</v>
      </c>
      <c r="E477" s="235" t="s">
        <v>748</v>
      </c>
      <c r="F477" s="236" t="s">
        <v>749</v>
      </c>
      <c r="G477" s="237" t="s">
        <v>224</v>
      </c>
      <c r="H477" s="238">
        <v>239.358</v>
      </c>
      <c r="I477" s="239"/>
      <c r="J477" s="240">
        <f>ROUND(I477*H477,2)</f>
        <v>0</v>
      </c>
      <c r="K477" s="236" t="s">
        <v>143</v>
      </c>
      <c r="L477" s="241"/>
      <c r="M477" s="242" t="s">
        <v>19</v>
      </c>
      <c r="N477" s="243" t="s">
        <v>46</v>
      </c>
      <c r="O477" s="65"/>
      <c r="P477" s="197">
        <f>O477*H477</f>
        <v>0</v>
      </c>
      <c r="Q477" s="197">
        <v>0</v>
      </c>
      <c r="R477" s="197">
        <f>Q477*H477</f>
        <v>0</v>
      </c>
      <c r="S477" s="197">
        <v>0</v>
      </c>
      <c r="T477" s="198">
        <f>S477*H477</f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199" t="s">
        <v>158</v>
      </c>
      <c r="AT477" s="199" t="s">
        <v>218</v>
      </c>
      <c r="AU477" s="199" t="s">
        <v>85</v>
      </c>
      <c r="AY477" s="18" t="s">
        <v>137</v>
      </c>
      <c r="BE477" s="200">
        <f>IF(N477="základní",J477,0)</f>
        <v>0</v>
      </c>
      <c r="BF477" s="200">
        <f>IF(N477="snížená",J477,0)</f>
        <v>0</v>
      </c>
      <c r="BG477" s="200">
        <f>IF(N477="zákl. přenesená",J477,0)</f>
        <v>0</v>
      </c>
      <c r="BH477" s="200">
        <f>IF(N477="sníž. přenesená",J477,0)</f>
        <v>0</v>
      </c>
      <c r="BI477" s="200">
        <f>IF(N477="nulová",J477,0)</f>
        <v>0</v>
      </c>
      <c r="BJ477" s="18" t="s">
        <v>83</v>
      </c>
      <c r="BK477" s="200">
        <f>ROUND(I477*H477,2)</f>
        <v>0</v>
      </c>
      <c r="BL477" s="18" t="s">
        <v>144</v>
      </c>
      <c r="BM477" s="199" t="s">
        <v>750</v>
      </c>
    </row>
    <row r="478" spans="2:51" s="13" customFormat="1" ht="11.25">
      <c r="B478" s="201"/>
      <c r="C478" s="202"/>
      <c r="D478" s="203" t="s">
        <v>145</v>
      </c>
      <c r="E478" s="204" t="s">
        <v>19</v>
      </c>
      <c r="F478" s="205" t="s">
        <v>717</v>
      </c>
      <c r="G478" s="202"/>
      <c r="H478" s="206">
        <v>239.358</v>
      </c>
      <c r="I478" s="207"/>
      <c r="J478" s="202"/>
      <c r="K478" s="202"/>
      <c r="L478" s="208"/>
      <c r="M478" s="209"/>
      <c r="N478" s="210"/>
      <c r="O478" s="210"/>
      <c r="P478" s="210"/>
      <c r="Q478" s="210"/>
      <c r="R478" s="210"/>
      <c r="S478" s="210"/>
      <c r="T478" s="211"/>
      <c r="AT478" s="212" t="s">
        <v>145</v>
      </c>
      <c r="AU478" s="212" t="s">
        <v>85</v>
      </c>
      <c r="AV478" s="13" t="s">
        <v>85</v>
      </c>
      <c r="AW478" s="13" t="s">
        <v>35</v>
      </c>
      <c r="AX478" s="13" t="s">
        <v>75</v>
      </c>
      <c r="AY478" s="212" t="s">
        <v>137</v>
      </c>
    </row>
    <row r="479" spans="2:51" s="14" customFormat="1" ht="11.25">
      <c r="B479" s="213"/>
      <c r="C479" s="214"/>
      <c r="D479" s="203" t="s">
        <v>145</v>
      </c>
      <c r="E479" s="215" t="s">
        <v>19</v>
      </c>
      <c r="F479" s="216" t="s">
        <v>147</v>
      </c>
      <c r="G479" s="214"/>
      <c r="H479" s="217">
        <v>239.358</v>
      </c>
      <c r="I479" s="218"/>
      <c r="J479" s="214"/>
      <c r="K479" s="214"/>
      <c r="L479" s="219"/>
      <c r="M479" s="220"/>
      <c r="N479" s="221"/>
      <c r="O479" s="221"/>
      <c r="P479" s="221"/>
      <c r="Q479" s="221"/>
      <c r="R479" s="221"/>
      <c r="S479" s="221"/>
      <c r="T479" s="222"/>
      <c r="AT479" s="223" t="s">
        <v>145</v>
      </c>
      <c r="AU479" s="223" t="s">
        <v>85</v>
      </c>
      <c r="AV479" s="14" t="s">
        <v>144</v>
      </c>
      <c r="AW479" s="14" t="s">
        <v>35</v>
      </c>
      <c r="AX479" s="14" t="s">
        <v>83</v>
      </c>
      <c r="AY479" s="223" t="s">
        <v>137</v>
      </c>
    </row>
    <row r="480" spans="1:65" s="2" customFormat="1" ht="21.75" customHeight="1">
      <c r="A480" s="35"/>
      <c r="B480" s="36"/>
      <c r="C480" s="188" t="s">
        <v>319</v>
      </c>
      <c r="D480" s="188" t="s">
        <v>139</v>
      </c>
      <c r="E480" s="189" t="s">
        <v>751</v>
      </c>
      <c r="F480" s="190" t="s">
        <v>752</v>
      </c>
      <c r="G480" s="191" t="s">
        <v>216</v>
      </c>
      <c r="H480" s="192">
        <v>145.996</v>
      </c>
      <c r="I480" s="193"/>
      <c r="J480" s="194">
        <f>ROUND(I480*H480,2)</f>
        <v>0</v>
      </c>
      <c r="K480" s="190" t="s">
        <v>143</v>
      </c>
      <c r="L480" s="40"/>
      <c r="M480" s="195" t="s">
        <v>19</v>
      </c>
      <c r="N480" s="196" t="s">
        <v>46</v>
      </c>
      <c r="O480" s="65"/>
      <c r="P480" s="197">
        <f>O480*H480</f>
        <v>0</v>
      </c>
      <c r="Q480" s="197">
        <v>0</v>
      </c>
      <c r="R480" s="197">
        <f>Q480*H480</f>
        <v>0</v>
      </c>
      <c r="S480" s="197">
        <v>0</v>
      </c>
      <c r="T480" s="198">
        <f>S480*H480</f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199" t="s">
        <v>144</v>
      </c>
      <c r="AT480" s="199" t="s">
        <v>139</v>
      </c>
      <c r="AU480" s="199" t="s">
        <v>85</v>
      </c>
      <c r="AY480" s="18" t="s">
        <v>137</v>
      </c>
      <c r="BE480" s="200">
        <f>IF(N480="základní",J480,0)</f>
        <v>0</v>
      </c>
      <c r="BF480" s="200">
        <f>IF(N480="snížená",J480,0)</f>
        <v>0</v>
      </c>
      <c r="BG480" s="200">
        <f>IF(N480="zákl. přenesená",J480,0)</f>
        <v>0</v>
      </c>
      <c r="BH480" s="200">
        <f>IF(N480="sníž. přenesená",J480,0)</f>
        <v>0</v>
      </c>
      <c r="BI480" s="200">
        <f>IF(N480="nulová",J480,0)</f>
        <v>0</v>
      </c>
      <c r="BJ480" s="18" t="s">
        <v>83</v>
      </c>
      <c r="BK480" s="200">
        <f>ROUND(I480*H480,2)</f>
        <v>0</v>
      </c>
      <c r="BL480" s="18" t="s">
        <v>144</v>
      </c>
      <c r="BM480" s="199" t="s">
        <v>753</v>
      </c>
    </row>
    <row r="481" spans="2:51" s="15" customFormat="1" ht="11.25">
      <c r="B481" s="224"/>
      <c r="C481" s="225"/>
      <c r="D481" s="203" t="s">
        <v>145</v>
      </c>
      <c r="E481" s="226" t="s">
        <v>19</v>
      </c>
      <c r="F481" s="227" t="s">
        <v>754</v>
      </c>
      <c r="G481" s="225"/>
      <c r="H481" s="226" t="s">
        <v>19</v>
      </c>
      <c r="I481" s="228"/>
      <c r="J481" s="225"/>
      <c r="K481" s="225"/>
      <c r="L481" s="229"/>
      <c r="M481" s="230"/>
      <c r="N481" s="231"/>
      <c r="O481" s="231"/>
      <c r="P481" s="231"/>
      <c r="Q481" s="231"/>
      <c r="R481" s="231"/>
      <c r="S481" s="231"/>
      <c r="T481" s="232"/>
      <c r="AT481" s="233" t="s">
        <v>145</v>
      </c>
      <c r="AU481" s="233" t="s">
        <v>85</v>
      </c>
      <c r="AV481" s="15" t="s">
        <v>83</v>
      </c>
      <c r="AW481" s="15" t="s">
        <v>35</v>
      </c>
      <c r="AX481" s="15" t="s">
        <v>75</v>
      </c>
      <c r="AY481" s="233" t="s">
        <v>137</v>
      </c>
    </row>
    <row r="482" spans="2:51" s="13" customFormat="1" ht="11.25">
      <c r="B482" s="201"/>
      <c r="C482" s="202"/>
      <c r="D482" s="203" t="s">
        <v>145</v>
      </c>
      <c r="E482" s="204" t="s">
        <v>19</v>
      </c>
      <c r="F482" s="205" t="s">
        <v>755</v>
      </c>
      <c r="G482" s="202"/>
      <c r="H482" s="206">
        <v>88.648</v>
      </c>
      <c r="I482" s="207"/>
      <c r="J482" s="202"/>
      <c r="K482" s="202"/>
      <c r="L482" s="208"/>
      <c r="M482" s="209"/>
      <c r="N482" s="210"/>
      <c r="O482" s="210"/>
      <c r="P482" s="210"/>
      <c r="Q482" s="210"/>
      <c r="R482" s="210"/>
      <c r="S482" s="210"/>
      <c r="T482" s="211"/>
      <c r="AT482" s="212" t="s">
        <v>145</v>
      </c>
      <c r="AU482" s="212" t="s">
        <v>85</v>
      </c>
      <c r="AV482" s="13" t="s">
        <v>85</v>
      </c>
      <c r="AW482" s="13" t="s">
        <v>35</v>
      </c>
      <c r="AX482" s="13" t="s">
        <v>75</v>
      </c>
      <c r="AY482" s="212" t="s">
        <v>137</v>
      </c>
    </row>
    <row r="483" spans="2:51" s="13" customFormat="1" ht="11.25">
      <c r="B483" s="201"/>
      <c r="C483" s="202"/>
      <c r="D483" s="203" t="s">
        <v>145</v>
      </c>
      <c r="E483" s="204" t="s">
        <v>19</v>
      </c>
      <c r="F483" s="205" t="s">
        <v>756</v>
      </c>
      <c r="G483" s="202"/>
      <c r="H483" s="206">
        <v>57.348</v>
      </c>
      <c r="I483" s="207"/>
      <c r="J483" s="202"/>
      <c r="K483" s="202"/>
      <c r="L483" s="208"/>
      <c r="M483" s="209"/>
      <c r="N483" s="210"/>
      <c r="O483" s="210"/>
      <c r="P483" s="210"/>
      <c r="Q483" s="210"/>
      <c r="R483" s="210"/>
      <c r="S483" s="210"/>
      <c r="T483" s="211"/>
      <c r="AT483" s="212" t="s">
        <v>145</v>
      </c>
      <c r="AU483" s="212" t="s">
        <v>85</v>
      </c>
      <c r="AV483" s="13" t="s">
        <v>85</v>
      </c>
      <c r="AW483" s="13" t="s">
        <v>35</v>
      </c>
      <c r="AX483" s="13" t="s">
        <v>75</v>
      </c>
      <c r="AY483" s="212" t="s">
        <v>137</v>
      </c>
    </row>
    <row r="484" spans="2:51" s="14" customFormat="1" ht="11.25">
      <c r="B484" s="213"/>
      <c r="C484" s="214"/>
      <c r="D484" s="203" t="s">
        <v>145</v>
      </c>
      <c r="E484" s="215" t="s">
        <v>19</v>
      </c>
      <c r="F484" s="216" t="s">
        <v>147</v>
      </c>
      <c r="G484" s="214"/>
      <c r="H484" s="217">
        <v>145.99599999999998</v>
      </c>
      <c r="I484" s="218"/>
      <c r="J484" s="214"/>
      <c r="K484" s="214"/>
      <c r="L484" s="219"/>
      <c r="M484" s="220"/>
      <c r="N484" s="221"/>
      <c r="O484" s="221"/>
      <c r="P484" s="221"/>
      <c r="Q484" s="221"/>
      <c r="R484" s="221"/>
      <c r="S484" s="221"/>
      <c r="T484" s="222"/>
      <c r="AT484" s="223" t="s">
        <v>145</v>
      </c>
      <c r="AU484" s="223" t="s">
        <v>85</v>
      </c>
      <c r="AV484" s="14" t="s">
        <v>144</v>
      </c>
      <c r="AW484" s="14" t="s">
        <v>35</v>
      </c>
      <c r="AX484" s="14" t="s">
        <v>83</v>
      </c>
      <c r="AY484" s="223" t="s">
        <v>137</v>
      </c>
    </row>
    <row r="485" spans="1:65" s="2" customFormat="1" ht="16.5" customHeight="1">
      <c r="A485" s="35"/>
      <c r="B485" s="36"/>
      <c r="C485" s="234" t="s">
        <v>757</v>
      </c>
      <c r="D485" s="234" t="s">
        <v>218</v>
      </c>
      <c r="E485" s="235" t="s">
        <v>758</v>
      </c>
      <c r="F485" s="236" t="s">
        <v>759</v>
      </c>
      <c r="G485" s="237" t="s">
        <v>216</v>
      </c>
      <c r="H485" s="238">
        <v>148.916</v>
      </c>
      <c r="I485" s="239"/>
      <c r="J485" s="240">
        <f>ROUND(I485*H485,2)</f>
        <v>0</v>
      </c>
      <c r="K485" s="236" t="s">
        <v>143</v>
      </c>
      <c r="L485" s="241"/>
      <c r="M485" s="242" t="s">
        <v>19</v>
      </c>
      <c r="N485" s="243" t="s">
        <v>46</v>
      </c>
      <c r="O485" s="65"/>
      <c r="P485" s="197">
        <f>O485*H485</f>
        <v>0</v>
      </c>
      <c r="Q485" s="197">
        <v>0</v>
      </c>
      <c r="R485" s="197">
        <f>Q485*H485</f>
        <v>0</v>
      </c>
      <c r="S485" s="197">
        <v>0</v>
      </c>
      <c r="T485" s="198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199" t="s">
        <v>158</v>
      </c>
      <c r="AT485" s="199" t="s">
        <v>218</v>
      </c>
      <c r="AU485" s="199" t="s">
        <v>85</v>
      </c>
      <c r="AY485" s="18" t="s">
        <v>137</v>
      </c>
      <c r="BE485" s="200">
        <f>IF(N485="základní",J485,0)</f>
        <v>0</v>
      </c>
      <c r="BF485" s="200">
        <f>IF(N485="snížená",J485,0)</f>
        <v>0</v>
      </c>
      <c r="BG485" s="200">
        <f>IF(N485="zákl. přenesená",J485,0)</f>
        <v>0</v>
      </c>
      <c r="BH485" s="200">
        <f>IF(N485="sníž. přenesená",J485,0)</f>
        <v>0</v>
      </c>
      <c r="BI485" s="200">
        <f>IF(N485="nulová",J485,0)</f>
        <v>0</v>
      </c>
      <c r="BJ485" s="18" t="s">
        <v>83</v>
      </c>
      <c r="BK485" s="200">
        <f>ROUND(I485*H485,2)</f>
        <v>0</v>
      </c>
      <c r="BL485" s="18" t="s">
        <v>144</v>
      </c>
      <c r="BM485" s="199" t="s">
        <v>760</v>
      </c>
    </row>
    <row r="486" spans="2:51" s="13" customFormat="1" ht="11.25">
      <c r="B486" s="201"/>
      <c r="C486" s="202"/>
      <c r="D486" s="203" t="s">
        <v>145</v>
      </c>
      <c r="E486" s="204" t="s">
        <v>19</v>
      </c>
      <c r="F486" s="205" t="s">
        <v>761</v>
      </c>
      <c r="G486" s="202"/>
      <c r="H486" s="206">
        <v>148.916</v>
      </c>
      <c r="I486" s="207"/>
      <c r="J486" s="202"/>
      <c r="K486" s="202"/>
      <c r="L486" s="208"/>
      <c r="M486" s="209"/>
      <c r="N486" s="210"/>
      <c r="O486" s="210"/>
      <c r="P486" s="210"/>
      <c r="Q486" s="210"/>
      <c r="R486" s="210"/>
      <c r="S486" s="210"/>
      <c r="T486" s="211"/>
      <c r="AT486" s="212" t="s">
        <v>145</v>
      </c>
      <c r="AU486" s="212" t="s">
        <v>85</v>
      </c>
      <c r="AV486" s="13" t="s">
        <v>85</v>
      </c>
      <c r="AW486" s="13" t="s">
        <v>35</v>
      </c>
      <c r="AX486" s="13" t="s">
        <v>75</v>
      </c>
      <c r="AY486" s="212" t="s">
        <v>137</v>
      </c>
    </row>
    <row r="487" spans="2:51" s="14" customFormat="1" ht="11.25">
      <c r="B487" s="213"/>
      <c r="C487" s="214"/>
      <c r="D487" s="203" t="s">
        <v>145</v>
      </c>
      <c r="E487" s="215" t="s">
        <v>19</v>
      </c>
      <c r="F487" s="216" t="s">
        <v>147</v>
      </c>
      <c r="G487" s="214"/>
      <c r="H487" s="217">
        <v>148.916</v>
      </c>
      <c r="I487" s="218"/>
      <c r="J487" s="214"/>
      <c r="K487" s="214"/>
      <c r="L487" s="219"/>
      <c r="M487" s="220"/>
      <c r="N487" s="221"/>
      <c r="O487" s="221"/>
      <c r="P487" s="221"/>
      <c r="Q487" s="221"/>
      <c r="R487" s="221"/>
      <c r="S487" s="221"/>
      <c r="T487" s="222"/>
      <c r="AT487" s="223" t="s">
        <v>145</v>
      </c>
      <c r="AU487" s="223" t="s">
        <v>85</v>
      </c>
      <c r="AV487" s="14" t="s">
        <v>144</v>
      </c>
      <c r="AW487" s="14" t="s">
        <v>35</v>
      </c>
      <c r="AX487" s="14" t="s">
        <v>83</v>
      </c>
      <c r="AY487" s="223" t="s">
        <v>137</v>
      </c>
    </row>
    <row r="488" spans="1:65" s="2" customFormat="1" ht="21.75" customHeight="1">
      <c r="A488" s="35"/>
      <c r="B488" s="36"/>
      <c r="C488" s="188" t="s">
        <v>531</v>
      </c>
      <c r="D488" s="188" t="s">
        <v>139</v>
      </c>
      <c r="E488" s="189" t="s">
        <v>762</v>
      </c>
      <c r="F488" s="190" t="s">
        <v>763</v>
      </c>
      <c r="G488" s="191" t="s">
        <v>216</v>
      </c>
      <c r="H488" s="192">
        <v>145.996</v>
      </c>
      <c r="I488" s="193"/>
      <c r="J488" s="194">
        <f>ROUND(I488*H488,2)</f>
        <v>0</v>
      </c>
      <c r="K488" s="190" t="s">
        <v>143</v>
      </c>
      <c r="L488" s="40"/>
      <c r="M488" s="195" t="s">
        <v>19</v>
      </c>
      <c r="N488" s="196" t="s">
        <v>46</v>
      </c>
      <c r="O488" s="65"/>
      <c r="P488" s="197">
        <f>O488*H488</f>
        <v>0</v>
      </c>
      <c r="Q488" s="197">
        <v>0</v>
      </c>
      <c r="R488" s="197">
        <f>Q488*H488</f>
        <v>0</v>
      </c>
      <c r="S488" s="197">
        <v>0</v>
      </c>
      <c r="T488" s="198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199" t="s">
        <v>144</v>
      </c>
      <c r="AT488" s="199" t="s">
        <v>139</v>
      </c>
      <c r="AU488" s="199" t="s">
        <v>85</v>
      </c>
      <c r="AY488" s="18" t="s">
        <v>137</v>
      </c>
      <c r="BE488" s="200">
        <f>IF(N488="základní",J488,0)</f>
        <v>0</v>
      </c>
      <c r="BF488" s="200">
        <f>IF(N488="snížená",J488,0)</f>
        <v>0</v>
      </c>
      <c r="BG488" s="200">
        <f>IF(N488="zákl. přenesená",J488,0)</f>
        <v>0</v>
      </c>
      <c r="BH488" s="200">
        <f>IF(N488="sníž. přenesená",J488,0)</f>
        <v>0</v>
      </c>
      <c r="BI488" s="200">
        <f>IF(N488="nulová",J488,0)</f>
        <v>0</v>
      </c>
      <c r="BJ488" s="18" t="s">
        <v>83</v>
      </c>
      <c r="BK488" s="200">
        <f>ROUND(I488*H488,2)</f>
        <v>0</v>
      </c>
      <c r="BL488" s="18" t="s">
        <v>144</v>
      </c>
      <c r="BM488" s="199" t="s">
        <v>764</v>
      </c>
    </row>
    <row r="489" spans="2:51" s="15" customFormat="1" ht="11.25">
      <c r="B489" s="224"/>
      <c r="C489" s="225"/>
      <c r="D489" s="203" t="s">
        <v>145</v>
      </c>
      <c r="E489" s="226" t="s">
        <v>19</v>
      </c>
      <c r="F489" s="227" t="s">
        <v>765</v>
      </c>
      <c r="G489" s="225"/>
      <c r="H489" s="226" t="s">
        <v>19</v>
      </c>
      <c r="I489" s="228"/>
      <c r="J489" s="225"/>
      <c r="K489" s="225"/>
      <c r="L489" s="229"/>
      <c r="M489" s="230"/>
      <c r="N489" s="231"/>
      <c r="O489" s="231"/>
      <c r="P489" s="231"/>
      <c r="Q489" s="231"/>
      <c r="R489" s="231"/>
      <c r="S489" s="231"/>
      <c r="T489" s="232"/>
      <c r="AT489" s="233" t="s">
        <v>145</v>
      </c>
      <c r="AU489" s="233" t="s">
        <v>85</v>
      </c>
      <c r="AV489" s="15" t="s">
        <v>83</v>
      </c>
      <c r="AW489" s="15" t="s">
        <v>35</v>
      </c>
      <c r="AX489" s="15" t="s">
        <v>75</v>
      </c>
      <c r="AY489" s="233" t="s">
        <v>137</v>
      </c>
    </row>
    <row r="490" spans="2:51" s="13" customFormat="1" ht="11.25">
      <c r="B490" s="201"/>
      <c r="C490" s="202"/>
      <c r="D490" s="203" t="s">
        <v>145</v>
      </c>
      <c r="E490" s="204" t="s">
        <v>19</v>
      </c>
      <c r="F490" s="205" t="s">
        <v>755</v>
      </c>
      <c r="G490" s="202"/>
      <c r="H490" s="206">
        <v>88.648</v>
      </c>
      <c r="I490" s="207"/>
      <c r="J490" s="202"/>
      <c r="K490" s="202"/>
      <c r="L490" s="208"/>
      <c r="M490" s="209"/>
      <c r="N490" s="210"/>
      <c r="O490" s="210"/>
      <c r="P490" s="210"/>
      <c r="Q490" s="210"/>
      <c r="R490" s="210"/>
      <c r="S490" s="210"/>
      <c r="T490" s="211"/>
      <c r="AT490" s="212" t="s">
        <v>145</v>
      </c>
      <c r="AU490" s="212" t="s">
        <v>85</v>
      </c>
      <c r="AV490" s="13" t="s">
        <v>85</v>
      </c>
      <c r="AW490" s="13" t="s">
        <v>35</v>
      </c>
      <c r="AX490" s="13" t="s">
        <v>75</v>
      </c>
      <c r="AY490" s="212" t="s">
        <v>137</v>
      </c>
    </row>
    <row r="491" spans="2:51" s="15" customFormat="1" ht="11.25">
      <c r="B491" s="224"/>
      <c r="C491" s="225"/>
      <c r="D491" s="203" t="s">
        <v>145</v>
      </c>
      <c r="E491" s="226" t="s">
        <v>19</v>
      </c>
      <c r="F491" s="227" t="s">
        <v>766</v>
      </c>
      <c r="G491" s="225"/>
      <c r="H491" s="226" t="s">
        <v>19</v>
      </c>
      <c r="I491" s="228"/>
      <c r="J491" s="225"/>
      <c r="K491" s="225"/>
      <c r="L491" s="229"/>
      <c r="M491" s="230"/>
      <c r="N491" s="231"/>
      <c r="O491" s="231"/>
      <c r="P491" s="231"/>
      <c r="Q491" s="231"/>
      <c r="R491" s="231"/>
      <c r="S491" s="231"/>
      <c r="T491" s="232"/>
      <c r="AT491" s="233" t="s">
        <v>145</v>
      </c>
      <c r="AU491" s="233" t="s">
        <v>85</v>
      </c>
      <c r="AV491" s="15" t="s">
        <v>83</v>
      </c>
      <c r="AW491" s="15" t="s">
        <v>35</v>
      </c>
      <c r="AX491" s="15" t="s">
        <v>75</v>
      </c>
      <c r="AY491" s="233" t="s">
        <v>137</v>
      </c>
    </row>
    <row r="492" spans="2:51" s="13" customFormat="1" ht="11.25">
      <c r="B492" s="201"/>
      <c r="C492" s="202"/>
      <c r="D492" s="203" t="s">
        <v>145</v>
      </c>
      <c r="E492" s="204" t="s">
        <v>19</v>
      </c>
      <c r="F492" s="205" t="s">
        <v>756</v>
      </c>
      <c r="G492" s="202"/>
      <c r="H492" s="206">
        <v>57.348</v>
      </c>
      <c r="I492" s="207"/>
      <c r="J492" s="202"/>
      <c r="K492" s="202"/>
      <c r="L492" s="208"/>
      <c r="M492" s="209"/>
      <c r="N492" s="210"/>
      <c r="O492" s="210"/>
      <c r="P492" s="210"/>
      <c r="Q492" s="210"/>
      <c r="R492" s="210"/>
      <c r="S492" s="210"/>
      <c r="T492" s="211"/>
      <c r="AT492" s="212" t="s">
        <v>145</v>
      </c>
      <c r="AU492" s="212" t="s">
        <v>85</v>
      </c>
      <c r="AV492" s="13" t="s">
        <v>85</v>
      </c>
      <c r="AW492" s="13" t="s">
        <v>35</v>
      </c>
      <c r="AX492" s="13" t="s">
        <v>75</v>
      </c>
      <c r="AY492" s="212" t="s">
        <v>137</v>
      </c>
    </row>
    <row r="493" spans="2:51" s="14" customFormat="1" ht="11.25">
      <c r="B493" s="213"/>
      <c r="C493" s="214"/>
      <c r="D493" s="203" t="s">
        <v>145</v>
      </c>
      <c r="E493" s="215" t="s">
        <v>19</v>
      </c>
      <c r="F493" s="216" t="s">
        <v>147</v>
      </c>
      <c r="G493" s="214"/>
      <c r="H493" s="217">
        <v>145.99599999999998</v>
      </c>
      <c r="I493" s="218"/>
      <c r="J493" s="214"/>
      <c r="K493" s="214"/>
      <c r="L493" s="219"/>
      <c r="M493" s="220"/>
      <c r="N493" s="221"/>
      <c r="O493" s="221"/>
      <c r="P493" s="221"/>
      <c r="Q493" s="221"/>
      <c r="R493" s="221"/>
      <c r="S493" s="221"/>
      <c r="T493" s="222"/>
      <c r="AT493" s="223" t="s">
        <v>145</v>
      </c>
      <c r="AU493" s="223" t="s">
        <v>85</v>
      </c>
      <c r="AV493" s="14" t="s">
        <v>144</v>
      </c>
      <c r="AW493" s="14" t="s">
        <v>35</v>
      </c>
      <c r="AX493" s="14" t="s">
        <v>83</v>
      </c>
      <c r="AY493" s="223" t="s">
        <v>137</v>
      </c>
    </row>
    <row r="494" spans="1:65" s="2" customFormat="1" ht="16.5" customHeight="1">
      <c r="A494" s="35"/>
      <c r="B494" s="36"/>
      <c r="C494" s="234" t="s">
        <v>767</v>
      </c>
      <c r="D494" s="234" t="s">
        <v>218</v>
      </c>
      <c r="E494" s="235" t="s">
        <v>768</v>
      </c>
      <c r="F494" s="236" t="s">
        <v>769</v>
      </c>
      <c r="G494" s="237" t="s">
        <v>216</v>
      </c>
      <c r="H494" s="238">
        <v>148.916</v>
      </c>
      <c r="I494" s="239"/>
      <c r="J494" s="240">
        <f>ROUND(I494*H494,2)</f>
        <v>0</v>
      </c>
      <c r="K494" s="236" t="s">
        <v>143</v>
      </c>
      <c r="L494" s="241"/>
      <c r="M494" s="242" t="s">
        <v>19</v>
      </c>
      <c r="N494" s="243" t="s">
        <v>46</v>
      </c>
      <c r="O494" s="65"/>
      <c r="P494" s="197">
        <f>O494*H494</f>
        <v>0</v>
      </c>
      <c r="Q494" s="197">
        <v>0</v>
      </c>
      <c r="R494" s="197">
        <f>Q494*H494</f>
        <v>0</v>
      </c>
      <c r="S494" s="197">
        <v>0</v>
      </c>
      <c r="T494" s="198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199" t="s">
        <v>158</v>
      </c>
      <c r="AT494" s="199" t="s">
        <v>218</v>
      </c>
      <c r="AU494" s="199" t="s">
        <v>85</v>
      </c>
      <c r="AY494" s="18" t="s">
        <v>137</v>
      </c>
      <c r="BE494" s="200">
        <f>IF(N494="základní",J494,0)</f>
        <v>0</v>
      </c>
      <c r="BF494" s="200">
        <f>IF(N494="snížená",J494,0)</f>
        <v>0</v>
      </c>
      <c r="BG494" s="200">
        <f>IF(N494="zákl. přenesená",J494,0)</f>
        <v>0</v>
      </c>
      <c r="BH494" s="200">
        <f>IF(N494="sníž. přenesená",J494,0)</f>
        <v>0</v>
      </c>
      <c r="BI494" s="200">
        <f>IF(N494="nulová",J494,0)</f>
        <v>0</v>
      </c>
      <c r="BJ494" s="18" t="s">
        <v>83</v>
      </c>
      <c r="BK494" s="200">
        <f>ROUND(I494*H494,2)</f>
        <v>0</v>
      </c>
      <c r="BL494" s="18" t="s">
        <v>144</v>
      </c>
      <c r="BM494" s="199" t="s">
        <v>770</v>
      </c>
    </row>
    <row r="495" spans="2:51" s="13" customFormat="1" ht="11.25">
      <c r="B495" s="201"/>
      <c r="C495" s="202"/>
      <c r="D495" s="203" t="s">
        <v>145</v>
      </c>
      <c r="E495" s="204" t="s">
        <v>19</v>
      </c>
      <c r="F495" s="205" t="s">
        <v>761</v>
      </c>
      <c r="G495" s="202"/>
      <c r="H495" s="206">
        <v>148.916</v>
      </c>
      <c r="I495" s="207"/>
      <c r="J495" s="202"/>
      <c r="K495" s="202"/>
      <c r="L495" s="208"/>
      <c r="M495" s="209"/>
      <c r="N495" s="210"/>
      <c r="O495" s="210"/>
      <c r="P495" s="210"/>
      <c r="Q495" s="210"/>
      <c r="R495" s="210"/>
      <c r="S495" s="210"/>
      <c r="T495" s="211"/>
      <c r="AT495" s="212" t="s">
        <v>145</v>
      </c>
      <c r="AU495" s="212" t="s">
        <v>85</v>
      </c>
      <c r="AV495" s="13" t="s">
        <v>85</v>
      </c>
      <c r="AW495" s="13" t="s">
        <v>35</v>
      </c>
      <c r="AX495" s="13" t="s">
        <v>75</v>
      </c>
      <c r="AY495" s="212" t="s">
        <v>137</v>
      </c>
    </row>
    <row r="496" spans="2:51" s="14" customFormat="1" ht="11.25">
      <c r="B496" s="213"/>
      <c r="C496" s="214"/>
      <c r="D496" s="203" t="s">
        <v>145</v>
      </c>
      <c r="E496" s="215" t="s">
        <v>19</v>
      </c>
      <c r="F496" s="216" t="s">
        <v>147</v>
      </c>
      <c r="G496" s="214"/>
      <c r="H496" s="217">
        <v>148.916</v>
      </c>
      <c r="I496" s="218"/>
      <c r="J496" s="214"/>
      <c r="K496" s="214"/>
      <c r="L496" s="219"/>
      <c r="M496" s="220"/>
      <c r="N496" s="221"/>
      <c r="O496" s="221"/>
      <c r="P496" s="221"/>
      <c r="Q496" s="221"/>
      <c r="R496" s="221"/>
      <c r="S496" s="221"/>
      <c r="T496" s="222"/>
      <c r="AT496" s="223" t="s">
        <v>145</v>
      </c>
      <c r="AU496" s="223" t="s">
        <v>85</v>
      </c>
      <c r="AV496" s="14" t="s">
        <v>144</v>
      </c>
      <c r="AW496" s="14" t="s">
        <v>35</v>
      </c>
      <c r="AX496" s="14" t="s">
        <v>83</v>
      </c>
      <c r="AY496" s="223" t="s">
        <v>137</v>
      </c>
    </row>
    <row r="497" spans="1:65" s="2" customFormat="1" ht="21.75" customHeight="1">
      <c r="A497" s="35"/>
      <c r="B497" s="36"/>
      <c r="C497" s="188" t="s">
        <v>534</v>
      </c>
      <c r="D497" s="188" t="s">
        <v>139</v>
      </c>
      <c r="E497" s="189" t="s">
        <v>771</v>
      </c>
      <c r="F497" s="190" t="s">
        <v>772</v>
      </c>
      <c r="G497" s="191" t="s">
        <v>216</v>
      </c>
      <c r="H497" s="192">
        <v>50.656</v>
      </c>
      <c r="I497" s="193"/>
      <c r="J497" s="194">
        <f>ROUND(I497*H497,2)</f>
        <v>0</v>
      </c>
      <c r="K497" s="190" t="s">
        <v>143</v>
      </c>
      <c r="L497" s="40"/>
      <c r="M497" s="195" t="s">
        <v>19</v>
      </c>
      <c r="N497" s="196" t="s">
        <v>46</v>
      </c>
      <c r="O497" s="65"/>
      <c r="P497" s="197">
        <f>O497*H497</f>
        <v>0</v>
      </c>
      <c r="Q497" s="197">
        <v>0</v>
      </c>
      <c r="R497" s="197">
        <f>Q497*H497</f>
        <v>0</v>
      </c>
      <c r="S497" s="197">
        <v>0</v>
      </c>
      <c r="T497" s="198">
        <f>S497*H497</f>
        <v>0</v>
      </c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R497" s="199" t="s">
        <v>144</v>
      </c>
      <c r="AT497" s="199" t="s">
        <v>139</v>
      </c>
      <c r="AU497" s="199" t="s">
        <v>85</v>
      </c>
      <c r="AY497" s="18" t="s">
        <v>137</v>
      </c>
      <c r="BE497" s="200">
        <f>IF(N497="základní",J497,0)</f>
        <v>0</v>
      </c>
      <c r="BF497" s="200">
        <f>IF(N497="snížená",J497,0)</f>
        <v>0</v>
      </c>
      <c r="BG497" s="200">
        <f>IF(N497="zákl. přenesená",J497,0)</f>
        <v>0</v>
      </c>
      <c r="BH497" s="200">
        <f>IF(N497="sníž. přenesená",J497,0)</f>
        <v>0</v>
      </c>
      <c r="BI497" s="200">
        <f>IF(N497="nulová",J497,0)</f>
        <v>0</v>
      </c>
      <c r="BJ497" s="18" t="s">
        <v>83</v>
      </c>
      <c r="BK497" s="200">
        <f>ROUND(I497*H497,2)</f>
        <v>0</v>
      </c>
      <c r="BL497" s="18" t="s">
        <v>144</v>
      </c>
      <c r="BM497" s="199" t="s">
        <v>773</v>
      </c>
    </row>
    <row r="498" spans="2:51" s="15" customFormat="1" ht="11.25">
      <c r="B498" s="224"/>
      <c r="C498" s="225"/>
      <c r="D498" s="203" t="s">
        <v>145</v>
      </c>
      <c r="E498" s="226" t="s">
        <v>19</v>
      </c>
      <c r="F498" s="227" t="s">
        <v>774</v>
      </c>
      <c r="G498" s="225"/>
      <c r="H498" s="226" t="s">
        <v>19</v>
      </c>
      <c r="I498" s="228"/>
      <c r="J498" s="225"/>
      <c r="K498" s="225"/>
      <c r="L498" s="229"/>
      <c r="M498" s="230"/>
      <c r="N498" s="231"/>
      <c r="O498" s="231"/>
      <c r="P498" s="231"/>
      <c r="Q498" s="231"/>
      <c r="R498" s="231"/>
      <c r="S498" s="231"/>
      <c r="T498" s="232"/>
      <c r="AT498" s="233" t="s">
        <v>145</v>
      </c>
      <c r="AU498" s="233" t="s">
        <v>85</v>
      </c>
      <c r="AV498" s="15" t="s">
        <v>83</v>
      </c>
      <c r="AW498" s="15" t="s">
        <v>35</v>
      </c>
      <c r="AX498" s="15" t="s">
        <v>75</v>
      </c>
      <c r="AY498" s="233" t="s">
        <v>137</v>
      </c>
    </row>
    <row r="499" spans="2:51" s="13" customFormat="1" ht="11.25">
      <c r="B499" s="201"/>
      <c r="C499" s="202"/>
      <c r="D499" s="203" t="s">
        <v>145</v>
      </c>
      <c r="E499" s="204" t="s">
        <v>19</v>
      </c>
      <c r="F499" s="205" t="s">
        <v>775</v>
      </c>
      <c r="G499" s="202"/>
      <c r="H499" s="206">
        <v>50.656</v>
      </c>
      <c r="I499" s="207"/>
      <c r="J499" s="202"/>
      <c r="K499" s="202"/>
      <c r="L499" s="208"/>
      <c r="M499" s="209"/>
      <c r="N499" s="210"/>
      <c r="O499" s="210"/>
      <c r="P499" s="210"/>
      <c r="Q499" s="210"/>
      <c r="R499" s="210"/>
      <c r="S499" s="210"/>
      <c r="T499" s="211"/>
      <c r="AT499" s="212" t="s">
        <v>145</v>
      </c>
      <c r="AU499" s="212" t="s">
        <v>85</v>
      </c>
      <c r="AV499" s="13" t="s">
        <v>85</v>
      </c>
      <c r="AW499" s="13" t="s">
        <v>35</v>
      </c>
      <c r="AX499" s="13" t="s">
        <v>75</v>
      </c>
      <c r="AY499" s="212" t="s">
        <v>137</v>
      </c>
    </row>
    <row r="500" spans="2:51" s="14" customFormat="1" ht="11.25">
      <c r="B500" s="213"/>
      <c r="C500" s="214"/>
      <c r="D500" s="203" t="s">
        <v>145</v>
      </c>
      <c r="E500" s="215" t="s">
        <v>19</v>
      </c>
      <c r="F500" s="216" t="s">
        <v>147</v>
      </c>
      <c r="G500" s="214"/>
      <c r="H500" s="217">
        <v>50.656</v>
      </c>
      <c r="I500" s="218"/>
      <c r="J500" s="214"/>
      <c r="K500" s="214"/>
      <c r="L500" s="219"/>
      <c r="M500" s="220"/>
      <c r="N500" s="221"/>
      <c r="O500" s="221"/>
      <c r="P500" s="221"/>
      <c r="Q500" s="221"/>
      <c r="R500" s="221"/>
      <c r="S500" s="221"/>
      <c r="T500" s="222"/>
      <c r="AT500" s="223" t="s">
        <v>145</v>
      </c>
      <c r="AU500" s="223" t="s">
        <v>85</v>
      </c>
      <c r="AV500" s="14" t="s">
        <v>144</v>
      </c>
      <c r="AW500" s="14" t="s">
        <v>35</v>
      </c>
      <c r="AX500" s="14" t="s">
        <v>83</v>
      </c>
      <c r="AY500" s="223" t="s">
        <v>137</v>
      </c>
    </row>
    <row r="501" spans="1:65" s="2" customFormat="1" ht="16.5" customHeight="1">
      <c r="A501" s="35"/>
      <c r="B501" s="36"/>
      <c r="C501" s="234" t="s">
        <v>776</v>
      </c>
      <c r="D501" s="234" t="s">
        <v>218</v>
      </c>
      <c r="E501" s="235" t="s">
        <v>777</v>
      </c>
      <c r="F501" s="236" t="s">
        <v>778</v>
      </c>
      <c r="G501" s="237" t="s">
        <v>216</v>
      </c>
      <c r="H501" s="238">
        <v>51.669</v>
      </c>
      <c r="I501" s="239"/>
      <c r="J501" s="240">
        <f>ROUND(I501*H501,2)</f>
        <v>0</v>
      </c>
      <c r="K501" s="236" t="s">
        <v>143</v>
      </c>
      <c r="L501" s="241"/>
      <c r="M501" s="242" t="s">
        <v>19</v>
      </c>
      <c r="N501" s="243" t="s">
        <v>46</v>
      </c>
      <c r="O501" s="65"/>
      <c r="P501" s="197">
        <f>O501*H501</f>
        <v>0</v>
      </c>
      <c r="Q501" s="197">
        <v>0</v>
      </c>
      <c r="R501" s="197">
        <f>Q501*H501</f>
        <v>0</v>
      </c>
      <c r="S501" s="197">
        <v>0</v>
      </c>
      <c r="T501" s="198">
        <f>S501*H501</f>
        <v>0</v>
      </c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R501" s="199" t="s">
        <v>158</v>
      </c>
      <c r="AT501" s="199" t="s">
        <v>218</v>
      </c>
      <c r="AU501" s="199" t="s">
        <v>85</v>
      </c>
      <c r="AY501" s="18" t="s">
        <v>137</v>
      </c>
      <c r="BE501" s="200">
        <f>IF(N501="základní",J501,0)</f>
        <v>0</v>
      </c>
      <c r="BF501" s="200">
        <f>IF(N501="snížená",J501,0)</f>
        <v>0</v>
      </c>
      <c r="BG501" s="200">
        <f>IF(N501="zákl. přenesená",J501,0)</f>
        <v>0</v>
      </c>
      <c r="BH501" s="200">
        <f>IF(N501="sníž. přenesená",J501,0)</f>
        <v>0</v>
      </c>
      <c r="BI501" s="200">
        <f>IF(N501="nulová",J501,0)</f>
        <v>0</v>
      </c>
      <c r="BJ501" s="18" t="s">
        <v>83</v>
      </c>
      <c r="BK501" s="200">
        <f>ROUND(I501*H501,2)</f>
        <v>0</v>
      </c>
      <c r="BL501" s="18" t="s">
        <v>144</v>
      </c>
      <c r="BM501" s="199" t="s">
        <v>779</v>
      </c>
    </row>
    <row r="502" spans="2:51" s="13" customFormat="1" ht="11.25">
      <c r="B502" s="201"/>
      <c r="C502" s="202"/>
      <c r="D502" s="203" t="s">
        <v>145</v>
      </c>
      <c r="E502" s="204" t="s">
        <v>19</v>
      </c>
      <c r="F502" s="205" t="s">
        <v>780</v>
      </c>
      <c r="G502" s="202"/>
      <c r="H502" s="206">
        <v>51.669</v>
      </c>
      <c r="I502" s="207"/>
      <c r="J502" s="202"/>
      <c r="K502" s="202"/>
      <c r="L502" s="208"/>
      <c r="M502" s="209"/>
      <c r="N502" s="210"/>
      <c r="O502" s="210"/>
      <c r="P502" s="210"/>
      <c r="Q502" s="210"/>
      <c r="R502" s="210"/>
      <c r="S502" s="210"/>
      <c r="T502" s="211"/>
      <c r="AT502" s="212" t="s">
        <v>145</v>
      </c>
      <c r="AU502" s="212" t="s">
        <v>85</v>
      </c>
      <c r="AV502" s="13" t="s">
        <v>85</v>
      </c>
      <c r="AW502" s="13" t="s">
        <v>35</v>
      </c>
      <c r="AX502" s="13" t="s">
        <v>75</v>
      </c>
      <c r="AY502" s="212" t="s">
        <v>137</v>
      </c>
    </row>
    <row r="503" spans="2:51" s="14" customFormat="1" ht="11.25">
      <c r="B503" s="213"/>
      <c r="C503" s="214"/>
      <c r="D503" s="203" t="s">
        <v>145</v>
      </c>
      <c r="E503" s="215" t="s">
        <v>19</v>
      </c>
      <c r="F503" s="216" t="s">
        <v>147</v>
      </c>
      <c r="G503" s="214"/>
      <c r="H503" s="217">
        <v>51.669</v>
      </c>
      <c r="I503" s="218"/>
      <c r="J503" s="214"/>
      <c r="K503" s="214"/>
      <c r="L503" s="219"/>
      <c r="M503" s="220"/>
      <c r="N503" s="221"/>
      <c r="O503" s="221"/>
      <c r="P503" s="221"/>
      <c r="Q503" s="221"/>
      <c r="R503" s="221"/>
      <c r="S503" s="221"/>
      <c r="T503" s="222"/>
      <c r="AT503" s="223" t="s">
        <v>145</v>
      </c>
      <c r="AU503" s="223" t="s">
        <v>85</v>
      </c>
      <c r="AV503" s="14" t="s">
        <v>144</v>
      </c>
      <c r="AW503" s="14" t="s">
        <v>35</v>
      </c>
      <c r="AX503" s="14" t="s">
        <v>83</v>
      </c>
      <c r="AY503" s="223" t="s">
        <v>137</v>
      </c>
    </row>
    <row r="504" spans="1:65" s="2" customFormat="1" ht="21.75" customHeight="1">
      <c r="A504" s="35"/>
      <c r="B504" s="36"/>
      <c r="C504" s="188" t="s">
        <v>538</v>
      </c>
      <c r="D504" s="188" t="s">
        <v>139</v>
      </c>
      <c r="E504" s="189" t="s">
        <v>781</v>
      </c>
      <c r="F504" s="190" t="s">
        <v>782</v>
      </c>
      <c r="G504" s="191" t="s">
        <v>216</v>
      </c>
      <c r="H504" s="192">
        <v>260.61</v>
      </c>
      <c r="I504" s="193"/>
      <c r="J504" s="194">
        <f>ROUND(I504*H504,2)</f>
        <v>0</v>
      </c>
      <c r="K504" s="190" t="s">
        <v>143</v>
      </c>
      <c r="L504" s="40"/>
      <c r="M504" s="195" t="s">
        <v>19</v>
      </c>
      <c r="N504" s="196" t="s">
        <v>46</v>
      </c>
      <c r="O504" s="65"/>
      <c r="P504" s="197">
        <f>O504*H504</f>
        <v>0</v>
      </c>
      <c r="Q504" s="197">
        <v>0</v>
      </c>
      <c r="R504" s="197">
        <f>Q504*H504</f>
        <v>0</v>
      </c>
      <c r="S504" s="197">
        <v>0</v>
      </c>
      <c r="T504" s="198">
        <f>S504*H504</f>
        <v>0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199" t="s">
        <v>144</v>
      </c>
      <c r="AT504" s="199" t="s">
        <v>139</v>
      </c>
      <c r="AU504" s="199" t="s">
        <v>85</v>
      </c>
      <c r="AY504" s="18" t="s">
        <v>137</v>
      </c>
      <c r="BE504" s="200">
        <f>IF(N504="základní",J504,0)</f>
        <v>0</v>
      </c>
      <c r="BF504" s="200">
        <f>IF(N504="snížená",J504,0)</f>
        <v>0</v>
      </c>
      <c r="BG504" s="200">
        <f>IF(N504="zákl. přenesená",J504,0)</f>
        <v>0</v>
      </c>
      <c r="BH504" s="200">
        <f>IF(N504="sníž. přenesená",J504,0)</f>
        <v>0</v>
      </c>
      <c r="BI504" s="200">
        <f>IF(N504="nulová",J504,0)</f>
        <v>0</v>
      </c>
      <c r="BJ504" s="18" t="s">
        <v>83</v>
      </c>
      <c r="BK504" s="200">
        <f>ROUND(I504*H504,2)</f>
        <v>0</v>
      </c>
      <c r="BL504" s="18" t="s">
        <v>144</v>
      </c>
      <c r="BM504" s="199" t="s">
        <v>783</v>
      </c>
    </row>
    <row r="505" spans="2:51" s="15" customFormat="1" ht="11.25">
      <c r="B505" s="224"/>
      <c r="C505" s="225"/>
      <c r="D505" s="203" t="s">
        <v>145</v>
      </c>
      <c r="E505" s="226" t="s">
        <v>19</v>
      </c>
      <c r="F505" s="227" t="s">
        <v>784</v>
      </c>
      <c r="G505" s="225"/>
      <c r="H505" s="226" t="s">
        <v>19</v>
      </c>
      <c r="I505" s="228"/>
      <c r="J505" s="225"/>
      <c r="K505" s="225"/>
      <c r="L505" s="229"/>
      <c r="M505" s="230"/>
      <c r="N505" s="231"/>
      <c r="O505" s="231"/>
      <c r="P505" s="231"/>
      <c r="Q505" s="231"/>
      <c r="R505" s="231"/>
      <c r="S505" s="231"/>
      <c r="T505" s="232"/>
      <c r="AT505" s="233" t="s">
        <v>145</v>
      </c>
      <c r="AU505" s="233" t="s">
        <v>85</v>
      </c>
      <c r="AV505" s="15" t="s">
        <v>83</v>
      </c>
      <c r="AW505" s="15" t="s">
        <v>35</v>
      </c>
      <c r="AX505" s="15" t="s">
        <v>75</v>
      </c>
      <c r="AY505" s="233" t="s">
        <v>137</v>
      </c>
    </row>
    <row r="506" spans="2:51" s="15" customFormat="1" ht="11.25">
      <c r="B506" s="224"/>
      <c r="C506" s="225"/>
      <c r="D506" s="203" t="s">
        <v>145</v>
      </c>
      <c r="E506" s="226" t="s">
        <v>19</v>
      </c>
      <c r="F506" s="227" t="s">
        <v>785</v>
      </c>
      <c r="G506" s="225"/>
      <c r="H506" s="226" t="s">
        <v>19</v>
      </c>
      <c r="I506" s="228"/>
      <c r="J506" s="225"/>
      <c r="K506" s="225"/>
      <c r="L506" s="229"/>
      <c r="M506" s="230"/>
      <c r="N506" s="231"/>
      <c r="O506" s="231"/>
      <c r="P506" s="231"/>
      <c r="Q506" s="231"/>
      <c r="R506" s="231"/>
      <c r="S506" s="231"/>
      <c r="T506" s="232"/>
      <c r="AT506" s="233" t="s">
        <v>145</v>
      </c>
      <c r="AU506" s="233" t="s">
        <v>85</v>
      </c>
      <c r="AV506" s="15" t="s">
        <v>83</v>
      </c>
      <c r="AW506" s="15" t="s">
        <v>35</v>
      </c>
      <c r="AX506" s="15" t="s">
        <v>75</v>
      </c>
      <c r="AY506" s="233" t="s">
        <v>137</v>
      </c>
    </row>
    <row r="507" spans="2:51" s="13" customFormat="1" ht="11.25">
      <c r="B507" s="201"/>
      <c r="C507" s="202"/>
      <c r="D507" s="203" t="s">
        <v>145</v>
      </c>
      <c r="E507" s="204" t="s">
        <v>19</v>
      </c>
      <c r="F507" s="205" t="s">
        <v>786</v>
      </c>
      <c r="G507" s="202"/>
      <c r="H507" s="206">
        <v>139.09</v>
      </c>
      <c r="I507" s="207"/>
      <c r="J507" s="202"/>
      <c r="K507" s="202"/>
      <c r="L507" s="208"/>
      <c r="M507" s="209"/>
      <c r="N507" s="210"/>
      <c r="O507" s="210"/>
      <c r="P507" s="210"/>
      <c r="Q507" s="210"/>
      <c r="R507" s="210"/>
      <c r="S507" s="210"/>
      <c r="T507" s="211"/>
      <c r="AT507" s="212" t="s">
        <v>145</v>
      </c>
      <c r="AU507" s="212" t="s">
        <v>85</v>
      </c>
      <c r="AV507" s="13" t="s">
        <v>85</v>
      </c>
      <c r="AW507" s="13" t="s">
        <v>35</v>
      </c>
      <c r="AX507" s="13" t="s">
        <v>75</v>
      </c>
      <c r="AY507" s="212" t="s">
        <v>137</v>
      </c>
    </row>
    <row r="508" spans="2:51" s="15" customFormat="1" ht="11.25">
      <c r="B508" s="224"/>
      <c r="C508" s="225"/>
      <c r="D508" s="203" t="s">
        <v>145</v>
      </c>
      <c r="E508" s="226" t="s">
        <v>19</v>
      </c>
      <c r="F508" s="227" t="s">
        <v>787</v>
      </c>
      <c r="G508" s="225"/>
      <c r="H508" s="226" t="s">
        <v>19</v>
      </c>
      <c r="I508" s="228"/>
      <c r="J508" s="225"/>
      <c r="K508" s="225"/>
      <c r="L508" s="229"/>
      <c r="M508" s="230"/>
      <c r="N508" s="231"/>
      <c r="O508" s="231"/>
      <c r="P508" s="231"/>
      <c r="Q508" s="231"/>
      <c r="R508" s="231"/>
      <c r="S508" s="231"/>
      <c r="T508" s="232"/>
      <c r="AT508" s="233" t="s">
        <v>145</v>
      </c>
      <c r="AU508" s="233" t="s">
        <v>85</v>
      </c>
      <c r="AV508" s="15" t="s">
        <v>83</v>
      </c>
      <c r="AW508" s="15" t="s">
        <v>35</v>
      </c>
      <c r="AX508" s="15" t="s">
        <v>75</v>
      </c>
      <c r="AY508" s="233" t="s">
        <v>137</v>
      </c>
    </row>
    <row r="509" spans="2:51" s="13" customFormat="1" ht="11.25">
      <c r="B509" s="201"/>
      <c r="C509" s="202"/>
      <c r="D509" s="203" t="s">
        <v>145</v>
      </c>
      <c r="E509" s="204" t="s">
        <v>19</v>
      </c>
      <c r="F509" s="205" t="s">
        <v>788</v>
      </c>
      <c r="G509" s="202"/>
      <c r="H509" s="206">
        <v>121.52</v>
      </c>
      <c r="I509" s="207"/>
      <c r="J509" s="202"/>
      <c r="K509" s="202"/>
      <c r="L509" s="208"/>
      <c r="M509" s="209"/>
      <c r="N509" s="210"/>
      <c r="O509" s="210"/>
      <c r="P509" s="210"/>
      <c r="Q509" s="210"/>
      <c r="R509" s="210"/>
      <c r="S509" s="210"/>
      <c r="T509" s="211"/>
      <c r="AT509" s="212" t="s">
        <v>145</v>
      </c>
      <c r="AU509" s="212" t="s">
        <v>85</v>
      </c>
      <c r="AV509" s="13" t="s">
        <v>85</v>
      </c>
      <c r="AW509" s="13" t="s">
        <v>35</v>
      </c>
      <c r="AX509" s="13" t="s">
        <v>75</v>
      </c>
      <c r="AY509" s="212" t="s">
        <v>137</v>
      </c>
    </row>
    <row r="510" spans="2:51" s="14" customFormat="1" ht="11.25">
      <c r="B510" s="213"/>
      <c r="C510" s="214"/>
      <c r="D510" s="203" t="s">
        <v>145</v>
      </c>
      <c r="E510" s="215" t="s">
        <v>19</v>
      </c>
      <c r="F510" s="216" t="s">
        <v>147</v>
      </c>
      <c r="G510" s="214"/>
      <c r="H510" s="217">
        <v>260.61</v>
      </c>
      <c r="I510" s="218"/>
      <c r="J510" s="214"/>
      <c r="K510" s="214"/>
      <c r="L510" s="219"/>
      <c r="M510" s="220"/>
      <c r="N510" s="221"/>
      <c r="O510" s="221"/>
      <c r="P510" s="221"/>
      <c r="Q510" s="221"/>
      <c r="R510" s="221"/>
      <c r="S510" s="221"/>
      <c r="T510" s="222"/>
      <c r="AT510" s="223" t="s">
        <v>145</v>
      </c>
      <c r="AU510" s="223" t="s">
        <v>85</v>
      </c>
      <c r="AV510" s="14" t="s">
        <v>144</v>
      </c>
      <c r="AW510" s="14" t="s">
        <v>35</v>
      </c>
      <c r="AX510" s="14" t="s">
        <v>83</v>
      </c>
      <c r="AY510" s="223" t="s">
        <v>137</v>
      </c>
    </row>
    <row r="511" spans="1:65" s="2" customFormat="1" ht="16.5" customHeight="1">
      <c r="A511" s="35"/>
      <c r="B511" s="36"/>
      <c r="C511" s="234" t="s">
        <v>789</v>
      </c>
      <c r="D511" s="234" t="s">
        <v>218</v>
      </c>
      <c r="E511" s="235" t="s">
        <v>790</v>
      </c>
      <c r="F511" s="236" t="s">
        <v>791</v>
      </c>
      <c r="G511" s="237" t="s">
        <v>216</v>
      </c>
      <c r="H511" s="238">
        <v>141.872</v>
      </c>
      <c r="I511" s="239"/>
      <c r="J511" s="240">
        <f>ROUND(I511*H511,2)</f>
        <v>0</v>
      </c>
      <c r="K511" s="236" t="s">
        <v>143</v>
      </c>
      <c r="L511" s="241"/>
      <c r="M511" s="242" t="s">
        <v>19</v>
      </c>
      <c r="N511" s="243" t="s">
        <v>46</v>
      </c>
      <c r="O511" s="65"/>
      <c r="P511" s="197">
        <f>O511*H511</f>
        <v>0</v>
      </c>
      <c r="Q511" s="197">
        <v>0</v>
      </c>
      <c r="R511" s="197">
        <f>Q511*H511</f>
        <v>0</v>
      </c>
      <c r="S511" s="197">
        <v>0</v>
      </c>
      <c r="T511" s="198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99" t="s">
        <v>158</v>
      </c>
      <c r="AT511" s="199" t="s">
        <v>218</v>
      </c>
      <c r="AU511" s="199" t="s">
        <v>85</v>
      </c>
      <c r="AY511" s="18" t="s">
        <v>137</v>
      </c>
      <c r="BE511" s="200">
        <f>IF(N511="základní",J511,0)</f>
        <v>0</v>
      </c>
      <c r="BF511" s="200">
        <f>IF(N511="snížená",J511,0)</f>
        <v>0</v>
      </c>
      <c r="BG511" s="200">
        <f>IF(N511="zákl. přenesená",J511,0)</f>
        <v>0</v>
      </c>
      <c r="BH511" s="200">
        <f>IF(N511="sníž. přenesená",J511,0)</f>
        <v>0</v>
      </c>
      <c r="BI511" s="200">
        <f>IF(N511="nulová",J511,0)</f>
        <v>0</v>
      </c>
      <c r="BJ511" s="18" t="s">
        <v>83</v>
      </c>
      <c r="BK511" s="200">
        <f>ROUND(I511*H511,2)</f>
        <v>0</v>
      </c>
      <c r="BL511" s="18" t="s">
        <v>144</v>
      </c>
      <c r="BM511" s="199" t="s">
        <v>792</v>
      </c>
    </row>
    <row r="512" spans="1:65" s="2" customFormat="1" ht="16.5" customHeight="1">
      <c r="A512" s="35"/>
      <c r="B512" s="36"/>
      <c r="C512" s="234" t="s">
        <v>541</v>
      </c>
      <c r="D512" s="234" t="s">
        <v>218</v>
      </c>
      <c r="E512" s="235" t="s">
        <v>793</v>
      </c>
      <c r="F512" s="236" t="s">
        <v>794</v>
      </c>
      <c r="G512" s="237" t="s">
        <v>216</v>
      </c>
      <c r="H512" s="238">
        <v>123.95</v>
      </c>
      <c r="I512" s="239"/>
      <c r="J512" s="240">
        <f>ROUND(I512*H512,2)</f>
        <v>0</v>
      </c>
      <c r="K512" s="236" t="s">
        <v>143</v>
      </c>
      <c r="L512" s="241"/>
      <c r="M512" s="242" t="s">
        <v>19</v>
      </c>
      <c r="N512" s="243" t="s">
        <v>46</v>
      </c>
      <c r="O512" s="65"/>
      <c r="P512" s="197">
        <f>O512*H512</f>
        <v>0</v>
      </c>
      <c r="Q512" s="197">
        <v>0</v>
      </c>
      <c r="R512" s="197">
        <f>Q512*H512</f>
        <v>0</v>
      </c>
      <c r="S512" s="197">
        <v>0</v>
      </c>
      <c r="T512" s="198">
        <f>S512*H512</f>
        <v>0</v>
      </c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R512" s="199" t="s">
        <v>158</v>
      </c>
      <c r="AT512" s="199" t="s">
        <v>218</v>
      </c>
      <c r="AU512" s="199" t="s">
        <v>85</v>
      </c>
      <c r="AY512" s="18" t="s">
        <v>137</v>
      </c>
      <c r="BE512" s="200">
        <f>IF(N512="základní",J512,0)</f>
        <v>0</v>
      </c>
      <c r="BF512" s="200">
        <f>IF(N512="snížená",J512,0)</f>
        <v>0</v>
      </c>
      <c r="BG512" s="200">
        <f>IF(N512="zákl. přenesená",J512,0)</f>
        <v>0</v>
      </c>
      <c r="BH512" s="200">
        <f>IF(N512="sníž. přenesená",J512,0)</f>
        <v>0</v>
      </c>
      <c r="BI512" s="200">
        <f>IF(N512="nulová",J512,0)</f>
        <v>0</v>
      </c>
      <c r="BJ512" s="18" t="s">
        <v>83</v>
      </c>
      <c r="BK512" s="200">
        <f>ROUND(I512*H512,2)</f>
        <v>0</v>
      </c>
      <c r="BL512" s="18" t="s">
        <v>144</v>
      </c>
      <c r="BM512" s="199" t="s">
        <v>795</v>
      </c>
    </row>
    <row r="513" spans="1:65" s="2" customFormat="1" ht="21.75" customHeight="1">
      <c r="A513" s="35"/>
      <c r="B513" s="36"/>
      <c r="C513" s="188" t="s">
        <v>796</v>
      </c>
      <c r="D513" s="188" t="s">
        <v>139</v>
      </c>
      <c r="E513" s="189" t="s">
        <v>797</v>
      </c>
      <c r="F513" s="190" t="s">
        <v>798</v>
      </c>
      <c r="G513" s="191" t="s">
        <v>216</v>
      </c>
      <c r="H513" s="192">
        <v>169.836</v>
      </c>
      <c r="I513" s="193"/>
      <c r="J513" s="194">
        <f>ROUND(I513*H513,2)</f>
        <v>0</v>
      </c>
      <c r="K513" s="190" t="s">
        <v>143</v>
      </c>
      <c r="L513" s="40"/>
      <c r="M513" s="195" t="s">
        <v>19</v>
      </c>
      <c r="N513" s="196" t="s">
        <v>46</v>
      </c>
      <c r="O513" s="65"/>
      <c r="P513" s="197">
        <f>O513*H513</f>
        <v>0</v>
      </c>
      <c r="Q513" s="197">
        <v>0</v>
      </c>
      <c r="R513" s="197">
        <f>Q513*H513</f>
        <v>0</v>
      </c>
      <c r="S513" s="197">
        <v>0</v>
      </c>
      <c r="T513" s="198">
        <f>S513*H513</f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199" t="s">
        <v>144</v>
      </c>
      <c r="AT513" s="199" t="s">
        <v>139</v>
      </c>
      <c r="AU513" s="199" t="s">
        <v>85</v>
      </c>
      <c r="AY513" s="18" t="s">
        <v>137</v>
      </c>
      <c r="BE513" s="200">
        <f>IF(N513="základní",J513,0)</f>
        <v>0</v>
      </c>
      <c r="BF513" s="200">
        <f>IF(N513="snížená",J513,0)</f>
        <v>0</v>
      </c>
      <c r="BG513" s="200">
        <f>IF(N513="zákl. přenesená",J513,0)</f>
        <v>0</v>
      </c>
      <c r="BH513" s="200">
        <f>IF(N513="sníž. přenesená",J513,0)</f>
        <v>0</v>
      </c>
      <c r="BI513" s="200">
        <f>IF(N513="nulová",J513,0)</f>
        <v>0</v>
      </c>
      <c r="BJ513" s="18" t="s">
        <v>83</v>
      </c>
      <c r="BK513" s="200">
        <f>ROUND(I513*H513,2)</f>
        <v>0</v>
      </c>
      <c r="BL513" s="18" t="s">
        <v>144</v>
      </c>
      <c r="BM513" s="199" t="s">
        <v>799</v>
      </c>
    </row>
    <row r="514" spans="2:51" s="15" customFormat="1" ht="11.25">
      <c r="B514" s="224"/>
      <c r="C514" s="225"/>
      <c r="D514" s="203" t="s">
        <v>145</v>
      </c>
      <c r="E514" s="226" t="s">
        <v>19</v>
      </c>
      <c r="F514" s="227" t="s">
        <v>784</v>
      </c>
      <c r="G514" s="225"/>
      <c r="H514" s="226" t="s">
        <v>19</v>
      </c>
      <c r="I514" s="228"/>
      <c r="J514" s="225"/>
      <c r="K514" s="225"/>
      <c r="L514" s="229"/>
      <c r="M514" s="230"/>
      <c r="N514" s="231"/>
      <c r="O514" s="231"/>
      <c r="P514" s="231"/>
      <c r="Q514" s="231"/>
      <c r="R514" s="231"/>
      <c r="S514" s="231"/>
      <c r="T514" s="232"/>
      <c r="AT514" s="233" t="s">
        <v>145</v>
      </c>
      <c r="AU514" s="233" t="s">
        <v>85</v>
      </c>
      <c r="AV514" s="15" t="s">
        <v>83</v>
      </c>
      <c r="AW514" s="15" t="s">
        <v>35</v>
      </c>
      <c r="AX514" s="15" t="s">
        <v>75</v>
      </c>
      <c r="AY514" s="233" t="s">
        <v>137</v>
      </c>
    </row>
    <row r="515" spans="2:51" s="15" customFormat="1" ht="11.25">
      <c r="B515" s="224"/>
      <c r="C515" s="225"/>
      <c r="D515" s="203" t="s">
        <v>145</v>
      </c>
      <c r="E515" s="226" t="s">
        <v>19</v>
      </c>
      <c r="F515" s="227" t="s">
        <v>800</v>
      </c>
      <c r="G515" s="225"/>
      <c r="H515" s="226" t="s">
        <v>19</v>
      </c>
      <c r="I515" s="228"/>
      <c r="J515" s="225"/>
      <c r="K515" s="225"/>
      <c r="L515" s="229"/>
      <c r="M515" s="230"/>
      <c r="N515" s="231"/>
      <c r="O515" s="231"/>
      <c r="P515" s="231"/>
      <c r="Q515" s="231"/>
      <c r="R515" s="231"/>
      <c r="S515" s="231"/>
      <c r="T515" s="232"/>
      <c r="AT515" s="233" t="s">
        <v>145</v>
      </c>
      <c r="AU515" s="233" t="s">
        <v>85</v>
      </c>
      <c r="AV515" s="15" t="s">
        <v>83</v>
      </c>
      <c r="AW515" s="15" t="s">
        <v>35</v>
      </c>
      <c r="AX515" s="15" t="s">
        <v>75</v>
      </c>
      <c r="AY515" s="233" t="s">
        <v>137</v>
      </c>
    </row>
    <row r="516" spans="2:51" s="13" customFormat="1" ht="11.25">
      <c r="B516" s="201"/>
      <c r="C516" s="202"/>
      <c r="D516" s="203" t="s">
        <v>145</v>
      </c>
      <c r="E516" s="204" t="s">
        <v>19</v>
      </c>
      <c r="F516" s="205" t="s">
        <v>801</v>
      </c>
      <c r="G516" s="202"/>
      <c r="H516" s="206">
        <v>169.836</v>
      </c>
      <c r="I516" s="207"/>
      <c r="J516" s="202"/>
      <c r="K516" s="202"/>
      <c r="L516" s="208"/>
      <c r="M516" s="209"/>
      <c r="N516" s="210"/>
      <c r="O516" s="210"/>
      <c r="P516" s="210"/>
      <c r="Q516" s="210"/>
      <c r="R516" s="210"/>
      <c r="S516" s="210"/>
      <c r="T516" s="211"/>
      <c r="AT516" s="212" t="s">
        <v>145</v>
      </c>
      <c r="AU516" s="212" t="s">
        <v>85</v>
      </c>
      <c r="AV516" s="13" t="s">
        <v>85</v>
      </c>
      <c r="AW516" s="13" t="s">
        <v>35</v>
      </c>
      <c r="AX516" s="13" t="s">
        <v>75</v>
      </c>
      <c r="AY516" s="212" t="s">
        <v>137</v>
      </c>
    </row>
    <row r="517" spans="2:51" s="14" customFormat="1" ht="11.25">
      <c r="B517" s="213"/>
      <c r="C517" s="214"/>
      <c r="D517" s="203" t="s">
        <v>145</v>
      </c>
      <c r="E517" s="215" t="s">
        <v>19</v>
      </c>
      <c r="F517" s="216" t="s">
        <v>147</v>
      </c>
      <c r="G517" s="214"/>
      <c r="H517" s="217">
        <v>169.836</v>
      </c>
      <c r="I517" s="218"/>
      <c r="J517" s="214"/>
      <c r="K517" s="214"/>
      <c r="L517" s="219"/>
      <c r="M517" s="220"/>
      <c r="N517" s="221"/>
      <c r="O517" s="221"/>
      <c r="P517" s="221"/>
      <c r="Q517" s="221"/>
      <c r="R517" s="221"/>
      <c r="S517" s="221"/>
      <c r="T517" s="222"/>
      <c r="AT517" s="223" t="s">
        <v>145</v>
      </c>
      <c r="AU517" s="223" t="s">
        <v>85</v>
      </c>
      <c r="AV517" s="14" t="s">
        <v>144</v>
      </c>
      <c r="AW517" s="14" t="s">
        <v>35</v>
      </c>
      <c r="AX517" s="14" t="s">
        <v>83</v>
      </c>
      <c r="AY517" s="223" t="s">
        <v>137</v>
      </c>
    </row>
    <row r="518" spans="1:65" s="2" customFormat="1" ht="16.5" customHeight="1">
      <c r="A518" s="35"/>
      <c r="B518" s="36"/>
      <c r="C518" s="234" t="s">
        <v>546</v>
      </c>
      <c r="D518" s="234" t="s">
        <v>218</v>
      </c>
      <c r="E518" s="235" t="s">
        <v>802</v>
      </c>
      <c r="F518" s="236" t="s">
        <v>803</v>
      </c>
      <c r="G518" s="237" t="s">
        <v>216</v>
      </c>
      <c r="H518" s="238">
        <v>169.836</v>
      </c>
      <c r="I518" s="239"/>
      <c r="J518" s="240">
        <f>ROUND(I518*H518,2)</f>
        <v>0</v>
      </c>
      <c r="K518" s="236" t="s">
        <v>143</v>
      </c>
      <c r="L518" s="241"/>
      <c r="M518" s="242" t="s">
        <v>19</v>
      </c>
      <c r="N518" s="243" t="s">
        <v>46</v>
      </c>
      <c r="O518" s="65"/>
      <c r="P518" s="197">
        <f>O518*H518</f>
        <v>0</v>
      </c>
      <c r="Q518" s="197">
        <v>0</v>
      </c>
      <c r="R518" s="197">
        <f>Q518*H518</f>
        <v>0</v>
      </c>
      <c r="S518" s="197">
        <v>0</v>
      </c>
      <c r="T518" s="198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199" t="s">
        <v>158</v>
      </c>
      <c r="AT518" s="199" t="s">
        <v>218</v>
      </c>
      <c r="AU518" s="199" t="s">
        <v>85</v>
      </c>
      <c r="AY518" s="18" t="s">
        <v>137</v>
      </c>
      <c r="BE518" s="200">
        <f>IF(N518="základní",J518,0)</f>
        <v>0</v>
      </c>
      <c r="BF518" s="200">
        <f>IF(N518="snížená",J518,0)</f>
        <v>0</v>
      </c>
      <c r="BG518" s="200">
        <f>IF(N518="zákl. přenesená",J518,0)</f>
        <v>0</v>
      </c>
      <c r="BH518" s="200">
        <f>IF(N518="sníž. přenesená",J518,0)</f>
        <v>0</v>
      </c>
      <c r="BI518" s="200">
        <f>IF(N518="nulová",J518,0)</f>
        <v>0</v>
      </c>
      <c r="BJ518" s="18" t="s">
        <v>83</v>
      </c>
      <c r="BK518" s="200">
        <f>ROUND(I518*H518,2)</f>
        <v>0</v>
      </c>
      <c r="BL518" s="18" t="s">
        <v>144</v>
      </c>
      <c r="BM518" s="199" t="s">
        <v>804</v>
      </c>
    </row>
    <row r="519" spans="2:51" s="15" customFormat="1" ht="11.25">
      <c r="B519" s="224"/>
      <c r="C519" s="225"/>
      <c r="D519" s="203" t="s">
        <v>145</v>
      </c>
      <c r="E519" s="226" t="s">
        <v>19</v>
      </c>
      <c r="F519" s="227" t="s">
        <v>784</v>
      </c>
      <c r="G519" s="225"/>
      <c r="H519" s="226" t="s">
        <v>19</v>
      </c>
      <c r="I519" s="228"/>
      <c r="J519" s="225"/>
      <c r="K519" s="225"/>
      <c r="L519" s="229"/>
      <c r="M519" s="230"/>
      <c r="N519" s="231"/>
      <c r="O519" s="231"/>
      <c r="P519" s="231"/>
      <c r="Q519" s="231"/>
      <c r="R519" s="231"/>
      <c r="S519" s="231"/>
      <c r="T519" s="232"/>
      <c r="AT519" s="233" t="s">
        <v>145</v>
      </c>
      <c r="AU519" s="233" t="s">
        <v>85</v>
      </c>
      <c r="AV519" s="15" t="s">
        <v>83</v>
      </c>
      <c r="AW519" s="15" t="s">
        <v>35</v>
      </c>
      <c r="AX519" s="15" t="s">
        <v>75</v>
      </c>
      <c r="AY519" s="233" t="s">
        <v>137</v>
      </c>
    </row>
    <row r="520" spans="2:51" s="15" customFormat="1" ht="11.25">
      <c r="B520" s="224"/>
      <c r="C520" s="225"/>
      <c r="D520" s="203" t="s">
        <v>145</v>
      </c>
      <c r="E520" s="226" t="s">
        <v>19</v>
      </c>
      <c r="F520" s="227" t="s">
        <v>800</v>
      </c>
      <c r="G520" s="225"/>
      <c r="H520" s="226" t="s">
        <v>19</v>
      </c>
      <c r="I520" s="228"/>
      <c r="J520" s="225"/>
      <c r="K520" s="225"/>
      <c r="L520" s="229"/>
      <c r="M520" s="230"/>
      <c r="N520" s="231"/>
      <c r="O520" s="231"/>
      <c r="P520" s="231"/>
      <c r="Q520" s="231"/>
      <c r="R520" s="231"/>
      <c r="S520" s="231"/>
      <c r="T520" s="232"/>
      <c r="AT520" s="233" t="s">
        <v>145</v>
      </c>
      <c r="AU520" s="233" t="s">
        <v>85</v>
      </c>
      <c r="AV520" s="15" t="s">
        <v>83</v>
      </c>
      <c r="AW520" s="15" t="s">
        <v>35</v>
      </c>
      <c r="AX520" s="15" t="s">
        <v>75</v>
      </c>
      <c r="AY520" s="233" t="s">
        <v>137</v>
      </c>
    </row>
    <row r="521" spans="2:51" s="13" customFormat="1" ht="11.25">
      <c r="B521" s="201"/>
      <c r="C521" s="202"/>
      <c r="D521" s="203" t="s">
        <v>145</v>
      </c>
      <c r="E521" s="204" t="s">
        <v>19</v>
      </c>
      <c r="F521" s="205" t="s">
        <v>801</v>
      </c>
      <c r="G521" s="202"/>
      <c r="H521" s="206">
        <v>169.836</v>
      </c>
      <c r="I521" s="207"/>
      <c r="J521" s="202"/>
      <c r="K521" s="202"/>
      <c r="L521" s="208"/>
      <c r="M521" s="209"/>
      <c r="N521" s="210"/>
      <c r="O521" s="210"/>
      <c r="P521" s="210"/>
      <c r="Q521" s="210"/>
      <c r="R521" s="210"/>
      <c r="S521" s="210"/>
      <c r="T521" s="211"/>
      <c r="AT521" s="212" t="s">
        <v>145</v>
      </c>
      <c r="AU521" s="212" t="s">
        <v>85</v>
      </c>
      <c r="AV521" s="13" t="s">
        <v>85</v>
      </c>
      <c r="AW521" s="13" t="s">
        <v>35</v>
      </c>
      <c r="AX521" s="13" t="s">
        <v>75</v>
      </c>
      <c r="AY521" s="212" t="s">
        <v>137</v>
      </c>
    </row>
    <row r="522" spans="2:51" s="14" customFormat="1" ht="11.25">
      <c r="B522" s="213"/>
      <c r="C522" s="214"/>
      <c r="D522" s="203" t="s">
        <v>145</v>
      </c>
      <c r="E522" s="215" t="s">
        <v>19</v>
      </c>
      <c r="F522" s="216" t="s">
        <v>147</v>
      </c>
      <c r="G522" s="214"/>
      <c r="H522" s="217">
        <v>169.836</v>
      </c>
      <c r="I522" s="218"/>
      <c r="J522" s="214"/>
      <c r="K522" s="214"/>
      <c r="L522" s="219"/>
      <c r="M522" s="220"/>
      <c r="N522" s="221"/>
      <c r="O522" s="221"/>
      <c r="P522" s="221"/>
      <c r="Q522" s="221"/>
      <c r="R522" s="221"/>
      <c r="S522" s="221"/>
      <c r="T522" s="222"/>
      <c r="AT522" s="223" t="s">
        <v>145</v>
      </c>
      <c r="AU522" s="223" t="s">
        <v>85</v>
      </c>
      <c r="AV522" s="14" t="s">
        <v>144</v>
      </c>
      <c r="AW522" s="14" t="s">
        <v>35</v>
      </c>
      <c r="AX522" s="14" t="s">
        <v>83</v>
      </c>
      <c r="AY522" s="223" t="s">
        <v>137</v>
      </c>
    </row>
    <row r="523" spans="1:65" s="2" customFormat="1" ht="21.75" customHeight="1">
      <c r="A523" s="35"/>
      <c r="B523" s="36"/>
      <c r="C523" s="188" t="s">
        <v>805</v>
      </c>
      <c r="D523" s="188" t="s">
        <v>139</v>
      </c>
      <c r="E523" s="189" t="s">
        <v>771</v>
      </c>
      <c r="F523" s="190" t="s">
        <v>772</v>
      </c>
      <c r="G523" s="191" t="s">
        <v>216</v>
      </c>
      <c r="H523" s="192">
        <v>1262.159</v>
      </c>
      <c r="I523" s="193"/>
      <c r="J523" s="194">
        <f>ROUND(I523*H523,2)</f>
        <v>0</v>
      </c>
      <c r="K523" s="190" t="s">
        <v>143</v>
      </c>
      <c r="L523" s="40"/>
      <c r="M523" s="195" t="s">
        <v>19</v>
      </c>
      <c r="N523" s="196" t="s">
        <v>46</v>
      </c>
      <c r="O523" s="65"/>
      <c r="P523" s="197">
        <f>O523*H523</f>
        <v>0</v>
      </c>
      <c r="Q523" s="197">
        <v>0</v>
      </c>
      <c r="R523" s="197">
        <f>Q523*H523</f>
        <v>0</v>
      </c>
      <c r="S523" s="197">
        <v>0</v>
      </c>
      <c r="T523" s="198">
        <f>S523*H523</f>
        <v>0</v>
      </c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R523" s="199" t="s">
        <v>144</v>
      </c>
      <c r="AT523" s="199" t="s">
        <v>139</v>
      </c>
      <c r="AU523" s="199" t="s">
        <v>85</v>
      </c>
      <c r="AY523" s="18" t="s">
        <v>137</v>
      </c>
      <c r="BE523" s="200">
        <f>IF(N523="základní",J523,0)</f>
        <v>0</v>
      </c>
      <c r="BF523" s="200">
        <f>IF(N523="snížená",J523,0)</f>
        <v>0</v>
      </c>
      <c r="BG523" s="200">
        <f>IF(N523="zákl. přenesená",J523,0)</f>
        <v>0</v>
      </c>
      <c r="BH523" s="200">
        <f>IF(N523="sníž. přenesená",J523,0)</f>
        <v>0</v>
      </c>
      <c r="BI523" s="200">
        <f>IF(N523="nulová",J523,0)</f>
        <v>0</v>
      </c>
      <c r="BJ523" s="18" t="s">
        <v>83</v>
      </c>
      <c r="BK523" s="200">
        <f>ROUND(I523*H523,2)</f>
        <v>0</v>
      </c>
      <c r="BL523" s="18" t="s">
        <v>144</v>
      </c>
      <c r="BM523" s="199" t="s">
        <v>806</v>
      </c>
    </row>
    <row r="524" spans="2:51" s="15" customFormat="1" ht="11.25">
      <c r="B524" s="224"/>
      <c r="C524" s="225"/>
      <c r="D524" s="203" t="s">
        <v>145</v>
      </c>
      <c r="E524" s="226" t="s">
        <v>19</v>
      </c>
      <c r="F524" s="227" t="s">
        <v>807</v>
      </c>
      <c r="G524" s="225"/>
      <c r="H524" s="226" t="s">
        <v>19</v>
      </c>
      <c r="I524" s="228"/>
      <c r="J524" s="225"/>
      <c r="K524" s="225"/>
      <c r="L524" s="229"/>
      <c r="M524" s="230"/>
      <c r="N524" s="231"/>
      <c r="O524" s="231"/>
      <c r="P524" s="231"/>
      <c r="Q524" s="231"/>
      <c r="R524" s="231"/>
      <c r="S524" s="231"/>
      <c r="T524" s="232"/>
      <c r="AT524" s="233" t="s">
        <v>145</v>
      </c>
      <c r="AU524" s="233" t="s">
        <v>85</v>
      </c>
      <c r="AV524" s="15" t="s">
        <v>83</v>
      </c>
      <c r="AW524" s="15" t="s">
        <v>35</v>
      </c>
      <c r="AX524" s="15" t="s">
        <v>75</v>
      </c>
      <c r="AY524" s="233" t="s">
        <v>137</v>
      </c>
    </row>
    <row r="525" spans="2:51" s="15" customFormat="1" ht="11.25">
      <c r="B525" s="224"/>
      <c r="C525" s="225"/>
      <c r="D525" s="203" t="s">
        <v>145</v>
      </c>
      <c r="E525" s="226" t="s">
        <v>19</v>
      </c>
      <c r="F525" s="227" t="s">
        <v>808</v>
      </c>
      <c r="G525" s="225"/>
      <c r="H525" s="226" t="s">
        <v>19</v>
      </c>
      <c r="I525" s="228"/>
      <c r="J525" s="225"/>
      <c r="K525" s="225"/>
      <c r="L525" s="229"/>
      <c r="M525" s="230"/>
      <c r="N525" s="231"/>
      <c r="O525" s="231"/>
      <c r="P525" s="231"/>
      <c r="Q525" s="231"/>
      <c r="R525" s="231"/>
      <c r="S525" s="231"/>
      <c r="T525" s="232"/>
      <c r="AT525" s="233" t="s">
        <v>145</v>
      </c>
      <c r="AU525" s="233" t="s">
        <v>85</v>
      </c>
      <c r="AV525" s="15" t="s">
        <v>83</v>
      </c>
      <c r="AW525" s="15" t="s">
        <v>35</v>
      </c>
      <c r="AX525" s="15" t="s">
        <v>75</v>
      </c>
      <c r="AY525" s="233" t="s">
        <v>137</v>
      </c>
    </row>
    <row r="526" spans="2:51" s="13" customFormat="1" ht="11.25">
      <c r="B526" s="201"/>
      <c r="C526" s="202"/>
      <c r="D526" s="203" t="s">
        <v>145</v>
      </c>
      <c r="E526" s="204" t="s">
        <v>19</v>
      </c>
      <c r="F526" s="205" t="s">
        <v>809</v>
      </c>
      <c r="G526" s="202"/>
      <c r="H526" s="206">
        <v>334.171</v>
      </c>
      <c r="I526" s="207"/>
      <c r="J526" s="202"/>
      <c r="K526" s="202"/>
      <c r="L526" s="208"/>
      <c r="M526" s="209"/>
      <c r="N526" s="210"/>
      <c r="O526" s="210"/>
      <c r="P526" s="210"/>
      <c r="Q526" s="210"/>
      <c r="R526" s="210"/>
      <c r="S526" s="210"/>
      <c r="T526" s="211"/>
      <c r="AT526" s="212" t="s">
        <v>145</v>
      </c>
      <c r="AU526" s="212" t="s">
        <v>85</v>
      </c>
      <c r="AV526" s="13" t="s">
        <v>85</v>
      </c>
      <c r="AW526" s="13" t="s">
        <v>35</v>
      </c>
      <c r="AX526" s="13" t="s">
        <v>75</v>
      </c>
      <c r="AY526" s="212" t="s">
        <v>137</v>
      </c>
    </row>
    <row r="527" spans="2:51" s="13" customFormat="1" ht="11.25">
      <c r="B527" s="201"/>
      <c r="C527" s="202"/>
      <c r="D527" s="203" t="s">
        <v>145</v>
      </c>
      <c r="E527" s="204" t="s">
        <v>19</v>
      </c>
      <c r="F527" s="205" t="s">
        <v>810</v>
      </c>
      <c r="G527" s="202"/>
      <c r="H527" s="206">
        <v>131.706</v>
      </c>
      <c r="I527" s="207"/>
      <c r="J527" s="202"/>
      <c r="K527" s="202"/>
      <c r="L527" s="208"/>
      <c r="M527" s="209"/>
      <c r="N527" s="210"/>
      <c r="O527" s="210"/>
      <c r="P527" s="210"/>
      <c r="Q527" s="210"/>
      <c r="R527" s="210"/>
      <c r="S527" s="210"/>
      <c r="T527" s="211"/>
      <c r="AT527" s="212" t="s">
        <v>145</v>
      </c>
      <c r="AU527" s="212" t="s">
        <v>85</v>
      </c>
      <c r="AV527" s="13" t="s">
        <v>85</v>
      </c>
      <c r="AW527" s="13" t="s">
        <v>35</v>
      </c>
      <c r="AX527" s="13" t="s">
        <v>75</v>
      </c>
      <c r="AY527" s="212" t="s">
        <v>137</v>
      </c>
    </row>
    <row r="528" spans="2:51" s="13" customFormat="1" ht="11.25">
      <c r="B528" s="201"/>
      <c r="C528" s="202"/>
      <c r="D528" s="203" t="s">
        <v>145</v>
      </c>
      <c r="E528" s="204" t="s">
        <v>19</v>
      </c>
      <c r="F528" s="205" t="s">
        <v>811</v>
      </c>
      <c r="G528" s="202"/>
      <c r="H528" s="206">
        <v>-149.084</v>
      </c>
      <c r="I528" s="207"/>
      <c r="J528" s="202"/>
      <c r="K528" s="202"/>
      <c r="L528" s="208"/>
      <c r="M528" s="209"/>
      <c r="N528" s="210"/>
      <c r="O528" s="210"/>
      <c r="P528" s="210"/>
      <c r="Q528" s="210"/>
      <c r="R528" s="210"/>
      <c r="S528" s="210"/>
      <c r="T528" s="211"/>
      <c r="AT528" s="212" t="s">
        <v>145</v>
      </c>
      <c r="AU528" s="212" t="s">
        <v>85</v>
      </c>
      <c r="AV528" s="13" t="s">
        <v>85</v>
      </c>
      <c r="AW528" s="13" t="s">
        <v>35</v>
      </c>
      <c r="AX528" s="13" t="s">
        <v>75</v>
      </c>
      <c r="AY528" s="212" t="s">
        <v>137</v>
      </c>
    </row>
    <row r="529" spans="2:51" s="13" customFormat="1" ht="11.25">
      <c r="B529" s="201"/>
      <c r="C529" s="202"/>
      <c r="D529" s="203" t="s">
        <v>145</v>
      </c>
      <c r="E529" s="204" t="s">
        <v>19</v>
      </c>
      <c r="F529" s="205" t="s">
        <v>812</v>
      </c>
      <c r="G529" s="202"/>
      <c r="H529" s="206">
        <v>12.938</v>
      </c>
      <c r="I529" s="207"/>
      <c r="J529" s="202"/>
      <c r="K529" s="202"/>
      <c r="L529" s="208"/>
      <c r="M529" s="209"/>
      <c r="N529" s="210"/>
      <c r="O529" s="210"/>
      <c r="P529" s="210"/>
      <c r="Q529" s="210"/>
      <c r="R529" s="210"/>
      <c r="S529" s="210"/>
      <c r="T529" s="211"/>
      <c r="AT529" s="212" t="s">
        <v>145</v>
      </c>
      <c r="AU529" s="212" t="s">
        <v>85</v>
      </c>
      <c r="AV529" s="13" t="s">
        <v>85</v>
      </c>
      <c r="AW529" s="13" t="s">
        <v>35</v>
      </c>
      <c r="AX529" s="13" t="s">
        <v>75</v>
      </c>
      <c r="AY529" s="212" t="s">
        <v>137</v>
      </c>
    </row>
    <row r="530" spans="2:51" s="15" customFormat="1" ht="11.25">
      <c r="B530" s="224"/>
      <c r="C530" s="225"/>
      <c r="D530" s="203" t="s">
        <v>145</v>
      </c>
      <c r="E530" s="226" t="s">
        <v>19</v>
      </c>
      <c r="F530" s="227" t="s">
        <v>813</v>
      </c>
      <c r="G530" s="225"/>
      <c r="H530" s="226" t="s">
        <v>19</v>
      </c>
      <c r="I530" s="228"/>
      <c r="J530" s="225"/>
      <c r="K530" s="225"/>
      <c r="L530" s="229"/>
      <c r="M530" s="230"/>
      <c r="N530" s="231"/>
      <c r="O530" s="231"/>
      <c r="P530" s="231"/>
      <c r="Q530" s="231"/>
      <c r="R530" s="231"/>
      <c r="S530" s="231"/>
      <c r="T530" s="232"/>
      <c r="AT530" s="233" t="s">
        <v>145</v>
      </c>
      <c r="AU530" s="233" t="s">
        <v>85</v>
      </c>
      <c r="AV530" s="15" t="s">
        <v>83</v>
      </c>
      <c r="AW530" s="15" t="s">
        <v>35</v>
      </c>
      <c r="AX530" s="15" t="s">
        <v>75</v>
      </c>
      <c r="AY530" s="233" t="s">
        <v>137</v>
      </c>
    </row>
    <row r="531" spans="2:51" s="13" customFormat="1" ht="11.25">
      <c r="B531" s="201"/>
      <c r="C531" s="202"/>
      <c r="D531" s="203" t="s">
        <v>145</v>
      </c>
      <c r="E531" s="204" t="s">
        <v>19</v>
      </c>
      <c r="F531" s="205" t="s">
        <v>775</v>
      </c>
      <c r="G531" s="202"/>
      <c r="H531" s="206">
        <v>50.656</v>
      </c>
      <c r="I531" s="207"/>
      <c r="J531" s="202"/>
      <c r="K531" s="202"/>
      <c r="L531" s="208"/>
      <c r="M531" s="209"/>
      <c r="N531" s="210"/>
      <c r="O531" s="210"/>
      <c r="P531" s="210"/>
      <c r="Q531" s="210"/>
      <c r="R531" s="210"/>
      <c r="S531" s="210"/>
      <c r="T531" s="211"/>
      <c r="AT531" s="212" t="s">
        <v>145</v>
      </c>
      <c r="AU531" s="212" t="s">
        <v>85</v>
      </c>
      <c r="AV531" s="13" t="s">
        <v>85</v>
      </c>
      <c r="AW531" s="13" t="s">
        <v>35</v>
      </c>
      <c r="AX531" s="13" t="s">
        <v>75</v>
      </c>
      <c r="AY531" s="212" t="s">
        <v>137</v>
      </c>
    </row>
    <row r="532" spans="2:51" s="15" customFormat="1" ht="11.25">
      <c r="B532" s="224"/>
      <c r="C532" s="225"/>
      <c r="D532" s="203" t="s">
        <v>145</v>
      </c>
      <c r="E532" s="226" t="s">
        <v>19</v>
      </c>
      <c r="F532" s="227" t="s">
        <v>814</v>
      </c>
      <c r="G532" s="225"/>
      <c r="H532" s="226" t="s">
        <v>19</v>
      </c>
      <c r="I532" s="228"/>
      <c r="J532" s="225"/>
      <c r="K532" s="225"/>
      <c r="L532" s="229"/>
      <c r="M532" s="230"/>
      <c r="N532" s="231"/>
      <c r="O532" s="231"/>
      <c r="P532" s="231"/>
      <c r="Q532" s="231"/>
      <c r="R532" s="231"/>
      <c r="S532" s="231"/>
      <c r="T532" s="232"/>
      <c r="AT532" s="233" t="s">
        <v>145</v>
      </c>
      <c r="AU532" s="233" t="s">
        <v>85</v>
      </c>
      <c r="AV532" s="15" t="s">
        <v>83</v>
      </c>
      <c r="AW532" s="15" t="s">
        <v>35</v>
      </c>
      <c r="AX532" s="15" t="s">
        <v>75</v>
      </c>
      <c r="AY532" s="233" t="s">
        <v>137</v>
      </c>
    </row>
    <row r="533" spans="2:51" s="15" customFormat="1" ht="11.25">
      <c r="B533" s="224"/>
      <c r="C533" s="225"/>
      <c r="D533" s="203" t="s">
        <v>145</v>
      </c>
      <c r="E533" s="226" t="s">
        <v>19</v>
      </c>
      <c r="F533" s="227" t="s">
        <v>815</v>
      </c>
      <c r="G533" s="225"/>
      <c r="H533" s="226" t="s">
        <v>19</v>
      </c>
      <c r="I533" s="228"/>
      <c r="J533" s="225"/>
      <c r="K533" s="225"/>
      <c r="L533" s="229"/>
      <c r="M533" s="230"/>
      <c r="N533" s="231"/>
      <c r="O533" s="231"/>
      <c r="P533" s="231"/>
      <c r="Q533" s="231"/>
      <c r="R533" s="231"/>
      <c r="S533" s="231"/>
      <c r="T533" s="232"/>
      <c r="AT533" s="233" t="s">
        <v>145</v>
      </c>
      <c r="AU533" s="233" t="s">
        <v>85</v>
      </c>
      <c r="AV533" s="15" t="s">
        <v>83</v>
      </c>
      <c r="AW533" s="15" t="s">
        <v>35</v>
      </c>
      <c r="AX533" s="15" t="s">
        <v>75</v>
      </c>
      <c r="AY533" s="233" t="s">
        <v>137</v>
      </c>
    </row>
    <row r="534" spans="2:51" s="13" customFormat="1" ht="11.25">
      <c r="B534" s="201"/>
      <c r="C534" s="202"/>
      <c r="D534" s="203" t="s">
        <v>145</v>
      </c>
      <c r="E534" s="204" t="s">
        <v>19</v>
      </c>
      <c r="F534" s="205" t="s">
        <v>816</v>
      </c>
      <c r="G534" s="202"/>
      <c r="H534" s="206">
        <v>249.474</v>
      </c>
      <c r="I534" s="207"/>
      <c r="J534" s="202"/>
      <c r="K534" s="202"/>
      <c r="L534" s="208"/>
      <c r="M534" s="209"/>
      <c r="N534" s="210"/>
      <c r="O534" s="210"/>
      <c r="P534" s="210"/>
      <c r="Q534" s="210"/>
      <c r="R534" s="210"/>
      <c r="S534" s="210"/>
      <c r="T534" s="211"/>
      <c r="AT534" s="212" t="s">
        <v>145</v>
      </c>
      <c r="AU534" s="212" t="s">
        <v>85</v>
      </c>
      <c r="AV534" s="13" t="s">
        <v>85</v>
      </c>
      <c r="AW534" s="13" t="s">
        <v>35</v>
      </c>
      <c r="AX534" s="13" t="s">
        <v>75</v>
      </c>
      <c r="AY534" s="212" t="s">
        <v>137</v>
      </c>
    </row>
    <row r="535" spans="2:51" s="13" customFormat="1" ht="11.25">
      <c r="B535" s="201"/>
      <c r="C535" s="202"/>
      <c r="D535" s="203" t="s">
        <v>145</v>
      </c>
      <c r="E535" s="204" t="s">
        <v>19</v>
      </c>
      <c r="F535" s="205" t="s">
        <v>817</v>
      </c>
      <c r="G535" s="202"/>
      <c r="H535" s="206">
        <v>142.204</v>
      </c>
      <c r="I535" s="207"/>
      <c r="J535" s="202"/>
      <c r="K535" s="202"/>
      <c r="L535" s="208"/>
      <c r="M535" s="209"/>
      <c r="N535" s="210"/>
      <c r="O535" s="210"/>
      <c r="P535" s="210"/>
      <c r="Q535" s="210"/>
      <c r="R535" s="210"/>
      <c r="S535" s="210"/>
      <c r="T535" s="211"/>
      <c r="AT535" s="212" t="s">
        <v>145</v>
      </c>
      <c r="AU535" s="212" t="s">
        <v>85</v>
      </c>
      <c r="AV535" s="13" t="s">
        <v>85</v>
      </c>
      <c r="AW535" s="13" t="s">
        <v>35</v>
      </c>
      <c r="AX535" s="13" t="s">
        <v>75</v>
      </c>
      <c r="AY535" s="212" t="s">
        <v>137</v>
      </c>
    </row>
    <row r="536" spans="2:51" s="15" customFormat="1" ht="11.25">
      <c r="B536" s="224"/>
      <c r="C536" s="225"/>
      <c r="D536" s="203" t="s">
        <v>145</v>
      </c>
      <c r="E536" s="226" t="s">
        <v>19</v>
      </c>
      <c r="F536" s="227" t="s">
        <v>818</v>
      </c>
      <c r="G536" s="225"/>
      <c r="H536" s="226" t="s">
        <v>19</v>
      </c>
      <c r="I536" s="228"/>
      <c r="J536" s="225"/>
      <c r="K536" s="225"/>
      <c r="L536" s="229"/>
      <c r="M536" s="230"/>
      <c r="N536" s="231"/>
      <c r="O536" s="231"/>
      <c r="P536" s="231"/>
      <c r="Q536" s="231"/>
      <c r="R536" s="231"/>
      <c r="S536" s="231"/>
      <c r="T536" s="232"/>
      <c r="AT536" s="233" t="s">
        <v>145</v>
      </c>
      <c r="AU536" s="233" t="s">
        <v>85</v>
      </c>
      <c r="AV536" s="15" t="s">
        <v>83</v>
      </c>
      <c r="AW536" s="15" t="s">
        <v>35</v>
      </c>
      <c r="AX536" s="15" t="s">
        <v>75</v>
      </c>
      <c r="AY536" s="233" t="s">
        <v>137</v>
      </c>
    </row>
    <row r="537" spans="2:51" s="13" customFormat="1" ht="11.25">
      <c r="B537" s="201"/>
      <c r="C537" s="202"/>
      <c r="D537" s="203" t="s">
        <v>145</v>
      </c>
      <c r="E537" s="204" t="s">
        <v>19</v>
      </c>
      <c r="F537" s="205" t="s">
        <v>819</v>
      </c>
      <c r="G537" s="202"/>
      <c r="H537" s="206">
        <v>31.86</v>
      </c>
      <c r="I537" s="207"/>
      <c r="J537" s="202"/>
      <c r="K537" s="202"/>
      <c r="L537" s="208"/>
      <c r="M537" s="209"/>
      <c r="N537" s="210"/>
      <c r="O537" s="210"/>
      <c r="P537" s="210"/>
      <c r="Q537" s="210"/>
      <c r="R537" s="210"/>
      <c r="S537" s="210"/>
      <c r="T537" s="211"/>
      <c r="AT537" s="212" t="s">
        <v>145</v>
      </c>
      <c r="AU537" s="212" t="s">
        <v>85</v>
      </c>
      <c r="AV537" s="13" t="s">
        <v>85</v>
      </c>
      <c r="AW537" s="13" t="s">
        <v>35</v>
      </c>
      <c r="AX537" s="13" t="s">
        <v>75</v>
      </c>
      <c r="AY537" s="212" t="s">
        <v>137</v>
      </c>
    </row>
    <row r="538" spans="2:51" s="15" customFormat="1" ht="11.25">
      <c r="B538" s="224"/>
      <c r="C538" s="225"/>
      <c r="D538" s="203" t="s">
        <v>145</v>
      </c>
      <c r="E538" s="226" t="s">
        <v>19</v>
      </c>
      <c r="F538" s="227" t="s">
        <v>820</v>
      </c>
      <c r="G538" s="225"/>
      <c r="H538" s="226" t="s">
        <v>19</v>
      </c>
      <c r="I538" s="228"/>
      <c r="J538" s="225"/>
      <c r="K538" s="225"/>
      <c r="L538" s="229"/>
      <c r="M538" s="230"/>
      <c r="N538" s="231"/>
      <c r="O538" s="231"/>
      <c r="P538" s="231"/>
      <c r="Q538" s="231"/>
      <c r="R538" s="231"/>
      <c r="S538" s="231"/>
      <c r="T538" s="232"/>
      <c r="AT538" s="233" t="s">
        <v>145</v>
      </c>
      <c r="AU538" s="233" t="s">
        <v>85</v>
      </c>
      <c r="AV538" s="15" t="s">
        <v>83</v>
      </c>
      <c r="AW538" s="15" t="s">
        <v>35</v>
      </c>
      <c r="AX538" s="15" t="s">
        <v>75</v>
      </c>
      <c r="AY538" s="233" t="s">
        <v>137</v>
      </c>
    </row>
    <row r="539" spans="2:51" s="13" customFormat="1" ht="11.25">
      <c r="B539" s="201"/>
      <c r="C539" s="202"/>
      <c r="D539" s="203" t="s">
        <v>145</v>
      </c>
      <c r="E539" s="204" t="s">
        <v>19</v>
      </c>
      <c r="F539" s="205" t="s">
        <v>821</v>
      </c>
      <c r="G539" s="202"/>
      <c r="H539" s="206">
        <v>245.531</v>
      </c>
      <c r="I539" s="207"/>
      <c r="J539" s="202"/>
      <c r="K539" s="202"/>
      <c r="L539" s="208"/>
      <c r="M539" s="209"/>
      <c r="N539" s="210"/>
      <c r="O539" s="210"/>
      <c r="P539" s="210"/>
      <c r="Q539" s="210"/>
      <c r="R539" s="210"/>
      <c r="S539" s="210"/>
      <c r="T539" s="211"/>
      <c r="AT539" s="212" t="s">
        <v>145</v>
      </c>
      <c r="AU539" s="212" t="s">
        <v>85</v>
      </c>
      <c r="AV539" s="13" t="s">
        <v>85</v>
      </c>
      <c r="AW539" s="13" t="s">
        <v>35</v>
      </c>
      <c r="AX539" s="13" t="s">
        <v>75</v>
      </c>
      <c r="AY539" s="212" t="s">
        <v>137</v>
      </c>
    </row>
    <row r="540" spans="2:51" s="13" customFormat="1" ht="11.25">
      <c r="B540" s="201"/>
      <c r="C540" s="202"/>
      <c r="D540" s="203" t="s">
        <v>145</v>
      </c>
      <c r="E540" s="204" t="s">
        <v>19</v>
      </c>
      <c r="F540" s="205" t="s">
        <v>822</v>
      </c>
      <c r="G540" s="202"/>
      <c r="H540" s="206">
        <v>62.392</v>
      </c>
      <c r="I540" s="207"/>
      <c r="J540" s="202"/>
      <c r="K540" s="202"/>
      <c r="L540" s="208"/>
      <c r="M540" s="209"/>
      <c r="N540" s="210"/>
      <c r="O540" s="210"/>
      <c r="P540" s="210"/>
      <c r="Q540" s="210"/>
      <c r="R540" s="210"/>
      <c r="S540" s="210"/>
      <c r="T540" s="211"/>
      <c r="AT540" s="212" t="s">
        <v>145</v>
      </c>
      <c r="AU540" s="212" t="s">
        <v>85</v>
      </c>
      <c r="AV540" s="13" t="s">
        <v>85</v>
      </c>
      <c r="AW540" s="13" t="s">
        <v>35</v>
      </c>
      <c r="AX540" s="13" t="s">
        <v>75</v>
      </c>
      <c r="AY540" s="212" t="s">
        <v>137</v>
      </c>
    </row>
    <row r="541" spans="2:51" s="15" customFormat="1" ht="11.25">
      <c r="B541" s="224"/>
      <c r="C541" s="225"/>
      <c r="D541" s="203" t="s">
        <v>145</v>
      </c>
      <c r="E541" s="226" t="s">
        <v>19</v>
      </c>
      <c r="F541" s="227" t="s">
        <v>823</v>
      </c>
      <c r="G541" s="225"/>
      <c r="H541" s="226" t="s">
        <v>19</v>
      </c>
      <c r="I541" s="228"/>
      <c r="J541" s="225"/>
      <c r="K541" s="225"/>
      <c r="L541" s="229"/>
      <c r="M541" s="230"/>
      <c r="N541" s="231"/>
      <c r="O541" s="231"/>
      <c r="P541" s="231"/>
      <c r="Q541" s="231"/>
      <c r="R541" s="231"/>
      <c r="S541" s="231"/>
      <c r="T541" s="232"/>
      <c r="AT541" s="233" t="s">
        <v>145</v>
      </c>
      <c r="AU541" s="233" t="s">
        <v>85</v>
      </c>
      <c r="AV541" s="15" t="s">
        <v>83</v>
      </c>
      <c r="AW541" s="15" t="s">
        <v>35</v>
      </c>
      <c r="AX541" s="15" t="s">
        <v>75</v>
      </c>
      <c r="AY541" s="233" t="s">
        <v>137</v>
      </c>
    </row>
    <row r="542" spans="2:51" s="13" customFormat="1" ht="11.25">
      <c r="B542" s="201"/>
      <c r="C542" s="202"/>
      <c r="D542" s="203" t="s">
        <v>145</v>
      </c>
      <c r="E542" s="204" t="s">
        <v>19</v>
      </c>
      <c r="F542" s="205" t="s">
        <v>824</v>
      </c>
      <c r="G542" s="202"/>
      <c r="H542" s="206">
        <v>22.802</v>
      </c>
      <c r="I542" s="207"/>
      <c r="J542" s="202"/>
      <c r="K542" s="202"/>
      <c r="L542" s="208"/>
      <c r="M542" s="209"/>
      <c r="N542" s="210"/>
      <c r="O542" s="210"/>
      <c r="P542" s="210"/>
      <c r="Q542" s="210"/>
      <c r="R542" s="210"/>
      <c r="S542" s="210"/>
      <c r="T542" s="211"/>
      <c r="AT542" s="212" t="s">
        <v>145</v>
      </c>
      <c r="AU542" s="212" t="s">
        <v>85</v>
      </c>
      <c r="AV542" s="13" t="s">
        <v>85</v>
      </c>
      <c r="AW542" s="13" t="s">
        <v>35</v>
      </c>
      <c r="AX542" s="13" t="s">
        <v>75</v>
      </c>
      <c r="AY542" s="212" t="s">
        <v>137</v>
      </c>
    </row>
    <row r="543" spans="2:51" s="13" customFormat="1" ht="11.25">
      <c r="B543" s="201"/>
      <c r="C543" s="202"/>
      <c r="D543" s="203" t="s">
        <v>145</v>
      </c>
      <c r="E543" s="204" t="s">
        <v>19</v>
      </c>
      <c r="F543" s="205" t="s">
        <v>825</v>
      </c>
      <c r="G543" s="202"/>
      <c r="H543" s="206">
        <v>79.008</v>
      </c>
      <c r="I543" s="207"/>
      <c r="J543" s="202"/>
      <c r="K543" s="202"/>
      <c r="L543" s="208"/>
      <c r="M543" s="209"/>
      <c r="N543" s="210"/>
      <c r="O543" s="210"/>
      <c r="P543" s="210"/>
      <c r="Q543" s="210"/>
      <c r="R543" s="210"/>
      <c r="S543" s="210"/>
      <c r="T543" s="211"/>
      <c r="AT543" s="212" t="s">
        <v>145</v>
      </c>
      <c r="AU543" s="212" t="s">
        <v>85</v>
      </c>
      <c r="AV543" s="13" t="s">
        <v>85</v>
      </c>
      <c r="AW543" s="13" t="s">
        <v>35</v>
      </c>
      <c r="AX543" s="13" t="s">
        <v>75</v>
      </c>
      <c r="AY543" s="212" t="s">
        <v>137</v>
      </c>
    </row>
    <row r="544" spans="2:51" s="13" customFormat="1" ht="11.25">
      <c r="B544" s="201"/>
      <c r="C544" s="202"/>
      <c r="D544" s="203" t="s">
        <v>145</v>
      </c>
      <c r="E544" s="204" t="s">
        <v>19</v>
      </c>
      <c r="F544" s="205" t="s">
        <v>826</v>
      </c>
      <c r="G544" s="202"/>
      <c r="H544" s="206">
        <v>13.155</v>
      </c>
      <c r="I544" s="207"/>
      <c r="J544" s="202"/>
      <c r="K544" s="202"/>
      <c r="L544" s="208"/>
      <c r="M544" s="209"/>
      <c r="N544" s="210"/>
      <c r="O544" s="210"/>
      <c r="P544" s="210"/>
      <c r="Q544" s="210"/>
      <c r="R544" s="210"/>
      <c r="S544" s="210"/>
      <c r="T544" s="211"/>
      <c r="AT544" s="212" t="s">
        <v>145</v>
      </c>
      <c r="AU544" s="212" t="s">
        <v>85</v>
      </c>
      <c r="AV544" s="13" t="s">
        <v>85</v>
      </c>
      <c r="AW544" s="13" t="s">
        <v>35</v>
      </c>
      <c r="AX544" s="13" t="s">
        <v>75</v>
      </c>
      <c r="AY544" s="212" t="s">
        <v>137</v>
      </c>
    </row>
    <row r="545" spans="2:51" s="15" customFormat="1" ht="11.25">
      <c r="B545" s="224"/>
      <c r="C545" s="225"/>
      <c r="D545" s="203" t="s">
        <v>145</v>
      </c>
      <c r="E545" s="226" t="s">
        <v>19</v>
      </c>
      <c r="F545" s="227" t="s">
        <v>827</v>
      </c>
      <c r="G545" s="225"/>
      <c r="H545" s="226" t="s">
        <v>19</v>
      </c>
      <c r="I545" s="228"/>
      <c r="J545" s="225"/>
      <c r="K545" s="225"/>
      <c r="L545" s="229"/>
      <c r="M545" s="230"/>
      <c r="N545" s="231"/>
      <c r="O545" s="231"/>
      <c r="P545" s="231"/>
      <c r="Q545" s="231"/>
      <c r="R545" s="231"/>
      <c r="S545" s="231"/>
      <c r="T545" s="232"/>
      <c r="AT545" s="233" t="s">
        <v>145</v>
      </c>
      <c r="AU545" s="233" t="s">
        <v>85</v>
      </c>
      <c r="AV545" s="15" t="s">
        <v>83</v>
      </c>
      <c r="AW545" s="15" t="s">
        <v>35</v>
      </c>
      <c r="AX545" s="15" t="s">
        <v>75</v>
      </c>
      <c r="AY545" s="233" t="s">
        <v>137</v>
      </c>
    </row>
    <row r="546" spans="2:51" s="13" customFormat="1" ht="11.25">
      <c r="B546" s="201"/>
      <c r="C546" s="202"/>
      <c r="D546" s="203" t="s">
        <v>145</v>
      </c>
      <c r="E546" s="204" t="s">
        <v>19</v>
      </c>
      <c r="F546" s="205" t="s">
        <v>828</v>
      </c>
      <c r="G546" s="202"/>
      <c r="H546" s="206">
        <v>35.346</v>
      </c>
      <c r="I546" s="207"/>
      <c r="J546" s="202"/>
      <c r="K546" s="202"/>
      <c r="L546" s="208"/>
      <c r="M546" s="209"/>
      <c r="N546" s="210"/>
      <c r="O546" s="210"/>
      <c r="P546" s="210"/>
      <c r="Q546" s="210"/>
      <c r="R546" s="210"/>
      <c r="S546" s="210"/>
      <c r="T546" s="211"/>
      <c r="AT546" s="212" t="s">
        <v>145</v>
      </c>
      <c r="AU546" s="212" t="s">
        <v>85</v>
      </c>
      <c r="AV546" s="13" t="s">
        <v>85</v>
      </c>
      <c r="AW546" s="13" t="s">
        <v>35</v>
      </c>
      <c r="AX546" s="13" t="s">
        <v>75</v>
      </c>
      <c r="AY546" s="212" t="s">
        <v>137</v>
      </c>
    </row>
    <row r="547" spans="2:51" s="14" customFormat="1" ht="11.25">
      <c r="B547" s="213"/>
      <c r="C547" s="214"/>
      <c r="D547" s="203" t="s">
        <v>145</v>
      </c>
      <c r="E547" s="215" t="s">
        <v>19</v>
      </c>
      <c r="F547" s="216" t="s">
        <v>147</v>
      </c>
      <c r="G547" s="214"/>
      <c r="H547" s="217">
        <v>1262.1589999999999</v>
      </c>
      <c r="I547" s="218"/>
      <c r="J547" s="214"/>
      <c r="K547" s="214"/>
      <c r="L547" s="219"/>
      <c r="M547" s="220"/>
      <c r="N547" s="221"/>
      <c r="O547" s="221"/>
      <c r="P547" s="221"/>
      <c r="Q547" s="221"/>
      <c r="R547" s="221"/>
      <c r="S547" s="221"/>
      <c r="T547" s="222"/>
      <c r="AT547" s="223" t="s">
        <v>145</v>
      </c>
      <c r="AU547" s="223" t="s">
        <v>85</v>
      </c>
      <c r="AV547" s="14" t="s">
        <v>144</v>
      </c>
      <c r="AW547" s="14" t="s">
        <v>35</v>
      </c>
      <c r="AX547" s="14" t="s">
        <v>83</v>
      </c>
      <c r="AY547" s="223" t="s">
        <v>137</v>
      </c>
    </row>
    <row r="548" spans="1:65" s="2" customFormat="1" ht="16.5" customHeight="1">
      <c r="A548" s="35"/>
      <c r="B548" s="36"/>
      <c r="C548" s="234" t="s">
        <v>560</v>
      </c>
      <c r="D548" s="234" t="s">
        <v>218</v>
      </c>
      <c r="E548" s="235" t="s">
        <v>768</v>
      </c>
      <c r="F548" s="236" t="s">
        <v>769</v>
      </c>
      <c r="G548" s="237" t="s">
        <v>216</v>
      </c>
      <c r="H548" s="238">
        <v>1287.402</v>
      </c>
      <c r="I548" s="239"/>
      <c r="J548" s="240">
        <f>ROUND(I548*H548,2)</f>
        <v>0</v>
      </c>
      <c r="K548" s="236" t="s">
        <v>143</v>
      </c>
      <c r="L548" s="241"/>
      <c r="M548" s="242" t="s">
        <v>19</v>
      </c>
      <c r="N548" s="243" t="s">
        <v>46</v>
      </c>
      <c r="O548" s="65"/>
      <c r="P548" s="197">
        <f>O548*H548</f>
        <v>0</v>
      </c>
      <c r="Q548" s="197">
        <v>0</v>
      </c>
      <c r="R548" s="197">
        <f>Q548*H548</f>
        <v>0</v>
      </c>
      <c r="S548" s="197">
        <v>0</v>
      </c>
      <c r="T548" s="198">
        <f>S548*H548</f>
        <v>0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199" t="s">
        <v>158</v>
      </c>
      <c r="AT548" s="199" t="s">
        <v>218</v>
      </c>
      <c r="AU548" s="199" t="s">
        <v>85</v>
      </c>
      <c r="AY548" s="18" t="s">
        <v>137</v>
      </c>
      <c r="BE548" s="200">
        <f>IF(N548="základní",J548,0)</f>
        <v>0</v>
      </c>
      <c r="BF548" s="200">
        <f>IF(N548="snížená",J548,0)</f>
        <v>0</v>
      </c>
      <c r="BG548" s="200">
        <f>IF(N548="zákl. přenesená",J548,0)</f>
        <v>0</v>
      </c>
      <c r="BH548" s="200">
        <f>IF(N548="sníž. přenesená",J548,0)</f>
        <v>0</v>
      </c>
      <c r="BI548" s="200">
        <f>IF(N548="nulová",J548,0)</f>
        <v>0</v>
      </c>
      <c r="BJ548" s="18" t="s">
        <v>83</v>
      </c>
      <c r="BK548" s="200">
        <f>ROUND(I548*H548,2)</f>
        <v>0</v>
      </c>
      <c r="BL548" s="18" t="s">
        <v>144</v>
      </c>
      <c r="BM548" s="199" t="s">
        <v>829</v>
      </c>
    </row>
    <row r="549" spans="2:51" s="13" customFormat="1" ht="11.25">
      <c r="B549" s="201"/>
      <c r="C549" s="202"/>
      <c r="D549" s="203" t="s">
        <v>145</v>
      </c>
      <c r="E549" s="204" t="s">
        <v>19</v>
      </c>
      <c r="F549" s="205" t="s">
        <v>830</v>
      </c>
      <c r="G549" s="202"/>
      <c r="H549" s="206">
        <v>1287.402</v>
      </c>
      <c r="I549" s="207"/>
      <c r="J549" s="202"/>
      <c r="K549" s="202"/>
      <c r="L549" s="208"/>
      <c r="M549" s="209"/>
      <c r="N549" s="210"/>
      <c r="O549" s="210"/>
      <c r="P549" s="210"/>
      <c r="Q549" s="210"/>
      <c r="R549" s="210"/>
      <c r="S549" s="210"/>
      <c r="T549" s="211"/>
      <c r="AT549" s="212" t="s">
        <v>145</v>
      </c>
      <c r="AU549" s="212" t="s">
        <v>85</v>
      </c>
      <c r="AV549" s="13" t="s">
        <v>85</v>
      </c>
      <c r="AW549" s="13" t="s">
        <v>35</v>
      </c>
      <c r="AX549" s="13" t="s">
        <v>75</v>
      </c>
      <c r="AY549" s="212" t="s">
        <v>137</v>
      </c>
    </row>
    <row r="550" spans="2:51" s="14" customFormat="1" ht="11.25">
      <c r="B550" s="213"/>
      <c r="C550" s="214"/>
      <c r="D550" s="203" t="s">
        <v>145</v>
      </c>
      <c r="E550" s="215" t="s">
        <v>19</v>
      </c>
      <c r="F550" s="216" t="s">
        <v>147</v>
      </c>
      <c r="G550" s="214"/>
      <c r="H550" s="217">
        <v>1287.402</v>
      </c>
      <c r="I550" s="218"/>
      <c r="J550" s="214"/>
      <c r="K550" s="214"/>
      <c r="L550" s="219"/>
      <c r="M550" s="220"/>
      <c r="N550" s="221"/>
      <c r="O550" s="221"/>
      <c r="P550" s="221"/>
      <c r="Q550" s="221"/>
      <c r="R550" s="221"/>
      <c r="S550" s="221"/>
      <c r="T550" s="222"/>
      <c r="AT550" s="223" t="s">
        <v>145</v>
      </c>
      <c r="AU550" s="223" t="s">
        <v>85</v>
      </c>
      <c r="AV550" s="14" t="s">
        <v>144</v>
      </c>
      <c r="AW550" s="14" t="s">
        <v>35</v>
      </c>
      <c r="AX550" s="14" t="s">
        <v>83</v>
      </c>
      <c r="AY550" s="223" t="s">
        <v>137</v>
      </c>
    </row>
    <row r="551" spans="1:65" s="2" customFormat="1" ht="21.75" customHeight="1">
      <c r="A551" s="35"/>
      <c r="B551" s="36"/>
      <c r="C551" s="188" t="s">
        <v>831</v>
      </c>
      <c r="D551" s="188" t="s">
        <v>139</v>
      </c>
      <c r="E551" s="189" t="s">
        <v>832</v>
      </c>
      <c r="F551" s="190" t="s">
        <v>833</v>
      </c>
      <c r="G551" s="191" t="s">
        <v>216</v>
      </c>
      <c r="H551" s="192">
        <v>54.126</v>
      </c>
      <c r="I551" s="193"/>
      <c r="J551" s="194">
        <f>ROUND(I551*H551,2)</f>
        <v>0</v>
      </c>
      <c r="K551" s="190" t="s">
        <v>143</v>
      </c>
      <c r="L551" s="40"/>
      <c r="M551" s="195" t="s">
        <v>19</v>
      </c>
      <c r="N551" s="196" t="s">
        <v>46</v>
      </c>
      <c r="O551" s="65"/>
      <c r="P551" s="197">
        <f>O551*H551</f>
        <v>0</v>
      </c>
      <c r="Q551" s="197">
        <v>0</v>
      </c>
      <c r="R551" s="197">
        <f>Q551*H551</f>
        <v>0</v>
      </c>
      <c r="S551" s="197">
        <v>0</v>
      </c>
      <c r="T551" s="198">
        <f>S551*H551</f>
        <v>0</v>
      </c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R551" s="199" t="s">
        <v>144</v>
      </c>
      <c r="AT551" s="199" t="s">
        <v>139</v>
      </c>
      <c r="AU551" s="199" t="s">
        <v>85</v>
      </c>
      <c r="AY551" s="18" t="s">
        <v>137</v>
      </c>
      <c r="BE551" s="200">
        <f>IF(N551="základní",J551,0)</f>
        <v>0</v>
      </c>
      <c r="BF551" s="200">
        <f>IF(N551="snížená",J551,0)</f>
        <v>0</v>
      </c>
      <c r="BG551" s="200">
        <f>IF(N551="zákl. přenesená",J551,0)</f>
        <v>0</v>
      </c>
      <c r="BH551" s="200">
        <f>IF(N551="sníž. přenesená",J551,0)</f>
        <v>0</v>
      </c>
      <c r="BI551" s="200">
        <f>IF(N551="nulová",J551,0)</f>
        <v>0</v>
      </c>
      <c r="BJ551" s="18" t="s">
        <v>83</v>
      </c>
      <c r="BK551" s="200">
        <f>ROUND(I551*H551,2)</f>
        <v>0</v>
      </c>
      <c r="BL551" s="18" t="s">
        <v>144</v>
      </c>
      <c r="BM551" s="199" t="s">
        <v>834</v>
      </c>
    </row>
    <row r="552" spans="2:51" s="15" customFormat="1" ht="11.25">
      <c r="B552" s="224"/>
      <c r="C552" s="225"/>
      <c r="D552" s="203" t="s">
        <v>145</v>
      </c>
      <c r="E552" s="226" t="s">
        <v>19</v>
      </c>
      <c r="F552" s="227" t="s">
        <v>835</v>
      </c>
      <c r="G552" s="225"/>
      <c r="H552" s="226" t="s">
        <v>19</v>
      </c>
      <c r="I552" s="228"/>
      <c r="J552" s="225"/>
      <c r="K552" s="225"/>
      <c r="L552" s="229"/>
      <c r="M552" s="230"/>
      <c r="N552" s="231"/>
      <c r="O552" s="231"/>
      <c r="P552" s="231"/>
      <c r="Q552" s="231"/>
      <c r="R552" s="231"/>
      <c r="S552" s="231"/>
      <c r="T552" s="232"/>
      <c r="AT552" s="233" t="s">
        <v>145</v>
      </c>
      <c r="AU552" s="233" t="s">
        <v>85</v>
      </c>
      <c r="AV552" s="15" t="s">
        <v>83</v>
      </c>
      <c r="AW552" s="15" t="s">
        <v>35</v>
      </c>
      <c r="AX552" s="15" t="s">
        <v>75</v>
      </c>
      <c r="AY552" s="233" t="s">
        <v>137</v>
      </c>
    </row>
    <row r="553" spans="2:51" s="13" customFormat="1" ht="11.25">
      <c r="B553" s="201"/>
      <c r="C553" s="202"/>
      <c r="D553" s="203" t="s">
        <v>145</v>
      </c>
      <c r="E553" s="204" t="s">
        <v>19</v>
      </c>
      <c r="F553" s="205" t="s">
        <v>836</v>
      </c>
      <c r="G553" s="202"/>
      <c r="H553" s="206">
        <v>54.126</v>
      </c>
      <c r="I553" s="207"/>
      <c r="J553" s="202"/>
      <c r="K553" s="202"/>
      <c r="L553" s="208"/>
      <c r="M553" s="209"/>
      <c r="N553" s="210"/>
      <c r="O553" s="210"/>
      <c r="P553" s="210"/>
      <c r="Q553" s="210"/>
      <c r="R553" s="210"/>
      <c r="S553" s="210"/>
      <c r="T553" s="211"/>
      <c r="AT553" s="212" t="s">
        <v>145</v>
      </c>
      <c r="AU553" s="212" t="s">
        <v>85</v>
      </c>
      <c r="AV553" s="13" t="s">
        <v>85</v>
      </c>
      <c r="AW553" s="13" t="s">
        <v>35</v>
      </c>
      <c r="AX553" s="13" t="s">
        <v>75</v>
      </c>
      <c r="AY553" s="212" t="s">
        <v>137</v>
      </c>
    </row>
    <row r="554" spans="2:51" s="14" customFormat="1" ht="11.25">
      <c r="B554" s="213"/>
      <c r="C554" s="214"/>
      <c r="D554" s="203" t="s">
        <v>145</v>
      </c>
      <c r="E554" s="215" t="s">
        <v>19</v>
      </c>
      <c r="F554" s="216" t="s">
        <v>147</v>
      </c>
      <c r="G554" s="214"/>
      <c r="H554" s="217">
        <v>54.126</v>
      </c>
      <c r="I554" s="218"/>
      <c r="J554" s="214"/>
      <c r="K554" s="214"/>
      <c r="L554" s="219"/>
      <c r="M554" s="220"/>
      <c r="N554" s="221"/>
      <c r="O554" s="221"/>
      <c r="P554" s="221"/>
      <c r="Q554" s="221"/>
      <c r="R554" s="221"/>
      <c r="S554" s="221"/>
      <c r="T554" s="222"/>
      <c r="AT554" s="223" t="s">
        <v>145</v>
      </c>
      <c r="AU554" s="223" t="s">
        <v>85</v>
      </c>
      <c r="AV554" s="14" t="s">
        <v>144</v>
      </c>
      <c r="AW554" s="14" t="s">
        <v>35</v>
      </c>
      <c r="AX554" s="14" t="s">
        <v>83</v>
      </c>
      <c r="AY554" s="223" t="s">
        <v>137</v>
      </c>
    </row>
    <row r="555" spans="1:65" s="2" customFormat="1" ht="21.75" customHeight="1">
      <c r="A555" s="35"/>
      <c r="B555" s="36"/>
      <c r="C555" s="188" t="s">
        <v>564</v>
      </c>
      <c r="D555" s="188" t="s">
        <v>139</v>
      </c>
      <c r="E555" s="189" t="s">
        <v>837</v>
      </c>
      <c r="F555" s="190" t="s">
        <v>838</v>
      </c>
      <c r="G555" s="191" t="s">
        <v>216</v>
      </c>
      <c r="H555" s="192">
        <v>11.605</v>
      </c>
      <c r="I555" s="193"/>
      <c r="J555" s="194">
        <f>ROUND(I555*H555,2)</f>
        <v>0</v>
      </c>
      <c r="K555" s="190" t="s">
        <v>143</v>
      </c>
      <c r="L555" s="40"/>
      <c r="M555" s="195" t="s">
        <v>19</v>
      </c>
      <c r="N555" s="196" t="s">
        <v>46</v>
      </c>
      <c r="O555" s="65"/>
      <c r="P555" s="197">
        <f>O555*H555</f>
        <v>0</v>
      </c>
      <c r="Q555" s="197">
        <v>0</v>
      </c>
      <c r="R555" s="197">
        <f>Q555*H555</f>
        <v>0</v>
      </c>
      <c r="S555" s="197">
        <v>0</v>
      </c>
      <c r="T555" s="198">
        <f>S555*H555</f>
        <v>0</v>
      </c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R555" s="199" t="s">
        <v>144</v>
      </c>
      <c r="AT555" s="199" t="s">
        <v>139</v>
      </c>
      <c r="AU555" s="199" t="s">
        <v>85</v>
      </c>
      <c r="AY555" s="18" t="s">
        <v>137</v>
      </c>
      <c r="BE555" s="200">
        <f>IF(N555="základní",J555,0)</f>
        <v>0</v>
      </c>
      <c r="BF555" s="200">
        <f>IF(N555="snížená",J555,0)</f>
        <v>0</v>
      </c>
      <c r="BG555" s="200">
        <f>IF(N555="zákl. přenesená",J555,0)</f>
        <v>0</v>
      </c>
      <c r="BH555" s="200">
        <f>IF(N555="sníž. přenesená",J555,0)</f>
        <v>0</v>
      </c>
      <c r="BI555" s="200">
        <f>IF(N555="nulová",J555,0)</f>
        <v>0</v>
      </c>
      <c r="BJ555" s="18" t="s">
        <v>83</v>
      </c>
      <c r="BK555" s="200">
        <f>ROUND(I555*H555,2)</f>
        <v>0</v>
      </c>
      <c r="BL555" s="18" t="s">
        <v>144</v>
      </c>
      <c r="BM555" s="199" t="s">
        <v>839</v>
      </c>
    </row>
    <row r="556" spans="2:51" s="15" customFormat="1" ht="11.25">
      <c r="B556" s="224"/>
      <c r="C556" s="225"/>
      <c r="D556" s="203" t="s">
        <v>145</v>
      </c>
      <c r="E556" s="226" t="s">
        <v>19</v>
      </c>
      <c r="F556" s="227" t="s">
        <v>840</v>
      </c>
      <c r="G556" s="225"/>
      <c r="H556" s="226" t="s">
        <v>19</v>
      </c>
      <c r="I556" s="228"/>
      <c r="J556" s="225"/>
      <c r="K556" s="225"/>
      <c r="L556" s="229"/>
      <c r="M556" s="230"/>
      <c r="N556" s="231"/>
      <c r="O556" s="231"/>
      <c r="P556" s="231"/>
      <c r="Q556" s="231"/>
      <c r="R556" s="231"/>
      <c r="S556" s="231"/>
      <c r="T556" s="232"/>
      <c r="AT556" s="233" t="s">
        <v>145</v>
      </c>
      <c r="AU556" s="233" t="s">
        <v>85</v>
      </c>
      <c r="AV556" s="15" t="s">
        <v>83</v>
      </c>
      <c r="AW556" s="15" t="s">
        <v>35</v>
      </c>
      <c r="AX556" s="15" t="s">
        <v>75</v>
      </c>
      <c r="AY556" s="233" t="s">
        <v>137</v>
      </c>
    </row>
    <row r="557" spans="2:51" s="13" customFormat="1" ht="11.25">
      <c r="B557" s="201"/>
      <c r="C557" s="202"/>
      <c r="D557" s="203" t="s">
        <v>145</v>
      </c>
      <c r="E557" s="204" t="s">
        <v>19</v>
      </c>
      <c r="F557" s="205" t="s">
        <v>841</v>
      </c>
      <c r="G557" s="202"/>
      <c r="H557" s="206">
        <v>8.745</v>
      </c>
      <c r="I557" s="207"/>
      <c r="J557" s="202"/>
      <c r="K557" s="202"/>
      <c r="L557" s="208"/>
      <c r="M557" s="209"/>
      <c r="N557" s="210"/>
      <c r="O557" s="210"/>
      <c r="P557" s="210"/>
      <c r="Q557" s="210"/>
      <c r="R557" s="210"/>
      <c r="S557" s="210"/>
      <c r="T557" s="211"/>
      <c r="AT557" s="212" t="s">
        <v>145</v>
      </c>
      <c r="AU557" s="212" t="s">
        <v>85</v>
      </c>
      <c r="AV557" s="13" t="s">
        <v>85</v>
      </c>
      <c r="AW557" s="13" t="s">
        <v>35</v>
      </c>
      <c r="AX557" s="13" t="s">
        <v>75</v>
      </c>
      <c r="AY557" s="212" t="s">
        <v>137</v>
      </c>
    </row>
    <row r="558" spans="2:51" s="13" customFormat="1" ht="11.25">
      <c r="B558" s="201"/>
      <c r="C558" s="202"/>
      <c r="D558" s="203" t="s">
        <v>145</v>
      </c>
      <c r="E558" s="204" t="s">
        <v>19</v>
      </c>
      <c r="F558" s="205" t="s">
        <v>842</v>
      </c>
      <c r="G558" s="202"/>
      <c r="H558" s="206">
        <v>2.86</v>
      </c>
      <c r="I558" s="207"/>
      <c r="J558" s="202"/>
      <c r="K558" s="202"/>
      <c r="L558" s="208"/>
      <c r="M558" s="209"/>
      <c r="N558" s="210"/>
      <c r="O558" s="210"/>
      <c r="P558" s="210"/>
      <c r="Q558" s="210"/>
      <c r="R558" s="210"/>
      <c r="S558" s="210"/>
      <c r="T558" s="211"/>
      <c r="AT558" s="212" t="s">
        <v>145</v>
      </c>
      <c r="AU558" s="212" t="s">
        <v>85</v>
      </c>
      <c r="AV558" s="13" t="s">
        <v>85</v>
      </c>
      <c r="AW558" s="13" t="s">
        <v>35</v>
      </c>
      <c r="AX558" s="13" t="s">
        <v>75</v>
      </c>
      <c r="AY558" s="212" t="s">
        <v>137</v>
      </c>
    </row>
    <row r="559" spans="2:51" s="14" customFormat="1" ht="11.25">
      <c r="B559" s="213"/>
      <c r="C559" s="214"/>
      <c r="D559" s="203" t="s">
        <v>145</v>
      </c>
      <c r="E559" s="215" t="s">
        <v>19</v>
      </c>
      <c r="F559" s="216" t="s">
        <v>147</v>
      </c>
      <c r="G559" s="214"/>
      <c r="H559" s="217">
        <v>11.604999999999999</v>
      </c>
      <c r="I559" s="218"/>
      <c r="J559" s="214"/>
      <c r="K559" s="214"/>
      <c r="L559" s="219"/>
      <c r="M559" s="220"/>
      <c r="N559" s="221"/>
      <c r="O559" s="221"/>
      <c r="P559" s="221"/>
      <c r="Q559" s="221"/>
      <c r="R559" s="221"/>
      <c r="S559" s="221"/>
      <c r="T559" s="222"/>
      <c r="AT559" s="223" t="s">
        <v>145</v>
      </c>
      <c r="AU559" s="223" t="s">
        <v>85</v>
      </c>
      <c r="AV559" s="14" t="s">
        <v>144</v>
      </c>
      <c r="AW559" s="14" t="s">
        <v>35</v>
      </c>
      <c r="AX559" s="14" t="s">
        <v>83</v>
      </c>
      <c r="AY559" s="223" t="s">
        <v>137</v>
      </c>
    </row>
    <row r="560" spans="1:65" s="2" customFormat="1" ht="21.75" customHeight="1">
      <c r="A560" s="35"/>
      <c r="B560" s="36"/>
      <c r="C560" s="188" t="s">
        <v>843</v>
      </c>
      <c r="D560" s="188" t="s">
        <v>139</v>
      </c>
      <c r="E560" s="189" t="s">
        <v>844</v>
      </c>
      <c r="F560" s="190" t="s">
        <v>845</v>
      </c>
      <c r="G560" s="191" t="s">
        <v>216</v>
      </c>
      <c r="H560" s="192">
        <v>37.626</v>
      </c>
      <c r="I560" s="193"/>
      <c r="J560" s="194">
        <f>ROUND(I560*H560,2)</f>
        <v>0</v>
      </c>
      <c r="K560" s="190" t="s">
        <v>143</v>
      </c>
      <c r="L560" s="40"/>
      <c r="M560" s="195" t="s">
        <v>19</v>
      </c>
      <c r="N560" s="196" t="s">
        <v>46</v>
      </c>
      <c r="O560" s="65"/>
      <c r="P560" s="197">
        <f>O560*H560</f>
        <v>0</v>
      </c>
      <c r="Q560" s="197">
        <v>0</v>
      </c>
      <c r="R560" s="197">
        <f>Q560*H560</f>
        <v>0</v>
      </c>
      <c r="S560" s="197">
        <v>0</v>
      </c>
      <c r="T560" s="198">
        <f>S560*H560</f>
        <v>0</v>
      </c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R560" s="199" t="s">
        <v>144</v>
      </c>
      <c r="AT560" s="199" t="s">
        <v>139</v>
      </c>
      <c r="AU560" s="199" t="s">
        <v>85</v>
      </c>
      <c r="AY560" s="18" t="s">
        <v>137</v>
      </c>
      <c r="BE560" s="200">
        <f>IF(N560="základní",J560,0)</f>
        <v>0</v>
      </c>
      <c r="BF560" s="200">
        <f>IF(N560="snížená",J560,0)</f>
        <v>0</v>
      </c>
      <c r="BG560" s="200">
        <f>IF(N560="zákl. přenesená",J560,0)</f>
        <v>0</v>
      </c>
      <c r="BH560" s="200">
        <f>IF(N560="sníž. přenesená",J560,0)</f>
        <v>0</v>
      </c>
      <c r="BI560" s="200">
        <f>IF(N560="nulová",J560,0)</f>
        <v>0</v>
      </c>
      <c r="BJ560" s="18" t="s">
        <v>83</v>
      </c>
      <c r="BK560" s="200">
        <f>ROUND(I560*H560,2)</f>
        <v>0</v>
      </c>
      <c r="BL560" s="18" t="s">
        <v>144</v>
      </c>
      <c r="BM560" s="199" t="s">
        <v>846</v>
      </c>
    </row>
    <row r="561" spans="2:51" s="15" customFormat="1" ht="11.25">
      <c r="B561" s="224"/>
      <c r="C561" s="225"/>
      <c r="D561" s="203" t="s">
        <v>145</v>
      </c>
      <c r="E561" s="226" t="s">
        <v>19</v>
      </c>
      <c r="F561" s="227" t="s">
        <v>847</v>
      </c>
      <c r="G561" s="225"/>
      <c r="H561" s="226" t="s">
        <v>19</v>
      </c>
      <c r="I561" s="228"/>
      <c r="J561" s="225"/>
      <c r="K561" s="225"/>
      <c r="L561" s="229"/>
      <c r="M561" s="230"/>
      <c r="N561" s="231"/>
      <c r="O561" s="231"/>
      <c r="P561" s="231"/>
      <c r="Q561" s="231"/>
      <c r="R561" s="231"/>
      <c r="S561" s="231"/>
      <c r="T561" s="232"/>
      <c r="AT561" s="233" t="s">
        <v>145</v>
      </c>
      <c r="AU561" s="233" t="s">
        <v>85</v>
      </c>
      <c r="AV561" s="15" t="s">
        <v>83</v>
      </c>
      <c r="AW561" s="15" t="s">
        <v>35</v>
      </c>
      <c r="AX561" s="15" t="s">
        <v>75</v>
      </c>
      <c r="AY561" s="233" t="s">
        <v>137</v>
      </c>
    </row>
    <row r="562" spans="2:51" s="13" customFormat="1" ht="11.25">
      <c r="B562" s="201"/>
      <c r="C562" s="202"/>
      <c r="D562" s="203" t="s">
        <v>145</v>
      </c>
      <c r="E562" s="204" t="s">
        <v>19</v>
      </c>
      <c r="F562" s="205" t="s">
        <v>848</v>
      </c>
      <c r="G562" s="202"/>
      <c r="H562" s="206">
        <v>17.413</v>
      </c>
      <c r="I562" s="207"/>
      <c r="J562" s="202"/>
      <c r="K562" s="202"/>
      <c r="L562" s="208"/>
      <c r="M562" s="209"/>
      <c r="N562" s="210"/>
      <c r="O562" s="210"/>
      <c r="P562" s="210"/>
      <c r="Q562" s="210"/>
      <c r="R562" s="210"/>
      <c r="S562" s="210"/>
      <c r="T562" s="211"/>
      <c r="AT562" s="212" t="s">
        <v>145</v>
      </c>
      <c r="AU562" s="212" t="s">
        <v>85</v>
      </c>
      <c r="AV562" s="13" t="s">
        <v>85</v>
      </c>
      <c r="AW562" s="13" t="s">
        <v>35</v>
      </c>
      <c r="AX562" s="13" t="s">
        <v>75</v>
      </c>
      <c r="AY562" s="212" t="s">
        <v>137</v>
      </c>
    </row>
    <row r="563" spans="2:51" s="13" customFormat="1" ht="11.25">
      <c r="B563" s="201"/>
      <c r="C563" s="202"/>
      <c r="D563" s="203" t="s">
        <v>145</v>
      </c>
      <c r="E563" s="204" t="s">
        <v>19</v>
      </c>
      <c r="F563" s="205" t="s">
        <v>849</v>
      </c>
      <c r="G563" s="202"/>
      <c r="H563" s="206">
        <v>17.523</v>
      </c>
      <c r="I563" s="207"/>
      <c r="J563" s="202"/>
      <c r="K563" s="202"/>
      <c r="L563" s="208"/>
      <c r="M563" s="209"/>
      <c r="N563" s="210"/>
      <c r="O563" s="210"/>
      <c r="P563" s="210"/>
      <c r="Q563" s="210"/>
      <c r="R563" s="210"/>
      <c r="S563" s="210"/>
      <c r="T563" s="211"/>
      <c r="AT563" s="212" t="s">
        <v>145</v>
      </c>
      <c r="AU563" s="212" t="s">
        <v>85</v>
      </c>
      <c r="AV563" s="13" t="s">
        <v>85</v>
      </c>
      <c r="AW563" s="13" t="s">
        <v>35</v>
      </c>
      <c r="AX563" s="13" t="s">
        <v>75</v>
      </c>
      <c r="AY563" s="212" t="s">
        <v>137</v>
      </c>
    </row>
    <row r="564" spans="2:51" s="13" customFormat="1" ht="11.25">
      <c r="B564" s="201"/>
      <c r="C564" s="202"/>
      <c r="D564" s="203" t="s">
        <v>145</v>
      </c>
      <c r="E564" s="204" t="s">
        <v>19</v>
      </c>
      <c r="F564" s="205" t="s">
        <v>850</v>
      </c>
      <c r="G564" s="202"/>
      <c r="H564" s="206">
        <v>2.69</v>
      </c>
      <c r="I564" s="207"/>
      <c r="J564" s="202"/>
      <c r="K564" s="202"/>
      <c r="L564" s="208"/>
      <c r="M564" s="209"/>
      <c r="N564" s="210"/>
      <c r="O564" s="210"/>
      <c r="P564" s="210"/>
      <c r="Q564" s="210"/>
      <c r="R564" s="210"/>
      <c r="S564" s="210"/>
      <c r="T564" s="211"/>
      <c r="AT564" s="212" t="s">
        <v>145</v>
      </c>
      <c r="AU564" s="212" t="s">
        <v>85</v>
      </c>
      <c r="AV564" s="13" t="s">
        <v>85</v>
      </c>
      <c r="AW564" s="13" t="s">
        <v>35</v>
      </c>
      <c r="AX564" s="13" t="s">
        <v>75</v>
      </c>
      <c r="AY564" s="212" t="s">
        <v>137</v>
      </c>
    </row>
    <row r="565" spans="2:51" s="14" customFormat="1" ht="11.25">
      <c r="B565" s="213"/>
      <c r="C565" s="214"/>
      <c r="D565" s="203" t="s">
        <v>145</v>
      </c>
      <c r="E565" s="215" t="s">
        <v>19</v>
      </c>
      <c r="F565" s="216" t="s">
        <v>147</v>
      </c>
      <c r="G565" s="214"/>
      <c r="H565" s="217">
        <v>37.626</v>
      </c>
      <c r="I565" s="218"/>
      <c r="J565" s="214"/>
      <c r="K565" s="214"/>
      <c r="L565" s="219"/>
      <c r="M565" s="220"/>
      <c r="N565" s="221"/>
      <c r="O565" s="221"/>
      <c r="P565" s="221"/>
      <c r="Q565" s="221"/>
      <c r="R565" s="221"/>
      <c r="S565" s="221"/>
      <c r="T565" s="222"/>
      <c r="AT565" s="223" t="s">
        <v>145</v>
      </c>
      <c r="AU565" s="223" t="s">
        <v>85</v>
      </c>
      <c r="AV565" s="14" t="s">
        <v>144</v>
      </c>
      <c r="AW565" s="14" t="s">
        <v>35</v>
      </c>
      <c r="AX565" s="14" t="s">
        <v>83</v>
      </c>
      <c r="AY565" s="223" t="s">
        <v>137</v>
      </c>
    </row>
    <row r="566" spans="1:65" s="2" customFormat="1" ht="21.75" customHeight="1">
      <c r="A566" s="35"/>
      <c r="B566" s="36"/>
      <c r="C566" s="188" t="s">
        <v>567</v>
      </c>
      <c r="D566" s="188" t="s">
        <v>139</v>
      </c>
      <c r="E566" s="189" t="s">
        <v>851</v>
      </c>
      <c r="F566" s="190" t="s">
        <v>852</v>
      </c>
      <c r="G566" s="191" t="s">
        <v>216</v>
      </c>
      <c r="H566" s="192">
        <v>37.626</v>
      </c>
      <c r="I566" s="193"/>
      <c r="J566" s="194">
        <f>ROUND(I566*H566,2)</f>
        <v>0</v>
      </c>
      <c r="K566" s="190" t="s">
        <v>143</v>
      </c>
      <c r="L566" s="40"/>
      <c r="M566" s="195" t="s">
        <v>19</v>
      </c>
      <c r="N566" s="196" t="s">
        <v>46</v>
      </c>
      <c r="O566" s="65"/>
      <c r="P566" s="197">
        <f>O566*H566</f>
        <v>0</v>
      </c>
      <c r="Q566" s="197">
        <v>0</v>
      </c>
      <c r="R566" s="197">
        <f>Q566*H566</f>
        <v>0</v>
      </c>
      <c r="S566" s="197">
        <v>0</v>
      </c>
      <c r="T566" s="198">
        <f>S566*H566</f>
        <v>0</v>
      </c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R566" s="199" t="s">
        <v>144</v>
      </c>
      <c r="AT566" s="199" t="s">
        <v>139</v>
      </c>
      <c r="AU566" s="199" t="s">
        <v>85</v>
      </c>
      <c r="AY566" s="18" t="s">
        <v>137</v>
      </c>
      <c r="BE566" s="200">
        <f>IF(N566="základní",J566,0)</f>
        <v>0</v>
      </c>
      <c r="BF566" s="200">
        <f>IF(N566="snížená",J566,0)</f>
        <v>0</v>
      </c>
      <c r="BG566" s="200">
        <f>IF(N566="zákl. přenesená",J566,0)</f>
        <v>0</v>
      </c>
      <c r="BH566" s="200">
        <f>IF(N566="sníž. přenesená",J566,0)</f>
        <v>0</v>
      </c>
      <c r="BI566" s="200">
        <f>IF(N566="nulová",J566,0)</f>
        <v>0</v>
      </c>
      <c r="BJ566" s="18" t="s">
        <v>83</v>
      </c>
      <c r="BK566" s="200">
        <f>ROUND(I566*H566,2)</f>
        <v>0</v>
      </c>
      <c r="BL566" s="18" t="s">
        <v>144</v>
      </c>
      <c r="BM566" s="199" t="s">
        <v>853</v>
      </c>
    </row>
    <row r="567" spans="1:65" s="2" customFormat="1" ht="21.75" customHeight="1">
      <c r="A567" s="35"/>
      <c r="B567" s="36"/>
      <c r="C567" s="188" t="s">
        <v>854</v>
      </c>
      <c r="D567" s="188" t="s">
        <v>139</v>
      </c>
      <c r="E567" s="189" t="s">
        <v>855</v>
      </c>
      <c r="F567" s="190" t="s">
        <v>856</v>
      </c>
      <c r="G567" s="191" t="s">
        <v>216</v>
      </c>
      <c r="H567" s="192">
        <v>54.126</v>
      </c>
      <c r="I567" s="193"/>
      <c r="J567" s="194">
        <f>ROUND(I567*H567,2)</f>
        <v>0</v>
      </c>
      <c r="K567" s="190" t="s">
        <v>143</v>
      </c>
      <c r="L567" s="40"/>
      <c r="M567" s="195" t="s">
        <v>19</v>
      </c>
      <c r="N567" s="196" t="s">
        <v>46</v>
      </c>
      <c r="O567" s="65"/>
      <c r="P567" s="197">
        <f>O567*H567</f>
        <v>0</v>
      </c>
      <c r="Q567" s="197">
        <v>0</v>
      </c>
      <c r="R567" s="197">
        <f>Q567*H567</f>
        <v>0</v>
      </c>
      <c r="S567" s="197">
        <v>0</v>
      </c>
      <c r="T567" s="198">
        <f>S567*H567</f>
        <v>0</v>
      </c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R567" s="199" t="s">
        <v>144</v>
      </c>
      <c r="AT567" s="199" t="s">
        <v>139</v>
      </c>
      <c r="AU567" s="199" t="s">
        <v>85</v>
      </c>
      <c r="AY567" s="18" t="s">
        <v>137</v>
      </c>
      <c r="BE567" s="200">
        <f>IF(N567="základní",J567,0)</f>
        <v>0</v>
      </c>
      <c r="BF567" s="200">
        <f>IF(N567="snížená",J567,0)</f>
        <v>0</v>
      </c>
      <c r="BG567" s="200">
        <f>IF(N567="zákl. přenesená",J567,0)</f>
        <v>0</v>
      </c>
      <c r="BH567" s="200">
        <f>IF(N567="sníž. přenesená",J567,0)</f>
        <v>0</v>
      </c>
      <c r="BI567" s="200">
        <f>IF(N567="nulová",J567,0)</f>
        <v>0</v>
      </c>
      <c r="BJ567" s="18" t="s">
        <v>83</v>
      </c>
      <c r="BK567" s="200">
        <f>ROUND(I567*H567,2)</f>
        <v>0</v>
      </c>
      <c r="BL567" s="18" t="s">
        <v>144</v>
      </c>
      <c r="BM567" s="199" t="s">
        <v>857</v>
      </c>
    </row>
    <row r="568" spans="2:51" s="15" customFormat="1" ht="11.25">
      <c r="B568" s="224"/>
      <c r="C568" s="225"/>
      <c r="D568" s="203" t="s">
        <v>145</v>
      </c>
      <c r="E568" s="226" t="s">
        <v>19</v>
      </c>
      <c r="F568" s="227" t="s">
        <v>858</v>
      </c>
      <c r="G568" s="225"/>
      <c r="H568" s="226" t="s">
        <v>19</v>
      </c>
      <c r="I568" s="228"/>
      <c r="J568" s="225"/>
      <c r="K568" s="225"/>
      <c r="L568" s="229"/>
      <c r="M568" s="230"/>
      <c r="N568" s="231"/>
      <c r="O568" s="231"/>
      <c r="P568" s="231"/>
      <c r="Q568" s="231"/>
      <c r="R568" s="231"/>
      <c r="S568" s="231"/>
      <c r="T568" s="232"/>
      <c r="AT568" s="233" t="s">
        <v>145</v>
      </c>
      <c r="AU568" s="233" t="s">
        <v>85</v>
      </c>
      <c r="AV568" s="15" t="s">
        <v>83</v>
      </c>
      <c r="AW568" s="15" t="s">
        <v>35</v>
      </c>
      <c r="AX568" s="15" t="s">
        <v>75</v>
      </c>
      <c r="AY568" s="233" t="s">
        <v>137</v>
      </c>
    </row>
    <row r="569" spans="2:51" s="13" customFormat="1" ht="11.25">
      <c r="B569" s="201"/>
      <c r="C569" s="202"/>
      <c r="D569" s="203" t="s">
        <v>145</v>
      </c>
      <c r="E569" s="204" t="s">
        <v>19</v>
      </c>
      <c r="F569" s="205" t="s">
        <v>836</v>
      </c>
      <c r="G569" s="202"/>
      <c r="H569" s="206">
        <v>54.126</v>
      </c>
      <c r="I569" s="207"/>
      <c r="J569" s="202"/>
      <c r="K569" s="202"/>
      <c r="L569" s="208"/>
      <c r="M569" s="209"/>
      <c r="N569" s="210"/>
      <c r="O569" s="210"/>
      <c r="P569" s="210"/>
      <c r="Q569" s="210"/>
      <c r="R569" s="210"/>
      <c r="S569" s="210"/>
      <c r="T569" s="211"/>
      <c r="AT569" s="212" t="s">
        <v>145</v>
      </c>
      <c r="AU569" s="212" t="s">
        <v>85</v>
      </c>
      <c r="AV569" s="13" t="s">
        <v>85</v>
      </c>
      <c r="AW569" s="13" t="s">
        <v>35</v>
      </c>
      <c r="AX569" s="13" t="s">
        <v>75</v>
      </c>
      <c r="AY569" s="212" t="s">
        <v>137</v>
      </c>
    </row>
    <row r="570" spans="2:51" s="14" customFormat="1" ht="11.25">
      <c r="B570" s="213"/>
      <c r="C570" s="214"/>
      <c r="D570" s="203" t="s">
        <v>145</v>
      </c>
      <c r="E570" s="215" t="s">
        <v>19</v>
      </c>
      <c r="F570" s="216" t="s">
        <v>147</v>
      </c>
      <c r="G570" s="214"/>
      <c r="H570" s="217">
        <v>54.126</v>
      </c>
      <c r="I570" s="218"/>
      <c r="J570" s="214"/>
      <c r="K570" s="214"/>
      <c r="L570" s="219"/>
      <c r="M570" s="220"/>
      <c r="N570" s="221"/>
      <c r="O570" s="221"/>
      <c r="P570" s="221"/>
      <c r="Q570" s="221"/>
      <c r="R570" s="221"/>
      <c r="S570" s="221"/>
      <c r="T570" s="222"/>
      <c r="AT570" s="223" t="s">
        <v>145</v>
      </c>
      <c r="AU570" s="223" t="s">
        <v>85</v>
      </c>
      <c r="AV570" s="14" t="s">
        <v>144</v>
      </c>
      <c r="AW570" s="14" t="s">
        <v>35</v>
      </c>
      <c r="AX570" s="14" t="s">
        <v>83</v>
      </c>
      <c r="AY570" s="223" t="s">
        <v>137</v>
      </c>
    </row>
    <row r="571" spans="1:65" s="2" customFormat="1" ht="16.5" customHeight="1">
      <c r="A571" s="35"/>
      <c r="B571" s="36"/>
      <c r="C571" s="234" t="s">
        <v>571</v>
      </c>
      <c r="D571" s="234" t="s">
        <v>218</v>
      </c>
      <c r="E571" s="235" t="s">
        <v>859</v>
      </c>
      <c r="F571" s="236" t="s">
        <v>860</v>
      </c>
      <c r="G571" s="237" t="s">
        <v>142</v>
      </c>
      <c r="H571" s="238">
        <v>22.531</v>
      </c>
      <c r="I571" s="239"/>
      <c r="J571" s="240">
        <f>ROUND(I571*H571,2)</f>
        <v>0</v>
      </c>
      <c r="K571" s="236" t="s">
        <v>143</v>
      </c>
      <c r="L571" s="241"/>
      <c r="M571" s="242" t="s">
        <v>19</v>
      </c>
      <c r="N571" s="243" t="s">
        <v>46</v>
      </c>
      <c r="O571" s="65"/>
      <c r="P571" s="197">
        <f>O571*H571</f>
        <v>0</v>
      </c>
      <c r="Q571" s="197">
        <v>0</v>
      </c>
      <c r="R571" s="197">
        <f>Q571*H571</f>
        <v>0</v>
      </c>
      <c r="S571" s="197">
        <v>0</v>
      </c>
      <c r="T571" s="198">
        <f>S571*H571</f>
        <v>0</v>
      </c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R571" s="199" t="s">
        <v>158</v>
      </c>
      <c r="AT571" s="199" t="s">
        <v>218</v>
      </c>
      <c r="AU571" s="199" t="s">
        <v>85</v>
      </c>
      <c r="AY571" s="18" t="s">
        <v>137</v>
      </c>
      <c r="BE571" s="200">
        <f>IF(N571="základní",J571,0)</f>
        <v>0</v>
      </c>
      <c r="BF571" s="200">
        <f>IF(N571="snížená",J571,0)</f>
        <v>0</v>
      </c>
      <c r="BG571" s="200">
        <f>IF(N571="zákl. přenesená",J571,0)</f>
        <v>0</v>
      </c>
      <c r="BH571" s="200">
        <f>IF(N571="sníž. přenesená",J571,0)</f>
        <v>0</v>
      </c>
      <c r="BI571" s="200">
        <f>IF(N571="nulová",J571,0)</f>
        <v>0</v>
      </c>
      <c r="BJ571" s="18" t="s">
        <v>83</v>
      </c>
      <c r="BK571" s="200">
        <f>ROUND(I571*H571,2)</f>
        <v>0</v>
      </c>
      <c r="BL571" s="18" t="s">
        <v>144</v>
      </c>
      <c r="BM571" s="199" t="s">
        <v>861</v>
      </c>
    </row>
    <row r="572" spans="1:65" s="2" customFormat="1" ht="21.75" customHeight="1">
      <c r="A572" s="35"/>
      <c r="B572" s="36"/>
      <c r="C572" s="188" t="s">
        <v>862</v>
      </c>
      <c r="D572" s="188" t="s">
        <v>139</v>
      </c>
      <c r="E572" s="189" t="s">
        <v>863</v>
      </c>
      <c r="F572" s="190" t="s">
        <v>864</v>
      </c>
      <c r="G572" s="191" t="s">
        <v>224</v>
      </c>
      <c r="H572" s="192">
        <v>367.941</v>
      </c>
      <c r="I572" s="193"/>
      <c r="J572" s="194">
        <f>ROUND(I572*H572,2)</f>
        <v>0</v>
      </c>
      <c r="K572" s="190" t="s">
        <v>143</v>
      </c>
      <c r="L572" s="40"/>
      <c r="M572" s="195" t="s">
        <v>19</v>
      </c>
      <c r="N572" s="196" t="s">
        <v>46</v>
      </c>
      <c r="O572" s="65"/>
      <c r="P572" s="197">
        <f>O572*H572</f>
        <v>0</v>
      </c>
      <c r="Q572" s="197">
        <v>0</v>
      </c>
      <c r="R572" s="197">
        <f>Q572*H572</f>
        <v>0</v>
      </c>
      <c r="S572" s="197">
        <v>0</v>
      </c>
      <c r="T572" s="198">
        <f>S572*H572</f>
        <v>0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199" t="s">
        <v>144</v>
      </c>
      <c r="AT572" s="199" t="s">
        <v>139</v>
      </c>
      <c r="AU572" s="199" t="s">
        <v>85</v>
      </c>
      <c r="AY572" s="18" t="s">
        <v>137</v>
      </c>
      <c r="BE572" s="200">
        <f>IF(N572="základní",J572,0)</f>
        <v>0</v>
      </c>
      <c r="BF572" s="200">
        <f>IF(N572="snížená",J572,0)</f>
        <v>0</v>
      </c>
      <c r="BG572" s="200">
        <f>IF(N572="zákl. přenesená",J572,0)</f>
        <v>0</v>
      </c>
      <c r="BH572" s="200">
        <f>IF(N572="sníž. přenesená",J572,0)</f>
        <v>0</v>
      </c>
      <c r="BI572" s="200">
        <f>IF(N572="nulová",J572,0)</f>
        <v>0</v>
      </c>
      <c r="BJ572" s="18" t="s">
        <v>83</v>
      </c>
      <c r="BK572" s="200">
        <f>ROUND(I572*H572,2)</f>
        <v>0</v>
      </c>
      <c r="BL572" s="18" t="s">
        <v>144</v>
      </c>
      <c r="BM572" s="199" t="s">
        <v>865</v>
      </c>
    </row>
    <row r="573" spans="2:51" s="15" customFormat="1" ht="11.25">
      <c r="B573" s="224"/>
      <c r="C573" s="225"/>
      <c r="D573" s="203" t="s">
        <v>145</v>
      </c>
      <c r="E573" s="226" t="s">
        <v>19</v>
      </c>
      <c r="F573" s="227" t="s">
        <v>866</v>
      </c>
      <c r="G573" s="225"/>
      <c r="H573" s="226" t="s">
        <v>19</v>
      </c>
      <c r="I573" s="228"/>
      <c r="J573" s="225"/>
      <c r="K573" s="225"/>
      <c r="L573" s="229"/>
      <c r="M573" s="230"/>
      <c r="N573" s="231"/>
      <c r="O573" s="231"/>
      <c r="P573" s="231"/>
      <c r="Q573" s="231"/>
      <c r="R573" s="231"/>
      <c r="S573" s="231"/>
      <c r="T573" s="232"/>
      <c r="AT573" s="233" t="s">
        <v>145</v>
      </c>
      <c r="AU573" s="233" t="s">
        <v>85</v>
      </c>
      <c r="AV573" s="15" t="s">
        <v>83</v>
      </c>
      <c r="AW573" s="15" t="s">
        <v>35</v>
      </c>
      <c r="AX573" s="15" t="s">
        <v>75</v>
      </c>
      <c r="AY573" s="233" t="s">
        <v>137</v>
      </c>
    </row>
    <row r="574" spans="2:51" s="13" customFormat="1" ht="11.25">
      <c r="B574" s="201"/>
      <c r="C574" s="202"/>
      <c r="D574" s="203" t="s">
        <v>145</v>
      </c>
      <c r="E574" s="204" t="s">
        <v>19</v>
      </c>
      <c r="F574" s="205" t="s">
        <v>867</v>
      </c>
      <c r="G574" s="202"/>
      <c r="H574" s="206">
        <v>183.74</v>
      </c>
      <c r="I574" s="207"/>
      <c r="J574" s="202"/>
      <c r="K574" s="202"/>
      <c r="L574" s="208"/>
      <c r="M574" s="209"/>
      <c r="N574" s="210"/>
      <c r="O574" s="210"/>
      <c r="P574" s="210"/>
      <c r="Q574" s="210"/>
      <c r="R574" s="210"/>
      <c r="S574" s="210"/>
      <c r="T574" s="211"/>
      <c r="AT574" s="212" t="s">
        <v>145</v>
      </c>
      <c r="AU574" s="212" t="s">
        <v>85</v>
      </c>
      <c r="AV574" s="13" t="s">
        <v>85</v>
      </c>
      <c r="AW574" s="13" t="s">
        <v>35</v>
      </c>
      <c r="AX574" s="13" t="s">
        <v>75</v>
      </c>
      <c r="AY574" s="212" t="s">
        <v>137</v>
      </c>
    </row>
    <row r="575" spans="2:51" s="13" customFormat="1" ht="11.25">
      <c r="B575" s="201"/>
      <c r="C575" s="202"/>
      <c r="D575" s="203" t="s">
        <v>145</v>
      </c>
      <c r="E575" s="204" t="s">
        <v>19</v>
      </c>
      <c r="F575" s="205" t="s">
        <v>868</v>
      </c>
      <c r="G575" s="202"/>
      <c r="H575" s="206">
        <v>17.06</v>
      </c>
      <c r="I575" s="207"/>
      <c r="J575" s="202"/>
      <c r="K575" s="202"/>
      <c r="L575" s="208"/>
      <c r="M575" s="209"/>
      <c r="N575" s="210"/>
      <c r="O575" s="210"/>
      <c r="P575" s="210"/>
      <c r="Q575" s="210"/>
      <c r="R575" s="210"/>
      <c r="S575" s="210"/>
      <c r="T575" s="211"/>
      <c r="AT575" s="212" t="s">
        <v>145</v>
      </c>
      <c r="AU575" s="212" t="s">
        <v>85</v>
      </c>
      <c r="AV575" s="13" t="s">
        <v>85</v>
      </c>
      <c r="AW575" s="13" t="s">
        <v>35</v>
      </c>
      <c r="AX575" s="13" t="s">
        <v>75</v>
      </c>
      <c r="AY575" s="212" t="s">
        <v>137</v>
      </c>
    </row>
    <row r="576" spans="2:51" s="13" customFormat="1" ht="11.25">
      <c r="B576" s="201"/>
      <c r="C576" s="202"/>
      <c r="D576" s="203" t="s">
        <v>145</v>
      </c>
      <c r="E576" s="204" t="s">
        <v>19</v>
      </c>
      <c r="F576" s="205" t="s">
        <v>869</v>
      </c>
      <c r="G576" s="202"/>
      <c r="H576" s="206">
        <v>16.014</v>
      </c>
      <c r="I576" s="207"/>
      <c r="J576" s="202"/>
      <c r="K576" s="202"/>
      <c r="L576" s="208"/>
      <c r="M576" s="209"/>
      <c r="N576" s="210"/>
      <c r="O576" s="210"/>
      <c r="P576" s="210"/>
      <c r="Q576" s="210"/>
      <c r="R576" s="210"/>
      <c r="S576" s="210"/>
      <c r="T576" s="211"/>
      <c r="AT576" s="212" t="s">
        <v>145</v>
      </c>
      <c r="AU576" s="212" t="s">
        <v>85</v>
      </c>
      <c r="AV576" s="13" t="s">
        <v>85</v>
      </c>
      <c r="AW576" s="13" t="s">
        <v>35</v>
      </c>
      <c r="AX576" s="13" t="s">
        <v>75</v>
      </c>
      <c r="AY576" s="212" t="s">
        <v>137</v>
      </c>
    </row>
    <row r="577" spans="2:51" s="13" customFormat="1" ht="11.25">
      <c r="B577" s="201"/>
      <c r="C577" s="202"/>
      <c r="D577" s="203" t="s">
        <v>145</v>
      </c>
      <c r="E577" s="204" t="s">
        <v>19</v>
      </c>
      <c r="F577" s="205" t="s">
        <v>870</v>
      </c>
      <c r="G577" s="202"/>
      <c r="H577" s="206">
        <v>55.32</v>
      </c>
      <c r="I577" s="207"/>
      <c r="J577" s="202"/>
      <c r="K577" s="202"/>
      <c r="L577" s="208"/>
      <c r="M577" s="209"/>
      <c r="N577" s="210"/>
      <c r="O577" s="210"/>
      <c r="P577" s="210"/>
      <c r="Q577" s="210"/>
      <c r="R577" s="210"/>
      <c r="S577" s="210"/>
      <c r="T577" s="211"/>
      <c r="AT577" s="212" t="s">
        <v>145</v>
      </c>
      <c r="AU577" s="212" t="s">
        <v>85</v>
      </c>
      <c r="AV577" s="13" t="s">
        <v>85</v>
      </c>
      <c r="AW577" s="13" t="s">
        <v>35</v>
      </c>
      <c r="AX577" s="13" t="s">
        <v>75</v>
      </c>
      <c r="AY577" s="212" t="s">
        <v>137</v>
      </c>
    </row>
    <row r="578" spans="2:51" s="15" customFormat="1" ht="11.25">
      <c r="B578" s="224"/>
      <c r="C578" s="225"/>
      <c r="D578" s="203" t="s">
        <v>145</v>
      </c>
      <c r="E578" s="226" t="s">
        <v>19</v>
      </c>
      <c r="F578" s="227" t="s">
        <v>871</v>
      </c>
      <c r="G578" s="225"/>
      <c r="H578" s="226" t="s">
        <v>19</v>
      </c>
      <c r="I578" s="228"/>
      <c r="J578" s="225"/>
      <c r="K578" s="225"/>
      <c r="L578" s="229"/>
      <c r="M578" s="230"/>
      <c r="N578" s="231"/>
      <c r="O578" s="231"/>
      <c r="P578" s="231"/>
      <c r="Q578" s="231"/>
      <c r="R578" s="231"/>
      <c r="S578" s="231"/>
      <c r="T578" s="232"/>
      <c r="AT578" s="233" t="s">
        <v>145</v>
      </c>
      <c r="AU578" s="233" t="s">
        <v>85</v>
      </c>
      <c r="AV578" s="15" t="s">
        <v>83</v>
      </c>
      <c r="AW578" s="15" t="s">
        <v>35</v>
      </c>
      <c r="AX578" s="15" t="s">
        <v>75</v>
      </c>
      <c r="AY578" s="233" t="s">
        <v>137</v>
      </c>
    </row>
    <row r="579" spans="2:51" s="13" customFormat="1" ht="11.25">
      <c r="B579" s="201"/>
      <c r="C579" s="202"/>
      <c r="D579" s="203" t="s">
        <v>145</v>
      </c>
      <c r="E579" s="204" t="s">
        <v>19</v>
      </c>
      <c r="F579" s="205" t="s">
        <v>872</v>
      </c>
      <c r="G579" s="202"/>
      <c r="H579" s="206">
        <v>79.4</v>
      </c>
      <c r="I579" s="207"/>
      <c r="J579" s="202"/>
      <c r="K579" s="202"/>
      <c r="L579" s="208"/>
      <c r="M579" s="209"/>
      <c r="N579" s="210"/>
      <c r="O579" s="210"/>
      <c r="P579" s="210"/>
      <c r="Q579" s="210"/>
      <c r="R579" s="210"/>
      <c r="S579" s="210"/>
      <c r="T579" s="211"/>
      <c r="AT579" s="212" t="s">
        <v>145</v>
      </c>
      <c r="AU579" s="212" t="s">
        <v>85</v>
      </c>
      <c r="AV579" s="13" t="s">
        <v>85</v>
      </c>
      <c r="AW579" s="13" t="s">
        <v>35</v>
      </c>
      <c r="AX579" s="13" t="s">
        <v>75</v>
      </c>
      <c r="AY579" s="212" t="s">
        <v>137</v>
      </c>
    </row>
    <row r="580" spans="2:51" s="13" customFormat="1" ht="11.25">
      <c r="B580" s="201"/>
      <c r="C580" s="202"/>
      <c r="D580" s="203" t="s">
        <v>145</v>
      </c>
      <c r="E580" s="204" t="s">
        <v>19</v>
      </c>
      <c r="F580" s="205" t="s">
        <v>873</v>
      </c>
      <c r="G580" s="202"/>
      <c r="H580" s="206">
        <v>8.007</v>
      </c>
      <c r="I580" s="207"/>
      <c r="J580" s="202"/>
      <c r="K580" s="202"/>
      <c r="L580" s="208"/>
      <c r="M580" s="209"/>
      <c r="N580" s="210"/>
      <c r="O580" s="210"/>
      <c r="P580" s="210"/>
      <c r="Q580" s="210"/>
      <c r="R580" s="210"/>
      <c r="S580" s="210"/>
      <c r="T580" s="211"/>
      <c r="AT580" s="212" t="s">
        <v>145</v>
      </c>
      <c r="AU580" s="212" t="s">
        <v>85</v>
      </c>
      <c r="AV580" s="13" t="s">
        <v>85</v>
      </c>
      <c r="AW580" s="13" t="s">
        <v>35</v>
      </c>
      <c r="AX580" s="13" t="s">
        <v>75</v>
      </c>
      <c r="AY580" s="212" t="s">
        <v>137</v>
      </c>
    </row>
    <row r="581" spans="2:51" s="13" customFormat="1" ht="11.25">
      <c r="B581" s="201"/>
      <c r="C581" s="202"/>
      <c r="D581" s="203" t="s">
        <v>145</v>
      </c>
      <c r="E581" s="204" t="s">
        <v>19</v>
      </c>
      <c r="F581" s="205" t="s">
        <v>874</v>
      </c>
      <c r="G581" s="202"/>
      <c r="H581" s="206">
        <v>8.4</v>
      </c>
      <c r="I581" s="207"/>
      <c r="J581" s="202"/>
      <c r="K581" s="202"/>
      <c r="L581" s="208"/>
      <c r="M581" s="209"/>
      <c r="N581" s="210"/>
      <c r="O581" s="210"/>
      <c r="P581" s="210"/>
      <c r="Q581" s="210"/>
      <c r="R581" s="210"/>
      <c r="S581" s="210"/>
      <c r="T581" s="211"/>
      <c r="AT581" s="212" t="s">
        <v>145</v>
      </c>
      <c r="AU581" s="212" t="s">
        <v>85</v>
      </c>
      <c r="AV581" s="13" t="s">
        <v>85</v>
      </c>
      <c r="AW581" s="13" t="s">
        <v>35</v>
      </c>
      <c r="AX581" s="13" t="s">
        <v>75</v>
      </c>
      <c r="AY581" s="212" t="s">
        <v>137</v>
      </c>
    </row>
    <row r="582" spans="2:51" s="14" customFormat="1" ht="11.25">
      <c r="B582" s="213"/>
      <c r="C582" s="214"/>
      <c r="D582" s="203" t="s">
        <v>145</v>
      </c>
      <c r="E582" s="215" t="s">
        <v>19</v>
      </c>
      <c r="F582" s="216" t="s">
        <v>147</v>
      </c>
      <c r="G582" s="214"/>
      <c r="H582" s="217">
        <v>367.941</v>
      </c>
      <c r="I582" s="218"/>
      <c r="J582" s="214"/>
      <c r="K582" s="214"/>
      <c r="L582" s="219"/>
      <c r="M582" s="220"/>
      <c r="N582" s="221"/>
      <c r="O582" s="221"/>
      <c r="P582" s="221"/>
      <c r="Q582" s="221"/>
      <c r="R582" s="221"/>
      <c r="S582" s="221"/>
      <c r="T582" s="222"/>
      <c r="AT582" s="223" t="s">
        <v>145</v>
      </c>
      <c r="AU582" s="223" t="s">
        <v>85</v>
      </c>
      <c r="AV582" s="14" t="s">
        <v>144</v>
      </c>
      <c r="AW582" s="14" t="s">
        <v>35</v>
      </c>
      <c r="AX582" s="14" t="s">
        <v>83</v>
      </c>
      <c r="AY582" s="223" t="s">
        <v>137</v>
      </c>
    </row>
    <row r="583" spans="1:65" s="2" customFormat="1" ht="16.5" customHeight="1">
      <c r="A583" s="35"/>
      <c r="B583" s="36"/>
      <c r="C583" s="234" t="s">
        <v>574</v>
      </c>
      <c r="D583" s="234" t="s">
        <v>218</v>
      </c>
      <c r="E583" s="235" t="s">
        <v>790</v>
      </c>
      <c r="F583" s="236" t="s">
        <v>791</v>
      </c>
      <c r="G583" s="237" t="s">
        <v>216</v>
      </c>
      <c r="H583" s="238">
        <v>96.585</v>
      </c>
      <c r="I583" s="239"/>
      <c r="J583" s="240">
        <f>ROUND(I583*H583,2)</f>
        <v>0</v>
      </c>
      <c r="K583" s="236" t="s">
        <v>143</v>
      </c>
      <c r="L583" s="241"/>
      <c r="M583" s="242" t="s">
        <v>19</v>
      </c>
      <c r="N583" s="243" t="s">
        <v>46</v>
      </c>
      <c r="O583" s="65"/>
      <c r="P583" s="197">
        <f>O583*H583</f>
        <v>0</v>
      </c>
      <c r="Q583" s="197">
        <v>0</v>
      </c>
      <c r="R583" s="197">
        <f>Q583*H583</f>
        <v>0</v>
      </c>
      <c r="S583" s="197">
        <v>0</v>
      </c>
      <c r="T583" s="198">
        <f>S583*H583</f>
        <v>0</v>
      </c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R583" s="199" t="s">
        <v>158</v>
      </c>
      <c r="AT583" s="199" t="s">
        <v>218</v>
      </c>
      <c r="AU583" s="199" t="s">
        <v>85</v>
      </c>
      <c r="AY583" s="18" t="s">
        <v>137</v>
      </c>
      <c r="BE583" s="200">
        <f>IF(N583="základní",J583,0)</f>
        <v>0</v>
      </c>
      <c r="BF583" s="200">
        <f>IF(N583="snížená",J583,0)</f>
        <v>0</v>
      </c>
      <c r="BG583" s="200">
        <f>IF(N583="zákl. přenesená",J583,0)</f>
        <v>0</v>
      </c>
      <c r="BH583" s="200">
        <f>IF(N583="sníž. přenesená",J583,0)</f>
        <v>0</v>
      </c>
      <c r="BI583" s="200">
        <f>IF(N583="nulová",J583,0)</f>
        <v>0</v>
      </c>
      <c r="BJ583" s="18" t="s">
        <v>83</v>
      </c>
      <c r="BK583" s="200">
        <f>ROUND(I583*H583,2)</f>
        <v>0</v>
      </c>
      <c r="BL583" s="18" t="s">
        <v>144</v>
      </c>
      <c r="BM583" s="199" t="s">
        <v>875</v>
      </c>
    </row>
    <row r="584" spans="1:65" s="2" customFormat="1" ht="16.5" customHeight="1">
      <c r="A584" s="35"/>
      <c r="B584" s="36"/>
      <c r="C584" s="188" t="s">
        <v>876</v>
      </c>
      <c r="D584" s="188" t="s">
        <v>139</v>
      </c>
      <c r="E584" s="189" t="s">
        <v>877</v>
      </c>
      <c r="F584" s="190" t="s">
        <v>878</v>
      </c>
      <c r="G584" s="191" t="s">
        <v>224</v>
      </c>
      <c r="H584" s="192">
        <v>229.414</v>
      </c>
      <c r="I584" s="193"/>
      <c r="J584" s="194">
        <f>ROUND(I584*H584,2)</f>
        <v>0</v>
      </c>
      <c r="K584" s="190" t="s">
        <v>143</v>
      </c>
      <c r="L584" s="40"/>
      <c r="M584" s="195" t="s">
        <v>19</v>
      </c>
      <c r="N584" s="196" t="s">
        <v>46</v>
      </c>
      <c r="O584" s="65"/>
      <c r="P584" s="197">
        <f>O584*H584</f>
        <v>0</v>
      </c>
      <c r="Q584" s="197">
        <v>0</v>
      </c>
      <c r="R584" s="197">
        <f>Q584*H584</f>
        <v>0</v>
      </c>
      <c r="S584" s="197">
        <v>0</v>
      </c>
      <c r="T584" s="198">
        <f>S584*H584</f>
        <v>0</v>
      </c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R584" s="199" t="s">
        <v>144</v>
      </c>
      <c r="AT584" s="199" t="s">
        <v>139</v>
      </c>
      <c r="AU584" s="199" t="s">
        <v>85</v>
      </c>
      <c r="AY584" s="18" t="s">
        <v>137</v>
      </c>
      <c r="BE584" s="200">
        <f>IF(N584="základní",J584,0)</f>
        <v>0</v>
      </c>
      <c r="BF584" s="200">
        <f>IF(N584="snížená",J584,0)</f>
        <v>0</v>
      </c>
      <c r="BG584" s="200">
        <f>IF(N584="zákl. přenesená",J584,0)</f>
        <v>0</v>
      </c>
      <c r="BH584" s="200">
        <f>IF(N584="sníž. přenesená",J584,0)</f>
        <v>0</v>
      </c>
      <c r="BI584" s="200">
        <f>IF(N584="nulová",J584,0)</f>
        <v>0</v>
      </c>
      <c r="BJ584" s="18" t="s">
        <v>83</v>
      </c>
      <c r="BK584" s="200">
        <f>ROUND(I584*H584,2)</f>
        <v>0</v>
      </c>
      <c r="BL584" s="18" t="s">
        <v>144</v>
      </c>
      <c r="BM584" s="199" t="s">
        <v>879</v>
      </c>
    </row>
    <row r="585" spans="2:51" s="15" customFormat="1" ht="11.25">
      <c r="B585" s="224"/>
      <c r="C585" s="225"/>
      <c r="D585" s="203" t="s">
        <v>145</v>
      </c>
      <c r="E585" s="226" t="s">
        <v>19</v>
      </c>
      <c r="F585" s="227" t="s">
        <v>880</v>
      </c>
      <c r="G585" s="225"/>
      <c r="H585" s="226" t="s">
        <v>19</v>
      </c>
      <c r="I585" s="228"/>
      <c r="J585" s="225"/>
      <c r="K585" s="225"/>
      <c r="L585" s="229"/>
      <c r="M585" s="230"/>
      <c r="N585" s="231"/>
      <c r="O585" s="231"/>
      <c r="P585" s="231"/>
      <c r="Q585" s="231"/>
      <c r="R585" s="231"/>
      <c r="S585" s="231"/>
      <c r="T585" s="232"/>
      <c r="AT585" s="233" t="s">
        <v>145</v>
      </c>
      <c r="AU585" s="233" t="s">
        <v>85</v>
      </c>
      <c r="AV585" s="15" t="s">
        <v>83</v>
      </c>
      <c r="AW585" s="15" t="s">
        <v>35</v>
      </c>
      <c r="AX585" s="15" t="s">
        <v>75</v>
      </c>
      <c r="AY585" s="233" t="s">
        <v>137</v>
      </c>
    </row>
    <row r="586" spans="2:51" s="13" customFormat="1" ht="11.25">
      <c r="B586" s="201"/>
      <c r="C586" s="202"/>
      <c r="D586" s="203" t="s">
        <v>145</v>
      </c>
      <c r="E586" s="204" t="s">
        <v>19</v>
      </c>
      <c r="F586" s="205" t="s">
        <v>881</v>
      </c>
      <c r="G586" s="202"/>
      <c r="H586" s="206">
        <v>64.8</v>
      </c>
      <c r="I586" s="207"/>
      <c r="J586" s="202"/>
      <c r="K586" s="202"/>
      <c r="L586" s="208"/>
      <c r="M586" s="209"/>
      <c r="N586" s="210"/>
      <c r="O586" s="210"/>
      <c r="P586" s="210"/>
      <c r="Q586" s="210"/>
      <c r="R586" s="210"/>
      <c r="S586" s="210"/>
      <c r="T586" s="211"/>
      <c r="AT586" s="212" t="s">
        <v>145</v>
      </c>
      <c r="AU586" s="212" t="s">
        <v>85</v>
      </c>
      <c r="AV586" s="13" t="s">
        <v>85</v>
      </c>
      <c r="AW586" s="13" t="s">
        <v>35</v>
      </c>
      <c r="AX586" s="13" t="s">
        <v>75</v>
      </c>
      <c r="AY586" s="212" t="s">
        <v>137</v>
      </c>
    </row>
    <row r="587" spans="2:51" s="13" customFormat="1" ht="11.25">
      <c r="B587" s="201"/>
      <c r="C587" s="202"/>
      <c r="D587" s="203" t="s">
        <v>145</v>
      </c>
      <c r="E587" s="204" t="s">
        <v>19</v>
      </c>
      <c r="F587" s="205" t="s">
        <v>873</v>
      </c>
      <c r="G587" s="202"/>
      <c r="H587" s="206">
        <v>8.007</v>
      </c>
      <c r="I587" s="207"/>
      <c r="J587" s="202"/>
      <c r="K587" s="202"/>
      <c r="L587" s="208"/>
      <c r="M587" s="209"/>
      <c r="N587" s="210"/>
      <c r="O587" s="210"/>
      <c r="P587" s="210"/>
      <c r="Q587" s="210"/>
      <c r="R587" s="210"/>
      <c r="S587" s="210"/>
      <c r="T587" s="211"/>
      <c r="AT587" s="212" t="s">
        <v>145</v>
      </c>
      <c r="AU587" s="212" t="s">
        <v>85</v>
      </c>
      <c r="AV587" s="13" t="s">
        <v>85</v>
      </c>
      <c r="AW587" s="13" t="s">
        <v>35</v>
      </c>
      <c r="AX587" s="13" t="s">
        <v>75</v>
      </c>
      <c r="AY587" s="212" t="s">
        <v>137</v>
      </c>
    </row>
    <row r="588" spans="2:51" s="15" customFormat="1" ht="11.25">
      <c r="B588" s="224"/>
      <c r="C588" s="225"/>
      <c r="D588" s="203" t="s">
        <v>145</v>
      </c>
      <c r="E588" s="226" t="s">
        <v>19</v>
      </c>
      <c r="F588" s="227" t="s">
        <v>882</v>
      </c>
      <c r="G588" s="225"/>
      <c r="H588" s="226" t="s">
        <v>19</v>
      </c>
      <c r="I588" s="228"/>
      <c r="J588" s="225"/>
      <c r="K588" s="225"/>
      <c r="L588" s="229"/>
      <c r="M588" s="230"/>
      <c r="N588" s="231"/>
      <c r="O588" s="231"/>
      <c r="P588" s="231"/>
      <c r="Q588" s="231"/>
      <c r="R588" s="231"/>
      <c r="S588" s="231"/>
      <c r="T588" s="232"/>
      <c r="AT588" s="233" t="s">
        <v>145</v>
      </c>
      <c r="AU588" s="233" t="s">
        <v>85</v>
      </c>
      <c r="AV588" s="15" t="s">
        <v>83</v>
      </c>
      <c r="AW588" s="15" t="s">
        <v>35</v>
      </c>
      <c r="AX588" s="15" t="s">
        <v>75</v>
      </c>
      <c r="AY588" s="233" t="s">
        <v>137</v>
      </c>
    </row>
    <row r="589" spans="2:51" s="13" customFormat="1" ht="11.25">
      <c r="B589" s="201"/>
      <c r="C589" s="202"/>
      <c r="D589" s="203" t="s">
        <v>145</v>
      </c>
      <c r="E589" s="204" t="s">
        <v>19</v>
      </c>
      <c r="F589" s="205" t="s">
        <v>883</v>
      </c>
      <c r="G589" s="202"/>
      <c r="H589" s="206">
        <v>78.807</v>
      </c>
      <c r="I589" s="207"/>
      <c r="J589" s="202"/>
      <c r="K589" s="202"/>
      <c r="L589" s="208"/>
      <c r="M589" s="209"/>
      <c r="N589" s="210"/>
      <c r="O589" s="210"/>
      <c r="P589" s="210"/>
      <c r="Q589" s="210"/>
      <c r="R589" s="210"/>
      <c r="S589" s="210"/>
      <c r="T589" s="211"/>
      <c r="AT589" s="212" t="s">
        <v>145</v>
      </c>
      <c r="AU589" s="212" t="s">
        <v>85</v>
      </c>
      <c r="AV589" s="13" t="s">
        <v>85</v>
      </c>
      <c r="AW589" s="13" t="s">
        <v>35</v>
      </c>
      <c r="AX589" s="13" t="s">
        <v>75</v>
      </c>
      <c r="AY589" s="212" t="s">
        <v>137</v>
      </c>
    </row>
    <row r="590" spans="2:51" s="15" customFormat="1" ht="11.25">
      <c r="B590" s="224"/>
      <c r="C590" s="225"/>
      <c r="D590" s="203" t="s">
        <v>145</v>
      </c>
      <c r="E590" s="226" t="s">
        <v>19</v>
      </c>
      <c r="F590" s="227" t="s">
        <v>884</v>
      </c>
      <c r="G590" s="225"/>
      <c r="H590" s="226" t="s">
        <v>19</v>
      </c>
      <c r="I590" s="228"/>
      <c r="J590" s="225"/>
      <c r="K590" s="225"/>
      <c r="L590" s="229"/>
      <c r="M590" s="230"/>
      <c r="N590" s="231"/>
      <c r="O590" s="231"/>
      <c r="P590" s="231"/>
      <c r="Q590" s="231"/>
      <c r="R590" s="231"/>
      <c r="S590" s="231"/>
      <c r="T590" s="232"/>
      <c r="AT590" s="233" t="s">
        <v>145</v>
      </c>
      <c r="AU590" s="233" t="s">
        <v>85</v>
      </c>
      <c r="AV590" s="15" t="s">
        <v>83</v>
      </c>
      <c r="AW590" s="15" t="s">
        <v>35</v>
      </c>
      <c r="AX590" s="15" t="s">
        <v>75</v>
      </c>
      <c r="AY590" s="233" t="s">
        <v>137</v>
      </c>
    </row>
    <row r="591" spans="2:51" s="13" customFormat="1" ht="11.25">
      <c r="B591" s="201"/>
      <c r="C591" s="202"/>
      <c r="D591" s="203" t="s">
        <v>145</v>
      </c>
      <c r="E591" s="204" t="s">
        <v>19</v>
      </c>
      <c r="F591" s="205" t="s">
        <v>885</v>
      </c>
      <c r="G591" s="202"/>
      <c r="H591" s="206">
        <v>27.8</v>
      </c>
      <c r="I591" s="207"/>
      <c r="J591" s="202"/>
      <c r="K591" s="202"/>
      <c r="L591" s="208"/>
      <c r="M591" s="209"/>
      <c r="N591" s="210"/>
      <c r="O591" s="210"/>
      <c r="P591" s="210"/>
      <c r="Q591" s="210"/>
      <c r="R591" s="210"/>
      <c r="S591" s="210"/>
      <c r="T591" s="211"/>
      <c r="AT591" s="212" t="s">
        <v>145</v>
      </c>
      <c r="AU591" s="212" t="s">
        <v>85</v>
      </c>
      <c r="AV591" s="13" t="s">
        <v>85</v>
      </c>
      <c r="AW591" s="13" t="s">
        <v>35</v>
      </c>
      <c r="AX591" s="13" t="s">
        <v>75</v>
      </c>
      <c r="AY591" s="212" t="s">
        <v>137</v>
      </c>
    </row>
    <row r="592" spans="2:51" s="15" customFormat="1" ht="11.25">
      <c r="B592" s="224"/>
      <c r="C592" s="225"/>
      <c r="D592" s="203" t="s">
        <v>145</v>
      </c>
      <c r="E592" s="226" t="s">
        <v>19</v>
      </c>
      <c r="F592" s="227" t="s">
        <v>886</v>
      </c>
      <c r="G592" s="225"/>
      <c r="H592" s="226" t="s">
        <v>19</v>
      </c>
      <c r="I592" s="228"/>
      <c r="J592" s="225"/>
      <c r="K592" s="225"/>
      <c r="L592" s="229"/>
      <c r="M592" s="230"/>
      <c r="N592" s="231"/>
      <c r="O592" s="231"/>
      <c r="P592" s="231"/>
      <c r="Q592" s="231"/>
      <c r="R592" s="231"/>
      <c r="S592" s="231"/>
      <c r="T592" s="232"/>
      <c r="AT592" s="233" t="s">
        <v>145</v>
      </c>
      <c r="AU592" s="233" t="s">
        <v>85</v>
      </c>
      <c r="AV592" s="15" t="s">
        <v>83</v>
      </c>
      <c r="AW592" s="15" t="s">
        <v>35</v>
      </c>
      <c r="AX592" s="15" t="s">
        <v>75</v>
      </c>
      <c r="AY592" s="233" t="s">
        <v>137</v>
      </c>
    </row>
    <row r="593" spans="2:51" s="13" customFormat="1" ht="11.25">
      <c r="B593" s="201"/>
      <c r="C593" s="202"/>
      <c r="D593" s="203" t="s">
        <v>145</v>
      </c>
      <c r="E593" s="204" t="s">
        <v>19</v>
      </c>
      <c r="F593" s="205" t="s">
        <v>887</v>
      </c>
      <c r="G593" s="202"/>
      <c r="H593" s="206">
        <v>50</v>
      </c>
      <c r="I593" s="207"/>
      <c r="J593" s="202"/>
      <c r="K593" s="202"/>
      <c r="L593" s="208"/>
      <c r="M593" s="209"/>
      <c r="N593" s="210"/>
      <c r="O593" s="210"/>
      <c r="P593" s="210"/>
      <c r="Q593" s="210"/>
      <c r="R593" s="210"/>
      <c r="S593" s="210"/>
      <c r="T593" s="211"/>
      <c r="AT593" s="212" t="s">
        <v>145</v>
      </c>
      <c r="AU593" s="212" t="s">
        <v>85</v>
      </c>
      <c r="AV593" s="13" t="s">
        <v>85</v>
      </c>
      <c r="AW593" s="13" t="s">
        <v>35</v>
      </c>
      <c r="AX593" s="13" t="s">
        <v>75</v>
      </c>
      <c r="AY593" s="212" t="s">
        <v>137</v>
      </c>
    </row>
    <row r="594" spans="2:51" s="14" customFormat="1" ht="11.25">
      <c r="B594" s="213"/>
      <c r="C594" s="214"/>
      <c r="D594" s="203" t="s">
        <v>145</v>
      </c>
      <c r="E594" s="215" t="s">
        <v>19</v>
      </c>
      <c r="F594" s="216" t="s">
        <v>147</v>
      </c>
      <c r="G594" s="214"/>
      <c r="H594" s="217">
        <v>229.41400000000002</v>
      </c>
      <c r="I594" s="218"/>
      <c r="J594" s="214"/>
      <c r="K594" s="214"/>
      <c r="L594" s="219"/>
      <c r="M594" s="220"/>
      <c r="N594" s="221"/>
      <c r="O594" s="221"/>
      <c r="P594" s="221"/>
      <c r="Q594" s="221"/>
      <c r="R594" s="221"/>
      <c r="S594" s="221"/>
      <c r="T594" s="222"/>
      <c r="AT594" s="223" t="s">
        <v>145</v>
      </c>
      <c r="AU594" s="223" t="s">
        <v>85</v>
      </c>
      <c r="AV594" s="14" t="s">
        <v>144</v>
      </c>
      <c r="AW594" s="14" t="s">
        <v>35</v>
      </c>
      <c r="AX594" s="14" t="s">
        <v>83</v>
      </c>
      <c r="AY594" s="223" t="s">
        <v>137</v>
      </c>
    </row>
    <row r="595" spans="1:65" s="2" customFormat="1" ht="16.5" customHeight="1">
      <c r="A595" s="35"/>
      <c r="B595" s="36"/>
      <c r="C595" s="234" t="s">
        <v>578</v>
      </c>
      <c r="D595" s="234" t="s">
        <v>218</v>
      </c>
      <c r="E595" s="235" t="s">
        <v>888</v>
      </c>
      <c r="F595" s="236" t="s">
        <v>889</v>
      </c>
      <c r="G595" s="237" t="s">
        <v>224</v>
      </c>
      <c r="H595" s="238">
        <v>76.447</v>
      </c>
      <c r="I595" s="239"/>
      <c r="J595" s="240">
        <f>ROUND(I595*H595,2)</f>
        <v>0</v>
      </c>
      <c r="K595" s="236" t="s">
        <v>19</v>
      </c>
      <c r="L595" s="241"/>
      <c r="M595" s="242" t="s">
        <v>19</v>
      </c>
      <c r="N595" s="243" t="s">
        <v>46</v>
      </c>
      <c r="O595" s="65"/>
      <c r="P595" s="197">
        <f>O595*H595</f>
        <v>0</v>
      </c>
      <c r="Q595" s="197">
        <v>0</v>
      </c>
      <c r="R595" s="197">
        <f>Q595*H595</f>
        <v>0</v>
      </c>
      <c r="S595" s="197">
        <v>0</v>
      </c>
      <c r="T595" s="198">
        <f>S595*H595</f>
        <v>0</v>
      </c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R595" s="199" t="s">
        <v>158</v>
      </c>
      <c r="AT595" s="199" t="s">
        <v>218</v>
      </c>
      <c r="AU595" s="199" t="s">
        <v>85</v>
      </c>
      <c r="AY595" s="18" t="s">
        <v>137</v>
      </c>
      <c r="BE595" s="200">
        <f>IF(N595="základní",J595,0)</f>
        <v>0</v>
      </c>
      <c r="BF595" s="200">
        <f>IF(N595="snížená",J595,0)</f>
        <v>0</v>
      </c>
      <c r="BG595" s="200">
        <f>IF(N595="zákl. přenesená",J595,0)</f>
        <v>0</v>
      </c>
      <c r="BH595" s="200">
        <f>IF(N595="sníž. přenesená",J595,0)</f>
        <v>0</v>
      </c>
      <c r="BI595" s="200">
        <f>IF(N595="nulová",J595,0)</f>
        <v>0</v>
      </c>
      <c r="BJ595" s="18" t="s">
        <v>83</v>
      </c>
      <c r="BK595" s="200">
        <f>ROUND(I595*H595,2)</f>
        <v>0</v>
      </c>
      <c r="BL595" s="18" t="s">
        <v>144</v>
      </c>
      <c r="BM595" s="199" t="s">
        <v>890</v>
      </c>
    </row>
    <row r="596" spans="2:51" s="13" customFormat="1" ht="11.25">
      <c r="B596" s="201"/>
      <c r="C596" s="202"/>
      <c r="D596" s="203" t="s">
        <v>145</v>
      </c>
      <c r="E596" s="204" t="s">
        <v>19</v>
      </c>
      <c r="F596" s="205" t="s">
        <v>891</v>
      </c>
      <c r="G596" s="202"/>
      <c r="H596" s="206">
        <v>76.447</v>
      </c>
      <c r="I596" s="207"/>
      <c r="J596" s="202"/>
      <c r="K596" s="202"/>
      <c r="L596" s="208"/>
      <c r="M596" s="209"/>
      <c r="N596" s="210"/>
      <c r="O596" s="210"/>
      <c r="P596" s="210"/>
      <c r="Q596" s="210"/>
      <c r="R596" s="210"/>
      <c r="S596" s="210"/>
      <c r="T596" s="211"/>
      <c r="AT596" s="212" t="s">
        <v>145</v>
      </c>
      <c r="AU596" s="212" t="s">
        <v>85</v>
      </c>
      <c r="AV596" s="13" t="s">
        <v>85</v>
      </c>
      <c r="AW596" s="13" t="s">
        <v>35</v>
      </c>
      <c r="AX596" s="13" t="s">
        <v>75</v>
      </c>
      <c r="AY596" s="212" t="s">
        <v>137</v>
      </c>
    </row>
    <row r="597" spans="2:51" s="14" customFormat="1" ht="11.25">
      <c r="B597" s="213"/>
      <c r="C597" s="214"/>
      <c r="D597" s="203" t="s">
        <v>145</v>
      </c>
      <c r="E597" s="215" t="s">
        <v>19</v>
      </c>
      <c r="F597" s="216" t="s">
        <v>147</v>
      </c>
      <c r="G597" s="214"/>
      <c r="H597" s="217">
        <v>76.447</v>
      </c>
      <c r="I597" s="218"/>
      <c r="J597" s="214"/>
      <c r="K597" s="214"/>
      <c r="L597" s="219"/>
      <c r="M597" s="220"/>
      <c r="N597" s="221"/>
      <c r="O597" s="221"/>
      <c r="P597" s="221"/>
      <c r="Q597" s="221"/>
      <c r="R597" s="221"/>
      <c r="S597" s="221"/>
      <c r="T597" s="222"/>
      <c r="AT597" s="223" t="s">
        <v>145</v>
      </c>
      <c r="AU597" s="223" t="s">
        <v>85</v>
      </c>
      <c r="AV597" s="14" t="s">
        <v>144</v>
      </c>
      <c r="AW597" s="14" t="s">
        <v>35</v>
      </c>
      <c r="AX597" s="14" t="s">
        <v>83</v>
      </c>
      <c r="AY597" s="223" t="s">
        <v>137</v>
      </c>
    </row>
    <row r="598" spans="1:65" s="2" customFormat="1" ht="16.5" customHeight="1">
      <c r="A598" s="35"/>
      <c r="B598" s="36"/>
      <c r="C598" s="234" t="s">
        <v>892</v>
      </c>
      <c r="D598" s="234" t="s">
        <v>218</v>
      </c>
      <c r="E598" s="235" t="s">
        <v>893</v>
      </c>
      <c r="F598" s="236" t="s">
        <v>894</v>
      </c>
      <c r="G598" s="237" t="s">
        <v>224</v>
      </c>
      <c r="H598" s="238">
        <v>82.747</v>
      </c>
      <c r="I598" s="239"/>
      <c r="J598" s="240">
        <f>ROUND(I598*H598,2)</f>
        <v>0</v>
      </c>
      <c r="K598" s="236" t="s">
        <v>19</v>
      </c>
      <c r="L598" s="241"/>
      <c r="M598" s="242" t="s">
        <v>19</v>
      </c>
      <c r="N598" s="243" t="s">
        <v>46</v>
      </c>
      <c r="O598" s="65"/>
      <c r="P598" s="197">
        <f>O598*H598</f>
        <v>0</v>
      </c>
      <c r="Q598" s="197">
        <v>0</v>
      </c>
      <c r="R598" s="197">
        <f>Q598*H598</f>
        <v>0</v>
      </c>
      <c r="S598" s="197">
        <v>0</v>
      </c>
      <c r="T598" s="198">
        <f>S598*H598</f>
        <v>0</v>
      </c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R598" s="199" t="s">
        <v>158</v>
      </c>
      <c r="AT598" s="199" t="s">
        <v>218</v>
      </c>
      <c r="AU598" s="199" t="s">
        <v>85</v>
      </c>
      <c r="AY598" s="18" t="s">
        <v>137</v>
      </c>
      <c r="BE598" s="200">
        <f>IF(N598="základní",J598,0)</f>
        <v>0</v>
      </c>
      <c r="BF598" s="200">
        <f>IF(N598="snížená",J598,0)</f>
        <v>0</v>
      </c>
      <c r="BG598" s="200">
        <f>IF(N598="zákl. přenesená",J598,0)</f>
        <v>0</v>
      </c>
      <c r="BH598" s="200">
        <f>IF(N598="sníž. přenesená",J598,0)</f>
        <v>0</v>
      </c>
      <c r="BI598" s="200">
        <f>IF(N598="nulová",J598,0)</f>
        <v>0</v>
      </c>
      <c r="BJ598" s="18" t="s">
        <v>83</v>
      </c>
      <c r="BK598" s="200">
        <f>ROUND(I598*H598,2)</f>
        <v>0</v>
      </c>
      <c r="BL598" s="18" t="s">
        <v>144</v>
      </c>
      <c r="BM598" s="199" t="s">
        <v>895</v>
      </c>
    </row>
    <row r="599" spans="2:51" s="13" customFormat="1" ht="11.25">
      <c r="B599" s="201"/>
      <c r="C599" s="202"/>
      <c r="D599" s="203" t="s">
        <v>145</v>
      </c>
      <c r="E599" s="204" t="s">
        <v>19</v>
      </c>
      <c r="F599" s="205" t="s">
        <v>896</v>
      </c>
      <c r="G599" s="202"/>
      <c r="H599" s="206">
        <v>82.747</v>
      </c>
      <c r="I599" s="207"/>
      <c r="J599" s="202"/>
      <c r="K599" s="202"/>
      <c r="L599" s="208"/>
      <c r="M599" s="209"/>
      <c r="N599" s="210"/>
      <c r="O599" s="210"/>
      <c r="P599" s="210"/>
      <c r="Q599" s="210"/>
      <c r="R599" s="210"/>
      <c r="S599" s="210"/>
      <c r="T599" s="211"/>
      <c r="AT599" s="212" t="s">
        <v>145</v>
      </c>
      <c r="AU599" s="212" t="s">
        <v>85</v>
      </c>
      <c r="AV599" s="13" t="s">
        <v>85</v>
      </c>
      <c r="AW599" s="13" t="s">
        <v>35</v>
      </c>
      <c r="AX599" s="13" t="s">
        <v>75</v>
      </c>
      <c r="AY599" s="212" t="s">
        <v>137</v>
      </c>
    </row>
    <row r="600" spans="2:51" s="14" customFormat="1" ht="11.25">
      <c r="B600" s="213"/>
      <c r="C600" s="214"/>
      <c r="D600" s="203" t="s">
        <v>145</v>
      </c>
      <c r="E600" s="215" t="s">
        <v>19</v>
      </c>
      <c r="F600" s="216" t="s">
        <v>147</v>
      </c>
      <c r="G600" s="214"/>
      <c r="H600" s="217">
        <v>82.747</v>
      </c>
      <c r="I600" s="218"/>
      <c r="J600" s="214"/>
      <c r="K600" s="214"/>
      <c r="L600" s="219"/>
      <c r="M600" s="220"/>
      <c r="N600" s="221"/>
      <c r="O600" s="221"/>
      <c r="P600" s="221"/>
      <c r="Q600" s="221"/>
      <c r="R600" s="221"/>
      <c r="S600" s="221"/>
      <c r="T600" s="222"/>
      <c r="AT600" s="223" t="s">
        <v>145</v>
      </c>
      <c r="AU600" s="223" t="s">
        <v>85</v>
      </c>
      <c r="AV600" s="14" t="s">
        <v>144</v>
      </c>
      <c r="AW600" s="14" t="s">
        <v>35</v>
      </c>
      <c r="AX600" s="14" t="s">
        <v>83</v>
      </c>
      <c r="AY600" s="223" t="s">
        <v>137</v>
      </c>
    </row>
    <row r="601" spans="1:65" s="2" customFormat="1" ht="16.5" customHeight="1">
      <c r="A601" s="35"/>
      <c r="B601" s="36"/>
      <c r="C601" s="234" t="s">
        <v>592</v>
      </c>
      <c r="D601" s="234" t="s">
        <v>218</v>
      </c>
      <c r="E601" s="235" t="s">
        <v>897</v>
      </c>
      <c r="F601" s="236" t="s">
        <v>898</v>
      </c>
      <c r="G601" s="237" t="s">
        <v>224</v>
      </c>
      <c r="H601" s="238">
        <v>29.19</v>
      </c>
      <c r="I601" s="239"/>
      <c r="J601" s="240">
        <f>ROUND(I601*H601,2)</f>
        <v>0</v>
      </c>
      <c r="K601" s="236" t="s">
        <v>19</v>
      </c>
      <c r="L601" s="241"/>
      <c r="M601" s="242" t="s">
        <v>19</v>
      </c>
      <c r="N601" s="243" t="s">
        <v>46</v>
      </c>
      <c r="O601" s="65"/>
      <c r="P601" s="197">
        <f>O601*H601</f>
        <v>0</v>
      </c>
      <c r="Q601" s="197">
        <v>0</v>
      </c>
      <c r="R601" s="197">
        <f>Q601*H601</f>
        <v>0</v>
      </c>
      <c r="S601" s="197">
        <v>0</v>
      </c>
      <c r="T601" s="198">
        <f>S601*H601</f>
        <v>0</v>
      </c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R601" s="199" t="s">
        <v>158</v>
      </c>
      <c r="AT601" s="199" t="s">
        <v>218</v>
      </c>
      <c r="AU601" s="199" t="s">
        <v>85</v>
      </c>
      <c r="AY601" s="18" t="s">
        <v>137</v>
      </c>
      <c r="BE601" s="200">
        <f>IF(N601="základní",J601,0)</f>
        <v>0</v>
      </c>
      <c r="BF601" s="200">
        <f>IF(N601="snížená",J601,0)</f>
        <v>0</v>
      </c>
      <c r="BG601" s="200">
        <f>IF(N601="zákl. přenesená",J601,0)</f>
        <v>0</v>
      </c>
      <c r="BH601" s="200">
        <f>IF(N601="sníž. přenesená",J601,0)</f>
        <v>0</v>
      </c>
      <c r="BI601" s="200">
        <f>IF(N601="nulová",J601,0)</f>
        <v>0</v>
      </c>
      <c r="BJ601" s="18" t="s">
        <v>83</v>
      </c>
      <c r="BK601" s="200">
        <f>ROUND(I601*H601,2)</f>
        <v>0</v>
      </c>
      <c r="BL601" s="18" t="s">
        <v>144</v>
      </c>
      <c r="BM601" s="199" t="s">
        <v>899</v>
      </c>
    </row>
    <row r="602" spans="2:51" s="13" customFormat="1" ht="11.25">
      <c r="B602" s="201"/>
      <c r="C602" s="202"/>
      <c r="D602" s="203" t="s">
        <v>145</v>
      </c>
      <c r="E602" s="204" t="s">
        <v>19</v>
      </c>
      <c r="F602" s="205" t="s">
        <v>900</v>
      </c>
      <c r="G602" s="202"/>
      <c r="H602" s="206">
        <v>29.19</v>
      </c>
      <c r="I602" s="207"/>
      <c r="J602" s="202"/>
      <c r="K602" s="202"/>
      <c r="L602" s="208"/>
      <c r="M602" s="209"/>
      <c r="N602" s="210"/>
      <c r="O602" s="210"/>
      <c r="P602" s="210"/>
      <c r="Q602" s="210"/>
      <c r="R602" s="210"/>
      <c r="S602" s="210"/>
      <c r="T602" s="211"/>
      <c r="AT602" s="212" t="s">
        <v>145</v>
      </c>
      <c r="AU602" s="212" t="s">
        <v>85</v>
      </c>
      <c r="AV602" s="13" t="s">
        <v>85</v>
      </c>
      <c r="AW602" s="13" t="s">
        <v>35</v>
      </c>
      <c r="AX602" s="13" t="s">
        <v>75</v>
      </c>
      <c r="AY602" s="212" t="s">
        <v>137</v>
      </c>
    </row>
    <row r="603" spans="2:51" s="14" customFormat="1" ht="11.25">
      <c r="B603" s="213"/>
      <c r="C603" s="214"/>
      <c r="D603" s="203" t="s">
        <v>145</v>
      </c>
      <c r="E603" s="215" t="s">
        <v>19</v>
      </c>
      <c r="F603" s="216" t="s">
        <v>147</v>
      </c>
      <c r="G603" s="214"/>
      <c r="H603" s="217">
        <v>29.19</v>
      </c>
      <c r="I603" s="218"/>
      <c r="J603" s="214"/>
      <c r="K603" s="214"/>
      <c r="L603" s="219"/>
      <c r="M603" s="220"/>
      <c r="N603" s="221"/>
      <c r="O603" s="221"/>
      <c r="P603" s="221"/>
      <c r="Q603" s="221"/>
      <c r="R603" s="221"/>
      <c r="S603" s="221"/>
      <c r="T603" s="222"/>
      <c r="AT603" s="223" t="s">
        <v>145</v>
      </c>
      <c r="AU603" s="223" t="s">
        <v>85</v>
      </c>
      <c r="AV603" s="14" t="s">
        <v>144</v>
      </c>
      <c r="AW603" s="14" t="s">
        <v>35</v>
      </c>
      <c r="AX603" s="14" t="s">
        <v>83</v>
      </c>
      <c r="AY603" s="223" t="s">
        <v>137</v>
      </c>
    </row>
    <row r="604" spans="1:65" s="2" customFormat="1" ht="16.5" customHeight="1">
      <c r="A604" s="35"/>
      <c r="B604" s="36"/>
      <c r="C604" s="234" t="s">
        <v>901</v>
      </c>
      <c r="D604" s="234" t="s">
        <v>218</v>
      </c>
      <c r="E604" s="235" t="s">
        <v>902</v>
      </c>
      <c r="F604" s="236" t="s">
        <v>903</v>
      </c>
      <c r="G604" s="237" t="s">
        <v>224</v>
      </c>
      <c r="H604" s="238">
        <v>52.5</v>
      </c>
      <c r="I604" s="239"/>
      <c r="J604" s="240">
        <f>ROUND(I604*H604,2)</f>
        <v>0</v>
      </c>
      <c r="K604" s="236" t="s">
        <v>19</v>
      </c>
      <c r="L604" s="241"/>
      <c r="M604" s="242" t="s">
        <v>19</v>
      </c>
      <c r="N604" s="243" t="s">
        <v>46</v>
      </c>
      <c r="O604" s="65"/>
      <c r="P604" s="197">
        <f>O604*H604</f>
        <v>0</v>
      </c>
      <c r="Q604" s="197">
        <v>0</v>
      </c>
      <c r="R604" s="197">
        <f>Q604*H604</f>
        <v>0</v>
      </c>
      <c r="S604" s="197">
        <v>0</v>
      </c>
      <c r="T604" s="198">
        <f>S604*H604</f>
        <v>0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R604" s="199" t="s">
        <v>158</v>
      </c>
      <c r="AT604" s="199" t="s">
        <v>218</v>
      </c>
      <c r="AU604" s="199" t="s">
        <v>85</v>
      </c>
      <c r="AY604" s="18" t="s">
        <v>137</v>
      </c>
      <c r="BE604" s="200">
        <f>IF(N604="základní",J604,0)</f>
        <v>0</v>
      </c>
      <c r="BF604" s="200">
        <f>IF(N604="snížená",J604,0)</f>
        <v>0</v>
      </c>
      <c r="BG604" s="200">
        <f>IF(N604="zákl. přenesená",J604,0)</f>
        <v>0</v>
      </c>
      <c r="BH604" s="200">
        <f>IF(N604="sníž. přenesená",J604,0)</f>
        <v>0</v>
      </c>
      <c r="BI604" s="200">
        <f>IF(N604="nulová",J604,0)</f>
        <v>0</v>
      </c>
      <c r="BJ604" s="18" t="s">
        <v>83</v>
      </c>
      <c r="BK604" s="200">
        <f>ROUND(I604*H604,2)</f>
        <v>0</v>
      </c>
      <c r="BL604" s="18" t="s">
        <v>144</v>
      </c>
      <c r="BM604" s="199" t="s">
        <v>904</v>
      </c>
    </row>
    <row r="605" spans="2:51" s="13" customFormat="1" ht="11.25">
      <c r="B605" s="201"/>
      <c r="C605" s="202"/>
      <c r="D605" s="203" t="s">
        <v>145</v>
      </c>
      <c r="E605" s="204" t="s">
        <v>19</v>
      </c>
      <c r="F605" s="205" t="s">
        <v>905</v>
      </c>
      <c r="G605" s="202"/>
      <c r="H605" s="206">
        <v>52.5</v>
      </c>
      <c r="I605" s="207"/>
      <c r="J605" s="202"/>
      <c r="K605" s="202"/>
      <c r="L605" s="208"/>
      <c r="M605" s="209"/>
      <c r="N605" s="210"/>
      <c r="O605" s="210"/>
      <c r="P605" s="210"/>
      <c r="Q605" s="210"/>
      <c r="R605" s="210"/>
      <c r="S605" s="210"/>
      <c r="T605" s="211"/>
      <c r="AT605" s="212" t="s">
        <v>145</v>
      </c>
      <c r="AU605" s="212" t="s">
        <v>85</v>
      </c>
      <c r="AV605" s="13" t="s">
        <v>85</v>
      </c>
      <c r="AW605" s="13" t="s">
        <v>35</v>
      </c>
      <c r="AX605" s="13" t="s">
        <v>75</v>
      </c>
      <c r="AY605" s="212" t="s">
        <v>137</v>
      </c>
    </row>
    <row r="606" spans="2:51" s="14" customFormat="1" ht="11.25">
      <c r="B606" s="213"/>
      <c r="C606" s="214"/>
      <c r="D606" s="203" t="s">
        <v>145</v>
      </c>
      <c r="E606" s="215" t="s">
        <v>19</v>
      </c>
      <c r="F606" s="216" t="s">
        <v>147</v>
      </c>
      <c r="G606" s="214"/>
      <c r="H606" s="217">
        <v>52.5</v>
      </c>
      <c r="I606" s="218"/>
      <c r="J606" s="214"/>
      <c r="K606" s="214"/>
      <c r="L606" s="219"/>
      <c r="M606" s="220"/>
      <c r="N606" s="221"/>
      <c r="O606" s="221"/>
      <c r="P606" s="221"/>
      <c r="Q606" s="221"/>
      <c r="R606" s="221"/>
      <c r="S606" s="221"/>
      <c r="T606" s="222"/>
      <c r="AT606" s="223" t="s">
        <v>145</v>
      </c>
      <c r="AU606" s="223" t="s">
        <v>85</v>
      </c>
      <c r="AV606" s="14" t="s">
        <v>144</v>
      </c>
      <c r="AW606" s="14" t="s">
        <v>35</v>
      </c>
      <c r="AX606" s="14" t="s">
        <v>83</v>
      </c>
      <c r="AY606" s="223" t="s">
        <v>137</v>
      </c>
    </row>
    <row r="607" spans="1:65" s="2" customFormat="1" ht="16.5" customHeight="1">
      <c r="A607" s="35"/>
      <c r="B607" s="36"/>
      <c r="C607" s="188" t="s">
        <v>597</v>
      </c>
      <c r="D607" s="188" t="s">
        <v>139</v>
      </c>
      <c r="E607" s="189" t="s">
        <v>906</v>
      </c>
      <c r="F607" s="190" t="s">
        <v>907</v>
      </c>
      <c r="G607" s="191" t="s">
        <v>216</v>
      </c>
      <c r="H607" s="192">
        <v>54.126</v>
      </c>
      <c r="I607" s="193"/>
      <c r="J607" s="194">
        <f>ROUND(I607*H607,2)</f>
        <v>0</v>
      </c>
      <c r="K607" s="190" t="s">
        <v>143</v>
      </c>
      <c r="L607" s="40"/>
      <c r="M607" s="195" t="s">
        <v>19</v>
      </c>
      <c r="N607" s="196" t="s">
        <v>46</v>
      </c>
      <c r="O607" s="65"/>
      <c r="P607" s="197">
        <f>O607*H607</f>
        <v>0</v>
      </c>
      <c r="Q607" s="197">
        <v>0</v>
      </c>
      <c r="R607" s="197">
        <f>Q607*H607</f>
        <v>0</v>
      </c>
      <c r="S607" s="197">
        <v>0</v>
      </c>
      <c r="T607" s="198">
        <f>S607*H607</f>
        <v>0</v>
      </c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R607" s="199" t="s">
        <v>144</v>
      </c>
      <c r="AT607" s="199" t="s">
        <v>139</v>
      </c>
      <c r="AU607" s="199" t="s">
        <v>85</v>
      </c>
      <c r="AY607" s="18" t="s">
        <v>137</v>
      </c>
      <c r="BE607" s="200">
        <f>IF(N607="základní",J607,0)</f>
        <v>0</v>
      </c>
      <c r="BF607" s="200">
        <f>IF(N607="snížená",J607,0)</f>
        <v>0</v>
      </c>
      <c r="BG607" s="200">
        <f>IF(N607="zákl. přenesená",J607,0)</f>
        <v>0</v>
      </c>
      <c r="BH607" s="200">
        <f>IF(N607="sníž. přenesená",J607,0)</f>
        <v>0</v>
      </c>
      <c r="BI607" s="200">
        <f>IF(N607="nulová",J607,0)</f>
        <v>0</v>
      </c>
      <c r="BJ607" s="18" t="s">
        <v>83</v>
      </c>
      <c r="BK607" s="200">
        <f>ROUND(I607*H607,2)</f>
        <v>0</v>
      </c>
      <c r="BL607" s="18" t="s">
        <v>144</v>
      </c>
      <c r="BM607" s="199" t="s">
        <v>908</v>
      </c>
    </row>
    <row r="608" spans="1:65" s="2" customFormat="1" ht="21.75" customHeight="1">
      <c r="A608" s="35"/>
      <c r="B608" s="36"/>
      <c r="C608" s="188" t="s">
        <v>909</v>
      </c>
      <c r="D608" s="188" t="s">
        <v>139</v>
      </c>
      <c r="E608" s="189" t="s">
        <v>910</v>
      </c>
      <c r="F608" s="190" t="s">
        <v>911</v>
      </c>
      <c r="G608" s="191" t="s">
        <v>19</v>
      </c>
      <c r="H608" s="192">
        <v>1179.643</v>
      </c>
      <c r="I608" s="193"/>
      <c r="J608" s="194">
        <f>ROUND(I608*H608,2)</f>
        <v>0</v>
      </c>
      <c r="K608" s="190" t="s">
        <v>143</v>
      </c>
      <c r="L608" s="40"/>
      <c r="M608" s="195" t="s">
        <v>19</v>
      </c>
      <c r="N608" s="196" t="s">
        <v>46</v>
      </c>
      <c r="O608" s="65"/>
      <c r="P608" s="197">
        <f>O608*H608</f>
        <v>0</v>
      </c>
      <c r="Q608" s="197">
        <v>0</v>
      </c>
      <c r="R608" s="197">
        <f>Q608*H608</f>
        <v>0</v>
      </c>
      <c r="S608" s="197">
        <v>0</v>
      </c>
      <c r="T608" s="198">
        <f>S608*H608</f>
        <v>0</v>
      </c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R608" s="199" t="s">
        <v>144</v>
      </c>
      <c r="AT608" s="199" t="s">
        <v>139</v>
      </c>
      <c r="AU608" s="199" t="s">
        <v>85</v>
      </c>
      <c r="AY608" s="18" t="s">
        <v>137</v>
      </c>
      <c r="BE608" s="200">
        <f>IF(N608="základní",J608,0)</f>
        <v>0</v>
      </c>
      <c r="BF608" s="200">
        <f>IF(N608="snížená",J608,0)</f>
        <v>0</v>
      </c>
      <c r="BG608" s="200">
        <f>IF(N608="zákl. přenesená",J608,0)</f>
        <v>0</v>
      </c>
      <c r="BH608" s="200">
        <f>IF(N608="sníž. přenesená",J608,0)</f>
        <v>0</v>
      </c>
      <c r="BI608" s="200">
        <f>IF(N608="nulová",J608,0)</f>
        <v>0</v>
      </c>
      <c r="BJ608" s="18" t="s">
        <v>83</v>
      </c>
      <c r="BK608" s="200">
        <f>ROUND(I608*H608,2)</f>
        <v>0</v>
      </c>
      <c r="BL608" s="18" t="s">
        <v>144</v>
      </c>
      <c r="BM608" s="199" t="s">
        <v>912</v>
      </c>
    </row>
    <row r="609" spans="2:51" s="13" customFormat="1" ht="11.25">
      <c r="B609" s="201"/>
      <c r="C609" s="202"/>
      <c r="D609" s="203" t="s">
        <v>145</v>
      </c>
      <c r="E609" s="204" t="s">
        <v>19</v>
      </c>
      <c r="F609" s="205" t="s">
        <v>913</v>
      </c>
      <c r="G609" s="202"/>
      <c r="H609" s="206">
        <v>1262.159</v>
      </c>
      <c r="I609" s="207"/>
      <c r="J609" s="202"/>
      <c r="K609" s="202"/>
      <c r="L609" s="208"/>
      <c r="M609" s="209"/>
      <c r="N609" s="210"/>
      <c r="O609" s="210"/>
      <c r="P609" s="210"/>
      <c r="Q609" s="210"/>
      <c r="R609" s="210"/>
      <c r="S609" s="210"/>
      <c r="T609" s="211"/>
      <c r="AT609" s="212" t="s">
        <v>145</v>
      </c>
      <c r="AU609" s="212" t="s">
        <v>85</v>
      </c>
      <c r="AV609" s="13" t="s">
        <v>85</v>
      </c>
      <c r="AW609" s="13" t="s">
        <v>35</v>
      </c>
      <c r="AX609" s="13" t="s">
        <v>75</v>
      </c>
      <c r="AY609" s="212" t="s">
        <v>137</v>
      </c>
    </row>
    <row r="610" spans="2:51" s="13" customFormat="1" ht="11.25">
      <c r="B610" s="201"/>
      <c r="C610" s="202"/>
      <c r="D610" s="203" t="s">
        <v>145</v>
      </c>
      <c r="E610" s="204" t="s">
        <v>19</v>
      </c>
      <c r="F610" s="205" t="s">
        <v>914</v>
      </c>
      <c r="G610" s="202"/>
      <c r="H610" s="206">
        <v>-82.516</v>
      </c>
      <c r="I610" s="207"/>
      <c r="J610" s="202"/>
      <c r="K610" s="202"/>
      <c r="L610" s="208"/>
      <c r="M610" s="209"/>
      <c r="N610" s="210"/>
      <c r="O610" s="210"/>
      <c r="P610" s="210"/>
      <c r="Q610" s="210"/>
      <c r="R610" s="210"/>
      <c r="S610" s="210"/>
      <c r="T610" s="211"/>
      <c r="AT610" s="212" t="s">
        <v>145</v>
      </c>
      <c r="AU610" s="212" t="s">
        <v>85</v>
      </c>
      <c r="AV610" s="13" t="s">
        <v>85</v>
      </c>
      <c r="AW610" s="13" t="s">
        <v>35</v>
      </c>
      <c r="AX610" s="13" t="s">
        <v>75</v>
      </c>
      <c r="AY610" s="212" t="s">
        <v>137</v>
      </c>
    </row>
    <row r="611" spans="2:51" s="14" customFormat="1" ht="11.25">
      <c r="B611" s="213"/>
      <c r="C611" s="214"/>
      <c r="D611" s="203" t="s">
        <v>145</v>
      </c>
      <c r="E611" s="215" t="s">
        <v>19</v>
      </c>
      <c r="F611" s="216" t="s">
        <v>147</v>
      </c>
      <c r="G611" s="214"/>
      <c r="H611" s="217">
        <v>1179.643</v>
      </c>
      <c r="I611" s="218"/>
      <c r="J611" s="214"/>
      <c r="K611" s="214"/>
      <c r="L611" s="219"/>
      <c r="M611" s="220"/>
      <c r="N611" s="221"/>
      <c r="O611" s="221"/>
      <c r="P611" s="221"/>
      <c r="Q611" s="221"/>
      <c r="R611" s="221"/>
      <c r="S611" s="221"/>
      <c r="T611" s="222"/>
      <c r="AT611" s="223" t="s">
        <v>145</v>
      </c>
      <c r="AU611" s="223" t="s">
        <v>85</v>
      </c>
      <c r="AV611" s="14" t="s">
        <v>144</v>
      </c>
      <c r="AW611" s="14" t="s">
        <v>35</v>
      </c>
      <c r="AX611" s="14" t="s">
        <v>83</v>
      </c>
      <c r="AY611" s="223" t="s">
        <v>137</v>
      </c>
    </row>
    <row r="612" spans="1:65" s="2" customFormat="1" ht="16.5" customHeight="1">
      <c r="A612" s="35"/>
      <c r="B612" s="36"/>
      <c r="C612" s="188" t="s">
        <v>602</v>
      </c>
      <c r="D612" s="188" t="s">
        <v>139</v>
      </c>
      <c r="E612" s="189" t="s">
        <v>915</v>
      </c>
      <c r="F612" s="190" t="s">
        <v>916</v>
      </c>
      <c r="G612" s="191" t="s">
        <v>216</v>
      </c>
      <c r="H612" s="192">
        <v>276.6</v>
      </c>
      <c r="I612" s="193"/>
      <c r="J612" s="194">
        <f>ROUND(I612*H612,2)</f>
        <v>0</v>
      </c>
      <c r="K612" s="190" t="s">
        <v>143</v>
      </c>
      <c r="L612" s="40"/>
      <c r="M612" s="195" t="s">
        <v>19</v>
      </c>
      <c r="N612" s="196" t="s">
        <v>46</v>
      </c>
      <c r="O612" s="65"/>
      <c r="P612" s="197">
        <f>O612*H612</f>
        <v>0</v>
      </c>
      <c r="Q612" s="197">
        <v>0</v>
      </c>
      <c r="R612" s="197">
        <f>Q612*H612</f>
        <v>0</v>
      </c>
      <c r="S612" s="197">
        <v>0</v>
      </c>
      <c r="T612" s="198">
        <f>S612*H612</f>
        <v>0</v>
      </c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R612" s="199" t="s">
        <v>144</v>
      </c>
      <c r="AT612" s="199" t="s">
        <v>139</v>
      </c>
      <c r="AU612" s="199" t="s">
        <v>85</v>
      </c>
      <c r="AY612" s="18" t="s">
        <v>137</v>
      </c>
      <c r="BE612" s="200">
        <f>IF(N612="základní",J612,0)</f>
        <v>0</v>
      </c>
      <c r="BF612" s="200">
        <f>IF(N612="snížená",J612,0)</f>
        <v>0</v>
      </c>
      <c r="BG612" s="200">
        <f>IF(N612="zákl. přenesená",J612,0)</f>
        <v>0</v>
      </c>
      <c r="BH612" s="200">
        <f>IF(N612="sníž. přenesená",J612,0)</f>
        <v>0</v>
      </c>
      <c r="BI612" s="200">
        <f>IF(N612="nulová",J612,0)</f>
        <v>0</v>
      </c>
      <c r="BJ612" s="18" t="s">
        <v>83</v>
      </c>
      <c r="BK612" s="200">
        <f>ROUND(I612*H612,2)</f>
        <v>0</v>
      </c>
      <c r="BL612" s="18" t="s">
        <v>144</v>
      </c>
      <c r="BM612" s="199" t="s">
        <v>917</v>
      </c>
    </row>
    <row r="613" spans="2:51" s="13" customFormat="1" ht="11.25">
      <c r="B613" s="201"/>
      <c r="C613" s="202"/>
      <c r="D613" s="203" t="s">
        <v>145</v>
      </c>
      <c r="E613" s="204" t="s">
        <v>19</v>
      </c>
      <c r="F613" s="205" t="s">
        <v>918</v>
      </c>
      <c r="G613" s="202"/>
      <c r="H613" s="206">
        <v>230.39</v>
      </c>
      <c r="I613" s="207"/>
      <c r="J613" s="202"/>
      <c r="K613" s="202"/>
      <c r="L613" s="208"/>
      <c r="M613" s="209"/>
      <c r="N613" s="210"/>
      <c r="O613" s="210"/>
      <c r="P613" s="210"/>
      <c r="Q613" s="210"/>
      <c r="R613" s="210"/>
      <c r="S613" s="210"/>
      <c r="T613" s="211"/>
      <c r="AT613" s="212" t="s">
        <v>145</v>
      </c>
      <c r="AU613" s="212" t="s">
        <v>85</v>
      </c>
      <c r="AV613" s="13" t="s">
        <v>85</v>
      </c>
      <c r="AW613" s="13" t="s">
        <v>35</v>
      </c>
      <c r="AX613" s="13" t="s">
        <v>75</v>
      </c>
      <c r="AY613" s="212" t="s">
        <v>137</v>
      </c>
    </row>
    <row r="614" spans="2:51" s="13" customFormat="1" ht="11.25">
      <c r="B614" s="201"/>
      <c r="C614" s="202"/>
      <c r="D614" s="203" t="s">
        <v>145</v>
      </c>
      <c r="E614" s="204" t="s">
        <v>19</v>
      </c>
      <c r="F614" s="205" t="s">
        <v>919</v>
      </c>
      <c r="G614" s="202"/>
      <c r="H614" s="206">
        <v>7.33</v>
      </c>
      <c r="I614" s="207"/>
      <c r="J614" s="202"/>
      <c r="K614" s="202"/>
      <c r="L614" s="208"/>
      <c r="M614" s="209"/>
      <c r="N614" s="210"/>
      <c r="O614" s="210"/>
      <c r="P614" s="210"/>
      <c r="Q614" s="210"/>
      <c r="R614" s="210"/>
      <c r="S614" s="210"/>
      <c r="T614" s="211"/>
      <c r="AT614" s="212" t="s">
        <v>145</v>
      </c>
      <c r="AU614" s="212" t="s">
        <v>85</v>
      </c>
      <c r="AV614" s="13" t="s">
        <v>85</v>
      </c>
      <c r="AW614" s="13" t="s">
        <v>35</v>
      </c>
      <c r="AX614" s="13" t="s">
        <v>75</v>
      </c>
      <c r="AY614" s="212" t="s">
        <v>137</v>
      </c>
    </row>
    <row r="615" spans="2:51" s="13" customFormat="1" ht="11.25">
      <c r="B615" s="201"/>
      <c r="C615" s="202"/>
      <c r="D615" s="203" t="s">
        <v>145</v>
      </c>
      <c r="E615" s="204" t="s">
        <v>19</v>
      </c>
      <c r="F615" s="205" t="s">
        <v>920</v>
      </c>
      <c r="G615" s="202"/>
      <c r="H615" s="206">
        <v>38.88</v>
      </c>
      <c r="I615" s="207"/>
      <c r="J615" s="202"/>
      <c r="K615" s="202"/>
      <c r="L615" s="208"/>
      <c r="M615" s="209"/>
      <c r="N615" s="210"/>
      <c r="O615" s="210"/>
      <c r="P615" s="210"/>
      <c r="Q615" s="210"/>
      <c r="R615" s="210"/>
      <c r="S615" s="210"/>
      <c r="T615" s="211"/>
      <c r="AT615" s="212" t="s">
        <v>145</v>
      </c>
      <c r="AU615" s="212" t="s">
        <v>85</v>
      </c>
      <c r="AV615" s="13" t="s">
        <v>85</v>
      </c>
      <c r="AW615" s="13" t="s">
        <v>35</v>
      </c>
      <c r="AX615" s="13" t="s">
        <v>75</v>
      </c>
      <c r="AY615" s="212" t="s">
        <v>137</v>
      </c>
    </row>
    <row r="616" spans="2:51" s="14" customFormat="1" ht="11.25">
      <c r="B616" s="213"/>
      <c r="C616" s="214"/>
      <c r="D616" s="203" t="s">
        <v>145</v>
      </c>
      <c r="E616" s="215" t="s">
        <v>19</v>
      </c>
      <c r="F616" s="216" t="s">
        <v>147</v>
      </c>
      <c r="G616" s="214"/>
      <c r="H616" s="217">
        <v>276.6</v>
      </c>
      <c r="I616" s="218"/>
      <c r="J616" s="214"/>
      <c r="K616" s="214"/>
      <c r="L616" s="219"/>
      <c r="M616" s="220"/>
      <c r="N616" s="221"/>
      <c r="O616" s="221"/>
      <c r="P616" s="221"/>
      <c r="Q616" s="221"/>
      <c r="R616" s="221"/>
      <c r="S616" s="221"/>
      <c r="T616" s="222"/>
      <c r="AT616" s="223" t="s">
        <v>145</v>
      </c>
      <c r="AU616" s="223" t="s">
        <v>85</v>
      </c>
      <c r="AV616" s="14" t="s">
        <v>144</v>
      </c>
      <c r="AW616" s="14" t="s">
        <v>35</v>
      </c>
      <c r="AX616" s="14" t="s">
        <v>83</v>
      </c>
      <c r="AY616" s="223" t="s">
        <v>137</v>
      </c>
    </row>
    <row r="617" spans="1:65" s="2" customFormat="1" ht="16.5" customHeight="1">
      <c r="A617" s="35"/>
      <c r="B617" s="36"/>
      <c r="C617" s="188" t="s">
        <v>921</v>
      </c>
      <c r="D617" s="188" t="s">
        <v>139</v>
      </c>
      <c r="E617" s="189" t="s">
        <v>922</v>
      </c>
      <c r="F617" s="190" t="s">
        <v>923</v>
      </c>
      <c r="G617" s="191" t="s">
        <v>216</v>
      </c>
      <c r="H617" s="192">
        <v>35.346</v>
      </c>
      <c r="I617" s="193"/>
      <c r="J617" s="194">
        <f>ROUND(I617*H617,2)</f>
        <v>0</v>
      </c>
      <c r="K617" s="190" t="s">
        <v>143</v>
      </c>
      <c r="L617" s="40"/>
      <c r="M617" s="195" t="s">
        <v>19</v>
      </c>
      <c r="N617" s="196" t="s">
        <v>46</v>
      </c>
      <c r="O617" s="65"/>
      <c r="P617" s="197">
        <f>O617*H617</f>
        <v>0</v>
      </c>
      <c r="Q617" s="197">
        <v>0</v>
      </c>
      <c r="R617" s="197">
        <f>Q617*H617</f>
        <v>0</v>
      </c>
      <c r="S617" s="197">
        <v>0</v>
      </c>
      <c r="T617" s="198">
        <f>S617*H617</f>
        <v>0</v>
      </c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R617" s="199" t="s">
        <v>144</v>
      </c>
      <c r="AT617" s="199" t="s">
        <v>139</v>
      </c>
      <c r="AU617" s="199" t="s">
        <v>85</v>
      </c>
      <c r="AY617" s="18" t="s">
        <v>137</v>
      </c>
      <c r="BE617" s="200">
        <f>IF(N617="základní",J617,0)</f>
        <v>0</v>
      </c>
      <c r="BF617" s="200">
        <f>IF(N617="snížená",J617,0)</f>
        <v>0</v>
      </c>
      <c r="BG617" s="200">
        <f>IF(N617="zákl. přenesená",J617,0)</f>
        <v>0</v>
      </c>
      <c r="BH617" s="200">
        <f>IF(N617="sníž. přenesená",J617,0)</f>
        <v>0</v>
      </c>
      <c r="BI617" s="200">
        <f>IF(N617="nulová",J617,0)</f>
        <v>0</v>
      </c>
      <c r="BJ617" s="18" t="s">
        <v>83</v>
      </c>
      <c r="BK617" s="200">
        <f>ROUND(I617*H617,2)</f>
        <v>0</v>
      </c>
      <c r="BL617" s="18" t="s">
        <v>144</v>
      </c>
      <c r="BM617" s="199" t="s">
        <v>924</v>
      </c>
    </row>
    <row r="618" spans="2:51" s="15" customFormat="1" ht="11.25">
      <c r="B618" s="224"/>
      <c r="C618" s="225"/>
      <c r="D618" s="203" t="s">
        <v>145</v>
      </c>
      <c r="E618" s="226" t="s">
        <v>19</v>
      </c>
      <c r="F618" s="227" t="s">
        <v>827</v>
      </c>
      <c r="G618" s="225"/>
      <c r="H618" s="226" t="s">
        <v>19</v>
      </c>
      <c r="I618" s="228"/>
      <c r="J618" s="225"/>
      <c r="K618" s="225"/>
      <c r="L618" s="229"/>
      <c r="M618" s="230"/>
      <c r="N618" s="231"/>
      <c r="O618" s="231"/>
      <c r="P618" s="231"/>
      <c r="Q618" s="231"/>
      <c r="R618" s="231"/>
      <c r="S618" s="231"/>
      <c r="T618" s="232"/>
      <c r="AT618" s="233" t="s">
        <v>145</v>
      </c>
      <c r="AU618" s="233" t="s">
        <v>85</v>
      </c>
      <c r="AV618" s="15" t="s">
        <v>83</v>
      </c>
      <c r="AW618" s="15" t="s">
        <v>35</v>
      </c>
      <c r="AX618" s="15" t="s">
        <v>75</v>
      </c>
      <c r="AY618" s="233" t="s">
        <v>137</v>
      </c>
    </row>
    <row r="619" spans="2:51" s="13" customFormat="1" ht="11.25">
      <c r="B619" s="201"/>
      <c r="C619" s="202"/>
      <c r="D619" s="203" t="s">
        <v>145</v>
      </c>
      <c r="E619" s="204" t="s">
        <v>19</v>
      </c>
      <c r="F619" s="205" t="s">
        <v>828</v>
      </c>
      <c r="G619" s="202"/>
      <c r="H619" s="206">
        <v>35.346</v>
      </c>
      <c r="I619" s="207"/>
      <c r="J619" s="202"/>
      <c r="K619" s="202"/>
      <c r="L619" s="208"/>
      <c r="M619" s="209"/>
      <c r="N619" s="210"/>
      <c r="O619" s="210"/>
      <c r="P619" s="210"/>
      <c r="Q619" s="210"/>
      <c r="R619" s="210"/>
      <c r="S619" s="210"/>
      <c r="T619" s="211"/>
      <c r="AT619" s="212" t="s">
        <v>145</v>
      </c>
      <c r="AU619" s="212" t="s">
        <v>85</v>
      </c>
      <c r="AV619" s="13" t="s">
        <v>85</v>
      </c>
      <c r="AW619" s="13" t="s">
        <v>35</v>
      </c>
      <c r="AX619" s="13" t="s">
        <v>75</v>
      </c>
      <c r="AY619" s="212" t="s">
        <v>137</v>
      </c>
    </row>
    <row r="620" spans="2:51" s="14" customFormat="1" ht="11.25">
      <c r="B620" s="213"/>
      <c r="C620" s="214"/>
      <c r="D620" s="203" t="s">
        <v>145</v>
      </c>
      <c r="E620" s="215" t="s">
        <v>19</v>
      </c>
      <c r="F620" s="216" t="s">
        <v>147</v>
      </c>
      <c r="G620" s="214"/>
      <c r="H620" s="217">
        <v>35.346</v>
      </c>
      <c r="I620" s="218"/>
      <c r="J620" s="214"/>
      <c r="K620" s="214"/>
      <c r="L620" s="219"/>
      <c r="M620" s="220"/>
      <c r="N620" s="221"/>
      <c r="O620" s="221"/>
      <c r="P620" s="221"/>
      <c r="Q620" s="221"/>
      <c r="R620" s="221"/>
      <c r="S620" s="221"/>
      <c r="T620" s="222"/>
      <c r="AT620" s="223" t="s">
        <v>145</v>
      </c>
      <c r="AU620" s="223" t="s">
        <v>85</v>
      </c>
      <c r="AV620" s="14" t="s">
        <v>144</v>
      </c>
      <c r="AW620" s="14" t="s">
        <v>35</v>
      </c>
      <c r="AX620" s="14" t="s">
        <v>83</v>
      </c>
      <c r="AY620" s="223" t="s">
        <v>137</v>
      </c>
    </row>
    <row r="621" spans="1:65" s="2" customFormat="1" ht="16.5" customHeight="1">
      <c r="A621" s="35"/>
      <c r="B621" s="36"/>
      <c r="C621" s="188" t="s">
        <v>611</v>
      </c>
      <c r="D621" s="188" t="s">
        <v>139</v>
      </c>
      <c r="E621" s="189" t="s">
        <v>925</v>
      </c>
      <c r="F621" s="190" t="s">
        <v>926</v>
      </c>
      <c r="G621" s="191" t="s">
        <v>216</v>
      </c>
      <c r="H621" s="192">
        <v>197.593</v>
      </c>
      <c r="I621" s="193"/>
      <c r="J621" s="194">
        <f>ROUND(I621*H621,2)</f>
        <v>0</v>
      </c>
      <c r="K621" s="190" t="s">
        <v>143</v>
      </c>
      <c r="L621" s="40"/>
      <c r="M621" s="195" t="s">
        <v>19</v>
      </c>
      <c r="N621" s="196" t="s">
        <v>46</v>
      </c>
      <c r="O621" s="65"/>
      <c r="P621" s="197">
        <f>O621*H621</f>
        <v>0</v>
      </c>
      <c r="Q621" s="197">
        <v>0</v>
      </c>
      <c r="R621" s="197">
        <f>Q621*H621</f>
        <v>0</v>
      </c>
      <c r="S621" s="197">
        <v>0</v>
      </c>
      <c r="T621" s="198">
        <f>S621*H621</f>
        <v>0</v>
      </c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R621" s="199" t="s">
        <v>144</v>
      </c>
      <c r="AT621" s="199" t="s">
        <v>139</v>
      </c>
      <c r="AU621" s="199" t="s">
        <v>85</v>
      </c>
      <c r="AY621" s="18" t="s">
        <v>137</v>
      </c>
      <c r="BE621" s="200">
        <f>IF(N621="základní",J621,0)</f>
        <v>0</v>
      </c>
      <c r="BF621" s="200">
        <f>IF(N621="snížená",J621,0)</f>
        <v>0</v>
      </c>
      <c r="BG621" s="200">
        <f>IF(N621="zákl. přenesená",J621,0)</f>
        <v>0</v>
      </c>
      <c r="BH621" s="200">
        <f>IF(N621="sníž. přenesená",J621,0)</f>
        <v>0</v>
      </c>
      <c r="BI621" s="200">
        <f>IF(N621="nulová",J621,0)</f>
        <v>0</v>
      </c>
      <c r="BJ621" s="18" t="s">
        <v>83</v>
      </c>
      <c r="BK621" s="200">
        <f>ROUND(I621*H621,2)</f>
        <v>0</v>
      </c>
      <c r="BL621" s="18" t="s">
        <v>144</v>
      </c>
      <c r="BM621" s="199" t="s">
        <v>927</v>
      </c>
    </row>
    <row r="622" spans="2:51" s="15" customFormat="1" ht="11.25">
      <c r="B622" s="224"/>
      <c r="C622" s="225"/>
      <c r="D622" s="203" t="s">
        <v>145</v>
      </c>
      <c r="E622" s="226" t="s">
        <v>19</v>
      </c>
      <c r="F622" s="227" t="s">
        <v>928</v>
      </c>
      <c r="G622" s="225"/>
      <c r="H622" s="226" t="s">
        <v>19</v>
      </c>
      <c r="I622" s="228"/>
      <c r="J622" s="225"/>
      <c r="K622" s="225"/>
      <c r="L622" s="229"/>
      <c r="M622" s="230"/>
      <c r="N622" s="231"/>
      <c r="O622" s="231"/>
      <c r="P622" s="231"/>
      <c r="Q622" s="231"/>
      <c r="R622" s="231"/>
      <c r="S622" s="231"/>
      <c r="T622" s="232"/>
      <c r="AT622" s="233" t="s">
        <v>145</v>
      </c>
      <c r="AU622" s="233" t="s">
        <v>85</v>
      </c>
      <c r="AV622" s="15" t="s">
        <v>83</v>
      </c>
      <c r="AW622" s="15" t="s">
        <v>35</v>
      </c>
      <c r="AX622" s="15" t="s">
        <v>75</v>
      </c>
      <c r="AY622" s="233" t="s">
        <v>137</v>
      </c>
    </row>
    <row r="623" spans="2:51" s="13" customFormat="1" ht="11.25">
      <c r="B623" s="201"/>
      <c r="C623" s="202"/>
      <c r="D623" s="203" t="s">
        <v>145</v>
      </c>
      <c r="E623" s="204" t="s">
        <v>19</v>
      </c>
      <c r="F623" s="205" t="s">
        <v>929</v>
      </c>
      <c r="G623" s="202"/>
      <c r="H623" s="206">
        <v>139.68</v>
      </c>
      <c r="I623" s="207"/>
      <c r="J623" s="202"/>
      <c r="K623" s="202"/>
      <c r="L623" s="208"/>
      <c r="M623" s="209"/>
      <c r="N623" s="210"/>
      <c r="O623" s="210"/>
      <c r="P623" s="210"/>
      <c r="Q623" s="210"/>
      <c r="R623" s="210"/>
      <c r="S623" s="210"/>
      <c r="T623" s="211"/>
      <c r="AT623" s="212" t="s">
        <v>145</v>
      </c>
      <c r="AU623" s="212" t="s">
        <v>85</v>
      </c>
      <c r="AV623" s="13" t="s">
        <v>85</v>
      </c>
      <c r="AW623" s="13" t="s">
        <v>35</v>
      </c>
      <c r="AX623" s="13" t="s">
        <v>75</v>
      </c>
      <c r="AY623" s="212" t="s">
        <v>137</v>
      </c>
    </row>
    <row r="624" spans="2:51" s="15" customFormat="1" ht="11.25">
      <c r="B624" s="224"/>
      <c r="C624" s="225"/>
      <c r="D624" s="203" t="s">
        <v>145</v>
      </c>
      <c r="E624" s="226" t="s">
        <v>19</v>
      </c>
      <c r="F624" s="227" t="s">
        <v>930</v>
      </c>
      <c r="G624" s="225"/>
      <c r="H624" s="226" t="s">
        <v>19</v>
      </c>
      <c r="I624" s="228"/>
      <c r="J624" s="225"/>
      <c r="K624" s="225"/>
      <c r="L624" s="229"/>
      <c r="M624" s="230"/>
      <c r="N624" s="231"/>
      <c r="O624" s="231"/>
      <c r="P624" s="231"/>
      <c r="Q624" s="231"/>
      <c r="R624" s="231"/>
      <c r="S624" s="231"/>
      <c r="T624" s="232"/>
      <c r="AT624" s="233" t="s">
        <v>145</v>
      </c>
      <c r="AU624" s="233" t="s">
        <v>85</v>
      </c>
      <c r="AV624" s="15" t="s">
        <v>83</v>
      </c>
      <c r="AW624" s="15" t="s">
        <v>35</v>
      </c>
      <c r="AX624" s="15" t="s">
        <v>75</v>
      </c>
      <c r="AY624" s="233" t="s">
        <v>137</v>
      </c>
    </row>
    <row r="625" spans="2:51" s="13" customFormat="1" ht="11.25">
      <c r="B625" s="201"/>
      <c r="C625" s="202"/>
      <c r="D625" s="203" t="s">
        <v>145</v>
      </c>
      <c r="E625" s="204" t="s">
        <v>19</v>
      </c>
      <c r="F625" s="205" t="s">
        <v>931</v>
      </c>
      <c r="G625" s="202"/>
      <c r="H625" s="206">
        <v>32.733</v>
      </c>
      <c r="I625" s="207"/>
      <c r="J625" s="202"/>
      <c r="K625" s="202"/>
      <c r="L625" s="208"/>
      <c r="M625" s="209"/>
      <c r="N625" s="210"/>
      <c r="O625" s="210"/>
      <c r="P625" s="210"/>
      <c r="Q625" s="210"/>
      <c r="R625" s="210"/>
      <c r="S625" s="210"/>
      <c r="T625" s="211"/>
      <c r="AT625" s="212" t="s">
        <v>145</v>
      </c>
      <c r="AU625" s="212" t="s">
        <v>85</v>
      </c>
      <c r="AV625" s="13" t="s">
        <v>85</v>
      </c>
      <c r="AW625" s="13" t="s">
        <v>35</v>
      </c>
      <c r="AX625" s="13" t="s">
        <v>75</v>
      </c>
      <c r="AY625" s="212" t="s">
        <v>137</v>
      </c>
    </row>
    <row r="626" spans="2:51" s="15" customFormat="1" ht="11.25">
      <c r="B626" s="224"/>
      <c r="C626" s="225"/>
      <c r="D626" s="203" t="s">
        <v>145</v>
      </c>
      <c r="E626" s="226" t="s">
        <v>19</v>
      </c>
      <c r="F626" s="227" t="s">
        <v>932</v>
      </c>
      <c r="G626" s="225"/>
      <c r="H626" s="226" t="s">
        <v>19</v>
      </c>
      <c r="I626" s="228"/>
      <c r="J626" s="225"/>
      <c r="K626" s="225"/>
      <c r="L626" s="229"/>
      <c r="M626" s="230"/>
      <c r="N626" s="231"/>
      <c r="O626" s="231"/>
      <c r="P626" s="231"/>
      <c r="Q626" s="231"/>
      <c r="R626" s="231"/>
      <c r="S626" s="231"/>
      <c r="T626" s="232"/>
      <c r="AT626" s="233" t="s">
        <v>145</v>
      </c>
      <c r="AU626" s="233" t="s">
        <v>85</v>
      </c>
      <c r="AV626" s="15" t="s">
        <v>83</v>
      </c>
      <c r="AW626" s="15" t="s">
        <v>35</v>
      </c>
      <c r="AX626" s="15" t="s">
        <v>75</v>
      </c>
      <c r="AY626" s="233" t="s">
        <v>137</v>
      </c>
    </row>
    <row r="627" spans="2:51" s="13" customFormat="1" ht="11.25">
      <c r="B627" s="201"/>
      <c r="C627" s="202"/>
      <c r="D627" s="203" t="s">
        <v>145</v>
      </c>
      <c r="E627" s="204" t="s">
        <v>19</v>
      </c>
      <c r="F627" s="205" t="s">
        <v>933</v>
      </c>
      <c r="G627" s="202"/>
      <c r="H627" s="206">
        <v>25.18</v>
      </c>
      <c r="I627" s="207"/>
      <c r="J627" s="202"/>
      <c r="K627" s="202"/>
      <c r="L627" s="208"/>
      <c r="M627" s="209"/>
      <c r="N627" s="210"/>
      <c r="O627" s="210"/>
      <c r="P627" s="210"/>
      <c r="Q627" s="210"/>
      <c r="R627" s="210"/>
      <c r="S627" s="210"/>
      <c r="T627" s="211"/>
      <c r="AT627" s="212" t="s">
        <v>145</v>
      </c>
      <c r="AU627" s="212" t="s">
        <v>85</v>
      </c>
      <c r="AV627" s="13" t="s">
        <v>85</v>
      </c>
      <c r="AW627" s="13" t="s">
        <v>35</v>
      </c>
      <c r="AX627" s="13" t="s">
        <v>75</v>
      </c>
      <c r="AY627" s="212" t="s">
        <v>137</v>
      </c>
    </row>
    <row r="628" spans="2:51" s="14" customFormat="1" ht="11.25">
      <c r="B628" s="213"/>
      <c r="C628" s="214"/>
      <c r="D628" s="203" t="s">
        <v>145</v>
      </c>
      <c r="E628" s="215" t="s">
        <v>19</v>
      </c>
      <c r="F628" s="216" t="s">
        <v>147</v>
      </c>
      <c r="G628" s="214"/>
      <c r="H628" s="217">
        <v>197.59300000000002</v>
      </c>
      <c r="I628" s="218"/>
      <c r="J628" s="214"/>
      <c r="K628" s="214"/>
      <c r="L628" s="219"/>
      <c r="M628" s="220"/>
      <c r="N628" s="221"/>
      <c r="O628" s="221"/>
      <c r="P628" s="221"/>
      <c r="Q628" s="221"/>
      <c r="R628" s="221"/>
      <c r="S628" s="221"/>
      <c r="T628" s="222"/>
      <c r="AT628" s="223" t="s">
        <v>145</v>
      </c>
      <c r="AU628" s="223" t="s">
        <v>85</v>
      </c>
      <c r="AV628" s="14" t="s">
        <v>144</v>
      </c>
      <c r="AW628" s="14" t="s">
        <v>35</v>
      </c>
      <c r="AX628" s="14" t="s">
        <v>83</v>
      </c>
      <c r="AY628" s="223" t="s">
        <v>137</v>
      </c>
    </row>
    <row r="629" spans="2:63" s="12" customFormat="1" ht="22.9" customHeight="1">
      <c r="B629" s="172"/>
      <c r="C629" s="173"/>
      <c r="D629" s="174" t="s">
        <v>74</v>
      </c>
      <c r="E629" s="186" t="s">
        <v>630</v>
      </c>
      <c r="F629" s="186" t="s">
        <v>934</v>
      </c>
      <c r="G629" s="173"/>
      <c r="H629" s="173"/>
      <c r="I629" s="176"/>
      <c r="J629" s="187">
        <f>BK629</f>
        <v>0</v>
      </c>
      <c r="K629" s="173"/>
      <c r="L629" s="178"/>
      <c r="M629" s="179"/>
      <c r="N629" s="180"/>
      <c r="O629" s="180"/>
      <c r="P629" s="181">
        <f>SUM(P630:P651)</f>
        <v>0</v>
      </c>
      <c r="Q629" s="180"/>
      <c r="R629" s="181">
        <f>SUM(R630:R651)</f>
        <v>0</v>
      </c>
      <c r="S629" s="180"/>
      <c r="T629" s="182">
        <f>SUM(T630:T651)</f>
        <v>0</v>
      </c>
      <c r="AR629" s="183" t="s">
        <v>83</v>
      </c>
      <c r="AT629" s="184" t="s">
        <v>74</v>
      </c>
      <c r="AU629" s="184" t="s">
        <v>83</v>
      </c>
      <c r="AY629" s="183" t="s">
        <v>137</v>
      </c>
      <c r="BK629" s="185">
        <f>SUM(BK630:BK651)</f>
        <v>0</v>
      </c>
    </row>
    <row r="630" spans="1:65" s="2" customFormat="1" ht="16.5" customHeight="1">
      <c r="A630" s="35"/>
      <c r="B630" s="36"/>
      <c r="C630" s="188" t="s">
        <v>935</v>
      </c>
      <c r="D630" s="188" t="s">
        <v>139</v>
      </c>
      <c r="E630" s="189" t="s">
        <v>936</v>
      </c>
      <c r="F630" s="190" t="s">
        <v>937</v>
      </c>
      <c r="G630" s="191" t="s">
        <v>142</v>
      </c>
      <c r="H630" s="192">
        <v>32.054</v>
      </c>
      <c r="I630" s="193"/>
      <c r="J630" s="194">
        <f>ROUND(I630*H630,2)</f>
        <v>0</v>
      </c>
      <c r="K630" s="190" t="s">
        <v>143</v>
      </c>
      <c r="L630" s="40"/>
      <c r="M630" s="195" t="s">
        <v>19</v>
      </c>
      <c r="N630" s="196" t="s">
        <v>46</v>
      </c>
      <c r="O630" s="65"/>
      <c r="P630" s="197">
        <f>O630*H630</f>
        <v>0</v>
      </c>
      <c r="Q630" s="197">
        <v>0</v>
      </c>
      <c r="R630" s="197">
        <f>Q630*H630</f>
        <v>0</v>
      </c>
      <c r="S630" s="197">
        <v>0</v>
      </c>
      <c r="T630" s="198">
        <f>S630*H630</f>
        <v>0</v>
      </c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R630" s="199" t="s">
        <v>144</v>
      </c>
      <c r="AT630" s="199" t="s">
        <v>139</v>
      </c>
      <c r="AU630" s="199" t="s">
        <v>85</v>
      </c>
      <c r="AY630" s="18" t="s">
        <v>137</v>
      </c>
      <c r="BE630" s="200">
        <f>IF(N630="základní",J630,0)</f>
        <v>0</v>
      </c>
      <c r="BF630" s="200">
        <f>IF(N630="snížená",J630,0)</f>
        <v>0</v>
      </c>
      <c r="BG630" s="200">
        <f>IF(N630="zákl. přenesená",J630,0)</f>
        <v>0</v>
      </c>
      <c r="BH630" s="200">
        <f>IF(N630="sníž. přenesená",J630,0)</f>
        <v>0</v>
      </c>
      <c r="BI630" s="200">
        <f>IF(N630="nulová",J630,0)</f>
        <v>0</v>
      </c>
      <c r="BJ630" s="18" t="s">
        <v>83</v>
      </c>
      <c r="BK630" s="200">
        <f>ROUND(I630*H630,2)</f>
        <v>0</v>
      </c>
      <c r="BL630" s="18" t="s">
        <v>144</v>
      </c>
      <c r="BM630" s="199" t="s">
        <v>938</v>
      </c>
    </row>
    <row r="631" spans="2:51" s="15" customFormat="1" ht="11.25">
      <c r="B631" s="224"/>
      <c r="C631" s="225"/>
      <c r="D631" s="203" t="s">
        <v>145</v>
      </c>
      <c r="E631" s="226" t="s">
        <v>19</v>
      </c>
      <c r="F631" s="227" t="s">
        <v>939</v>
      </c>
      <c r="G631" s="225"/>
      <c r="H631" s="226" t="s">
        <v>19</v>
      </c>
      <c r="I631" s="228"/>
      <c r="J631" s="225"/>
      <c r="K631" s="225"/>
      <c r="L631" s="229"/>
      <c r="M631" s="230"/>
      <c r="N631" s="231"/>
      <c r="O631" s="231"/>
      <c r="P631" s="231"/>
      <c r="Q631" s="231"/>
      <c r="R631" s="231"/>
      <c r="S631" s="231"/>
      <c r="T631" s="232"/>
      <c r="AT631" s="233" t="s">
        <v>145</v>
      </c>
      <c r="AU631" s="233" t="s">
        <v>85</v>
      </c>
      <c r="AV631" s="15" t="s">
        <v>83</v>
      </c>
      <c r="AW631" s="15" t="s">
        <v>35</v>
      </c>
      <c r="AX631" s="15" t="s">
        <v>75</v>
      </c>
      <c r="AY631" s="233" t="s">
        <v>137</v>
      </c>
    </row>
    <row r="632" spans="2:51" s="13" customFormat="1" ht="11.25">
      <c r="B632" s="201"/>
      <c r="C632" s="202"/>
      <c r="D632" s="203" t="s">
        <v>145</v>
      </c>
      <c r="E632" s="204" t="s">
        <v>19</v>
      </c>
      <c r="F632" s="205" t="s">
        <v>940</v>
      </c>
      <c r="G632" s="202"/>
      <c r="H632" s="206">
        <v>32.054</v>
      </c>
      <c r="I632" s="207"/>
      <c r="J632" s="202"/>
      <c r="K632" s="202"/>
      <c r="L632" s="208"/>
      <c r="M632" s="209"/>
      <c r="N632" s="210"/>
      <c r="O632" s="210"/>
      <c r="P632" s="210"/>
      <c r="Q632" s="210"/>
      <c r="R632" s="210"/>
      <c r="S632" s="210"/>
      <c r="T632" s="211"/>
      <c r="AT632" s="212" t="s">
        <v>145</v>
      </c>
      <c r="AU632" s="212" t="s">
        <v>85</v>
      </c>
      <c r="AV632" s="13" t="s">
        <v>85</v>
      </c>
      <c r="AW632" s="13" t="s">
        <v>35</v>
      </c>
      <c r="AX632" s="13" t="s">
        <v>75</v>
      </c>
      <c r="AY632" s="212" t="s">
        <v>137</v>
      </c>
    </row>
    <row r="633" spans="2:51" s="14" customFormat="1" ht="11.25">
      <c r="B633" s="213"/>
      <c r="C633" s="214"/>
      <c r="D633" s="203" t="s">
        <v>145</v>
      </c>
      <c r="E633" s="215" t="s">
        <v>19</v>
      </c>
      <c r="F633" s="216" t="s">
        <v>147</v>
      </c>
      <c r="G633" s="214"/>
      <c r="H633" s="217">
        <v>32.054</v>
      </c>
      <c r="I633" s="218"/>
      <c r="J633" s="214"/>
      <c r="K633" s="214"/>
      <c r="L633" s="219"/>
      <c r="M633" s="220"/>
      <c r="N633" s="221"/>
      <c r="O633" s="221"/>
      <c r="P633" s="221"/>
      <c r="Q633" s="221"/>
      <c r="R633" s="221"/>
      <c r="S633" s="221"/>
      <c r="T633" s="222"/>
      <c r="AT633" s="223" t="s">
        <v>145</v>
      </c>
      <c r="AU633" s="223" t="s">
        <v>85</v>
      </c>
      <c r="AV633" s="14" t="s">
        <v>144</v>
      </c>
      <c r="AW633" s="14" t="s">
        <v>35</v>
      </c>
      <c r="AX633" s="14" t="s">
        <v>83</v>
      </c>
      <c r="AY633" s="223" t="s">
        <v>137</v>
      </c>
    </row>
    <row r="634" spans="1:65" s="2" customFormat="1" ht="16.5" customHeight="1">
      <c r="A634" s="35"/>
      <c r="B634" s="36"/>
      <c r="C634" s="188" t="s">
        <v>613</v>
      </c>
      <c r="D634" s="188" t="s">
        <v>139</v>
      </c>
      <c r="E634" s="189" t="s">
        <v>941</v>
      </c>
      <c r="F634" s="190" t="s">
        <v>942</v>
      </c>
      <c r="G634" s="191" t="s">
        <v>142</v>
      </c>
      <c r="H634" s="192">
        <v>32.054</v>
      </c>
      <c r="I634" s="193"/>
      <c r="J634" s="194">
        <f>ROUND(I634*H634,2)</f>
        <v>0</v>
      </c>
      <c r="K634" s="190" t="s">
        <v>143</v>
      </c>
      <c r="L634" s="40"/>
      <c r="M634" s="195" t="s">
        <v>19</v>
      </c>
      <c r="N634" s="196" t="s">
        <v>46</v>
      </c>
      <c r="O634" s="65"/>
      <c r="P634" s="197">
        <f>O634*H634</f>
        <v>0</v>
      </c>
      <c r="Q634" s="197">
        <v>0</v>
      </c>
      <c r="R634" s="197">
        <f>Q634*H634</f>
        <v>0</v>
      </c>
      <c r="S634" s="197">
        <v>0</v>
      </c>
      <c r="T634" s="198">
        <f>S634*H634</f>
        <v>0</v>
      </c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R634" s="199" t="s">
        <v>144</v>
      </c>
      <c r="AT634" s="199" t="s">
        <v>139</v>
      </c>
      <c r="AU634" s="199" t="s">
        <v>85</v>
      </c>
      <c r="AY634" s="18" t="s">
        <v>137</v>
      </c>
      <c r="BE634" s="200">
        <f>IF(N634="základní",J634,0)</f>
        <v>0</v>
      </c>
      <c r="BF634" s="200">
        <f>IF(N634="snížená",J634,0)</f>
        <v>0</v>
      </c>
      <c r="BG634" s="200">
        <f>IF(N634="zákl. přenesená",J634,0)</f>
        <v>0</v>
      </c>
      <c r="BH634" s="200">
        <f>IF(N634="sníž. přenesená",J634,0)</f>
        <v>0</v>
      </c>
      <c r="BI634" s="200">
        <f>IF(N634="nulová",J634,0)</f>
        <v>0</v>
      </c>
      <c r="BJ634" s="18" t="s">
        <v>83</v>
      </c>
      <c r="BK634" s="200">
        <f>ROUND(I634*H634,2)</f>
        <v>0</v>
      </c>
      <c r="BL634" s="18" t="s">
        <v>144</v>
      </c>
      <c r="BM634" s="199" t="s">
        <v>943</v>
      </c>
    </row>
    <row r="635" spans="1:65" s="2" customFormat="1" ht="16.5" customHeight="1">
      <c r="A635" s="35"/>
      <c r="B635" s="36"/>
      <c r="C635" s="188" t="s">
        <v>944</v>
      </c>
      <c r="D635" s="188" t="s">
        <v>139</v>
      </c>
      <c r="E635" s="189" t="s">
        <v>945</v>
      </c>
      <c r="F635" s="190" t="s">
        <v>946</v>
      </c>
      <c r="G635" s="191" t="s">
        <v>177</v>
      </c>
      <c r="H635" s="192">
        <v>0.87</v>
      </c>
      <c r="I635" s="193"/>
      <c r="J635" s="194">
        <f>ROUND(I635*H635,2)</f>
        <v>0</v>
      </c>
      <c r="K635" s="190" t="s">
        <v>143</v>
      </c>
      <c r="L635" s="40"/>
      <c r="M635" s="195" t="s">
        <v>19</v>
      </c>
      <c r="N635" s="196" t="s">
        <v>46</v>
      </c>
      <c r="O635" s="65"/>
      <c r="P635" s="197">
        <f>O635*H635</f>
        <v>0</v>
      </c>
      <c r="Q635" s="197">
        <v>0</v>
      </c>
      <c r="R635" s="197">
        <f>Q635*H635</f>
        <v>0</v>
      </c>
      <c r="S635" s="197">
        <v>0</v>
      </c>
      <c r="T635" s="198">
        <f>S635*H635</f>
        <v>0</v>
      </c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R635" s="199" t="s">
        <v>144</v>
      </c>
      <c r="AT635" s="199" t="s">
        <v>139</v>
      </c>
      <c r="AU635" s="199" t="s">
        <v>85</v>
      </c>
      <c r="AY635" s="18" t="s">
        <v>137</v>
      </c>
      <c r="BE635" s="200">
        <f>IF(N635="základní",J635,0)</f>
        <v>0</v>
      </c>
      <c r="BF635" s="200">
        <f>IF(N635="snížená",J635,0)</f>
        <v>0</v>
      </c>
      <c r="BG635" s="200">
        <f>IF(N635="zákl. přenesená",J635,0)</f>
        <v>0</v>
      </c>
      <c r="BH635" s="200">
        <f>IF(N635="sníž. přenesená",J635,0)</f>
        <v>0</v>
      </c>
      <c r="BI635" s="200">
        <f>IF(N635="nulová",J635,0)</f>
        <v>0</v>
      </c>
      <c r="BJ635" s="18" t="s">
        <v>83</v>
      </c>
      <c r="BK635" s="200">
        <f>ROUND(I635*H635,2)</f>
        <v>0</v>
      </c>
      <c r="BL635" s="18" t="s">
        <v>144</v>
      </c>
      <c r="BM635" s="199" t="s">
        <v>947</v>
      </c>
    </row>
    <row r="636" spans="2:51" s="13" customFormat="1" ht="11.25">
      <c r="B636" s="201"/>
      <c r="C636" s="202"/>
      <c r="D636" s="203" t="s">
        <v>145</v>
      </c>
      <c r="E636" s="204" t="s">
        <v>19</v>
      </c>
      <c r="F636" s="205" t="s">
        <v>948</v>
      </c>
      <c r="G636" s="202"/>
      <c r="H636" s="206">
        <v>0.85</v>
      </c>
      <c r="I636" s="207"/>
      <c r="J636" s="202"/>
      <c r="K636" s="202"/>
      <c r="L636" s="208"/>
      <c r="M636" s="209"/>
      <c r="N636" s="210"/>
      <c r="O636" s="210"/>
      <c r="P636" s="210"/>
      <c r="Q636" s="210"/>
      <c r="R636" s="210"/>
      <c r="S636" s="210"/>
      <c r="T636" s="211"/>
      <c r="AT636" s="212" t="s">
        <v>145</v>
      </c>
      <c r="AU636" s="212" t="s">
        <v>85</v>
      </c>
      <c r="AV636" s="13" t="s">
        <v>85</v>
      </c>
      <c r="AW636" s="13" t="s">
        <v>35</v>
      </c>
      <c r="AX636" s="13" t="s">
        <v>75</v>
      </c>
      <c r="AY636" s="212" t="s">
        <v>137</v>
      </c>
    </row>
    <row r="637" spans="2:51" s="15" customFormat="1" ht="11.25">
      <c r="B637" s="224"/>
      <c r="C637" s="225"/>
      <c r="D637" s="203" t="s">
        <v>145</v>
      </c>
      <c r="E637" s="226" t="s">
        <v>19</v>
      </c>
      <c r="F637" s="227" t="s">
        <v>949</v>
      </c>
      <c r="G637" s="225"/>
      <c r="H637" s="226" t="s">
        <v>19</v>
      </c>
      <c r="I637" s="228"/>
      <c r="J637" s="225"/>
      <c r="K637" s="225"/>
      <c r="L637" s="229"/>
      <c r="M637" s="230"/>
      <c r="N637" s="231"/>
      <c r="O637" s="231"/>
      <c r="P637" s="231"/>
      <c r="Q637" s="231"/>
      <c r="R637" s="231"/>
      <c r="S637" s="231"/>
      <c r="T637" s="232"/>
      <c r="AT637" s="233" t="s">
        <v>145</v>
      </c>
      <c r="AU637" s="233" t="s">
        <v>85</v>
      </c>
      <c r="AV637" s="15" t="s">
        <v>83</v>
      </c>
      <c r="AW637" s="15" t="s">
        <v>35</v>
      </c>
      <c r="AX637" s="15" t="s">
        <v>75</v>
      </c>
      <c r="AY637" s="233" t="s">
        <v>137</v>
      </c>
    </row>
    <row r="638" spans="2:51" s="13" customFormat="1" ht="11.25">
      <c r="B638" s="201"/>
      <c r="C638" s="202"/>
      <c r="D638" s="203" t="s">
        <v>145</v>
      </c>
      <c r="E638" s="204" t="s">
        <v>19</v>
      </c>
      <c r="F638" s="205" t="s">
        <v>950</v>
      </c>
      <c r="G638" s="202"/>
      <c r="H638" s="206">
        <v>0.02</v>
      </c>
      <c r="I638" s="207"/>
      <c r="J638" s="202"/>
      <c r="K638" s="202"/>
      <c r="L638" s="208"/>
      <c r="M638" s="209"/>
      <c r="N638" s="210"/>
      <c r="O638" s="210"/>
      <c r="P638" s="210"/>
      <c r="Q638" s="210"/>
      <c r="R638" s="210"/>
      <c r="S638" s="210"/>
      <c r="T638" s="211"/>
      <c r="AT638" s="212" t="s">
        <v>145</v>
      </c>
      <c r="AU638" s="212" t="s">
        <v>85</v>
      </c>
      <c r="AV638" s="13" t="s">
        <v>85</v>
      </c>
      <c r="AW638" s="13" t="s">
        <v>35</v>
      </c>
      <c r="AX638" s="13" t="s">
        <v>75</v>
      </c>
      <c r="AY638" s="212" t="s">
        <v>137</v>
      </c>
    </row>
    <row r="639" spans="2:51" s="14" customFormat="1" ht="11.25">
      <c r="B639" s="213"/>
      <c r="C639" s="214"/>
      <c r="D639" s="203" t="s">
        <v>145</v>
      </c>
      <c r="E639" s="215" t="s">
        <v>19</v>
      </c>
      <c r="F639" s="216" t="s">
        <v>147</v>
      </c>
      <c r="G639" s="214"/>
      <c r="H639" s="217">
        <v>0.87</v>
      </c>
      <c r="I639" s="218"/>
      <c r="J639" s="214"/>
      <c r="K639" s="214"/>
      <c r="L639" s="219"/>
      <c r="M639" s="220"/>
      <c r="N639" s="221"/>
      <c r="O639" s="221"/>
      <c r="P639" s="221"/>
      <c r="Q639" s="221"/>
      <c r="R639" s="221"/>
      <c r="S639" s="221"/>
      <c r="T639" s="222"/>
      <c r="AT639" s="223" t="s">
        <v>145</v>
      </c>
      <c r="AU639" s="223" t="s">
        <v>85</v>
      </c>
      <c r="AV639" s="14" t="s">
        <v>144</v>
      </c>
      <c r="AW639" s="14" t="s">
        <v>35</v>
      </c>
      <c r="AX639" s="14" t="s">
        <v>83</v>
      </c>
      <c r="AY639" s="223" t="s">
        <v>137</v>
      </c>
    </row>
    <row r="640" spans="1:65" s="2" customFormat="1" ht="21.75" customHeight="1">
      <c r="A640" s="35"/>
      <c r="B640" s="36"/>
      <c r="C640" s="188" t="s">
        <v>618</v>
      </c>
      <c r="D640" s="188" t="s">
        <v>139</v>
      </c>
      <c r="E640" s="189" t="s">
        <v>951</v>
      </c>
      <c r="F640" s="190" t="s">
        <v>952</v>
      </c>
      <c r="G640" s="191" t="s">
        <v>224</v>
      </c>
      <c r="H640" s="192">
        <v>165.18</v>
      </c>
      <c r="I640" s="193"/>
      <c r="J640" s="194">
        <f>ROUND(I640*H640,2)</f>
        <v>0</v>
      </c>
      <c r="K640" s="190" t="s">
        <v>143</v>
      </c>
      <c r="L640" s="40"/>
      <c r="M640" s="195" t="s">
        <v>19</v>
      </c>
      <c r="N640" s="196" t="s">
        <v>46</v>
      </c>
      <c r="O640" s="65"/>
      <c r="P640" s="197">
        <f>O640*H640</f>
        <v>0</v>
      </c>
      <c r="Q640" s="197">
        <v>0</v>
      </c>
      <c r="R640" s="197">
        <f>Q640*H640</f>
        <v>0</v>
      </c>
      <c r="S640" s="197">
        <v>0</v>
      </c>
      <c r="T640" s="198">
        <f>S640*H640</f>
        <v>0</v>
      </c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R640" s="199" t="s">
        <v>144</v>
      </c>
      <c r="AT640" s="199" t="s">
        <v>139</v>
      </c>
      <c r="AU640" s="199" t="s">
        <v>85</v>
      </c>
      <c r="AY640" s="18" t="s">
        <v>137</v>
      </c>
      <c r="BE640" s="200">
        <f>IF(N640="základní",J640,0)</f>
        <v>0</v>
      </c>
      <c r="BF640" s="200">
        <f>IF(N640="snížená",J640,0)</f>
        <v>0</v>
      </c>
      <c r="BG640" s="200">
        <f>IF(N640="zákl. přenesená",J640,0)</f>
        <v>0</v>
      </c>
      <c r="BH640" s="200">
        <f>IF(N640="sníž. přenesená",J640,0)</f>
        <v>0</v>
      </c>
      <c r="BI640" s="200">
        <f>IF(N640="nulová",J640,0)</f>
        <v>0</v>
      </c>
      <c r="BJ640" s="18" t="s">
        <v>83</v>
      </c>
      <c r="BK640" s="200">
        <f>ROUND(I640*H640,2)</f>
        <v>0</v>
      </c>
      <c r="BL640" s="18" t="s">
        <v>144</v>
      </c>
      <c r="BM640" s="199" t="s">
        <v>953</v>
      </c>
    </row>
    <row r="641" spans="2:51" s="13" customFormat="1" ht="11.25">
      <c r="B641" s="201"/>
      <c r="C641" s="202"/>
      <c r="D641" s="203" t="s">
        <v>145</v>
      </c>
      <c r="E641" s="204" t="s">
        <v>19</v>
      </c>
      <c r="F641" s="205" t="s">
        <v>954</v>
      </c>
      <c r="G641" s="202"/>
      <c r="H641" s="206">
        <v>165.18</v>
      </c>
      <c r="I641" s="207"/>
      <c r="J641" s="202"/>
      <c r="K641" s="202"/>
      <c r="L641" s="208"/>
      <c r="M641" s="209"/>
      <c r="N641" s="210"/>
      <c r="O641" s="210"/>
      <c r="P641" s="210"/>
      <c r="Q641" s="210"/>
      <c r="R641" s="210"/>
      <c r="S641" s="210"/>
      <c r="T641" s="211"/>
      <c r="AT641" s="212" t="s">
        <v>145</v>
      </c>
      <c r="AU641" s="212" t="s">
        <v>85</v>
      </c>
      <c r="AV641" s="13" t="s">
        <v>85</v>
      </c>
      <c r="AW641" s="13" t="s">
        <v>35</v>
      </c>
      <c r="AX641" s="13" t="s">
        <v>75</v>
      </c>
      <c r="AY641" s="212" t="s">
        <v>137</v>
      </c>
    </row>
    <row r="642" spans="2:51" s="14" customFormat="1" ht="11.25">
      <c r="B642" s="213"/>
      <c r="C642" s="214"/>
      <c r="D642" s="203" t="s">
        <v>145</v>
      </c>
      <c r="E642" s="215" t="s">
        <v>19</v>
      </c>
      <c r="F642" s="216" t="s">
        <v>147</v>
      </c>
      <c r="G642" s="214"/>
      <c r="H642" s="217">
        <v>165.18</v>
      </c>
      <c r="I642" s="218"/>
      <c r="J642" s="214"/>
      <c r="K642" s="214"/>
      <c r="L642" s="219"/>
      <c r="M642" s="220"/>
      <c r="N642" s="221"/>
      <c r="O642" s="221"/>
      <c r="P642" s="221"/>
      <c r="Q642" s="221"/>
      <c r="R642" s="221"/>
      <c r="S642" s="221"/>
      <c r="T642" s="222"/>
      <c r="AT642" s="223" t="s">
        <v>145</v>
      </c>
      <c r="AU642" s="223" t="s">
        <v>85</v>
      </c>
      <c r="AV642" s="14" t="s">
        <v>144</v>
      </c>
      <c r="AW642" s="14" t="s">
        <v>35</v>
      </c>
      <c r="AX642" s="14" t="s">
        <v>83</v>
      </c>
      <c r="AY642" s="223" t="s">
        <v>137</v>
      </c>
    </row>
    <row r="643" spans="1:65" s="2" customFormat="1" ht="16.5" customHeight="1">
      <c r="A643" s="35"/>
      <c r="B643" s="36"/>
      <c r="C643" s="188" t="s">
        <v>955</v>
      </c>
      <c r="D643" s="188" t="s">
        <v>139</v>
      </c>
      <c r="E643" s="189" t="s">
        <v>956</v>
      </c>
      <c r="F643" s="190" t="s">
        <v>957</v>
      </c>
      <c r="G643" s="191" t="s">
        <v>216</v>
      </c>
      <c r="H643" s="192">
        <v>1082.34</v>
      </c>
      <c r="I643" s="193"/>
      <c r="J643" s="194">
        <f>ROUND(I643*H643,2)</f>
        <v>0</v>
      </c>
      <c r="K643" s="190" t="s">
        <v>143</v>
      </c>
      <c r="L643" s="40"/>
      <c r="M643" s="195" t="s">
        <v>19</v>
      </c>
      <c r="N643" s="196" t="s">
        <v>46</v>
      </c>
      <c r="O643" s="65"/>
      <c r="P643" s="197">
        <f>O643*H643</f>
        <v>0</v>
      </c>
      <c r="Q643" s="197">
        <v>0</v>
      </c>
      <c r="R643" s="197">
        <f>Q643*H643</f>
        <v>0</v>
      </c>
      <c r="S643" s="197">
        <v>0</v>
      </c>
      <c r="T643" s="198">
        <f>S643*H643</f>
        <v>0</v>
      </c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R643" s="199" t="s">
        <v>144</v>
      </c>
      <c r="AT643" s="199" t="s">
        <v>139</v>
      </c>
      <c r="AU643" s="199" t="s">
        <v>85</v>
      </c>
      <c r="AY643" s="18" t="s">
        <v>137</v>
      </c>
      <c r="BE643" s="200">
        <f>IF(N643="základní",J643,0)</f>
        <v>0</v>
      </c>
      <c r="BF643" s="200">
        <f>IF(N643="snížená",J643,0)</f>
        <v>0</v>
      </c>
      <c r="BG643" s="200">
        <f>IF(N643="zákl. přenesená",J643,0)</f>
        <v>0</v>
      </c>
      <c r="BH643" s="200">
        <f>IF(N643="sníž. přenesená",J643,0)</f>
        <v>0</v>
      </c>
      <c r="BI643" s="200">
        <f>IF(N643="nulová",J643,0)</f>
        <v>0</v>
      </c>
      <c r="BJ643" s="18" t="s">
        <v>83</v>
      </c>
      <c r="BK643" s="200">
        <f>ROUND(I643*H643,2)</f>
        <v>0</v>
      </c>
      <c r="BL643" s="18" t="s">
        <v>144</v>
      </c>
      <c r="BM643" s="199" t="s">
        <v>958</v>
      </c>
    </row>
    <row r="644" spans="2:51" s="15" customFormat="1" ht="11.25">
      <c r="B644" s="224"/>
      <c r="C644" s="225"/>
      <c r="D644" s="203" t="s">
        <v>145</v>
      </c>
      <c r="E644" s="226" t="s">
        <v>19</v>
      </c>
      <c r="F644" s="227" t="s">
        <v>939</v>
      </c>
      <c r="G644" s="225"/>
      <c r="H644" s="226" t="s">
        <v>19</v>
      </c>
      <c r="I644" s="228"/>
      <c r="J644" s="225"/>
      <c r="K644" s="225"/>
      <c r="L644" s="229"/>
      <c r="M644" s="230"/>
      <c r="N644" s="231"/>
      <c r="O644" s="231"/>
      <c r="P644" s="231"/>
      <c r="Q644" s="231"/>
      <c r="R644" s="231"/>
      <c r="S644" s="231"/>
      <c r="T644" s="232"/>
      <c r="AT644" s="233" t="s">
        <v>145</v>
      </c>
      <c r="AU644" s="233" t="s">
        <v>85</v>
      </c>
      <c r="AV644" s="15" t="s">
        <v>83</v>
      </c>
      <c r="AW644" s="15" t="s">
        <v>35</v>
      </c>
      <c r="AX644" s="15" t="s">
        <v>75</v>
      </c>
      <c r="AY644" s="233" t="s">
        <v>137</v>
      </c>
    </row>
    <row r="645" spans="2:51" s="13" customFormat="1" ht="11.25">
      <c r="B645" s="201"/>
      <c r="C645" s="202"/>
      <c r="D645" s="203" t="s">
        <v>145</v>
      </c>
      <c r="E645" s="204" t="s">
        <v>19</v>
      </c>
      <c r="F645" s="205" t="s">
        <v>959</v>
      </c>
      <c r="G645" s="202"/>
      <c r="H645" s="206">
        <v>457.91</v>
      </c>
      <c r="I645" s="207"/>
      <c r="J645" s="202"/>
      <c r="K645" s="202"/>
      <c r="L645" s="208"/>
      <c r="M645" s="209"/>
      <c r="N645" s="210"/>
      <c r="O645" s="210"/>
      <c r="P645" s="210"/>
      <c r="Q645" s="210"/>
      <c r="R645" s="210"/>
      <c r="S645" s="210"/>
      <c r="T645" s="211"/>
      <c r="AT645" s="212" t="s">
        <v>145</v>
      </c>
      <c r="AU645" s="212" t="s">
        <v>85</v>
      </c>
      <c r="AV645" s="13" t="s">
        <v>85</v>
      </c>
      <c r="AW645" s="13" t="s">
        <v>35</v>
      </c>
      <c r="AX645" s="13" t="s">
        <v>75</v>
      </c>
      <c r="AY645" s="212" t="s">
        <v>137</v>
      </c>
    </row>
    <row r="646" spans="2:51" s="15" customFormat="1" ht="11.25">
      <c r="B646" s="224"/>
      <c r="C646" s="225"/>
      <c r="D646" s="203" t="s">
        <v>145</v>
      </c>
      <c r="E646" s="226" t="s">
        <v>19</v>
      </c>
      <c r="F646" s="227" t="s">
        <v>960</v>
      </c>
      <c r="G646" s="225"/>
      <c r="H646" s="226" t="s">
        <v>19</v>
      </c>
      <c r="I646" s="228"/>
      <c r="J646" s="225"/>
      <c r="K646" s="225"/>
      <c r="L646" s="229"/>
      <c r="M646" s="230"/>
      <c r="N646" s="231"/>
      <c r="O646" s="231"/>
      <c r="P646" s="231"/>
      <c r="Q646" s="231"/>
      <c r="R646" s="231"/>
      <c r="S646" s="231"/>
      <c r="T646" s="232"/>
      <c r="AT646" s="233" t="s">
        <v>145</v>
      </c>
      <c r="AU646" s="233" t="s">
        <v>85</v>
      </c>
      <c r="AV646" s="15" t="s">
        <v>83</v>
      </c>
      <c r="AW646" s="15" t="s">
        <v>35</v>
      </c>
      <c r="AX646" s="15" t="s">
        <v>75</v>
      </c>
      <c r="AY646" s="233" t="s">
        <v>137</v>
      </c>
    </row>
    <row r="647" spans="2:51" s="13" customFormat="1" ht="11.25">
      <c r="B647" s="201"/>
      <c r="C647" s="202"/>
      <c r="D647" s="203" t="s">
        <v>145</v>
      </c>
      <c r="E647" s="204" t="s">
        <v>19</v>
      </c>
      <c r="F647" s="205" t="s">
        <v>961</v>
      </c>
      <c r="G647" s="202"/>
      <c r="H647" s="206">
        <v>589.11</v>
      </c>
      <c r="I647" s="207"/>
      <c r="J647" s="202"/>
      <c r="K647" s="202"/>
      <c r="L647" s="208"/>
      <c r="M647" s="209"/>
      <c r="N647" s="210"/>
      <c r="O647" s="210"/>
      <c r="P647" s="210"/>
      <c r="Q647" s="210"/>
      <c r="R647" s="210"/>
      <c r="S647" s="210"/>
      <c r="T647" s="211"/>
      <c r="AT647" s="212" t="s">
        <v>145</v>
      </c>
      <c r="AU647" s="212" t="s">
        <v>85</v>
      </c>
      <c r="AV647" s="13" t="s">
        <v>85</v>
      </c>
      <c r="AW647" s="13" t="s">
        <v>35</v>
      </c>
      <c r="AX647" s="13" t="s">
        <v>75</v>
      </c>
      <c r="AY647" s="212" t="s">
        <v>137</v>
      </c>
    </row>
    <row r="648" spans="2:51" s="15" customFormat="1" ht="11.25">
      <c r="B648" s="224"/>
      <c r="C648" s="225"/>
      <c r="D648" s="203" t="s">
        <v>145</v>
      </c>
      <c r="E648" s="226" t="s">
        <v>19</v>
      </c>
      <c r="F648" s="227" t="s">
        <v>962</v>
      </c>
      <c r="G648" s="225"/>
      <c r="H648" s="226" t="s">
        <v>19</v>
      </c>
      <c r="I648" s="228"/>
      <c r="J648" s="225"/>
      <c r="K648" s="225"/>
      <c r="L648" s="229"/>
      <c r="M648" s="230"/>
      <c r="N648" s="231"/>
      <c r="O648" s="231"/>
      <c r="P648" s="231"/>
      <c r="Q648" s="231"/>
      <c r="R648" s="231"/>
      <c r="S648" s="231"/>
      <c r="T648" s="232"/>
      <c r="AT648" s="233" t="s">
        <v>145</v>
      </c>
      <c r="AU648" s="233" t="s">
        <v>85</v>
      </c>
      <c r="AV648" s="15" t="s">
        <v>83</v>
      </c>
      <c r="AW648" s="15" t="s">
        <v>35</v>
      </c>
      <c r="AX648" s="15" t="s">
        <v>75</v>
      </c>
      <c r="AY648" s="233" t="s">
        <v>137</v>
      </c>
    </row>
    <row r="649" spans="2:51" s="13" customFormat="1" ht="11.25">
      <c r="B649" s="201"/>
      <c r="C649" s="202"/>
      <c r="D649" s="203" t="s">
        <v>145</v>
      </c>
      <c r="E649" s="204" t="s">
        <v>19</v>
      </c>
      <c r="F649" s="205" t="s">
        <v>963</v>
      </c>
      <c r="G649" s="202"/>
      <c r="H649" s="206">
        <v>35.32</v>
      </c>
      <c r="I649" s="207"/>
      <c r="J649" s="202"/>
      <c r="K649" s="202"/>
      <c r="L649" s="208"/>
      <c r="M649" s="209"/>
      <c r="N649" s="210"/>
      <c r="O649" s="210"/>
      <c r="P649" s="210"/>
      <c r="Q649" s="210"/>
      <c r="R649" s="210"/>
      <c r="S649" s="210"/>
      <c r="T649" s="211"/>
      <c r="AT649" s="212" t="s">
        <v>145</v>
      </c>
      <c r="AU649" s="212" t="s">
        <v>85</v>
      </c>
      <c r="AV649" s="13" t="s">
        <v>85</v>
      </c>
      <c r="AW649" s="13" t="s">
        <v>35</v>
      </c>
      <c r="AX649" s="13" t="s">
        <v>75</v>
      </c>
      <c r="AY649" s="212" t="s">
        <v>137</v>
      </c>
    </row>
    <row r="650" spans="2:51" s="14" customFormat="1" ht="11.25">
      <c r="B650" s="213"/>
      <c r="C650" s="214"/>
      <c r="D650" s="203" t="s">
        <v>145</v>
      </c>
      <c r="E650" s="215" t="s">
        <v>19</v>
      </c>
      <c r="F650" s="216" t="s">
        <v>147</v>
      </c>
      <c r="G650" s="214"/>
      <c r="H650" s="217">
        <v>1082.34</v>
      </c>
      <c r="I650" s="218"/>
      <c r="J650" s="214"/>
      <c r="K650" s="214"/>
      <c r="L650" s="219"/>
      <c r="M650" s="220"/>
      <c r="N650" s="221"/>
      <c r="O650" s="221"/>
      <c r="P650" s="221"/>
      <c r="Q650" s="221"/>
      <c r="R650" s="221"/>
      <c r="S650" s="221"/>
      <c r="T650" s="222"/>
      <c r="AT650" s="223" t="s">
        <v>145</v>
      </c>
      <c r="AU650" s="223" t="s">
        <v>85</v>
      </c>
      <c r="AV650" s="14" t="s">
        <v>144</v>
      </c>
      <c r="AW650" s="14" t="s">
        <v>35</v>
      </c>
      <c r="AX650" s="14" t="s">
        <v>83</v>
      </c>
      <c r="AY650" s="223" t="s">
        <v>137</v>
      </c>
    </row>
    <row r="651" spans="1:65" s="2" customFormat="1" ht="21.75" customHeight="1">
      <c r="A651" s="35"/>
      <c r="B651" s="36"/>
      <c r="C651" s="188" t="s">
        <v>629</v>
      </c>
      <c r="D651" s="188" t="s">
        <v>139</v>
      </c>
      <c r="E651" s="189" t="s">
        <v>964</v>
      </c>
      <c r="F651" s="190" t="s">
        <v>965</v>
      </c>
      <c r="G651" s="191" t="s">
        <v>216</v>
      </c>
      <c r="H651" s="192">
        <v>1082.34</v>
      </c>
      <c r="I651" s="193"/>
      <c r="J651" s="194">
        <f>ROUND(I651*H651,2)</f>
        <v>0</v>
      </c>
      <c r="K651" s="190" t="s">
        <v>143</v>
      </c>
      <c r="L651" s="40"/>
      <c r="M651" s="195" t="s">
        <v>19</v>
      </c>
      <c r="N651" s="196" t="s">
        <v>46</v>
      </c>
      <c r="O651" s="65"/>
      <c r="P651" s="197">
        <f>O651*H651</f>
        <v>0</v>
      </c>
      <c r="Q651" s="197">
        <v>0</v>
      </c>
      <c r="R651" s="197">
        <f>Q651*H651</f>
        <v>0</v>
      </c>
      <c r="S651" s="197">
        <v>0</v>
      </c>
      <c r="T651" s="198">
        <f>S651*H651</f>
        <v>0</v>
      </c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R651" s="199" t="s">
        <v>144</v>
      </c>
      <c r="AT651" s="199" t="s">
        <v>139</v>
      </c>
      <c r="AU651" s="199" t="s">
        <v>85</v>
      </c>
      <c r="AY651" s="18" t="s">
        <v>137</v>
      </c>
      <c r="BE651" s="200">
        <f>IF(N651="základní",J651,0)</f>
        <v>0</v>
      </c>
      <c r="BF651" s="200">
        <f>IF(N651="snížená",J651,0)</f>
        <v>0</v>
      </c>
      <c r="BG651" s="200">
        <f>IF(N651="zákl. přenesená",J651,0)</f>
        <v>0</v>
      </c>
      <c r="BH651" s="200">
        <f>IF(N651="sníž. přenesená",J651,0)</f>
        <v>0</v>
      </c>
      <c r="BI651" s="200">
        <f>IF(N651="nulová",J651,0)</f>
        <v>0</v>
      </c>
      <c r="BJ651" s="18" t="s">
        <v>83</v>
      </c>
      <c r="BK651" s="200">
        <f>ROUND(I651*H651,2)</f>
        <v>0</v>
      </c>
      <c r="BL651" s="18" t="s">
        <v>144</v>
      </c>
      <c r="BM651" s="199" t="s">
        <v>966</v>
      </c>
    </row>
    <row r="652" spans="2:63" s="12" customFormat="1" ht="22.9" customHeight="1">
      <c r="B652" s="172"/>
      <c r="C652" s="173"/>
      <c r="D652" s="174" t="s">
        <v>74</v>
      </c>
      <c r="E652" s="186" t="s">
        <v>268</v>
      </c>
      <c r="F652" s="186" t="s">
        <v>967</v>
      </c>
      <c r="G652" s="173"/>
      <c r="H652" s="173"/>
      <c r="I652" s="176"/>
      <c r="J652" s="187">
        <f>BK652</f>
        <v>0</v>
      </c>
      <c r="K652" s="173"/>
      <c r="L652" s="178"/>
      <c r="M652" s="179"/>
      <c r="N652" s="180"/>
      <c r="O652" s="180"/>
      <c r="P652" s="181">
        <f>SUM(P653:P664)</f>
        <v>0</v>
      </c>
      <c r="Q652" s="180"/>
      <c r="R652" s="181">
        <f>SUM(R653:R664)</f>
        <v>0</v>
      </c>
      <c r="S652" s="180"/>
      <c r="T652" s="182">
        <f>SUM(T653:T664)</f>
        <v>0</v>
      </c>
      <c r="AR652" s="183" t="s">
        <v>83</v>
      </c>
      <c r="AT652" s="184" t="s">
        <v>74</v>
      </c>
      <c r="AU652" s="184" t="s">
        <v>83</v>
      </c>
      <c r="AY652" s="183" t="s">
        <v>137</v>
      </c>
      <c r="BK652" s="185">
        <f>SUM(BK653:BK664)</f>
        <v>0</v>
      </c>
    </row>
    <row r="653" spans="1:65" s="2" customFormat="1" ht="16.5" customHeight="1">
      <c r="A653" s="35"/>
      <c r="B653" s="36"/>
      <c r="C653" s="188" t="s">
        <v>968</v>
      </c>
      <c r="D653" s="188" t="s">
        <v>139</v>
      </c>
      <c r="E653" s="189" t="s">
        <v>969</v>
      </c>
      <c r="F653" s="190" t="s">
        <v>970</v>
      </c>
      <c r="G653" s="191" t="s">
        <v>273</v>
      </c>
      <c r="H653" s="192">
        <v>60</v>
      </c>
      <c r="I653" s="193"/>
      <c r="J653" s="194">
        <f>ROUND(I653*H653,2)</f>
        <v>0</v>
      </c>
      <c r="K653" s="190" t="s">
        <v>143</v>
      </c>
      <c r="L653" s="40"/>
      <c r="M653" s="195" t="s">
        <v>19</v>
      </c>
      <c r="N653" s="196" t="s">
        <v>46</v>
      </c>
      <c r="O653" s="65"/>
      <c r="P653" s="197">
        <f>O653*H653</f>
        <v>0</v>
      </c>
      <c r="Q653" s="197">
        <v>0</v>
      </c>
      <c r="R653" s="197">
        <f>Q653*H653</f>
        <v>0</v>
      </c>
      <c r="S653" s="197">
        <v>0</v>
      </c>
      <c r="T653" s="198">
        <f>S653*H653</f>
        <v>0</v>
      </c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R653" s="199" t="s">
        <v>144</v>
      </c>
      <c r="AT653" s="199" t="s">
        <v>139</v>
      </c>
      <c r="AU653" s="199" t="s">
        <v>85</v>
      </c>
      <c r="AY653" s="18" t="s">
        <v>137</v>
      </c>
      <c r="BE653" s="200">
        <f>IF(N653="základní",J653,0)</f>
        <v>0</v>
      </c>
      <c r="BF653" s="200">
        <f>IF(N653="snížená",J653,0)</f>
        <v>0</v>
      </c>
      <c r="BG653" s="200">
        <f>IF(N653="zákl. přenesená",J653,0)</f>
        <v>0</v>
      </c>
      <c r="BH653" s="200">
        <f>IF(N653="sníž. přenesená",J653,0)</f>
        <v>0</v>
      </c>
      <c r="BI653" s="200">
        <f>IF(N653="nulová",J653,0)</f>
        <v>0</v>
      </c>
      <c r="BJ653" s="18" t="s">
        <v>83</v>
      </c>
      <c r="BK653" s="200">
        <f>ROUND(I653*H653,2)</f>
        <v>0</v>
      </c>
      <c r="BL653" s="18" t="s">
        <v>144</v>
      </c>
      <c r="BM653" s="199" t="s">
        <v>971</v>
      </c>
    </row>
    <row r="654" spans="2:51" s="15" customFormat="1" ht="11.25">
      <c r="B654" s="224"/>
      <c r="C654" s="225"/>
      <c r="D654" s="203" t="s">
        <v>145</v>
      </c>
      <c r="E654" s="226" t="s">
        <v>19</v>
      </c>
      <c r="F654" s="227" t="s">
        <v>972</v>
      </c>
      <c r="G654" s="225"/>
      <c r="H654" s="226" t="s">
        <v>19</v>
      </c>
      <c r="I654" s="228"/>
      <c r="J654" s="225"/>
      <c r="K654" s="225"/>
      <c r="L654" s="229"/>
      <c r="M654" s="230"/>
      <c r="N654" s="231"/>
      <c r="O654" s="231"/>
      <c r="P654" s="231"/>
      <c r="Q654" s="231"/>
      <c r="R654" s="231"/>
      <c r="S654" s="231"/>
      <c r="T654" s="232"/>
      <c r="AT654" s="233" t="s">
        <v>145</v>
      </c>
      <c r="AU654" s="233" t="s">
        <v>85</v>
      </c>
      <c r="AV654" s="15" t="s">
        <v>83</v>
      </c>
      <c r="AW654" s="15" t="s">
        <v>35</v>
      </c>
      <c r="AX654" s="15" t="s">
        <v>75</v>
      </c>
      <c r="AY654" s="233" t="s">
        <v>137</v>
      </c>
    </row>
    <row r="655" spans="2:51" s="13" customFormat="1" ht="11.25">
      <c r="B655" s="201"/>
      <c r="C655" s="202"/>
      <c r="D655" s="203" t="s">
        <v>145</v>
      </c>
      <c r="E655" s="204" t="s">
        <v>19</v>
      </c>
      <c r="F655" s="205" t="s">
        <v>260</v>
      </c>
      <c r="G655" s="202"/>
      <c r="H655" s="206">
        <v>60</v>
      </c>
      <c r="I655" s="207"/>
      <c r="J655" s="202"/>
      <c r="K655" s="202"/>
      <c r="L655" s="208"/>
      <c r="M655" s="209"/>
      <c r="N655" s="210"/>
      <c r="O655" s="210"/>
      <c r="P655" s="210"/>
      <c r="Q655" s="210"/>
      <c r="R655" s="210"/>
      <c r="S655" s="210"/>
      <c r="T655" s="211"/>
      <c r="AT655" s="212" t="s">
        <v>145</v>
      </c>
      <c r="AU655" s="212" t="s">
        <v>85</v>
      </c>
      <c r="AV655" s="13" t="s">
        <v>85</v>
      </c>
      <c r="AW655" s="13" t="s">
        <v>35</v>
      </c>
      <c r="AX655" s="13" t="s">
        <v>75</v>
      </c>
      <c r="AY655" s="212" t="s">
        <v>137</v>
      </c>
    </row>
    <row r="656" spans="2:51" s="14" customFormat="1" ht="11.25">
      <c r="B656" s="213"/>
      <c r="C656" s="214"/>
      <c r="D656" s="203" t="s">
        <v>145</v>
      </c>
      <c r="E656" s="215" t="s">
        <v>19</v>
      </c>
      <c r="F656" s="216" t="s">
        <v>147</v>
      </c>
      <c r="G656" s="214"/>
      <c r="H656" s="217">
        <v>60</v>
      </c>
      <c r="I656" s="218"/>
      <c r="J656" s="214"/>
      <c r="K656" s="214"/>
      <c r="L656" s="219"/>
      <c r="M656" s="220"/>
      <c r="N656" s="221"/>
      <c r="O656" s="221"/>
      <c r="P656" s="221"/>
      <c r="Q656" s="221"/>
      <c r="R656" s="221"/>
      <c r="S656" s="221"/>
      <c r="T656" s="222"/>
      <c r="AT656" s="223" t="s">
        <v>145</v>
      </c>
      <c r="AU656" s="223" t="s">
        <v>85</v>
      </c>
      <c r="AV656" s="14" t="s">
        <v>144</v>
      </c>
      <c r="AW656" s="14" t="s">
        <v>35</v>
      </c>
      <c r="AX656" s="14" t="s">
        <v>83</v>
      </c>
      <c r="AY656" s="223" t="s">
        <v>137</v>
      </c>
    </row>
    <row r="657" spans="1:65" s="2" customFormat="1" ht="16.5" customHeight="1">
      <c r="A657" s="35"/>
      <c r="B657" s="36"/>
      <c r="C657" s="234" t="s">
        <v>633</v>
      </c>
      <c r="D657" s="234" t="s">
        <v>218</v>
      </c>
      <c r="E657" s="235" t="s">
        <v>973</v>
      </c>
      <c r="F657" s="236" t="s">
        <v>974</v>
      </c>
      <c r="G657" s="237" t="s">
        <v>273</v>
      </c>
      <c r="H657" s="238">
        <v>60</v>
      </c>
      <c r="I657" s="239"/>
      <c r="J657" s="240">
        <f>ROUND(I657*H657,2)</f>
        <v>0</v>
      </c>
      <c r="K657" s="236" t="s">
        <v>143</v>
      </c>
      <c r="L657" s="241"/>
      <c r="M657" s="242" t="s">
        <v>19</v>
      </c>
      <c r="N657" s="243" t="s">
        <v>46</v>
      </c>
      <c r="O657" s="65"/>
      <c r="P657" s="197">
        <f>O657*H657</f>
        <v>0</v>
      </c>
      <c r="Q657" s="197">
        <v>0</v>
      </c>
      <c r="R657" s="197">
        <f>Q657*H657</f>
        <v>0</v>
      </c>
      <c r="S657" s="197">
        <v>0</v>
      </c>
      <c r="T657" s="198">
        <f>S657*H657</f>
        <v>0</v>
      </c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R657" s="199" t="s">
        <v>158</v>
      </c>
      <c r="AT657" s="199" t="s">
        <v>218</v>
      </c>
      <c r="AU657" s="199" t="s">
        <v>85</v>
      </c>
      <c r="AY657" s="18" t="s">
        <v>137</v>
      </c>
      <c r="BE657" s="200">
        <f>IF(N657="základní",J657,0)</f>
        <v>0</v>
      </c>
      <c r="BF657" s="200">
        <f>IF(N657="snížená",J657,0)</f>
        <v>0</v>
      </c>
      <c r="BG657" s="200">
        <f>IF(N657="zákl. přenesená",J657,0)</f>
        <v>0</v>
      </c>
      <c r="BH657" s="200">
        <f>IF(N657="sníž. přenesená",J657,0)</f>
        <v>0</v>
      </c>
      <c r="BI657" s="200">
        <f>IF(N657="nulová",J657,0)</f>
        <v>0</v>
      </c>
      <c r="BJ657" s="18" t="s">
        <v>83</v>
      </c>
      <c r="BK657" s="200">
        <f>ROUND(I657*H657,2)</f>
        <v>0</v>
      </c>
      <c r="BL657" s="18" t="s">
        <v>144</v>
      </c>
      <c r="BM657" s="199" t="s">
        <v>975</v>
      </c>
    </row>
    <row r="658" spans="2:51" s="15" customFormat="1" ht="11.25">
      <c r="B658" s="224"/>
      <c r="C658" s="225"/>
      <c r="D658" s="203" t="s">
        <v>145</v>
      </c>
      <c r="E658" s="226" t="s">
        <v>19</v>
      </c>
      <c r="F658" s="227" t="s">
        <v>976</v>
      </c>
      <c r="G658" s="225"/>
      <c r="H658" s="226" t="s">
        <v>19</v>
      </c>
      <c r="I658" s="228"/>
      <c r="J658" s="225"/>
      <c r="K658" s="225"/>
      <c r="L658" s="229"/>
      <c r="M658" s="230"/>
      <c r="N658" s="231"/>
      <c r="O658" s="231"/>
      <c r="P658" s="231"/>
      <c r="Q658" s="231"/>
      <c r="R658" s="231"/>
      <c r="S658" s="231"/>
      <c r="T658" s="232"/>
      <c r="AT658" s="233" t="s">
        <v>145</v>
      </c>
      <c r="AU658" s="233" t="s">
        <v>85</v>
      </c>
      <c r="AV658" s="15" t="s">
        <v>83</v>
      </c>
      <c r="AW658" s="15" t="s">
        <v>35</v>
      </c>
      <c r="AX658" s="15" t="s">
        <v>75</v>
      </c>
      <c r="AY658" s="233" t="s">
        <v>137</v>
      </c>
    </row>
    <row r="659" spans="2:51" s="13" customFormat="1" ht="11.25">
      <c r="B659" s="201"/>
      <c r="C659" s="202"/>
      <c r="D659" s="203" t="s">
        <v>145</v>
      </c>
      <c r="E659" s="204" t="s">
        <v>19</v>
      </c>
      <c r="F659" s="205" t="s">
        <v>260</v>
      </c>
      <c r="G659" s="202"/>
      <c r="H659" s="206">
        <v>60</v>
      </c>
      <c r="I659" s="207"/>
      <c r="J659" s="202"/>
      <c r="K659" s="202"/>
      <c r="L659" s="208"/>
      <c r="M659" s="209"/>
      <c r="N659" s="210"/>
      <c r="O659" s="210"/>
      <c r="P659" s="210"/>
      <c r="Q659" s="210"/>
      <c r="R659" s="210"/>
      <c r="S659" s="210"/>
      <c r="T659" s="211"/>
      <c r="AT659" s="212" t="s">
        <v>145</v>
      </c>
      <c r="AU659" s="212" t="s">
        <v>85</v>
      </c>
      <c r="AV659" s="13" t="s">
        <v>85</v>
      </c>
      <c r="AW659" s="13" t="s">
        <v>35</v>
      </c>
      <c r="AX659" s="13" t="s">
        <v>75</v>
      </c>
      <c r="AY659" s="212" t="s">
        <v>137</v>
      </c>
    </row>
    <row r="660" spans="2:51" s="14" customFormat="1" ht="11.25">
      <c r="B660" s="213"/>
      <c r="C660" s="214"/>
      <c r="D660" s="203" t="s">
        <v>145</v>
      </c>
      <c r="E660" s="215" t="s">
        <v>19</v>
      </c>
      <c r="F660" s="216" t="s">
        <v>147</v>
      </c>
      <c r="G660" s="214"/>
      <c r="H660" s="217">
        <v>60</v>
      </c>
      <c r="I660" s="218"/>
      <c r="J660" s="214"/>
      <c r="K660" s="214"/>
      <c r="L660" s="219"/>
      <c r="M660" s="220"/>
      <c r="N660" s="221"/>
      <c r="O660" s="221"/>
      <c r="P660" s="221"/>
      <c r="Q660" s="221"/>
      <c r="R660" s="221"/>
      <c r="S660" s="221"/>
      <c r="T660" s="222"/>
      <c r="AT660" s="223" t="s">
        <v>145</v>
      </c>
      <c r="AU660" s="223" t="s">
        <v>85</v>
      </c>
      <c r="AV660" s="14" t="s">
        <v>144</v>
      </c>
      <c r="AW660" s="14" t="s">
        <v>35</v>
      </c>
      <c r="AX660" s="14" t="s">
        <v>83</v>
      </c>
      <c r="AY660" s="223" t="s">
        <v>137</v>
      </c>
    </row>
    <row r="661" spans="1:65" s="2" customFormat="1" ht="16.5" customHeight="1">
      <c r="A661" s="35"/>
      <c r="B661" s="36"/>
      <c r="C661" s="188" t="s">
        <v>977</v>
      </c>
      <c r="D661" s="188" t="s">
        <v>139</v>
      </c>
      <c r="E661" s="189" t="s">
        <v>978</v>
      </c>
      <c r="F661" s="190" t="s">
        <v>979</v>
      </c>
      <c r="G661" s="191" t="s">
        <v>273</v>
      </c>
      <c r="H661" s="192">
        <v>60</v>
      </c>
      <c r="I661" s="193"/>
      <c r="J661" s="194">
        <f>ROUND(I661*H661,2)</f>
        <v>0</v>
      </c>
      <c r="K661" s="190" t="s">
        <v>143</v>
      </c>
      <c r="L661" s="40"/>
      <c r="M661" s="195" t="s">
        <v>19</v>
      </c>
      <c r="N661" s="196" t="s">
        <v>46</v>
      </c>
      <c r="O661" s="65"/>
      <c r="P661" s="197">
        <f>O661*H661</f>
        <v>0</v>
      </c>
      <c r="Q661" s="197">
        <v>0</v>
      </c>
      <c r="R661" s="197">
        <f>Q661*H661</f>
        <v>0</v>
      </c>
      <c r="S661" s="197">
        <v>0</v>
      </c>
      <c r="T661" s="198">
        <f>S661*H661</f>
        <v>0</v>
      </c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R661" s="199" t="s">
        <v>144</v>
      </c>
      <c r="AT661" s="199" t="s">
        <v>139</v>
      </c>
      <c r="AU661" s="199" t="s">
        <v>85</v>
      </c>
      <c r="AY661" s="18" t="s">
        <v>137</v>
      </c>
      <c r="BE661" s="200">
        <f>IF(N661="základní",J661,0)</f>
        <v>0</v>
      </c>
      <c r="BF661" s="200">
        <f>IF(N661="snížená",J661,0)</f>
        <v>0</v>
      </c>
      <c r="BG661" s="200">
        <f>IF(N661="zákl. přenesená",J661,0)</f>
        <v>0</v>
      </c>
      <c r="BH661" s="200">
        <f>IF(N661="sníž. přenesená",J661,0)</f>
        <v>0</v>
      </c>
      <c r="BI661" s="200">
        <f>IF(N661="nulová",J661,0)</f>
        <v>0</v>
      </c>
      <c r="BJ661" s="18" t="s">
        <v>83</v>
      </c>
      <c r="BK661" s="200">
        <f>ROUND(I661*H661,2)</f>
        <v>0</v>
      </c>
      <c r="BL661" s="18" t="s">
        <v>144</v>
      </c>
      <c r="BM661" s="199" t="s">
        <v>980</v>
      </c>
    </row>
    <row r="662" spans="1:65" s="2" customFormat="1" ht="16.5" customHeight="1">
      <c r="A662" s="35"/>
      <c r="B662" s="36"/>
      <c r="C662" s="234" t="s">
        <v>636</v>
      </c>
      <c r="D662" s="234" t="s">
        <v>218</v>
      </c>
      <c r="E662" s="235" t="s">
        <v>981</v>
      </c>
      <c r="F662" s="236" t="s">
        <v>982</v>
      </c>
      <c r="G662" s="237" t="s">
        <v>273</v>
      </c>
      <c r="H662" s="238">
        <v>12</v>
      </c>
      <c r="I662" s="239"/>
      <c r="J662" s="240">
        <f>ROUND(I662*H662,2)</f>
        <v>0</v>
      </c>
      <c r="K662" s="236" t="s">
        <v>143</v>
      </c>
      <c r="L662" s="241"/>
      <c r="M662" s="242" t="s">
        <v>19</v>
      </c>
      <c r="N662" s="243" t="s">
        <v>46</v>
      </c>
      <c r="O662" s="65"/>
      <c r="P662" s="197">
        <f>O662*H662</f>
        <v>0</v>
      </c>
      <c r="Q662" s="197">
        <v>0</v>
      </c>
      <c r="R662" s="197">
        <f>Q662*H662</f>
        <v>0</v>
      </c>
      <c r="S662" s="197">
        <v>0</v>
      </c>
      <c r="T662" s="198">
        <f>S662*H662</f>
        <v>0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R662" s="199" t="s">
        <v>158</v>
      </c>
      <c r="AT662" s="199" t="s">
        <v>218</v>
      </c>
      <c r="AU662" s="199" t="s">
        <v>85</v>
      </c>
      <c r="AY662" s="18" t="s">
        <v>137</v>
      </c>
      <c r="BE662" s="200">
        <f>IF(N662="základní",J662,0)</f>
        <v>0</v>
      </c>
      <c r="BF662" s="200">
        <f>IF(N662="snížená",J662,0)</f>
        <v>0</v>
      </c>
      <c r="BG662" s="200">
        <f>IF(N662="zákl. přenesená",J662,0)</f>
        <v>0</v>
      </c>
      <c r="BH662" s="200">
        <f>IF(N662="sníž. přenesená",J662,0)</f>
        <v>0</v>
      </c>
      <c r="BI662" s="200">
        <f>IF(N662="nulová",J662,0)</f>
        <v>0</v>
      </c>
      <c r="BJ662" s="18" t="s">
        <v>83</v>
      </c>
      <c r="BK662" s="200">
        <f>ROUND(I662*H662,2)</f>
        <v>0</v>
      </c>
      <c r="BL662" s="18" t="s">
        <v>144</v>
      </c>
      <c r="BM662" s="199" t="s">
        <v>983</v>
      </c>
    </row>
    <row r="663" spans="2:51" s="13" customFormat="1" ht="11.25">
      <c r="B663" s="201"/>
      <c r="C663" s="202"/>
      <c r="D663" s="203" t="s">
        <v>145</v>
      </c>
      <c r="E663" s="204" t="s">
        <v>19</v>
      </c>
      <c r="F663" s="205" t="s">
        <v>984</v>
      </c>
      <c r="G663" s="202"/>
      <c r="H663" s="206">
        <v>12</v>
      </c>
      <c r="I663" s="207"/>
      <c r="J663" s="202"/>
      <c r="K663" s="202"/>
      <c r="L663" s="208"/>
      <c r="M663" s="209"/>
      <c r="N663" s="210"/>
      <c r="O663" s="210"/>
      <c r="P663" s="210"/>
      <c r="Q663" s="210"/>
      <c r="R663" s="210"/>
      <c r="S663" s="210"/>
      <c r="T663" s="211"/>
      <c r="AT663" s="212" t="s">
        <v>145</v>
      </c>
      <c r="AU663" s="212" t="s">
        <v>85</v>
      </c>
      <c r="AV663" s="13" t="s">
        <v>85</v>
      </c>
      <c r="AW663" s="13" t="s">
        <v>35</v>
      </c>
      <c r="AX663" s="13" t="s">
        <v>75</v>
      </c>
      <c r="AY663" s="212" t="s">
        <v>137</v>
      </c>
    </row>
    <row r="664" spans="2:51" s="14" customFormat="1" ht="11.25">
      <c r="B664" s="213"/>
      <c r="C664" s="214"/>
      <c r="D664" s="203" t="s">
        <v>145</v>
      </c>
      <c r="E664" s="215" t="s">
        <v>19</v>
      </c>
      <c r="F664" s="216" t="s">
        <v>147</v>
      </c>
      <c r="G664" s="214"/>
      <c r="H664" s="217">
        <v>12</v>
      </c>
      <c r="I664" s="218"/>
      <c r="J664" s="214"/>
      <c r="K664" s="214"/>
      <c r="L664" s="219"/>
      <c r="M664" s="220"/>
      <c r="N664" s="221"/>
      <c r="O664" s="221"/>
      <c r="P664" s="221"/>
      <c r="Q664" s="221"/>
      <c r="R664" s="221"/>
      <c r="S664" s="221"/>
      <c r="T664" s="222"/>
      <c r="AT664" s="223" t="s">
        <v>145</v>
      </c>
      <c r="AU664" s="223" t="s">
        <v>85</v>
      </c>
      <c r="AV664" s="14" t="s">
        <v>144</v>
      </c>
      <c r="AW664" s="14" t="s">
        <v>35</v>
      </c>
      <c r="AX664" s="14" t="s">
        <v>83</v>
      </c>
      <c r="AY664" s="223" t="s">
        <v>137</v>
      </c>
    </row>
    <row r="665" spans="2:63" s="12" customFormat="1" ht="22.9" customHeight="1">
      <c r="B665" s="172"/>
      <c r="C665" s="173"/>
      <c r="D665" s="174" t="s">
        <v>74</v>
      </c>
      <c r="E665" s="186" t="s">
        <v>538</v>
      </c>
      <c r="F665" s="186" t="s">
        <v>985</v>
      </c>
      <c r="G665" s="173"/>
      <c r="H665" s="173"/>
      <c r="I665" s="176"/>
      <c r="J665" s="187">
        <f>BK665</f>
        <v>0</v>
      </c>
      <c r="K665" s="173"/>
      <c r="L665" s="178"/>
      <c r="M665" s="179"/>
      <c r="N665" s="180"/>
      <c r="O665" s="180"/>
      <c r="P665" s="181">
        <f>SUM(P666:P719)</f>
        <v>0</v>
      </c>
      <c r="Q665" s="180"/>
      <c r="R665" s="181">
        <f>SUM(R666:R719)</f>
        <v>0</v>
      </c>
      <c r="S665" s="180"/>
      <c r="T665" s="182">
        <f>SUM(T666:T719)</f>
        <v>0</v>
      </c>
      <c r="AR665" s="183" t="s">
        <v>83</v>
      </c>
      <c r="AT665" s="184" t="s">
        <v>74</v>
      </c>
      <c r="AU665" s="184" t="s">
        <v>83</v>
      </c>
      <c r="AY665" s="183" t="s">
        <v>137</v>
      </c>
      <c r="BK665" s="185">
        <f>SUM(BK666:BK719)</f>
        <v>0</v>
      </c>
    </row>
    <row r="666" spans="1:65" s="2" customFormat="1" ht="21.75" customHeight="1">
      <c r="A666" s="35"/>
      <c r="B666" s="36"/>
      <c r="C666" s="188" t="s">
        <v>986</v>
      </c>
      <c r="D666" s="188" t="s">
        <v>139</v>
      </c>
      <c r="E666" s="189" t="s">
        <v>987</v>
      </c>
      <c r="F666" s="190" t="s">
        <v>988</v>
      </c>
      <c r="G666" s="191" t="s">
        <v>216</v>
      </c>
      <c r="H666" s="192">
        <v>324.68</v>
      </c>
      <c r="I666" s="193"/>
      <c r="J666" s="194">
        <f>ROUND(I666*H666,2)</f>
        <v>0</v>
      </c>
      <c r="K666" s="190" t="s">
        <v>143</v>
      </c>
      <c r="L666" s="40"/>
      <c r="M666" s="195" t="s">
        <v>19</v>
      </c>
      <c r="N666" s="196" t="s">
        <v>46</v>
      </c>
      <c r="O666" s="65"/>
      <c r="P666" s="197">
        <f>O666*H666</f>
        <v>0</v>
      </c>
      <c r="Q666" s="197">
        <v>0</v>
      </c>
      <c r="R666" s="197">
        <f>Q666*H666</f>
        <v>0</v>
      </c>
      <c r="S666" s="197">
        <v>0</v>
      </c>
      <c r="T666" s="198">
        <f>S666*H666</f>
        <v>0</v>
      </c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R666" s="199" t="s">
        <v>144</v>
      </c>
      <c r="AT666" s="199" t="s">
        <v>139</v>
      </c>
      <c r="AU666" s="199" t="s">
        <v>85</v>
      </c>
      <c r="AY666" s="18" t="s">
        <v>137</v>
      </c>
      <c r="BE666" s="200">
        <f>IF(N666="základní",J666,0)</f>
        <v>0</v>
      </c>
      <c r="BF666" s="200">
        <f>IF(N666="snížená",J666,0)</f>
        <v>0</v>
      </c>
      <c r="BG666" s="200">
        <f>IF(N666="zákl. přenesená",J666,0)</f>
        <v>0</v>
      </c>
      <c r="BH666" s="200">
        <f>IF(N666="sníž. přenesená",J666,0)</f>
        <v>0</v>
      </c>
      <c r="BI666" s="200">
        <f>IF(N666="nulová",J666,0)</f>
        <v>0</v>
      </c>
      <c r="BJ666" s="18" t="s">
        <v>83</v>
      </c>
      <c r="BK666" s="200">
        <f>ROUND(I666*H666,2)</f>
        <v>0</v>
      </c>
      <c r="BL666" s="18" t="s">
        <v>144</v>
      </c>
      <c r="BM666" s="199" t="s">
        <v>989</v>
      </c>
    </row>
    <row r="667" spans="2:51" s="15" customFormat="1" ht="11.25">
      <c r="B667" s="224"/>
      <c r="C667" s="225"/>
      <c r="D667" s="203" t="s">
        <v>145</v>
      </c>
      <c r="E667" s="226" t="s">
        <v>19</v>
      </c>
      <c r="F667" s="227" t="s">
        <v>814</v>
      </c>
      <c r="G667" s="225"/>
      <c r="H667" s="226" t="s">
        <v>19</v>
      </c>
      <c r="I667" s="228"/>
      <c r="J667" s="225"/>
      <c r="K667" s="225"/>
      <c r="L667" s="229"/>
      <c r="M667" s="230"/>
      <c r="N667" s="231"/>
      <c r="O667" s="231"/>
      <c r="P667" s="231"/>
      <c r="Q667" s="231"/>
      <c r="R667" s="231"/>
      <c r="S667" s="231"/>
      <c r="T667" s="232"/>
      <c r="AT667" s="233" t="s">
        <v>145</v>
      </c>
      <c r="AU667" s="233" t="s">
        <v>85</v>
      </c>
      <c r="AV667" s="15" t="s">
        <v>83</v>
      </c>
      <c r="AW667" s="15" t="s">
        <v>35</v>
      </c>
      <c r="AX667" s="15" t="s">
        <v>75</v>
      </c>
      <c r="AY667" s="233" t="s">
        <v>137</v>
      </c>
    </row>
    <row r="668" spans="2:51" s="13" customFormat="1" ht="11.25">
      <c r="B668" s="201"/>
      <c r="C668" s="202"/>
      <c r="D668" s="203" t="s">
        <v>145</v>
      </c>
      <c r="E668" s="204" t="s">
        <v>19</v>
      </c>
      <c r="F668" s="205" t="s">
        <v>990</v>
      </c>
      <c r="G668" s="202"/>
      <c r="H668" s="206">
        <v>324.68</v>
      </c>
      <c r="I668" s="207"/>
      <c r="J668" s="202"/>
      <c r="K668" s="202"/>
      <c r="L668" s="208"/>
      <c r="M668" s="209"/>
      <c r="N668" s="210"/>
      <c r="O668" s="210"/>
      <c r="P668" s="210"/>
      <c r="Q668" s="210"/>
      <c r="R668" s="210"/>
      <c r="S668" s="210"/>
      <c r="T668" s="211"/>
      <c r="AT668" s="212" t="s">
        <v>145</v>
      </c>
      <c r="AU668" s="212" t="s">
        <v>85</v>
      </c>
      <c r="AV668" s="13" t="s">
        <v>85</v>
      </c>
      <c r="AW668" s="13" t="s">
        <v>35</v>
      </c>
      <c r="AX668" s="13" t="s">
        <v>75</v>
      </c>
      <c r="AY668" s="212" t="s">
        <v>137</v>
      </c>
    </row>
    <row r="669" spans="2:51" s="14" customFormat="1" ht="11.25">
      <c r="B669" s="213"/>
      <c r="C669" s="214"/>
      <c r="D669" s="203" t="s">
        <v>145</v>
      </c>
      <c r="E669" s="215" t="s">
        <v>19</v>
      </c>
      <c r="F669" s="216" t="s">
        <v>147</v>
      </c>
      <c r="G669" s="214"/>
      <c r="H669" s="217">
        <v>324.68</v>
      </c>
      <c r="I669" s="218"/>
      <c r="J669" s="214"/>
      <c r="K669" s="214"/>
      <c r="L669" s="219"/>
      <c r="M669" s="220"/>
      <c r="N669" s="221"/>
      <c r="O669" s="221"/>
      <c r="P669" s="221"/>
      <c r="Q669" s="221"/>
      <c r="R669" s="221"/>
      <c r="S669" s="221"/>
      <c r="T669" s="222"/>
      <c r="AT669" s="223" t="s">
        <v>145</v>
      </c>
      <c r="AU669" s="223" t="s">
        <v>85</v>
      </c>
      <c r="AV669" s="14" t="s">
        <v>144</v>
      </c>
      <c r="AW669" s="14" t="s">
        <v>35</v>
      </c>
      <c r="AX669" s="14" t="s">
        <v>83</v>
      </c>
      <c r="AY669" s="223" t="s">
        <v>137</v>
      </c>
    </row>
    <row r="670" spans="1:65" s="2" customFormat="1" ht="21.75" customHeight="1">
      <c r="A670" s="35"/>
      <c r="B670" s="36"/>
      <c r="C670" s="188" t="s">
        <v>639</v>
      </c>
      <c r="D670" s="188" t="s">
        <v>139</v>
      </c>
      <c r="E670" s="189" t="s">
        <v>991</v>
      </c>
      <c r="F670" s="190" t="s">
        <v>992</v>
      </c>
      <c r="G670" s="191" t="s">
        <v>216</v>
      </c>
      <c r="H670" s="192">
        <v>19480.8</v>
      </c>
      <c r="I670" s="193"/>
      <c r="J670" s="194">
        <f>ROUND(I670*H670,2)</f>
        <v>0</v>
      </c>
      <c r="K670" s="190" t="s">
        <v>143</v>
      </c>
      <c r="L670" s="40"/>
      <c r="M670" s="195" t="s">
        <v>19</v>
      </c>
      <c r="N670" s="196" t="s">
        <v>46</v>
      </c>
      <c r="O670" s="65"/>
      <c r="P670" s="197">
        <f>O670*H670</f>
        <v>0</v>
      </c>
      <c r="Q670" s="197">
        <v>0</v>
      </c>
      <c r="R670" s="197">
        <f>Q670*H670</f>
        <v>0</v>
      </c>
      <c r="S670" s="197">
        <v>0</v>
      </c>
      <c r="T670" s="198">
        <f>S670*H670</f>
        <v>0</v>
      </c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R670" s="199" t="s">
        <v>144</v>
      </c>
      <c r="AT670" s="199" t="s">
        <v>139</v>
      </c>
      <c r="AU670" s="199" t="s">
        <v>85</v>
      </c>
      <c r="AY670" s="18" t="s">
        <v>137</v>
      </c>
      <c r="BE670" s="200">
        <f>IF(N670="základní",J670,0)</f>
        <v>0</v>
      </c>
      <c r="BF670" s="200">
        <f>IF(N670="snížená",J670,0)</f>
        <v>0</v>
      </c>
      <c r="BG670" s="200">
        <f>IF(N670="zákl. přenesená",J670,0)</f>
        <v>0</v>
      </c>
      <c r="BH670" s="200">
        <f>IF(N670="sníž. přenesená",J670,0)</f>
        <v>0</v>
      </c>
      <c r="BI670" s="200">
        <f>IF(N670="nulová",J670,0)</f>
        <v>0</v>
      </c>
      <c r="BJ670" s="18" t="s">
        <v>83</v>
      </c>
      <c r="BK670" s="200">
        <f>ROUND(I670*H670,2)</f>
        <v>0</v>
      </c>
      <c r="BL670" s="18" t="s">
        <v>144</v>
      </c>
      <c r="BM670" s="199" t="s">
        <v>993</v>
      </c>
    </row>
    <row r="671" spans="2:51" s="13" customFormat="1" ht="11.25">
      <c r="B671" s="201"/>
      <c r="C671" s="202"/>
      <c r="D671" s="203" t="s">
        <v>145</v>
      </c>
      <c r="E671" s="204" t="s">
        <v>19</v>
      </c>
      <c r="F671" s="205" t="s">
        <v>994</v>
      </c>
      <c r="G671" s="202"/>
      <c r="H671" s="206">
        <v>19480.8</v>
      </c>
      <c r="I671" s="207"/>
      <c r="J671" s="202"/>
      <c r="K671" s="202"/>
      <c r="L671" s="208"/>
      <c r="M671" s="209"/>
      <c r="N671" s="210"/>
      <c r="O671" s="210"/>
      <c r="P671" s="210"/>
      <c r="Q671" s="210"/>
      <c r="R671" s="210"/>
      <c r="S671" s="210"/>
      <c r="T671" s="211"/>
      <c r="AT671" s="212" t="s">
        <v>145</v>
      </c>
      <c r="AU671" s="212" t="s">
        <v>85</v>
      </c>
      <c r="AV671" s="13" t="s">
        <v>85</v>
      </c>
      <c r="AW671" s="13" t="s">
        <v>35</v>
      </c>
      <c r="AX671" s="13" t="s">
        <v>75</v>
      </c>
      <c r="AY671" s="212" t="s">
        <v>137</v>
      </c>
    </row>
    <row r="672" spans="2:51" s="14" customFormat="1" ht="11.25">
      <c r="B672" s="213"/>
      <c r="C672" s="214"/>
      <c r="D672" s="203" t="s">
        <v>145</v>
      </c>
      <c r="E672" s="215" t="s">
        <v>19</v>
      </c>
      <c r="F672" s="216" t="s">
        <v>147</v>
      </c>
      <c r="G672" s="214"/>
      <c r="H672" s="217">
        <v>19480.8</v>
      </c>
      <c r="I672" s="218"/>
      <c r="J672" s="214"/>
      <c r="K672" s="214"/>
      <c r="L672" s="219"/>
      <c r="M672" s="220"/>
      <c r="N672" s="221"/>
      <c r="O672" s="221"/>
      <c r="P672" s="221"/>
      <c r="Q672" s="221"/>
      <c r="R672" s="221"/>
      <c r="S672" s="221"/>
      <c r="T672" s="222"/>
      <c r="AT672" s="223" t="s">
        <v>145</v>
      </c>
      <c r="AU672" s="223" t="s">
        <v>85</v>
      </c>
      <c r="AV672" s="14" t="s">
        <v>144</v>
      </c>
      <c r="AW672" s="14" t="s">
        <v>35</v>
      </c>
      <c r="AX672" s="14" t="s">
        <v>83</v>
      </c>
      <c r="AY672" s="223" t="s">
        <v>137</v>
      </c>
    </row>
    <row r="673" spans="1:65" s="2" customFormat="1" ht="21.75" customHeight="1">
      <c r="A673" s="35"/>
      <c r="B673" s="36"/>
      <c r="C673" s="188" t="s">
        <v>995</v>
      </c>
      <c r="D673" s="188" t="s">
        <v>139</v>
      </c>
      <c r="E673" s="189" t="s">
        <v>996</v>
      </c>
      <c r="F673" s="190" t="s">
        <v>997</v>
      </c>
      <c r="G673" s="191" t="s">
        <v>216</v>
      </c>
      <c r="H673" s="192">
        <v>324.68</v>
      </c>
      <c r="I673" s="193"/>
      <c r="J673" s="194">
        <f>ROUND(I673*H673,2)</f>
        <v>0</v>
      </c>
      <c r="K673" s="190" t="s">
        <v>143</v>
      </c>
      <c r="L673" s="40"/>
      <c r="M673" s="195" t="s">
        <v>19</v>
      </c>
      <c r="N673" s="196" t="s">
        <v>46</v>
      </c>
      <c r="O673" s="65"/>
      <c r="P673" s="197">
        <f>O673*H673</f>
        <v>0</v>
      </c>
      <c r="Q673" s="197">
        <v>0</v>
      </c>
      <c r="R673" s="197">
        <f>Q673*H673</f>
        <v>0</v>
      </c>
      <c r="S673" s="197">
        <v>0</v>
      </c>
      <c r="T673" s="198">
        <f>S673*H673</f>
        <v>0</v>
      </c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R673" s="199" t="s">
        <v>144</v>
      </c>
      <c r="AT673" s="199" t="s">
        <v>139</v>
      </c>
      <c r="AU673" s="199" t="s">
        <v>85</v>
      </c>
      <c r="AY673" s="18" t="s">
        <v>137</v>
      </c>
      <c r="BE673" s="200">
        <f>IF(N673="základní",J673,0)</f>
        <v>0</v>
      </c>
      <c r="BF673" s="200">
        <f>IF(N673="snížená",J673,0)</f>
        <v>0</v>
      </c>
      <c r="BG673" s="200">
        <f>IF(N673="zákl. přenesená",J673,0)</f>
        <v>0</v>
      </c>
      <c r="BH673" s="200">
        <f>IF(N673="sníž. přenesená",J673,0)</f>
        <v>0</v>
      </c>
      <c r="BI673" s="200">
        <f>IF(N673="nulová",J673,0)</f>
        <v>0</v>
      </c>
      <c r="BJ673" s="18" t="s">
        <v>83</v>
      </c>
      <c r="BK673" s="200">
        <f>ROUND(I673*H673,2)</f>
        <v>0</v>
      </c>
      <c r="BL673" s="18" t="s">
        <v>144</v>
      </c>
      <c r="BM673" s="199" t="s">
        <v>998</v>
      </c>
    </row>
    <row r="674" spans="1:65" s="2" customFormat="1" ht="21.75" customHeight="1">
      <c r="A674" s="35"/>
      <c r="B674" s="36"/>
      <c r="C674" s="188" t="s">
        <v>643</v>
      </c>
      <c r="D674" s="188" t="s">
        <v>139</v>
      </c>
      <c r="E674" s="189" t="s">
        <v>999</v>
      </c>
      <c r="F674" s="190" t="s">
        <v>1000</v>
      </c>
      <c r="G674" s="191" t="s">
        <v>216</v>
      </c>
      <c r="H674" s="192">
        <v>994.034</v>
      </c>
      <c r="I674" s="193"/>
      <c r="J674" s="194">
        <f>ROUND(I674*H674,2)</f>
        <v>0</v>
      </c>
      <c r="K674" s="190" t="s">
        <v>143</v>
      </c>
      <c r="L674" s="40"/>
      <c r="M674" s="195" t="s">
        <v>19</v>
      </c>
      <c r="N674" s="196" t="s">
        <v>46</v>
      </c>
      <c r="O674" s="65"/>
      <c r="P674" s="197">
        <f>O674*H674</f>
        <v>0</v>
      </c>
      <c r="Q674" s="197">
        <v>0</v>
      </c>
      <c r="R674" s="197">
        <f>Q674*H674</f>
        <v>0</v>
      </c>
      <c r="S674" s="197">
        <v>0</v>
      </c>
      <c r="T674" s="198">
        <f>S674*H674</f>
        <v>0</v>
      </c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R674" s="199" t="s">
        <v>144</v>
      </c>
      <c r="AT674" s="199" t="s">
        <v>139</v>
      </c>
      <c r="AU674" s="199" t="s">
        <v>85</v>
      </c>
      <c r="AY674" s="18" t="s">
        <v>137</v>
      </c>
      <c r="BE674" s="200">
        <f>IF(N674="základní",J674,0)</f>
        <v>0</v>
      </c>
      <c r="BF674" s="200">
        <f>IF(N674="snížená",J674,0)</f>
        <v>0</v>
      </c>
      <c r="BG674" s="200">
        <f>IF(N674="zákl. přenesená",J674,0)</f>
        <v>0</v>
      </c>
      <c r="BH674" s="200">
        <f>IF(N674="sníž. přenesená",J674,0)</f>
        <v>0</v>
      </c>
      <c r="BI674" s="200">
        <f>IF(N674="nulová",J674,0)</f>
        <v>0</v>
      </c>
      <c r="BJ674" s="18" t="s">
        <v>83</v>
      </c>
      <c r="BK674" s="200">
        <f>ROUND(I674*H674,2)</f>
        <v>0</v>
      </c>
      <c r="BL674" s="18" t="s">
        <v>144</v>
      </c>
      <c r="BM674" s="199" t="s">
        <v>1001</v>
      </c>
    </row>
    <row r="675" spans="2:51" s="15" customFormat="1" ht="11.25">
      <c r="B675" s="224"/>
      <c r="C675" s="225"/>
      <c r="D675" s="203" t="s">
        <v>145</v>
      </c>
      <c r="E675" s="226" t="s">
        <v>19</v>
      </c>
      <c r="F675" s="227" t="s">
        <v>1002</v>
      </c>
      <c r="G675" s="225"/>
      <c r="H675" s="226" t="s">
        <v>19</v>
      </c>
      <c r="I675" s="228"/>
      <c r="J675" s="225"/>
      <c r="K675" s="225"/>
      <c r="L675" s="229"/>
      <c r="M675" s="230"/>
      <c r="N675" s="231"/>
      <c r="O675" s="231"/>
      <c r="P675" s="231"/>
      <c r="Q675" s="231"/>
      <c r="R675" s="231"/>
      <c r="S675" s="231"/>
      <c r="T675" s="232"/>
      <c r="AT675" s="233" t="s">
        <v>145</v>
      </c>
      <c r="AU675" s="233" t="s">
        <v>85</v>
      </c>
      <c r="AV675" s="15" t="s">
        <v>83</v>
      </c>
      <c r="AW675" s="15" t="s">
        <v>35</v>
      </c>
      <c r="AX675" s="15" t="s">
        <v>75</v>
      </c>
      <c r="AY675" s="233" t="s">
        <v>137</v>
      </c>
    </row>
    <row r="676" spans="2:51" s="13" customFormat="1" ht="11.25">
      <c r="B676" s="201"/>
      <c r="C676" s="202"/>
      <c r="D676" s="203" t="s">
        <v>145</v>
      </c>
      <c r="E676" s="204" t="s">
        <v>19</v>
      </c>
      <c r="F676" s="205" t="s">
        <v>1003</v>
      </c>
      <c r="G676" s="202"/>
      <c r="H676" s="206">
        <v>539.89</v>
      </c>
      <c r="I676" s="207"/>
      <c r="J676" s="202"/>
      <c r="K676" s="202"/>
      <c r="L676" s="208"/>
      <c r="M676" s="209"/>
      <c r="N676" s="210"/>
      <c r="O676" s="210"/>
      <c r="P676" s="210"/>
      <c r="Q676" s="210"/>
      <c r="R676" s="210"/>
      <c r="S676" s="210"/>
      <c r="T676" s="211"/>
      <c r="AT676" s="212" t="s">
        <v>145</v>
      </c>
      <c r="AU676" s="212" t="s">
        <v>85</v>
      </c>
      <c r="AV676" s="13" t="s">
        <v>85</v>
      </c>
      <c r="AW676" s="13" t="s">
        <v>35</v>
      </c>
      <c r="AX676" s="13" t="s">
        <v>75</v>
      </c>
      <c r="AY676" s="212" t="s">
        <v>137</v>
      </c>
    </row>
    <row r="677" spans="2:51" s="15" customFormat="1" ht="11.25">
      <c r="B677" s="224"/>
      <c r="C677" s="225"/>
      <c r="D677" s="203" t="s">
        <v>145</v>
      </c>
      <c r="E677" s="226" t="s">
        <v>19</v>
      </c>
      <c r="F677" s="227" t="s">
        <v>1004</v>
      </c>
      <c r="G677" s="225"/>
      <c r="H677" s="226" t="s">
        <v>19</v>
      </c>
      <c r="I677" s="228"/>
      <c r="J677" s="225"/>
      <c r="K677" s="225"/>
      <c r="L677" s="229"/>
      <c r="M677" s="230"/>
      <c r="N677" s="231"/>
      <c r="O677" s="231"/>
      <c r="P677" s="231"/>
      <c r="Q677" s="231"/>
      <c r="R677" s="231"/>
      <c r="S677" s="231"/>
      <c r="T677" s="232"/>
      <c r="AT677" s="233" t="s">
        <v>145</v>
      </c>
      <c r="AU677" s="233" t="s">
        <v>85</v>
      </c>
      <c r="AV677" s="15" t="s">
        <v>83</v>
      </c>
      <c r="AW677" s="15" t="s">
        <v>35</v>
      </c>
      <c r="AX677" s="15" t="s">
        <v>75</v>
      </c>
      <c r="AY677" s="233" t="s">
        <v>137</v>
      </c>
    </row>
    <row r="678" spans="2:51" s="13" customFormat="1" ht="11.25">
      <c r="B678" s="201"/>
      <c r="C678" s="202"/>
      <c r="D678" s="203" t="s">
        <v>145</v>
      </c>
      <c r="E678" s="204" t="s">
        <v>19</v>
      </c>
      <c r="F678" s="205" t="s">
        <v>1005</v>
      </c>
      <c r="G678" s="202"/>
      <c r="H678" s="206">
        <v>354.759</v>
      </c>
      <c r="I678" s="207"/>
      <c r="J678" s="202"/>
      <c r="K678" s="202"/>
      <c r="L678" s="208"/>
      <c r="M678" s="209"/>
      <c r="N678" s="210"/>
      <c r="O678" s="210"/>
      <c r="P678" s="210"/>
      <c r="Q678" s="210"/>
      <c r="R678" s="210"/>
      <c r="S678" s="210"/>
      <c r="T678" s="211"/>
      <c r="AT678" s="212" t="s">
        <v>145</v>
      </c>
      <c r="AU678" s="212" t="s">
        <v>85</v>
      </c>
      <c r="AV678" s="13" t="s">
        <v>85</v>
      </c>
      <c r="AW678" s="13" t="s">
        <v>35</v>
      </c>
      <c r="AX678" s="13" t="s">
        <v>75</v>
      </c>
      <c r="AY678" s="212" t="s">
        <v>137</v>
      </c>
    </row>
    <row r="679" spans="2:51" s="15" customFormat="1" ht="11.25">
      <c r="B679" s="224"/>
      <c r="C679" s="225"/>
      <c r="D679" s="203" t="s">
        <v>145</v>
      </c>
      <c r="E679" s="226" t="s">
        <v>19</v>
      </c>
      <c r="F679" s="227" t="s">
        <v>1006</v>
      </c>
      <c r="G679" s="225"/>
      <c r="H679" s="226" t="s">
        <v>19</v>
      </c>
      <c r="I679" s="228"/>
      <c r="J679" s="225"/>
      <c r="K679" s="225"/>
      <c r="L679" s="229"/>
      <c r="M679" s="230"/>
      <c r="N679" s="231"/>
      <c r="O679" s="231"/>
      <c r="P679" s="231"/>
      <c r="Q679" s="231"/>
      <c r="R679" s="231"/>
      <c r="S679" s="231"/>
      <c r="T679" s="232"/>
      <c r="AT679" s="233" t="s">
        <v>145</v>
      </c>
      <c r="AU679" s="233" t="s">
        <v>85</v>
      </c>
      <c r="AV679" s="15" t="s">
        <v>83</v>
      </c>
      <c r="AW679" s="15" t="s">
        <v>35</v>
      </c>
      <c r="AX679" s="15" t="s">
        <v>75</v>
      </c>
      <c r="AY679" s="233" t="s">
        <v>137</v>
      </c>
    </row>
    <row r="680" spans="2:51" s="13" customFormat="1" ht="11.25">
      <c r="B680" s="201"/>
      <c r="C680" s="202"/>
      <c r="D680" s="203" t="s">
        <v>145</v>
      </c>
      <c r="E680" s="204" t="s">
        <v>19</v>
      </c>
      <c r="F680" s="205" t="s">
        <v>1007</v>
      </c>
      <c r="G680" s="202"/>
      <c r="H680" s="206">
        <v>99.385</v>
      </c>
      <c r="I680" s="207"/>
      <c r="J680" s="202"/>
      <c r="K680" s="202"/>
      <c r="L680" s="208"/>
      <c r="M680" s="209"/>
      <c r="N680" s="210"/>
      <c r="O680" s="210"/>
      <c r="P680" s="210"/>
      <c r="Q680" s="210"/>
      <c r="R680" s="210"/>
      <c r="S680" s="210"/>
      <c r="T680" s="211"/>
      <c r="AT680" s="212" t="s">
        <v>145</v>
      </c>
      <c r="AU680" s="212" t="s">
        <v>85</v>
      </c>
      <c r="AV680" s="13" t="s">
        <v>85</v>
      </c>
      <c r="AW680" s="13" t="s">
        <v>35</v>
      </c>
      <c r="AX680" s="13" t="s">
        <v>75</v>
      </c>
      <c r="AY680" s="212" t="s">
        <v>137</v>
      </c>
    </row>
    <row r="681" spans="2:51" s="14" customFormat="1" ht="11.25">
      <c r="B681" s="213"/>
      <c r="C681" s="214"/>
      <c r="D681" s="203" t="s">
        <v>145</v>
      </c>
      <c r="E681" s="215" t="s">
        <v>19</v>
      </c>
      <c r="F681" s="216" t="s">
        <v>147</v>
      </c>
      <c r="G681" s="214"/>
      <c r="H681" s="217">
        <v>994.034</v>
      </c>
      <c r="I681" s="218"/>
      <c r="J681" s="214"/>
      <c r="K681" s="214"/>
      <c r="L681" s="219"/>
      <c r="M681" s="220"/>
      <c r="N681" s="221"/>
      <c r="O681" s="221"/>
      <c r="P681" s="221"/>
      <c r="Q681" s="221"/>
      <c r="R681" s="221"/>
      <c r="S681" s="221"/>
      <c r="T681" s="222"/>
      <c r="AT681" s="223" t="s">
        <v>145</v>
      </c>
      <c r="AU681" s="223" t="s">
        <v>85</v>
      </c>
      <c r="AV681" s="14" t="s">
        <v>144</v>
      </c>
      <c r="AW681" s="14" t="s">
        <v>35</v>
      </c>
      <c r="AX681" s="14" t="s">
        <v>83</v>
      </c>
      <c r="AY681" s="223" t="s">
        <v>137</v>
      </c>
    </row>
    <row r="682" spans="1:65" s="2" customFormat="1" ht="21.75" customHeight="1">
      <c r="A682" s="35"/>
      <c r="B682" s="36"/>
      <c r="C682" s="188" t="s">
        <v>1008</v>
      </c>
      <c r="D682" s="188" t="s">
        <v>139</v>
      </c>
      <c r="E682" s="189" t="s">
        <v>1009</v>
      </c>
      <c r="F682" s="190" t="s">
        <v>1010</v>
      </c>
      <c r="G682" s="191" t="s">
        <v>216</v>
      </c>
      <c r="H682" s="192">
        <v>59642.04</v>
      </c>
      <c r="I682" s="193"/>
      <c r="J682" s="194">
        <f>ROUND(I682*H682,2)</f>
        <v>0</v>
      </c>
      <c r="K682" s="190" t="s">
        <v>143</v>
      </c>
      <c r="L682" s="40"/>
      <c r="M682" s="195" t="s">
        <v>19</v>
      </c>
      <c r="N682" s="196" t="s">
        <v>46</v>
      </c>
      <c r="O682" s="65"/>
      <c r="P682" s="197">
        <f>O682*H682</f>
        <v>0</v>
      </c>
      <c r="Q682" s="197">
        <v>0</v>
      </c>
      <c r="R682" s="197">
        <f>Q682*H682</f>
        <v>0</v>
      </c>
      <c r="S682" s="197">
        <v>0</v>
      </c>
      <c r="T682" s="198">
        <f>S682*H682</f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199" t="s">
        <v>144</v>
      </c>
      <c r="AT682" s="199" t="s">
        <v>139</v>
      </c>
      <c r="AU682" s="199" t="s">
        <v>85</v>
      </c>
      <c r="AY682" s="18" t="s">
        <v>137</v>
      </c>
      <c r="BE682" s="200">
        <f>IF(N682="základní",J682,0)</f>
        <v>0</v>
      </c>
      <c r="BF682" s="200">
        <f>IF(N682="snížená",J682,0)</f>
        <v>0</v>
      </c>
      <c r="BG682" s="200">
        <f>IF(N682="zákl. přenesená",J682,0)</f>
        <v>0</v>
      </c>
      <c r="BH682" s="200">
        <f>IF(N682="sníž. přenesená",J682,0)</f>
        <v>0</v>
      </c>
      <c r="BI682" s="200">
        <f>IF(N682="nulová",J682,0)</f>
        <v>0</v>
      </c>
      <c r="BJ682" s="18" t="s">
        <v>83</v>
      </c>
      <c r="BK682" s="200">
        <f>ROUND(I682*H682,2)</f>
        <v>0</v>
      </c>
      <c r="BL682" s="18" t="s">
        <v>144</v>
      </c>
      <c r="BM682" s="199" t="s">
        <v>1011</v>
      </c>
    </row>
    <row r="683" spans="2:51" s="13" customFormat="1" ht="11.25">
      <c r="B683" s="201"/>
      <c r="C683" s="202"/>
      <c r="D683" s="203" t="s">
        <v>145</v>
      </c>
      <c r="E683" s="204" t="s">
        <v>19</v>
      </c>
      <c r="F683" s="205" t="s">
        <v>1012</v>
      </c>
      <c r="G683" s="202"/>
      <c r="H683" s="206">
        <v>59642.04</v>
      </c>
      <c r="I683" s="207"/>
      <c r="J683" s="202"/>
      <c r="K683" s="202"/>
      <c r="L683" s="208"/>
      <c r="M683" s="209"/>
      <c r="N683" s="210"/>
      <c r="O683" s="210"/>
      <c r="P683" s="210"/>
      <c r="Q683" s="210"/>
      <c r="R683" s="210"/>
      <c r="S683" s="210"/>
      <c r="T683" s="211"/>
      <c r="AT683" s="212" t="s">
        <v>145</v>
      </c>
      <c r="AU683" s="212" t="s">
        <v>85</v>
      </c>
      <c r="AV683" s="13" t="s">
        <v>85</v>
      </c>
      <c r="AW683" s="13" t="s">
        <v>35</v>
      </c>
      <c r="AX683" s="13" t="s">
        <v>75</v>
      </c>
      <c r="AY683" s="212" t="s">
        <v>137</v>
      </c>
    </row>
    <row r="684" spans="2:51" s="14" customFormat="1" ht="11.25">
      <c r="B684" s="213"/>
      <c r="C684" s="214"/>
      <c r="D684" s="203" t="s">
        <v>145</v>
      </c>
      <c r="E684" s="215" t="s">
        <v>19</v>
      </c>
      <c r="F684" s="216" t="s">
        <v>147</v>
      </c>
      <c r="G684" s="214"/>
      <c r="H684" s="217">
        <v>59642.04</v>
      </c>
      <c r="I684" s="218"/>
      <c r="J684" s="214"/>
      <c r="K684" s="214"/>
      <c r="L684" s="219"/>
      <c r="M684" s="220"/>
      <c r="N684" s="221"/>
      <c r="O684" s="221"/>
      <c r="P684" s="221"/>
      <c r="Q684" s="221"/>
      <c r="R684" s="221"/>
      <c r="S684" s="221"/>
      <c r="T684" s="222"/>
      <c r="AT684" s="223" t="s">
        <v>145</v>
      </c>
      <c r="AU684" s="223" t="s">
        <v>85</v>
      </c>
      <c r="AV684" s="14" t="s">
        <v>144</v>
      </c>
      <c r="AW684" s="14" t="s">
        <v>35</v>
      </c>
      <c r="AX684" s="14" t="s">
        <v>83</v>
      </c>
      <c r="AY684" s="223" t="s">
        <v>137</v>
      </c>
    </row>
    <row r="685" spans="1:65" s="2" customFormat="1" ht="21.75" customHeight="1">
      <c r="A685" s="35"/>
      <c r="B685" s="36"/>
      <c r="C685" s="188" t="s">
        <v>649</v>
      </c>
      <c r="D685" s="188" t="s">
        <v>139</v>
      </c>
      <c r="E685" s="189" t="s">
        <v>1013</v>
      </c>
      <c r="F685" s="190" t="s">
        <v>1014</v>
      </c>
      <c r="G685" s="191" t="s">
        <v>216</v>
      </c>
      <c r="H685" s="192">
        <v>994.034</v>
      </c>
      <c r="I685" s="193"/>
      <c r="J685" s="194">
        <f>ROUND(I685*H685,2)</f>
        <v>0</v>
      </c>
      <c r="K685" s="190" t="s">
        <v>143</v>
      </c>
      <c r="L685" s="40"/>
      <c r="M685" s="195" t="s">
        <v>19</v>
      </c>
      <c r="N685" s="196" t="s">
        <v>46</v>
      </c>
      <c r="O685" s="65"/>
      <c r="P685" s="197">
        <f>O685*H685</f>
        <v>0</v>
      </c>
      <c r="Q685" s="197">
        <v>0</v>
      </c>
      <c r="R685" s="197">
        <f>Q685*H685</f>
        <v>0</v>
      </c>
      <c r="S685" s="197">
        <v>0</v>
      </c>
      <c r="T685" s="198">
        <f>S685*H685</f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199" t="s">
        <v>144</v>
      </c>
      <c r="AT685" s="199" t="s">
        <v>139</v>
      </c>
      <c r="AU685" s="199" t="s">
        <v>85</v>
      </c>
      <c r="AY685" s="18" t="s">
        <v>137</v>
      </c>
      <c r="BE685" s="200">
        <f>IF(N685="základní",J685,0)</f>
        <v>0</v>
      </c>
      <c r="BF685" s="200">
        <f>IF(N685="snížená",J685,0)</f>
        <v>0</v>
      </c>
      <c r="BG685" s="200">
        <f>IF(N685="zákl. přenesená",J685,0)</f>
        <v>0</v>
      </c>
      <c r="BH685" s="200">
        <f>IF(N685="sníž. přenesená",J685,0)</f>
        <v>0</v>
      </c>
      <c r="BI685" s="200">
        <f>IF(N685="nulová",J685,0)</f>
        <v>0</v>
      </c>
      <c r="BJ685" s="18" t="s">
        <v>83</v>
      </c>
      <c r="BK685" s="200">
        <f>ROUND(I685*H685,2)</f>
        <v>0</v>
      </c>
      <c r="BL685" s="18" t="s">
        <v>144</v>
      </c>
      <c r="BM685" s="199" t="s">
        <v>1015</v>
      </c>
    </row>
    <row r="686" spans="1:65" s="2" customFormat="1" ht="16.5" customHeight="1">
      <c r="A686" s="35"/>
      <c r="B686" s="36"/>
      <c r="C686" s="188" t="s">
        <v>1016</v>
      </c>
      <c r="D686" s="188" t="s">
        <v>139</v>
      </c>
      <c r="E686" s="189" t="s">
        <v>1017</v>
      </c>
      <c r="F686" s="190" t="s">
        <v>1018</v>
      </c>
      <c r="G686" s="191" t="s">
        <v>216</v>
      </c>
      <c r="H686" s="192">
        <v>1318.714</v>
      </c>
      <c r="I686" s="193"/>
      <c r="J686" s="194">
        <f>ROUND(I686*H686,2)</f>
        <v>0</v>
      </c>
      <c r="K686" s="190" t="s">
        <v>143</v>
      </c>
      <c r="L686" s="40"/>
      <c r="M686" s="195" t="s">
        <v>19</v>
      </c>
      <c r="N686" s="196" t="s">
        <v>46</v>
      </c>
      <c r="O686" s="65"/>
      <c r="P686" s="197">
        <f>O686*H686</f>
        <v>0</v>
      </c>
      <c r="Q686" s="197">
        <v>0</v>
      </c>
      <c r="R686" s="197">
        <f>Q686*H686</f>
        <v>0</v>
      </c>
      <c r="S686" s="197">
        <v>0</v>
      </c>
      <c r="T686" s="198">
        <f>S686*H686</f>
        <v>0</v>
      </c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R686" s="199" t="s">
        <v>144</v>
      </c>
      <c r="AT686" s="199" t="s">
        <v>139</v>
      </c>
      <c r="AU686" s="199" t="s">
        <v>85</v>
      </c>
      <c r="AY686" s="18" t="s">
        <v>137</v>
      </c>
      <c r="BE686" s="200">
        <f>IF(N686="základní",J686,0)</f>
        <v>0</v>
      </c>
      <c r="BF686" s="200">
        <f>IF(N686="snížená",J686,0)</f>
        <v>0</v>
      </c>
      <c r="BG686" s="200">
        <f>IF(N686="zákl. přenesená",J686,0)</f>
        <v>0</v>
      </c>
      <c r="BH686" s="200">
        <f>IF(N686="sníž. přenesená",J686,0)</f>
        <v>0</v>
      </c>
      <c r="BI686" s="200">
        <f>IF(N686="nulová",J686,0)</f>
        <v>0</v>
      </c>
      <c r="BJ686" s="18" t="s">
        <v>83</v>
      </c>
      <c r="BK686" s="200">
        <f>ROUND(I686*H686,2)</f>
        <v>0</v>
      </c>
      <c r="BL686" s="18" t="s">
        <v>144</v>
      </c>
      <c r="BM686" s="199" t="s">
        <v>1019</v>
      </c>
    </row>
    <row r="687" spans="2:51" s="13" customFormat="1" ht="11.25">
      <c r="B687" s="201"/>
      <c r="C687" s="202"/>
      <c r="D687" s="203" t="s">
        <v>145</v>
      </c>
      <c r="E687" s="204" t="s">
        <v>19</v>
      </c>
      <c r="F687" s="205" t="s">
        <v>1020</v>
      </c>
      <c r="G687" s="202"/>
      <c r="H687" s="206">
        <v>1318.714</v>
      </c>
      <c r="I687" s="207"/>
      <c r="J687" s="202"/>
      <c r="K687" s="202"/>
      <c r="L687" s="208"/>
      <c r="M687" s="209"/>
      <c r="N687" s="210"/>
      <c r="O687" s="210"/>
      <c r="P687" s="210"/>
      <c r="Q687" s="210"/>
      <c r="R687" s="210"/>
      <c r="S687" s="210"/>
      <c r="T687" s="211"/>
      <c r="AT687" s="212" t="s">
        <v>145</v>
      </c>
      <c r="AU687" s="212" t="s">
        <v>85</v>
      </c>
      <c r="AV687" s="13" t="s">
        <v>85</v>
      </c>
      <c r="AW687" s="13" t="s">
        <v>35</v>
      </c>
      <c r="AX687" s="13" t="s">
        <v>75</v>
      </c>
      <c r="AY687" s="212" t="s">
        <v>137</v>
      </c>
    </row>
    <row r="688" spans="2:51" s="14" customFormat="1" ht="11.25">
      <c r="B688" s="213"/>
      <c r="C688" s="214"/>
      <c r="D688" s="203" t="s">
        <v>145</v>
      </c>
      <c r="E688" s="215" t="s">
        <v>19</v>
      </c>
      <c r="F688" s="216" t="s">
        <v>147</v>
      </c>
      <c r="G688" s="214"/>
      <c r="H688" s="217">
        <v>1318.714</v>
      </c>
      <c r="I688" s="218"/>
      <c r="J688" s="214"/>
      <c r="K688" s="214"/>
      <c r="L688" s="219"/>
      <c r="M688" s="220"/>
      <c r="N688" s="221"/>
      <c r="O688" s="221"/>
      <c r="P688" s="221"/>
      <c r="Q688" s="221"/>
      <c r="R688" s="221"/>
      <c r="S688" s="221"/>
      <c r="T688" s="222"/>
      <c r="AT688" s="223" t="s">
        <v>145</v>
      </c>
      <c r="AU688" s="223" t="s">
        <v>85</v>
      </c>
      <c r="AV688" s="14" t="s">
        <v>144</v>
      </c>
      <c r="AW688" s="14" t="s">
        <v>35</v>
      </c>
      <c r="AX688" s="14" t="s">
        <v>83</v>
      </c>
      <c r="AY688" s="223" t="s">
        <v>137</v>
      </c>
    </row>
    <row r="689" spans="1:65" s="2" customFormat="1" ht="16.5" customHeight="1">
      <c r="A689" s="35"/>
      <c r="B689" s="36"/>
      <c r="C689" s="188" t="s">
        <v>653</v>
      </c>
      <c r="D689" s="188" t="s">
        <v>139</v>
      </c>
      <c r="E689" s="189" t="s">
        <v>1021</v>
      </c>
      <c r="F689" s="190" t="s">
        <v>1022</v>
      </c>
      <c r="G689" s="191" t="s">
        <v>216</v>
      </c>
      <c r="H689" s="192">
        <v>79122.84</v>
      </c>
      <c r="I689" s="193"/>
      <c r="J689" s="194">
        <f>ROUND(I689*H689,2)</f>
        <v>0</v>
      </c>
      <c r="K689" s="190" t="s">
        <v>143</v>
      </c>
      <c r="L689" s="40"/>
      <c r="M689" s="195" t="s">
        <v>19</v>
      </c>
      <c r="N689" s="196" t="s">
        <v>46</v>
      </c>
      <c r="O689" s="65"/>
      <c r="P689" s="197">
        <f>O689*H689</f>
        <v>0</v>
      </c>
      <c r="Q689" s="197">
        <v>0</v>
      </c>
      <c r="R689" s="197">
        <f>Q689*H689</f>
        <v>0</v>
      </c>
      <c r="S689" s="197">
        <v>0</v>
      </c>
      <c r="T689" s="198">
        <f>S689*H689</f>
        <v>0</v>
      </c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R689" s="199" t="s">
        <v>144</v>
      </c>
      <c r="AT689" s="199" t="s">
        <v>139</v>
      </c>
      <c r="AU689" s="199" t="s">
        <v>85</v>
      </c>
      <c r="AY689" s="18" t="s">
        <v>137</v>
      </c>
      <c r="BE689" s="200">
        <f>IF(N689="základní",J689,0)</f>
        <v>0</v>
      </c>
      <c r="BF689" s="200">
        <f>IF(N689="snížená",J689,0)</f>
        <v>0</v>
      </c>
      <c r="BG689" s="200">
        <f>IF(N689="zákl. přenesená",J689,0)</f>
        <v>0</v>
      </c>
      <c r="BH689" s="200">
        <f>IF(N689="sníž. přenesená",J689,0)</f>
        <v>0</v>
      </c>
      <c r="BI689" s="200">
        <f>IF(N689="nulová",J689,0)</f>
        <v>0</v>
      </c>
      <c r="BJ689" s="18" t="s">
        <v>83</v>
      </c>
      <c r="BK689" s="200">
        <f>ROUND(I689*H689,2)</f>
        <v>0</v>
      </c>
      <c r="BL689" s="18" t="s">
        <v>144</v>
      </c>
      <c r="BM689" s="199" t="s">
        <v>1023</v>
      </c>
    </row>
    <row r="690" spans="2:51" s="13" customFormat="1" ht="11.25">
      <c r="B690" s="201"/>
      <c r="C690" s="202"/>
      <c r="D690" s="203" t="s">
        <v>145</v>
      </c>
      <c r="E690" s="204" t="s">
        <v>19</v>
      </c>
      <c r="F690" s="205" t="s">
        <v>1024</v>
      </c>
      <c r="G690" s="202"/>
      <c r="H690" s="206">
        <v>79122.84</v>
      </c>
      <c r="I690" s="207"/>
      <c r="J690" s="202"/>
      <c r="K690" s="202"/>
      <c r="L690" s="208"/>
      <c r="M690" s="209"/>
      <c r="N690" s="210"/>
      <c r="O690" s="210"/>
      <c r="P690" s="210"/>
      <c r="Q690" s="210"/>
      <c r="R690" s="210"/>
      <c r="S690" s="210"/>
      <c r="T690" s="211"/>
      <c r="AT690" s="212" t="s">
        <v>145</v>
      </c>
      <c r="AU690" s="212" t="s">
        <v>85</v>
      </c>
      <c r="AV690" s="13" t="s">
        <v>85</v>
      </c>
      <c r="AW690" s="13" t="s">
        <v>35</v>
      </c>
      <c r="AX690" s="13" t="s">
        <v>75</v>
      </c>
      <c r="AY690" s="212" t="s">
        <v>137</v>
      </c>
    </row>
    <row r="691" spans="2:51" s="14" customFormat="1" ht="11.25">
      <c r="B691" s="213"/>
      <c r="C691" s="214"/>
      <c r="D691" s="203" t="s">
        <v>145</v>
      </c>
      <c r="E691" s="215" t="s">
        <v>19</v>
      </c>
      <c r="F691" s="216" t="s">
        <v>147</v>
      </c>
      <c r="G691" s="214"/>
      <c r="H691" s="217">
        <v>79122.84</v>
      </c>
      <c r="I691" s="218"/>
      <c r="J691" s="214"/>
      <c r="K691" s="214"/>
      <c r="L691" s="219"/>
      <c r="M691" s="220"/>
      <c r="N691" s="221"/>
      <c r="O691" s="221"/>
      <c r="P691" s="221"/>
      <c r="Q691" s="221"/>
      <c r="R691" s="221"/>
      <c r="S691" s="221"/>
      <c r="T691" s="222"/>
      <c r="AT691" s="223" t="s">
        <v>145</v>
      </c>
      <c r="AU691" s="223" t="s">
        <v>85</v>
      </c>
      <c r="AV691" s="14" t="s">
        <v>144</v>
      </c>
      <c r="AW691" s="14" t="s">
        <v>35</v>
      </c>
      <c r="AX691" s="14" t="s">
        <v>83</v>
      </c>
      <c r="AY691" s="223" t="s">
        <v>137</v>
      </c>
    </row>
    <row r="692" spans="1:65" s="2" customFormat="1" ht="16.5" customHeight="1">
      <c r="A692" s="35"/>
      <c r="B692" s="36"/>
      <c r="C692" s="188" t="s">
        <v>1025</v>
      </c>
      <c r="D692" s="188" t="s">
        <v>139</v>
      </c>
      <c r="E692" s="189" t="s">
        <v>1026</v>
      </c>
      <c r="F692" s="190" t="s">
        <v>1027</v>
      </c>
      <c r="G692" s="191" t="s">
        <v>216</v>
      </c>
      <c r="H692" s="192">
        <v>1318.714</v>
      </c>
      <c r="I692" s="193"/>
      <c r="J692" s="194">
        <f>ROUND(I692*H692,2)</f>
        <v>0</v>
      </c>
      <c r="K692" s="190" t="s">
        <v>143</v>
      </c>
      <c r="L692" s="40"/>
      <c r="M692" s="195" t="s">
        <v>19</v>
      </c>
      <c r="N692" s="196" t="s">
        <v>46</v>
      </c>
      <c r="O692" s="65"/>
      <c r="P692" s="197">
        <f>O692*H692</f>
        <v>0</v>
      </c>
      <c r="Q692" s="197">
        <v>0</v>
      </c>
      <c r="R692" s="197">
        <f>Q692*H692</f>
        <v>0</v>
      </c>
      <c r="S692" s="197">
        <v>0</v>
      </c>
      <c r="T692" s="198">
        <f>S692*H692</f>
        <v>0</v>
      </c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R692" s="199" t="s">
        <v>144</v>
      </c>
      <c r="AT692" s="199" t="s">
        <v>139</v>
      </c>
      <c r="AU692" s="199" t="s">
        <v>85</v>
      </c>
      <c r="AY692" s="18" t="s">
        <v>137</v>
      </c>
      <c r="BE692" s="200">
        <f>IF(N692="základní",J692,0)</f>
        <v>0</v>
      </c>
      <c r="BF692" s="200">
        <f>IF(N692="snížená",J692,0)</f>
        <v>0</v>
      </c>
      <c r="BG692" s="200">
        <f>IF(N692="zákl. přenesená",J692,0)</f>
        <v>0</v>
      </c>
      <c r="BH692" s="200">
        <f>IF(N692="sníž. přenesená",J692,0)</f>
        <v>0</v>
      </c>
      <c r="BI692" s="200">
        <f>IF(N692="nulová",J692,0)</f>
        <v>0</v>
      </c>
      <c r="BJ692" s="18" t="s">
        <v>83</v>
      </c>
      <c r="BK692" s="200">
        <f>ROUND(I692*H692,2)</f>
        <v>0</v>
      </c>
      <c r="BL692" s="18" t="s">
        <v>144</v>
      </c>
      <c r="BM692" s="199" t="s">
        <v>1028</v>
      </c>
    </row>
    <row r="693" spans="1:65" s="2" customFormat="1" ht="21.75" customHeight="1">
      <c r="A693" s="35"/>
      <c r="B693" s="36"/>
      <c r="C693" s="188" t="s">
        <v>657</v>
      </c>
      <c r="D693" s="188" t="s">
        <v>139</v>
      </c>
      <c r="E693" s="189" t="s">
        <v>1029</v>
      </c>
      <c r="F693" s="190" t="s">
        <v>1030</v>
      </c>
      <c r="G693" s="191" t="s">
        <v>273</v>
      </c>
      <c r="H693" s="192">
        <v>2</v>
      </c>
      <c r="I693" s="193"/>
      <c r="J693" s="194">
        <f>ROUND(I693*H693,2)</f>
        <v>0</v>
      </c>
      <c r="K693" s="190" t="s">
        <v>143</v>
      </c>
      <c r="L693" s="40"/>
      <c r="M693" s="195" t="s">
        <v>19</v>
      </c>
      <c r="N693" s="196" t="s">
        <v>46</v>
      </c>
      <c r="O693" s="65"/>
      <c r="P693" s="197">
        <f>O693*H693</f>
        <v>0</v>
      </c>
      <c r="Q693" s="197">
        <v>0</v>
      </c>
      <c r="R693" s="197">
        <f>Q693*H693</f>
        <v>0</v>
      </c>
      <c r="S693" s="197">
        <v>0</v>
      </c>
      <c r="T693" s="198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199" t="s">
        <v>144</v>
      </c>
      <c r="AT693" s="199" t="s">
        <v>139</v>
      </c>
      <c r="AU693" s="199" t="s">
        <v>85</v>
      </c>
      <c r="AY693" s="18" t="s">
        <v>137</v>
      </c>
      <c r="BE693" s="200">
        <f>IF(N693="základní",J693,0)</f>
        <v>0</v>
      </c>
      <c r="BF693" s="200">
        <f>IF(N693="snížená",J693,0)</f>
        <v>0</v>
      </c>
      <c r="BG693" s="200">
        <f>IF(N693="zákl. přenesená",J693,0)</f>
        <v>0</v>
      </c>
      <c r="BH693" s="200">
        <f>IF(N693="sníž. přenesená",J693,0)</f>
        <v>0</v>
      </c>
      <c r="BI693" s="200">
        <f>IF(N693="nulová",J693,0)</f>
        <v>0</v>
      </c>
      <c r="BJ693" s="18" t="s">
        <v>83</v>
      </c>
      <c r="BK693" s="200">
        <f>ROUND(I693*H693,2)</f>
        <v>0</v>
      </c>
      <c r="BL693" s="18" t="s">
        <v>144</v>
      </c>
      <c r="BM693" s="199" t="s">
        <v>1031</v>
      </c>
    </row>
    <row r="694" spans="1:65" s="2" customFormat="1" ht="21.75" customHeight="1">
      <c r="A694" s="35"/>
      <c r="B694" s="36"/>
      <c r="C694" s="188" t="s">
        <v>1032</v>
      </c>
      <c r="D694" s="188" t="s">
        <v>139</v>
      </c>
      <c r="E694" s="189" t="s">
        <v>1033</v>
      </c>
      <c r="F694" s="190" t="s">
        <v>1034</v>
      </c>
      <c r="G694" s="191" t="s">
        <v>273</v>
      </c>
      <c r="H694" s="192">
        <v>60</v>
      </c>
      <c r="I694" s="193"/>
      <c r="J694" s="194">
        <f>ROUND(I694*H694,2)</f>
        <v>0</v>
      </c>
      <c r="K694" s="190" t="s">
        <v>143</v>
      </c>
      <c r="L694" s="40"/>
      <c r="M694" s="195" t="s">
        <v>19</v>
      </c>
      <c r="N694" s="196" t="s">
        <v>46</v>
      </c>
      <c r="O694" s="65"/>
      <c r="P694" s="197">
        <f>O694*H694</f>
        <v>0</v>
      </c>
      <c r="Q694" s="197">
        <v>0</v>
      </c>
      <c r="R694" s="197">
        <f>Q694*H694</f>
        <v>0</v>
      </c>
      <c r="S694" s="197">
        <v>0</v>
      </c>
      <c r="T694" s="198">
        <f>S694*H694</f>
        <v>0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R694" s="199" t="s">
        <v>144</v>
      </c>
      <c r="AT694" s="199" t="s">
        <v>139</v>
      </c>
      <c r="AU694" s="199" t="s">
        <v>85</v>
      </c>
      <c r="AY694" s="18" t="s">
        <v>137</v>
      </c>
      <c r="BE694" s="200">
        <f>IF(N694="základní",J694,0)</f>
        <v>0</v>
      </c>
      <c r="BF694" s="200">
        <f>IF(N694="snížená",J694,0)</f>
        <v>0</v>
      </c>
      <c r="BG694" s="200">
        <f>IF(N694="zákl. přenesená",J694,0)</f>
        <v>0</v>
      </c>
      <c r="BH694" s="200">
        <f>IF(N694="sníž. přenesená",J694,0)</f>
        <v>0</v>
      </c>
      <c r="BI694" s="200">
        <f>IF(N694="nulová",J694,0)</f>
        <v>0</v>
      </c>
      <c r="BJ694" s="18" t="s">
        <v>83</v>
      </c>
      <c r="BK694" s="200">
        <f>ROUND(I694*H694,2)</f>
        <v>0</v>
      </c>
      <c r="BL694" s="18" t="s">
        <v>144</v>
      </c>
      <c r="BM694" s="199" t="s">
        <v>1035</v>
      </c>
    </row>
    <row r="695" spans="2:51" s="13" customFormat="1" ht="11.25">
      <c r="B695" s="201"/>
      <c r="C695" s="202"/>
      <c r="D695" s="203" t="s">
        <v>145</v>
      </c>
      <c r="E695" s="204" t="s">
        <v>19</v>
      </c>
      <c r="F695" s="205" t="s">
        <v>1036</v>
      </c>
      <c r="G695" s="202"/>
      <c r="H695" s="206">
        <v>60</v>
      </c>
      <c r="I695" s="207"/>
      <c r="J695" s="202"/>
      <c r="K695" s="202"/>
      <c r="L695" s="208"/>
      <c r="M695" s="209"/>
      <c r="N695" s="210"/>
      <c r="O695" s="210"/>
      <c r="P695" s="210"/>
      <c r="Q695" s="210"/>
      <c r="R695" s="210"/>
      <c r="S695" s="210"/>
      <c r="T695" s="211"/>
      <c r="AT695" s="212" t="s">
        <v>145</v>
      </c>
      <c r="AU695" s="212" t="s">
        <v>85</v>
      </c>
      <c r="AV695" s="13" t="s">
        <v>85</v>
      </c>
      <c r="AW695" s="13" t="s">
        <v>35</v>
      </c>
      <c r="AX695" s="13" t="s">
        <v>75</v>
      </c>
      <c r="AY695" s="212" t="s">
        <v>137</v>
      </c>
    </row>
    <row r="696" spans="2:51" s="14" customFormat="1" ht="11.25">
      <c r="B696" s="213"/>
      <c r="C696" s="214"/>
      <c r="D696" s="203" t="s">
        <v>145</v>
      </c>
      <c r="E696" s="215" t="s">
        <v>19</v>
      </c>
      <c r="F696" s="216" t="s">
        <v>147</v>
      </c>
      <c r="G696" s="214"/>
      <c r="H696" s="217">
        <v>60</v>
      </c>
      <c r="I696" s="218"/>
      <c r="J696" s="214"/>
      <c r="K696" s="214"/>
      <c r="L696" s="219"/>
      <c r="M696" s="220"/>
      <c r="N696" s="221"/>
      <c r="O696" s="221"/>
      <c r="P696" s="221"/>
      <c r="Q696" s="221"/>
      <c r="R696" s="221"/>
      <c r="S696" s="221"/>
      <c r="T696" s="222"/>
      <c r="AT696" s="223" t="s">
        <v>145</v>
      </c>
      <c r="AU696" s="223" t="s">
        <v>85</v>
      </c>
      <c r="AV696" s="14" t="s">
        <v>144</v>
      </c>
      <c r="AW696" s="14" t="s">
        <v>35</v>
      </c>
      <c r="AX696" s="14" t="s">
        <v>83</v>
      </c>
      <c r="AY696" s="223" t="s">
        <v>137</v>
      </c>
    </row>
    <row r="697" spans="1:65" s="2" customFormat="1" ht="21.75" customHeight="1">
      <c r="A697" s="35"/>
      <c r="B697" s="36"/>
      <c r="C697" s="188" t="s">
        <v>660</v>
      </c>
      <c r="D697" s="188" t="s">
        <v>139</v>
      </c>
      <c r="E697" s="189" t="s">
        <v>1037</v>
      </c>
      <c r="F697" s="190" t="s">
        <v>1038</v>
      </c>
      <c r="G697" s="191" t="s">
        <v>273</v>
      </c>
      <c r="H697" s="192">
        <v>2</v>
      </c>
      <c r="I697" s="193"/>
      <c r="J697" s="194">
        <f>ROUND(I697*H697,2)</f>
        <v>0</v>
      </c>
      <c r="K697" s="190" t="s">
        <v>143</v>
      </c>
      <c r="L697" s="40"/>
      <c r="M697" s="195" t="s">
        <v>19</v>
      </c>
      <c r="N697" s="196" t="s">
        <v>46</v>
      </c>
      <c r="O697" s="65"/>
      <c r="P697" s="197">
        <f>O697*H697</f>
        <v>0</v>
      </c>
      <c r="Q697" s="197">
        <v>0</v>
      </c>
      <c r="R697" s="197">
        <f>Q697*H697</f>
        <v>0</v>
      </c>
      <c r="S697" s="197">
        <v>0</v>
      </c>
      <c r="T697" s="198">
        <f>S697*H697</f>
        <v>0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R697" s="199" t="s">
        <v>144</v>
      </c>
      <c r="AT697" s="199" t="s">
        <v>139</v>
      </c>
      <c r="AU697" s="199" t="s">
        <v>85</v>
      </c>
      <c r="AY697" s="18" t="s">
        <v>137</v>
      </c>
      <c r="BE697" s="200">
        <f>IF(N697="základní",J697,0)</f>
        <v>0</v>
      </c>
      <c r="BF697" s="200">
        <f>IF(N697="snížená",J697,0)</f>
        <v>0</v>
      </c>
      <c r="BG697" s="200">
        <f>IF(N697="zákl. přenesená",J697,0)</f>
        <v>0</v>
      </c>
      <c r="BH697" s="200">
        <f>IF(N697="sníž. přenesená",J697,0)</f>
        <v>0</v>
      </c>
      <c r="BI697" s="200">
        <f>IF(N697="nulová",J697,0)</f>
        <v>0</v>
      </c>
      <c r="BJ697" s="18" t="s">
        <v>83</v>
      </c>
      <c r="BK697" s="200">
        <f>ROUND(I697*H697,2)</f>
        <v>0</v>
      </c>
      <c r="BL697" s="18" t="s">
        <v>144</v>
      </c>
      <c r="BM697" s="199" t="s">
        <v>1039</v>
      </c>
    </row>
    <row r="698" spans="1:65" s="2" customFormat="1" ht="21.75" customHeight="1">
      <c r="A698" s="35"/>
      <c r="B698" s="36"/>
      <c r="C698" s="188" t="s">
        <v>1040</v>
      </c>
      <c r="D698" s="188" t="s">
        <v>139</v>
      </c>
      <c r="E698" s="189" t="s">
        <v>1041</v>
      </c>
      <c r="F698" s="190" t="s">
        <v>1042</v>
      </c>
      <c r="G698" s="191" t="s">
        <v>273</v>
      </c>
      <c r="H698" s="192">
        <v>2</v>
      </c>
      <c r="I698" s="193"/>
      <c r="J698" s="194">
        <f>ROUND(I698*H698,2)</f>
        <v>0</v>
      </c>
      <c r="K698" s="190" t="s">
        <v>143</v>
      </c>
      <c r="L698" s="40"/>
      <c r="M698" s="195" t="s">
        <v>19</v>
      </c>
      <c r="N698" s="196" t="s">
        <v>46</v>
      </c>
      <c r="O698" s="65"/>
      <c r="P698" s="197">
        <f>O698*H698</f>
        <v>0</v>
      </c>
      <c r="Q698" s="197">
        <v>0</v>
      </c>
      <c r="R698" s="197">
        <f>Q698*H698</f>
        <v>0</v>
      </c>
      <c r="S698" s="197">
        <v>0</v>
      </c>
      <c r="T698" s="198">
        <f>S698*H698</f>
        <v>0</v>
      </c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R698" s="199" t="s">
        <v>144</v>
      </c>
      <c r="AT698" s="199" t="s">
        <v>139</v>
      </c>
      <c r="AU698" s="199" t="s">
        <v>85</v>
      </c>
      <c r="AY698" s="18" t="s">
        <v>137</v>
      </c>
      <c r="BE698" s="200">
        <f>IF(N698="základní",J698,0)</f>
        <v>0</v>
      </c>
      <c r="BF698" s="200">
        <f>IF(N698="snížená",J698,0)</f>
        <v>0</v>
      </c>
      <c r="BG698" s="200">
        <f>IF(N698="zákl. přenesená",J698,0)</f>
        <v>0</v>
      </c>
      <c r="BH698" s="200">
        <f>IF(N698="sníž. přenesená",J698,0)</f>
        <v>0</v>
      </c>
      <c r="BI698" s="200">
        <f>IF(N698="nulová",J698,0)</f>
        <v>0</v>
      </c>
      <c r="BJ698" s="18" t="s">
        <v>83</v>
      </c>
      <c r="BK698" s="200">
        <f>ROUND(I698*H698,2)</f>
        <v>0</v>
      </c>
      <c r="BL698" s="18" t="s">
        <v>144</v>
      </c>
      <c r="BM698" s="199" t="s">
        <v>1043</v>
      </c>
    </row>
    <row r="699" spans="1:65" s="2" customFormat="1" ht="21.75" customHeight="1">
      <c r="A699" s="35"/>
      <c r="B699" s="36"/>
      <c r="C699" s="188" t="s">
        <v>666</v>
      </c>
      <c r="D699" s="188" t="s">
        <v>139</v>
      </c>
      <c r="E699" s="189" t="s">
        <v>1044</v>
      </c>
      <c r="F699" s="190" t="s">
        <v>1045</v>
      </c>
      <c r="G699" s="191" t="s">
        <v>273</v>
      </c>
      <c r="H699" s="192">
        <v>60</v>
      </c>
      <c r="I699" s="193"/>
      <c r="J699" s="194">
        <f>ROUND(I699*H699,2)</f>
        <v>0</v>
      </c>
      <c r="K699" s="190" t="s">
        <v>143</v>
      </c>
      <c r="L699" s="40"/>
      <c r="M699" s="195" t="s">
        <v>19</v>
      </c>
      <c r="N699" s="196" t="s">
        <v>46</v>
      </c>
      <c r="O699" s="65"/>
      <c r="P699" s="197">
        <f>O699*H699</f>
        <v>0</v>
      </c>
      <c r="Q699" s="197">
        <v>0</v>
      </c>
      <c r="R699" s="197">
        <f>Q699*H699</f>
        <v>0</v>
      </c>
      <c r="S699" s="197">
        <v>0</v>
      </c>
      <c r="T699" s="198">
        <f>S699*H699</f>
        <v>0</v>
      </c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R699" s="199" t="s">
        <v>144</v>
      </c>
      <c r="AT699" s="199" t="s">
        <v>139</v>
      </c>
      <c r="AU699" s="199" t="s">
        <v>85</v>
      </c>
      <c r="AY699" s="18" t="s">
        <v>137</v>
      </c>
      <c r="BE699" s="200">
        <f>IF(N699="základní",J699,0)</f>
        <v>0</v>
      </c>
      <c r="BF699" s="200">
        <f>IF(N699="snížená",J699,0)</f>
        <v>0</v>
      </c>
      <c r="BG699" s="200">
        <f>IF(N699="zákl. přenesená",J699,0)</f>
        <v>0</v>
      </c>
      <c r="BH699" s="200">
        <f>IF(N699="sníž. přenesená",J699,0)</f>
        <v>0</v>
      </c>
      <c r="BI699" s="200">
        <f>IF(N699="nulová",J699,0)</f>
        <v>0</v>
      </c>
      <c r="BJ699" s="18" t="s">
        <v>83</v>
      </c>
      <c r="BK699" s="200">
        <f>ROUND(I699*H699,2)</f>
        <v>0</v>
      </c>
      <c r="BL699" s="18" t="s">
        <v>144</v>
      </c>
      <c r="BM699" s="199" t="s">
        <v>1046</v>
      </c>
    </row>
    <row r="700" spans="2:51" s="13" customFormat="1" ht="11.25">
      <c r="B700" s="201"/>
      <c r="C700" s="202"/>
      <c r="D700" s="203" t="s">
        <v>145</v>
      </c>
      <c r="E700" s="204" t="s">
        <v>19</v>
      </c>
      <c r="F700" s="205" t="s">
        <v>1036</v>
      </c>
      <c r="G700" s="202"/>
      <c r="H700" s="206">
        <v>60</v>
      </c>
      <c r="I700" s="207"/>
      <c r="J700" s="202"/>
      <c r="K700" s="202"/>
      <c r="L700" s="208"/>
      <c r="M700" s="209"/>
      <c r="N700" s="210"/>
      <c r="O700" s="210"/>
      <c r="P700" s="210"/>
      <c r="Q700" s="210"/>
      <c r="R700" s="210"/>
      <c r="S700" s="210"/>
      <c r="T700" s="211"/>
      <c r="AT700" s="212" t="s">
        <v>145</v>
      </c>
      <c r="AU700" s="212" t="s">
        <v>85</v>
      </c>
      <c r="AV700" s="13" t="s">
        <v>85</v>
      </c>
      <c r="AW700" s="13" t="s">
        <v>35</v>
      </c>
      <c r="AX700" s="13" t="s">
        <v>75</v>
      </c>
      <c r="AY700" s="212" t="s">
        <v>137</v>
      </c>
    </row>
    <row r="701" spans="2:51" s="14" customFormat="1" ht="11.25">
      <c r="B701" s="213"/>
      <c r="C701" s="214"/>
      <c r="D701" s="203" t="s">
        <v>145</v>
      </c>
      <c r="E701" s="215" t="s">
        <v>19</v>
      </c>
      <c r="F701" s="216" t="s">
        <v>147</v>
      </c>
      <c r="G701" s="214"/>
      <c r="H701" s="217">
        <v>60</v>
      </c>
      <c r="I701" s="218"/>
      <c r="J701" s="214"/>
      <c r="K701" s="214"/>
      <c r="L701" s="219"/>
      <c r="M701" s="220"/>
      <c r="N701" s="221"/>
      <c r="O701" s="221"/>
      <c r="P701" s="221"/>
      <c r="Q701" s="221"/>
      <c r="R701" s="221"/>
      <c r="S701" s="221"/>
      <c r="T701" s="222"/>
      <c r="AT701" s="223" t="s">
        <v>145</v>
      </c>
      <c r="AU701" s="223" t="s">
        <v>85</v>
      </c>
      <c r="AV701" s="14" t="s">
        <v>144</v>
      </c>
      <c r="AW701" s="14" t="s">
        <v>35</v>
      </c>
      <c r="AX701" s="14" t="s">
        <v>83</v>
      </c>
      <c r="AY701" s="223" t="s">
        <v>137</v>
      </c>
    </row>
    <row r="702" spans="1:65" s="2" customFormat="1" ht="21.75" customHeight="1">
      <c r="A702" s="35"/>
      <c r="B702" s="36"/>
      <c r="C702" s="188" t="s">
        <v>1047</v>
      </c>
      <c r="D702" s="188" t="s">
        <v>139</v>
      </c>
      <c r="E702" s="189" t="s">
        <v>1048</v>
      </c>
      <c r="F702" s="190" t="s">
        <v>1049</v>
      </c>
      <c r="G702" s="191" t="s">
        <v>273</v>
      </c>
      <c r="H702" s="192">
        <v>2</v>
      </c>
      <c r="I702" s="193"/>
      <c r="J702" s="194">
        <f>ROUND(I702*H702,2)</f>
        <v>0</v>
      </c>
      <c r="K702" s="190" t="s">
        <v>143</v>
      </c>
      <c r="L702" s="40"/>
      <c r="M702" s="195" t="s">
        <v>19</v>
      </c>
      <c r="N702" s="196" t="s">
        <v>46</v>
      </c>
      <c r="O702" s="65"/>
      <c r="P702" s="197">
        <f>O702*H702</f>
        <v>0</v>
      </c>
      <c r="Q702" s="197">
        <v>0</v>
      </c>
      <c r="R702" s="197">
        <f>Q702*H702</f>
        <v>0</v>
      </c>
      <c r="S702" s="197">
        <v>0</v>
      </c>
      <c r="T702" s="198">
        <f>S702*H702</f>
        <v>0</v>
      </c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R702" s="199" t="s">
        <v>144</v>
      </c>
      <c r="AT702" s="199" t="s">
        <v>139</v>
      </c>
      <c r="AU702" s="199" t="s">
        <v>85</v>
      </c>
      <c r="AY702" s="18" t="s">
        <v>137</v>
      </c>
      <c r="BE702" s="200">
        <f>IF(N702="základní",J702,0)</f>
        <v>0</v>
      </c>
      <c r="BF702" s="200">
        <f>IF(N702="snížená",J702,0)</f>
        <v>0</v>
      </c>
      <c r="BG702" s="200">
        <f>IF(N702="zákl. přenesená",J702,0)</f>
        <v>0</v>
      </c>
      <c r="BH702" s="200">
        <f>IF(N702="sníž. přenesená",J702,0)</f>
        <v>0</v>
      </c>
      <c r="BI702" s="200">
        <f>IF(N702="nulová",J702,0)</f>
        <v>0</v>
      </c>
      <c r="BJ702" s="18" t="s">
        <v>83</v>
      </c>
      <c r="BK702" s="200">
        <f>ROUND(I702*H702,2)</f>
        <v>0</v>
      </c>
      <c r="BL702" s="18" t="s">
        <v>144</v>
      </c>
      <c r="BM702" s="199" t="s">
        <v>1050</v>
      </c>
    </row>
    <row r="703" spans="1:65" s="2" customFormat="1" ht="16.5" customHeight="1">
      <c r="A703" s="35"/>
      <c r="B703" s="36"/>
      <c r="C703" s="188" t="s">
        <v>667</v>
      </c>
      <c r="D703" s="188" t="s">
        <v>139</v>
      </c>
      <c r="E703" s="189" t="s">
        <v>1051</v>
      </c>
      <c r="F703" s="190" t="s">
        <v>1052</v>
      </c>
      <c r="G703" s="191" t="s">
        <v>216</v>
      </c>
      <c r="H703" s="192">
        <v>121.75</v>
      </c>
      <c r="I703" s="193"/>
      <c r="J703" s="194">
        <f>ROUND(I703*H703,2)</f>
        <v>0</v>
      </c>
      <c r="K703" s="190" t="s">
        <v>143</v>
      </c>
      <c r="L703" s="40"/>
      <c r="M703" s="195" t="s">
        <v>19</v>
      </c>
      <c r="N703" s="196" t="s">
        <v>46</v>
      </c>
      <c r="O703" s="65"/>
      <c r="P703" s="197">
        <f>O703*H703</f>
        <v>0</v>
      </c>
      <c r="Q703" s="197">
        <v>0</v>
      </c>
      <c r="R703" s="197">
        <f>Q703*H703</f>
        <v>0</v>
      </c>
      <c r="S703" s="197">
        <v>0</v>
      </c>
      <c r="T703" s="198">
        <f>S703*H703</f>
        <v>0</v>
      </c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R703" s="199" t="s">
        <v>144</v>
      </c>
      <c r="AT703" s="199" t="s">
        <v>139</v>
      </c>
      <c r="AU703" s="199" t="s">
        <v>85</v>
      </c>
      <c r="AY703" s="18" t="s">
        <v>137</v>
      </c>
      <c r="BE703" s="200">
        <f>IF(N703="základní",J703,0)</f>
        <v>0</v>
      </c>
      <c r="BF703" s="200">
        <f>IF(N703="snížená",J703,0)</f>
        <v>0</v>
      </c>
      <c r="BG703" s="200">
        <f>IF(N703="zákl. přenesená",J703,0)</f>
        <v>0</v>
      </c>
      <c r="BH703" s="200">
        <f>IF(N703="sníž. přenesená",J703,0)</f>
        <v>0</v>
      </c>
      <c r="BI703" s="200">
        <f>IF(N703="nulová",J703,0)</f>
        <v>0</v>
      </c>
      <c r="BJ703" s="18" t="s">
        <v>83</v>
      </c>
      <c r="BK703" s="200">
        <f>ROUND(I703*H703,2)</f>
        <v>0</v>
      </c>
      <c r="BL703" s="18" t="s">
        <v>144</v>
      </c>
      <c r="BM703" s="199" t="s">
        <v>1053</v>
      </c>
    </row>
    <row r="704" spans="2:51" s="15" customFormat="1" ht="11.25">
      <c r="B704" s="224"/>
      <c r="C704" s="225"/>
      <c r="D704" s="203" t="s">
        <v>145</v>
      </c>
      <c r="E704" s="226" t="s">
        <v>19</v>
      </c>
      <c r="F704" s="227" t="s">
        <v>1054</v>
      </c>
      <c r="G704" s="225"/>
      <c r="H704" s="226" t="s">
        <v>19</v>
      </c>
      <c r="I704" s="228"/>
      <c r="J704" s="225"/>
      <c r="K704" s="225"/>
      <c r="L704" s="229"/>
      <c r="M704" s="230"/>
      <c r="N704" s="231"/>
      <c r="O704" s="231"/>
      <c r="P704" s="231"/>
      <c r="Q704" s="231"/>
      <c r="R704" s="231"/>
      <c r="S704" s="231"/>
      <c r="T704" s="232"/>
      <c r="AT704" s="233" t="s">
        <v>145</v>
      </c>
      <c r="AU704" s="233" t="s">
        <v>85</v>
      </c>
      <c r="AV704" s="15" t="s">
        <v>83</v>
      </c>
      <c r="AW704" s="15" t="s">
        <v>35</v>
      </c>
      <c r="AX704" s="15" t="s">
        <v>75</v>
      </c>
      <c r="AY704" s="233" t="s">
        <v>137</v>
      </c>
    </row>
    <row r="705" spans="2:51" s="13" customFormat="1" ht="11.25">
      <c r="B705" s="201"/>
      <c r="C705" s="202"/>
      <c r="D705" s="203" t="s">
        <v>145</v>
      </c>
      <c r="E705" s="204" t="s">
        <v>19</v>
      </c>
      <c r="F705" s="205" t="s">
        <v>1055</v>
      </c>
      <c r="G705" s="202"/>
      <c r="H705" s="206">
        <v>6.3</v>
      </c>
      <c r="I705" s="207"/>
      <c r="J705" s="202"/>
      <c r="K705" s="202"/>
      <c r="L705" s="208"/>
      <c r="M705" s="209"/>
      <c r="N705" s="210"/>
      <c r="O705" s="210"/>
      <c r="P705" s="210"/>
      <c r="Q705" s="210"/>
      <c r="R705" s="210"/>
      <c r="S705" s="210"/>
      <c r="T705" s="211"/>
      <c r="AT705" s="212" t="s">
        <v>145</v>
      </c>
      <c r="AU705" s="212" t="s">
        <v>85</v>
      </c>
      <c r="AV705" s="13" t="s">
        <v>85</v>
      </c>
      <c r="AW705" s="13" t="s">
        <v>35</v>
      </c>
      <c r="AX705" s="13" t="s">
        <v>75</v>
      </c>
      <c r="AY705" s="212" t="s">
        <v>137</v>
      </c>
    </row>
    <row r="706" spans="2:51" s="15" customFormat="1" ht="11.25">
      <c r="B706" s="224"/>
      <c r="C706" s="225"/>
      <c r="D706" s="203" t="s">
        <v>145</v>
      </c>
      <c r="E706" s="226" t="s">
        <v>19</v>
      </c>
      <c r="F706" s="227" t="s">
        <v>688</v>
      </c>
      <c r="G706" s="225"/>
      <c r="H706" s="226" t="s">
        <v>19</v>
      </c>
      <c r="I706" s="228"/>
      <c r="J706" s="225"/>
      <c r="K706" s="225"/>
      <c r="L706" s="229"/>
      <c r="M706" s="230"/>
      <c r="N706" s="231"/>
      <c r="O706" s="231"/>
      <c r="P706" s="231"/>
      <c r="Q706" s="231"/>
      <c r="R706" s="231"/>
      <c r="S706" s="231"/>
      <c r="T706" s="232"/>
      <c r="AT706" s="233" t="s">
        <v>145</v>
      </c>
      <c r="AU706" s="233" t="s">
        <v>85</v>
      </c>
      <c r="AV706" s="15" t="s">
        <v>83</v>
      </c>
      <c r="AW706" s="15" t="s">
        <v>35</v>
      </c>
      <c r="AX706" s="15" t="s">
        <v>75</v>
      </c>
      <c r="AY706" s="233" t="s">
        <v>137</v>
      </c>
    </row>
    <row r="707" spans="2:51" s="13" customFormat="1" ht="11.25">
      <c r="B707" s="201"/>
      <c r="C707" s="202"/>
      <c r="D707" s="203" t="s">
        <v>145</v>
      </c>
      <c r="E707" s="204" t="s">
        <v>19</v>
      </c>
      <c r="F707" s="205" t="s">
        <v>1056</v>
      </c>
      <c r="G707" s="202"/>
      <c r="H707" s="206">
        <v>35.75</v>
      </c>
      <c r="I707" s="207"/>
      <c r="J707" s="202"/>
      <c r="K707" s="202"/>
      <c r="L707" s="208"/>
      <c r="M707" s="209"/>
      <c r="N707" s="210"/>
      <c r="O707" s="210"/>
      <c r="P707" s="210"/>
      <c r="Q707" s="210"/>
      <c r="R707" s="210"/>
      <c r="S707" s="210"/>
      <c r="T707" s="211"/>
      <c r="AT707" s="212" t="s">
        <v>145</v>
      </c>
      <c r="AU707" s="212" t="s">
        <v>85</v>
      </c>
      <c r="AV707" s="13" t="s">
        <v>85</v>
      </c>
      <c r="AW707" s="13" t="s">
        <v>35</v>
      </c>
      <c r="AX707" s="13" t="s">
        <v>75</v>
      </c>
      <c r="AY707" s="212" t="s">
        <v>137</v>
      </c>
    </row>
    <row r="708" spans="2:51" s="15" customFormat="1" ht="11.25">
      <c r="B708" s="224"/>
      <c r="C708" s="225"/>
      <c r="D708" s="203" t="s">
        <v>145</v>
      </c>
      <c r="E708" s="226" t="s">
        <v>19</v>
      </c>
      <c r="F708" s="227" t="s">
        <v>695</v>
      </c>
      <c r="G708" s="225"/>
      <c r="H708" s="226" t="s">
        <v>19</v>
      </c>
      <c r="I708" s="228"/>
      <c r="J708" s="225"/>
      <c r="K708" s="225"/>
      <c r="L708" s="229"/>
      <c r="M708" s="230"/>
      <c r="N708" s="231"/>
      <c r="O708" s="231"/>
      <c r="P708" s="231"/>
      <c r="Q708" s="231"/>
      <c r="R708" s="231"/>
      <c r="S708" s="231"/>
      <c r="T708" s="232"/>
      <c r="AT708" s="233" t="s">
        <v>145</v>
      </c>
      <c r="AU708" s="233" t="s">
        <v>85</v>
      </c>
      <c r="AV708" s="15" t="s">
        <v>83</v>
      </c>
      <c r="AW708" s="15" t="s">
        <v>35</v>
      </c>
      <c r="AX708" s="15" t="s">
        <v>75</v>
      </c>
      <c r="AY708" s="233" t="s">
        <v>137</v>
      </c>
    </row>
    <row r="709" spans="2:51" s="13" customFormat="1" ht="11.25">
      <c r="B709" s="201"/>
      <c r="C709" s="202"/>
      <c r="D709" s="203" t="s">
        <v>145</v>
      </c>
      <c r="E709" s="204" t="s">
        <v>19</v>
      </c>
      <c r="F709" s="205" t="s">
        <v>1057</v>
      </c>
      <c r="G709" s="202"/>
      <c r="H709" s="206">
        <v>40.1</v>
      </c>
      <c r="I709" s="207"/>
      <c r="J709" s="202"/>
      <c r="K709" s="202"/>
      <c r="L709" s="208"/>
      <c r="M709" s="209"/>
      <c r="N709" s="210"/>
      <c r="O709" s="210"/>
      <c r="P709" s="210"/>
      <c r="Q709" s="210"/>
      <c r="R709" s="210"/>
      <c r="S709" s="210"/>
      <c r="T709" s="211"/>
      <c r="AT709" s="212" t="s">
        <v>145</v>
      </c>
      <c r="AU709" s="212" t="s">
        <v>85</v>
      </c>
      <c r="AV709" s="13" t="s">
        <v>85</v>
      </c>
      <c r="AW709" s="13" t="s">
        <v>35</v>
      </c>
      <c r="AX709" s="13" t="s">
        <v>75</v>
      </c>
      <c r="AY709" s="212" t="s">
        <v>137</v>
      </c>
    </row>
    <row r="710" spans="2:51" s="15" customFormat="1" ht="11.25">
      <c r="B710" s="224"/>
      <c r="C710" s="225"/>
      <c r="D710" s="203" t="s">
        <v>145</v>
      </c>
      <c r="E710" s="226" t="s">
        <v>19</v>
      </c>
      <c r="F710" s="227" t="s">
        <v>1058</v>
      </c>
      <c r="G710" s="225"/>
      <c r="H710" s="226" t="s">
        <v>19</v>
      </c>
      <c r="I710" s="228"/>
      <c r="J710" s="225"/>
      <c r="K710" s="225"/>
      <c r="L710" s="229"/>
      <c r="M710" s="230"/>
      <c r="N710" s="231"/>
      <c r="O710" s="231"/>
      <c r="P710" s="231"/>
      <c r="Q710" s="231"/>
      <c r="R710" s="231"/>
      <c r="S710" s="231"/>
      <c r="T710" s="232"/>
      <c r="AT710" s="233" t="s">
        <v>145</v>
      </c>
      <c r="AU710" s="233" t="s">
        <v>85</v>
      </c>
      <c r="AV710" s="15" t="s">
        <v>83</v>
      </c>
      <c r="AW710" s="15" t="s">
        <v>35</v>
      </c>
      <c r="AX710" s="15" t="s">
        <v>75</v>
      </c>
      <c r="AY710" s="233" t="s">
        <v>137</v>
      </c>
    </row>
    <row r="711" spans="2:51" s="13" customFormat="1" ht="11.25">
      <c r="B711" s="201"/>
      <c r="C711" s="202"/>
      <c r="D711" s="203" t="s">
        <v>145</v>
      </c>
      <c r="E711" s="204" t="s">
        <v>19</v>
      </c>
      <c r="F711" s="205" t="s">
        <v>1059</v>
      </c>
      <c r="G711" s="202"/>
      <c r="H711" s="206">
        <v>39.6</v>
      </c>
      <c r="I711" s="207"/>
      <c r="J711" s="202"/>
      <c r="K711" s="202"/>
      <c r="L711" s="208"/>
      <c r="M711" s="209"/>
      <c r="N711" s="210"/>
      <c r="O711" s="210"/>
      <c r="P711" s="210"/>
      <c r="Q711" s="210"/>
      <c r="R711" s="210"/>
      <c r="S711" s="210"/>
      <c r="T711" s="211"/>
      <c r="AT711" s="212" t="s">
        <v>145</v>
      </c>
      <c r="AU711" s="212" t="s">
        <v>85</v>
      </c>
      <c r="AV711" s="13" t="s">
        <v>85</v>
      </c>
      <c r="AW711" s="13" t="s">
        <v>35</v>
      </c>
      <c r="AX711" s="13" t="s">
        <v>75</v>
      </c>
      <c r="AY711" s="212" t="s">
        <v>137</v>
      </c>
    </row>
    <row r="712" spans="2:51" s="14" customFormat="1" ht="11.25">
      <c r="B712" s="213"/>
      <c r="C712" s="214"/>
      <c r="D712" s="203" t="s">
        <v>145</v>
      </c>
      <c r="E712" s="215" t="s">
        <v>19</v>
      </c>
      <c r="F712" s="216" t="s">
        <v>147</v>
      </c>
      <c r="G712" s="214"/>
      <c r="H712" s="217">
        <v>121.75</v>
      </c>
      <c r="I712" s="218"/>
      <c r="J712" s="214"/>
      <c r="K712" s="214"/>
      <c r="L712" s="219"/>
      <c r="M712" s="220"/>
      <c r="N712" s="221"/>
      <c r="O712" s="221"/>
      <c r="P712" s="221"/>
      <c r="Q712" s="221"/>
      <c r="R712" s="221"/>
      <c r="S712" s="221"/>
      <c r="T712" s="222"/>
      <c r="AT712" s="223" t="s">
        <v>145</v>
      </c>
      <c r="AU712" s="223" t="s">
        <v>85</v>
      </c>
      <c r="AV712" s="14" t="s">
        <v>144</v>
      </c>
      <c r="AW712" s="14" t="s">
        <v>35</v>
      </c>
      <c r="AX712" s="14" t="s">
        <v>83</v>
      </c>
      <c r="AY712" s="223" t="s">
        <v>137</v>
      </c>
    </row>
    <row r="713" spans="1:65" s="2" customFormat="1" ht="21.75" customHeight="1">
      <c r="A713" s="35"/>
      <c r="B713" s="36"/>
      <c r="C713" s="188" t="s">
        <v>1060</v>
      </c>
      <c r="D713" s="188" t="s">
        <v>139</v>
      </c>
      <c r="E713" s="189" t="s">
        <v>1061</v>
      </c>
      <c r="F713" s="190" t="s">
        <v>1062</v>
      </c>
      <c r="G713" s="191" t="s">
        <v>216</v>
      </c>
      <c r="H713" s="192">
        <v>155.912</v>
      </c>
      <c r="I713" s="193"/>
      <c r="J713" s="194">
        <f>ROUND(I713*H713,2)</f>
        <v>0</v>
      </c>
      <c r="K713" s="190" t="s">
        <v>143</v>
      </c>
      <c r="L713" s="40"/>
      <c r="M713" s="195" t="s">
        <v>19</v>
      </c>
      <c r="N713" s="196" t="s">
        <v>46</v>
      </c>
      <c r="O713" s="65"/>
      <c r="P713" s="197">
        <f>O713*H713</f>
        <v>0</v>
      </c>
      <c r="Q713" s="197">
        <v>0</v>
      </c>
      <c r="R713" s="197">
        <f>Q713*H713</f>
        <v>0</v>
      </c>
      <c r="S713" s="197">
        <v>0</v>
      </c>
      <c r="T713" s="198">
        <f>S713*H713</f>
        <v>0</v>
      </c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R713" s="199" t="s">
        <v>144</v>
      </c>
      <c r="AT713" s="199" t="s">
        <v>139</v>
      </c>
      <c r="AU713" s="199" t="s">
        <v>85</v>
      </c>
      <c r="AY713" s="18" t="s">
        <v>137</v>
      </c>
      <c r="BE713" s="200">
        <f>IF(N713="základní",J713,0)</f>
        <v>0</v>
      </c>
      <c r="BF713" s="200">
        <f>IF(N713="snížená",J713,0)</f>
        <v>0</v>
      </c>
      <c r="BG713" s="200">
        <f>IF(N713="zákl. přenesená",J713,0)</f>
        <v>0</v>
      </c>
      <c r="BH713" s="200">
        <f>IF(N713="sníž. přenesená",J713,0)</f>
        <v>0</v>
      </c>
      <c r="BI713" s="200">
        <f>IF(N713="nulová",J713,0)</f>
        <v>0</v>
      </c>
      <c r="BJ713" s="18" t="s">
        <v>83</v>
      </c>
      <c r="BK713" s="200">
        <f>ROUND(I713*H713,2)</f>
        <v>0</v>
      </c>
      <c r="BL713" s="18" t="s">
        <v>144</v>
      </c>
      <c r="BM713" s="199" t="s">
        <v>1063</v>
      </c>
    </row>
    <row r="714" spans="2:51" s="15" customFormat="1" ht="11.25">
      <c r="B714" s="224"/>
      <c r="C714" s="225"/>
      <c r="D714" s="203" t="s">
        <v>145</v>
      </c>
      <c r="E714" s="226" t="s">
        <v>19</v>
      </c>
      <c r="F714" s="227" t="s">
        <v>1064</v>
      </c>
      <c r="G714" s="225"/>
      <c r="H714" s="226" t="s">
        <v>19</v>
      </c>
      <c r="I714" s="228"/>
      <c r="J714" s="225"/>
      <c r="K714" s="225"/>
      <c r="L714" s="229"/>
      <c r="M714" s="230"/>
      <c r="N714" s="231"/>
      <c r="O714" s="231"/>
      <c r="P714" s="231"/>
      <c r="Q714" s="231"/>
      <c r="R714" s="231"/>
      <c r="S714" s="231"/>
      <c r="T714" s="232"/>
      <c r="AT714" s="233" t="s">
        <v>145</v>
      </c>
      <c r="AU714" s="233" t="s">
        <v>85</v>
      </c>
      <c r="AV714" s="15" t="s">
        <v>83</v>
      </c>
      <c r="AW714" s="15" t="s">
        <v>35</v>
      </c>
      <c r="AX714" s="15" t="s">
        <v>75</v>
      </c>
      <c r="AY714" s="233" t="s">
        <v>137</v>
      </c>
    </row>
    <row r="715" spans="2:51" s="13" customFormat="1" ht="11.25">
      <c r="B715" s="201"/>
      <c r="C715" s="202"/>
      <c r="D715" s="203" t="s">
        <v>145</v>
      </c>
      <c r="E715" s="204" t="s">
        <v>19</v>
      </c>
      <c r="F715" s="205" t="s">
        <v>1065</v>
      </c>
      <c r="G715" s="202"/>
      <c r="H715" s="206">
        <v>101.58</v>
      </c>
      <c r="I715" s="207"/>
      <c r="J715" s="202"/>
      <c r="K715" s="202"/>
      <c r="L715" s="208"/>
      <c r="M715" s="209"/>
      <c r="N715" s="210"/>
      <c r="O715" s="210"/>
      <c r="P715" s="210"/>
      <c r="Q715" s="210"/>
      <c r="R715" s="210"/>
      <c r="S715" s="210"/>
      <c r="T715" s="211"/>
      <c r="AT715" s="212" t="s">
        <v>145</v>
      </c>
      <c r="AU715" s="212" t="s">
        <v>85</v>
      </c>
      <c r="AV715" s="13" t="s">
        <v>85</v>
      </c>
      <c r="AW715" s="13" t="s">
        <v>35</v>
      </c>
      <c r="AX715" s="13" t="s">
        <v>75</v>
      </c>
      <c r="AY715" s="212" t="s">
        <v>137</v>
      </c>
    </row>
    <row r="716" spans="2:51" s="13" customFormat="1" ht="11.25">
      <c r="B716" s="201"/>
      <c r="C716" s="202"/>
      <c r="D716" s="203" t="s">
        <v>145</v>
      </c>
      <c r="E716" s="204" t="s">
        <v>19</v>
      </c>
      <c r="F716" s="205" t="s">
        <v>1066</v>
      </c>
      <c r="G716" s="202"/>
      <c r="H716" s="206">
        <v>40.632</v>
      </c>
      <c r="I716" s="207"/>
      <c r="J716" s="202"/>
      <c r="K716" s="202"/>
      <c r="L716" s="208"/>
      <c r="M716" s="209"/>
      <c r="N716" s="210"/>
      <c r="O716" s="210"/>
      <c r="P716" s="210"/>
      <c r="Q716" s="210"/>
      <c r="R716" s="210"/>
      <c r="S716" s="210"/>
      <c r="T716" s="211"/>
      <c r="AT716" s="212" t="s">
        <v>145</v>
      </c>
      <c r="AU716" s="212" t="s">
        <v>85</v>
      </c>
      <c r="AV716" s="13" t="s">
        <v>85</v>
      </c>
      <c r="AW716" s="13" t="s">
        <v>35</v>
      </c>
      <c r="AX716" s="13" t="s">
        <v>75</v>
      </c>
      <c r="AY716" s="212" t="s">
        <v>137</v>
      </c>
    </row>
    <row r="717" spans="2:51" s="15" customFormat="1" ht="11.25">
      <c r="B717" s="224"/>
      <c r="C717" s="225"/>
      <c r="D717" s="203" t="s">
        <v>145</v>
      </c>
      <c r="E717" s="226" t="s">
        <v>19</v>
      </c>
      <c r="F717" s="227" t="s">
        <v>1067</v>
      </c>
      <c r="G717" s="225"/>
      <c r="H717" s="226" t="s">
        <v>19</v>
      </c>
      <c r="I717" s="228"/>
      <c r="J717" s="225"/>
      <c r="K717" s="225"/>
      <c r="L717" s="229"/>
      <c r="M717" s="230"/>
      <c r="N717" s="231"/>
      <c r="O717" s="231"/>
      <c r="P717" s="231"/>
      <c r="Q717" s="231"/>
      <c r="R717" s="231"/>
      <c r="S717" s="231"/>
      <c r="T717" s="232"/>
      <c r="AT717" s="233" t="s">
        <v>145</v>
      </c>
      <c r="AU717" s="233" t="s">
        <v>85</v>
      </c>
      <c r="AV717" s="15" t="s">
        <v>83</v>
      </c>
      <c r="AW717" s="15" t="s">
        <v>35</v>
      </c>
      <c r="AX717" s="15" t="s">
        <v>75</v>
      </c>
      <c r="AY717" s="233" t="s">
        <v>137</v>
      </c>
    </row>
    <row r="718" spans="2:51" s="13" customFormat="1" ht="11.25">
      <c r="B718" s="201"/>
      <c r="C718" s="202"/>
      <c r="D718" s="203" t="s">
        <v>145</v>
      </c>
      <c r="E718" s="204" t="s">
        <v>19</v>
      </c>
      <c r="F718" s="205" t="s">
        <v>1068</v>
      </c>
      <c r="G718" s="202"/>
      <c r="H718" s="206">
        <v>13.7</v>
      </c>
      <c r="I718" s="207"/>
      <c r="J718" s="202"/>
      <c r="K718" s="202"/>
      <c r="L718" s="208"/>
      <c r="M718" s="209"/>
      <c r="N718" s="210"/>
      <c r="O718" s="210"/>
      <c r="P718" s="210"/>
      <c r="Q718" s="210"/>
      <c r="R718" s="210"/>
      <c r="S718" s="210"/>
      <c r="T718" s="211"/>
      <c r="AT718" s="212" t="s">
        <v>145</v>
      </c>
      <c r="AU718" s="212" t="s">
        <v>85</v>
      </c>
      <c r="AV718" s="13" t="s">
        <v>85</v>
      </c>
      <c r="AW718" s="13" t="s">
        <v>35</v>
      </c>
      <c r="AX718" s="13" t="s">
        <v>75</v>
      </c>
      <c r="AY718" s="212" t="s">
        <v>137</v>
      </c>
    </row>
    <row r="719" spans="2:51" s="14" customFormat="1" ht="11.25">
      <c r="B719" s="213"/>
      <c r="C719" s="214"/>
      <c r="D719" s="203" t="s">
        <v>145</v>
      </c>
      <c r="E719" s="215" t="s">
        <v>19</v>
      </c>
      <c r="F719" s="216" t="s">
        <v>147</v>
      </c>
      <c r="G719" s="214"/>
      <c r="H719" s="217">
        <v>155.91199999999998</v>
      </c>
      <c r="I719" s="218"/>
      <c r="J719" s="214"/>
      <c r="K719" s="214"/>
      <c r="L719" s="219"/>
      <c r="M719" s="220"/>
      <c r="N719" s="221"/>
      <c r="O719" s="221"/>
      <c r="P719" s="221"/>
      <c r="Q719" s="221"/>
      <c r="R719" s="221"/>
      <c r="S719" s="221"/>
      <c r="T719" s="222"/>
      <c r="AT719" s="223" t="s">
        <v>145</v>
      </c>
      <c r="AU719" s="223" t="s">
        <v>85</v>
      </c>
      <c r="AV719" s="14" t="s">
        <v>144</v>
      </c>
      <c r="AW719" s="14" t="s">
        <v>35</v>
      </c>
      <c r="AX719" s="14" t="s">
        <v>83</v>
      </c>
      <c r="AY719" s="223" t="s">
        <v>137</v>
      </c>
    </row>
    <row r="720" spans="2:63" s="12" customFormat="1" ht="22.9" customHeight="1">
      <c r="B720" s="172"/>
      <c r="C720" s="173"/>
      <c r="D720" s="174" t="s">
        <v>74</v>
      </c>
      <c r="E720" s="186" t="s">
        <v>789</v>
      </c>
      <c r="F720" s="186" t="s">
        <v>1069</v>
      </c>
      <c r="G720" s="173"/>
      <c r="H720" s="173"/>
      <c r="I720" s="176"/>
      <c r="J720" s="187">
        <f>BK720</f>
        <v>0</v>
      </c>
      <c r="K720" s="173"/>
      <c r="L720" s="178"/>
      <c r="M720" s="179"/>
      <c r="N720" s="180"/>
      <c r="O720" s="180"/>
      <c r="P720" s="181">
        <f>SUM(P721:P734)</f>
        <v>0</v>
      </c>
      <c r="Q720" s="180"/>
      <c r="R720" s="181">
        <f>SUM(R721:R734)</f>
        <v>0</v>
      </c>
      <c r="S720" s="180"/>
      <c r="T720" s="182">
        <f>SUM(T721:T734)</f>
        <v>0</v>
      </c>
      <c r="AR720" s="183" t="s">
        <v>83</v>
      </c>
      <c r="AT720" s="184" t="s">
        <v>74</v>
      </c>
      <c r="AU720" s="184" t="s">
        <v>83</v>
      </c>
      <c r="AY720" s="183" t="s">
        <v>137</v>
      </c>
      <c r="BK720" s="185">
        <f>SUM(BK721:BK734)</f>
        <v>0</v>
      </c>
    </row>
    <row r="721" spans="1:65" s="2" customFormat="1" ht="16.5" customHeight="1">
      <c r="A721" s="35"/>
      <c r="B721" s="36"/>
      <c r="C721" s="188" t="s">
        <v>674</v>
      </c>
      <c r="D721" s="188" t="s">
        <v>139</v>
      </c>
      <c r="E721" s="189" t="s">
        <v>1070</v>
      </c>
      <c r="F721" s="190" t="s">
        <v>1071</v>
      </c>
      <c r="G721" s="191" t="s">
        <v>422</v>
      </c>
      <c r="H721" s="192">
        <v>4</v>
      </c>
      <c r="I721" s="193"/>
      <c r="J721" s="194">
        <f>ROUND(I721*H721,2)</f>
        <v>0</v>
      </c>
      <c r="K721" s="190" t="s">
        <v>19</v>
      </c>
      <c r="L721" s="40"/>
      <c r="M721" s="195" t="s">
        <v>19</v>
      </c>
      <c r="N721" s="196" t="s">
        <v>46</v>
      </c>
      <c r="O721" s="65"/>
      <c r="P721" s="197">
        <f>O721*H721</f>
        <v>0</v>
      </c>
      <c r="Q721" s="197">
        <v>0</v>
      </c>
      <c r="R721" s="197">
        <f>Q721*H721</f>
        <v>0</v>
      </c>
      <c r="S721" s="197">
        <v>0</v>
      </c>
      <c r="T721" s="198">
        <f>S721*H721</f>
        <v>0</v>
      </c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R721" s="199" t="s">
        <v>144</v>
      </c>
      <c r="AT721" s="199" t="s">
        <v>139</v>
      </c>
      <c r="AU721" s="199" t="s">
        <v>85</v>
      </c>
      <c r="AY721" s="18" t="s">
        <v>137</v>
      </c>
      <c r="BE721" s="200">
        <f>IF(N721="základní",J721,0)</f>
        <v>0</v>
      </c>
      <c r="BF721" s="200">
        <f>IF(N721="snížená",J721,0)</f>
        <v>0</v>
      </c>
      <c r="BG721" s="200">
        <f>IF(N721="zákl. přenesená",J721,0)</f>
        <v>0</v>
      </c>
      <c r="BH721" s="200">
        <f>IF(N721="sníž. přenesená",J721,0)</f>
        <v>0</v>
      </c>
      <c r="BI721" s="200">
        <f>IF(N721="nulová",J721,0)</f>
        <v>0</v>
      </c>
      <c r="BJ721" s="18" t="s">
        <v>83</v>
      </c>
      <c r="BK721" s="200">
        <f>ROUND(I721*H721,2)</f>
        <v>0</v>
      </c>
      <c r="BL721" s="18" t="s">
        <v>144</v>
      </c>
      <c r="BM721" s="199" t="s">
        <v>1072</v>
      </c>
    </row>
    <row r="722" spans="1:65" s="2" customFormat="1" ht="21.75" customHeight="1">
      <c r="A722" s="35"/>
      <c r="B722" s="36"/>
      <c r="C722" s="188" t="s">
        <v>1073</v>
      </c>
      <c r="D722" s="188" t="s">
        <v>139</v>
      </c>
      <c r="E722" s="189" t="s">
        <v>1074</v>
      </c>
      <c r="F722" s="190" t="s">
        <v>1075</v>
      </c>
      <c r="G722" s="191" t="s">
        <v>422</v>
      </c>
      <c r="H722" s="192">
        <v>1</v>
      </c>
      <c r="I722" s="193"/>
      <c r="J722" s="194">
        <f>ROUND(I722*H722,2)</f>
        <v>0</v>
      </c>
      <c r="K722" s="190" t="s">
        <v>19</v>
      </c>
      <c r="L722" s="40"/>
      <c r="M722" s="195" t="s">
        <v>19</v>
      </c>
      <c r="N722" s="196" t="s">
        <v>46</v>
      </c>
      <c r="O722" s="65"/>
      <c r="P722" s="197">
        <f>O722*H722</f>
        <v>0</v>
      </c>
      <c r="Q722" s="197">
        <v>0</v>
      </c>
      <c r="R722" s="197">
        <f>Q722*H722</f>
        <v>0</v>
      </c>
      <c r="S722" s="197">
        <v>0</v>
      </c>
      <c r="T722" s="198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199" t="s">
        <v>144</v>
      </c>
      <c r="AT722" s="199" t="s">
        <v>139</v>
      </c>
      <c r="AU722" s="199" t="s">
        <v>85</v>
      </c>
      <c r="AY722" s="18" t="s">
        <v>137</v>
      </c>
      <c r="BE722" s="200">
        <f>IF(N722="základní",J722,0)</f>
        <v>0</v>
      </c>
      <c r="BF722" s="200">
        <f>IF(N722="snížená",J722,0)</f>
        <v>0</v>
      </c>
      <c r="BG722" s="200">
        <f>IF(N722="zákl. přenesená",J722,0)</f>
        <v>0</v>
      </c>
      <c r="BH722" s="200">
        <f>IF(N722="sníž. přenesená",J722,0)</f>
        <v>0</v>
      </c>
      <c r="BI722" s="200">
        <f>IF(N722="nulová",J722,0)</f>
        <v>0</v>
      </c>
      <c r="BJ722" s="18" t="s">
        <v>83</v>
      </c>
      <c r="BK722" s="200">
        <f>ROUND(I722*H722,2)</f>
        <v>0</v>
      </c>
      <c r="BL722" s="18" t="s">
        <v>144</v>
      </c>
      <c r="BM722" s="199" t="s">
        <v>1076</v>
      </c>
    </row>
    <row r="723" spans="1:65" s="2" customFormat="1" ht="16.5" customHeight="1">
      <c r="A723" s="35"/>
      <c r="B723" s="36"/>
      <c r="C723" s="234" t="s">
        <v>677</v>
      </c>
      <c r="D723" s="234" t="s">
        <v>218</v>
      </c>
      <c r="E723" s="235" t="s">
        <v>1077</v>
      </c>
      <c r="F723" s="236" t="s">
        <v>1078</v>
      </c>
      <c r="G723" s="237" t="s">
        <v>273</v>
      </c>
      <c r="H723" s="238">
        <v>7</v>
      </c>
      <c r="I723" s="239"/>
      <c r="J723" s="240">
        <f>ROUND(I723*H723,2)</f>
        <v>0</v>
      </c>
      <c r="K723" s="236" t="s">
        <v>143</v>
      </c>
      <c r="L723" s="241"/>
      <c r="M723" s="242" t="s">
        <v>19</v>
      </c>
      <c r="N723" s="243" t="s">
        <v>46</v>
      </c>
      <c r="O723" s="65"/>
      <c r="P723" s="197">
        <f>O723*H723</f>
        <v>0</v>
      </c>
      <c r="Q723" s="197">
        <v>0</v>
      </c>
      <c r="R723" s="197">
        <f>Q723*H723</f>
        <v>0</v>
      </c>
      <c r="S723" s="197">
        <v>0</v>
      </c>
      <c r="T723" s="198">
        <f>S723*H723</f>
        <v>0</v>
      </c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R723" s="199" t="s">
        <v>158</v>
      </c>
      <c r="AT723" s="199" t="s">
        <v>218</v>
      </c>
      <c r="AU723" s="199" t="s">
        <v>85</v>
      </c>
      <c r="AY723" s="18" t="s">
        <v>137</v>
      </c>
      <c r="BE723" s="200">
        <f>IF(N723="základní",J723,0)</f>
        <v>0</v>
      </c>
      <c r="BF723" s="200">
        <f>IF(N723="snížená",J723,0)</f>
        <v>0</v>
      </c>
      <c r="BG723" s="200">
        <f>IF(N723="zákl. přenesená",J723,0)</f>
        <v>0</v>
      </c>
      <c r="BH723" s="200">
        <f>IF(N723="sníž. přenesená",J723,0)</f>
        <v>0</v>
      </c>
      <c r="BI723" s="200">
        <f>IF(N723="nulová",J723,0)</f>
        <v>0</v>
      </c>
      <c r="BJ723" s="18" t="s">
        <v>83</v>
      </c>
      <c r="BK723" s="200">
        <f>ROUND(I723*H723,2)</f>
        <v>0</v>
      </c>
      <c r="BL723" s="18" t="s">
        <v>144</v>
      </c>
      <c r="BM723" s="199" t="s">
        <v>1079</v>
      </c>
    </row>
    <row r="724" spans="1:65" s="2" customFormat="1" ht="16.5" customHeight="1">
      <c r="A724" s="35"/>
      <c r="B724" s="36"/>
      <c r="C724" s="188" t="s">
        <v>1080</v>
      </c>
      <c r="D724" s="188" t="s">
        <v>139</v>
      </c>
      <c r="E724" s="189" t="s">
        <v>1081</v>
      </c>
      <c r="F724" s="190" t="s">
        <v>1082</v>
      </c>
      <c r="G724" s="191" t="s">
        <v>422</v>
      </c>
      <c r="H724" s="192">
        <v>1</v>
      </c>
      <c r="I724" s="193"/>
      <c r="J724" s="194">
        <f>ROUND(I724*H724,2)</f>
        <v>0</v>
      </c>
      <c r="K724" s="190" t="s">
        <v>19</v>
      </c>
      <c r="L724" s="40"/>
      <c r="M724" s="195" t="s">
        <v>19</v>
      </c>
      <c r="N724" s="196" t="s">
        <v>46</v>
      </c>
      <c r="O724" s="65"/>
      <c r="P724" s="197">
        <f>O724*H724</f>
        <v>0</v>
      </c>
      <c r="Q724" s="197">
        <v>0</v>
      </c>
      <c r="R724" s="197">
        <f>Q724*H724</f>
        <v>0</v>
      </c>
      <c r="S724" s="197">
        <v>0</v>
      </c>
      <c r="T724" s="198">
        <f>S724*H724</f>
        <v>0</v>
      </c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R724" s="199" t="s">
        <v>144</v>
      </c>
      <c r="AT724" s="199" t="s">
        <v>139</v>
      </c>
      <c r="AU724" s="199" t="s">
        <v>85</v>
      </c>
      <c r="AY724" s="18" t="s">
        <v>137</v>
      </c>
      <c r="BE724" s="200">
        <f>IF(N724="základní",J724,0)</f>
        <v>0</v>
      </c>
      <c r="BF724" s="200">
        <f>IF(N724="snížená",J724,0)</f>
        <v>0</v>
      </c>
      <c r="BG724" s="200">
        <f>IF(N724="zákl. přenesená",J724,0)</f>
        <v>0</v>
      </c>
      <c r="BH724" s="200">
        <f>IF(N724="sníž. přenesená",J724,0)</f>
        <v>0</v>
      </c>
      <c r="BI724" s="200">
        <f>IF(N724="nulová",J724,0)</f>
        <v>0</v>
      </c>
      <c r="BJ724" s="18" t="s">
        <v>83</v>
      </c>
      <c r="BK724" s="200">
        <f>ROUND(I724*H724,2)</f>
        <v>0</v>
      </c>
      <c r="BL724" s="18" t="s">
        <v>144</v>
      </c>
      <c r="BM724" s="199" t="s">
        <v>1083</v>
      </c>
    </row>
    <row r="725" spans="1:65" s="2" customFormat="1" ht="21.75" customHeight="1">
      <c r="A725" s="35"/>
      <c r="B725" s="36"/>
      <c r="C725" s="188" t="s">
        <v>681</v>
      </c>
      <c r="D725" s="188" t="s">
        <v>139</v>
      </c>
      <c r="E725" s="189" t="s">
        <v>1084</v>
      </c>
      <c r="F725" s="190" t="s">
        <v>1085</v>
      </c>
      <c r="G725" s="191" t="s">
        <v>216</v>
      </c>
      <c r="H725" s="192">
        <v>1150.146</v>
      </c>
      <c r="I725" s="193"/>
      <c r="J725" s="194">
        <f>ROUND(I725*H725,2)</f>
        <v>0</v>
      </c>
      <c r="K725" s="190" t="s">
        <v>143</v>
      </c>
      <c r="L725" s="40"/>
      <c r="M725" s="195" t="s">
        <v>19</v>
      </c>
      <c r="N725" s="196" t="s">
        <v>46</v>
      </c>
      <c r="O725" s="65"/>
      <c r="P725" s="197">
        <f>O725*H725</f>
        <v>0</v>
      </c>
      <c r="Q725" s="197">
        <v>0</v>
      </c>
      <c r="R725" s="197">
        <f>Q725*H725</f>
        <v>0</v>
      </c>
      <c r="S725" s="197">
        <v>0</v>
      </c>
      <c r="T725" s="198">
        <f>S725*H725</f>
        <v>0</v>
      </c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R725" s="199" t="s">
        <v>144</v>
      </c>
      <c r="AT725" s="199" t="s">
        <v>139</v>
      </c>
      <c r="AU725" s="199" t="s">
        <v>85</v>
      </c>
      <c r="AY725" s="18" t="s">
        <v>137</v>
      </c>
      <c r="BE725" s="200">
        <f>IF(N725="základní",J725,0)</f>
        <v>0</v>
      </c>
      <c r="BF725" s="200">
        <f>IF(N725="snížená",J725,0)</f>
        <v>0</v>
      </c>
      <c r="BG725" s="200">
        <f>IF(N725="zákl. přenesená",J725,0)</f>
        <v>0</v>
      </c>
      <c r="BH725" s="200">
        <f>IF(N725="sníž. přenesená",J725,0)</f>
        <v>0</v>
      </c>
      <c r="BI725" s="200">
        <f>IF(N725="nulová",J725,0)</f>
        <v>0</v>
      </c>
      <c r="BJ725" s="18" t="s">
        <v>83</v>
      </c>
      <c r="BK725" s="200">
        <f>ROUND(I725*H725,2)</f>
        <v>0</v>
      </c>
      <c r="BL725" s="18" t="s">
        <v>144</v>
      </c>
      <c r="BM725" s="199" t="s">
        <v>1086</v>
      </c>
    </row>
    <row r="726" spans="2:51" s="13" customFormat="1" ht="11.25">
      <c r="B726" s="201"/>
      <c r="C726" s="202"/>
      <c r="D726" s="203" t="s">
        <v>145</v>
      </c>
      <c r="E726" s="204" t="s">
        <v>19</v>
      </c>
      <c r="F726" s="205" t="s">
        <v>1087</v>
      </c>
      <c r="G726" s="202"/>
      <c r="H726" s="206">
        <v>1150.146</v>
      </c>
      <c r="I726" s="207"/>
      <c r="J726" s="202"/>
      <c r="K726" s="202"/>
      <c r="L726" s="208"/>
      <c r="M726" s="209"/>
      <c r="N726" s="210"/>
      <c r="O726" s="210"/>
      <c r="P726" s="210"/>
      <c r="Q726" s="210"/>
      <c r="R726" s="210"/>
      <c r="S726" s="210"/>
      <c r="T726" s="211"/>
      <c r="AT726" s="212" t="s">
        <v>145</v>
      </c>
      <c r="AU726" s="212" t="s">
        <v>85</v>
      </c>
      <c r="AV726" s="13" t="s">
        <v>85</v>
      </c>
      <c r="AW726" s="13" t="s">
        <v>35</v>
      </c>
      <c r="AX726" s="13" t="s">
        <v>75</v>
      </c>
      <c r="AY726" s="212" t="s">
        <v>137</v>
      </c>
    </row>
    <row r="727" spans="2:51" s="14" customFormat="1" ht="11.25">
      <c r="B727" s="213"/>
      <c r="C727" s="214"/>
      <c r="D727" s="203" t="s">
        <v>145</v>
      </c>
      <c r="E727" s="215" t="s">
        <v>19</v>
      </c>
      <c r="F727" s="216" t="s">
        <v>147</v>
      </c>
      <c r="G727" s="214"/>
      <c r="H727" s="217">
        <v>1150.146</v>
      </c>
      <c r="I727" s="218"/>
      <c r="J727" s="214"/>
      <c r="K727" s="214"/>
      <c r="L727" s="219"/>
      <c r="M727" s="220"/>
      <c r="N727" s="221"/>
      <c r="O727" s="221"/>
      <c r="P727" s="221"/>
      <c r="Q727" s="221"/>
      <c r="R727" s="221"/>
      <c r="S727" s="221"/>
      <c r="T727" s="222"/>
      <c r="AT727" s="223" t="s">
        <v>145</v>
      </c>
      <c r="AU727" s="223" t="s">
        <v>85</v>
      </c>
      <c r="AV727" s="14" t="s">
        <v>144</v>
      </c>
      <c r="AW727" s="14" t="s">
        <v>35</v>
      </c>
      <c r="AX727" s="14" t="s">
        <v>83</v>
      </c>
      <c r="AY727" s="223" t="s">
        <v>137</v>
      </c>
    </row>
    <row r="728" spans="1:65" s="2" customFormat="1" ht="21.75" customHeight="1">
      <c r="A728" s="35"/>
      <c r="B728" s="36"/>
      <c r="C728" s="188" t="s">
        <v>1088</v>
      </c>
      <c r="D728" s="188" t="s">
        <v>139</v>
      </c>
      <c r="E728" s="189" t="s">
        <v>1089</v>
      </c>
      <c r="F728" s="190" t="s">
        <v>1090</v>
      </c>
      <c r="G728" s="191" t="s">
        <v>216</v>
      </c>
      <c r="H728" s="192">
        <v>21.356</v>
      </c>
      <c r="I728" s="193"/>
      <c r="J728" s="194">
        <f>ROUND(I728*H728,2)</f>
        <v>0</v>
      </c>
      <c r="K728" s="190" t="s">
        <v>143</v>
      </c>
      <c r="L728" s="40"/>
      <c r="M728" s="195" t="s">
        <v>19</v>
      </c>
      <c r="N728" s="196" t="s">
        <v>46</v>
      </c>
      <c r="O728" s="65"/>
      <c r="P728" s="197">
        <f>O728*H728</f>
        <v>0</v>
      </c>
      <c r="Q728" s="197">
        <v>0</v>
      </c>
      <c r="R728" s="197">
        <f>Q728*H728</f>
        <v>0</v>
      </c>
      <c r="S728" s="197">
        <v>0</v>
      </c>
      <c r="T728" s="198">
        <f>S728*H728</f>
        <v>0</v>
      </c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R728" s="199" t="s">
        <v>144</v>
      </c>
      <c r="AT728" s="199" t="s">
        <v>139</v>
      </c>
      <c r="AU728" s="199" t="s">
        <v>85</v>
      </c>
      <c r="AY728" s="18" t="s">
        <v>137</v>
      </c>
      <c r="BE728" s="200">
        <f>IF(N728="základní",J728,0)</f>
        <v>0</v>
      </c>
      <c r="BF728" s="200">
        <f>IF(N728="snížená",J728,0)</f>
        <v>0</v>
      </c>
      <c r="BG728" s="200">
        <f>IF(N728="zákl. přenesená",J728,0)</f>
        <v>0</v>
      </c>
      <c r="BH728" s="200">
        <f>IF(N728="sníž. přenesená",J728,0)</f>
        <v>0</v>
      </c>
      <c r="BI728" s="200">
        <f>IF(N728="nulová",J728,0)</f>
        <v>0</v>
      </c>
      <c r="BJ728" s="18" t="s">
        <v>83</v>
      </c>
      <c r="BK728" s="200">
        <f>ROUND(I728*H728,2)</f>
        <v>0</v>
      </c>
      <c r="BL728" s="18" t="s">
        <v>144</v>
      </c>
      <c r="BM728" s="199" t="s">
        <v>1091</v>
      </c>
    </row>
    <row r="729" spans="2:51" s="13" customFormat="1" ht="11.25">
      <c r="B729" s="201"/>
      <c r="C729" s="202"/>
      <c r="D729" s="203" t="s">
        <v>145</v>
      </c>
      <c r="E729" s="204" t="s">
        <v>19</v>
      </c>
      <c r="F729" s="205" t="s">
        <v>1092</v>
      </c>
      <c r="G729" s="202"/>
      <c r="H729" s="206">
        <v>21.356</v>
      </c>
      <c r="I729" s="207"/>
      <c r="J729" s="202"/>
      <c r="K729" s="202"/>
      <c r="L729" s="208"/>
      <c r="M729" s="209"/>
      <c r="N729" s="210"/>
      <c r="O729" s="210"/>
      <c r="P729" s="210"/>
      <c r="Q729" s="210"/>
      <c r="R729" s="210"/>
      <c r="S729" s="210"/>
      <c r="T729" s="211"/>
      <c r="AT729" s="212" t="s">
        <v>145</v>
      </c>
      <c r="AU729" s="212" t="s">
        <v>85</v>
      </c>
      <c r="AV729" s="13" t="s">
        <v>85</v>
      </c>
      <c r="AW729" s="13" t="s">
        <v>35</v>
      </c>
      <c r="AX729" s="13" t="s">
        <v>75</v>
      </c>
      <c r="AY729" s="212" t="s">
        <v>137</v>
      </c>
    </row>
    <row r="730" spans="2:51" s="14" customFormat="1" ht="11.25">
      <c r="B730" s="213"/>
      <c r="C730" s="214"/>
      <c r="D730" s="203" t="s">
        <v>145</v>
      </c>
      <c r="E730" s="215" t="s">
        <v>19</v>
      </c>
      <c r="F730" s="216" t="s">
        <v>147</v>
      </c>
      <c r="G730" s="214"/>
      <c r="H730" s="217">
        <v>21.356</v>
      </c>
      <c r="I730" s="218"/>
      <c r="J730" s="214"/>
      <c r="K730" s="214"/>
      <c r="L730" s="219"/>
      <c r="M730" s="220"/>
      <c r="N730" s="221"/>
      <c r="O730" s="221"/>
      <c r="P730" s="221"/>
      <c r="Q730" s="221"/>
      <c r="R730" s="221"/>
      <c r="S730" s="221"/>
      <c r="T730" s="222"/>
      <c r="AT730" s="223" t="s">
        <v>145</v>
      </c>
      <c r="AU730" s="223" t="s">
        <v>85</v>
      </c>
      <c r="AV730" s="14" t="s">
        <v>144</v>
      </c>
      <c r="AW730" s="14" t="s">
        <v>35</v>
      </c>
      <c r="AX730" s="14" t="s">
        <v>83</v>
      </c>
      <c r="AY730" s="223" t="s">
        <v>137</v>
      </c>
    </row>
    <row r="731" spans="1:65" s="2" customFormat="1" ht="21.75" customHeight="1">
      <c r="A731" s="35"/>
      <c r="B731" s="36"/>
      <c r="C731" s="188" t="s">
        <v>687</v>
      </c>
      <c r="D731" s="188" t="s">
        <v>139</v>
      </c>
      <c r="E731" s="189" t="s">
        <v>1093</v>
      </c>
      <c r="F731" s="190" t="s">
        <v>1094</v>
      </c>
      <c r="G731" s="191" t="s">
        <v>216</v>
      </c>
      <c r="H731" s="192">
        <v>4</v>
      </c>
      <c r="I731" s="193"/>
      <c r="J731" s="194">
        <f>ROUND(I731*H731,2)</f>
        <v>0</v>
      </c>
      <c r="K731" s="190" t="s">
        <v>143</v>
      </c>
      <c r="L731" s="40"/>
      <c r="M731" s="195" t="s">
        <v>19</v>
      </c>
      <c r="N731" s="196" t="s">
        <v>46</v>
      </c>
      <c r="O731" s="65"/>
      <c r="P731" s="197">
        <f>O731*H731</f>
        <v>0</v>
      </c>
      <c r="Q731" s="197">
        <v>0</v>
      </c>
      <c r="R731" s="197">
        <f>Q731*H731</f>
        <v>0</v>
      </c>
      <c r="S731" s="197">
        <v>0</v>
      </c>
      <c r="T731" s="198">
        <f>S731*H731</f>
        <v>0</v>
      </c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R731" s="199" t="s">
        <v>144</v>
      </c>
      <c r="AT731" s="199" t="s">
        <v>139</v>
      </c>
      <c r="AU731" s="199" t="s">
        <v>85</v>
      </c>
      <c r="AY731" s="18" t="s">
        <v>137</v>
      </c>
      <c r="BE731" s="200">
        <f>IF(N731="základní",J731,0)</f>
        <v>0</v>
      </c>
      <c r="BF731" s="200">
        <f>IF(N731="snížená",J731,0)</f>
        <v>0</v>
      </c>
      <c r="BG731" s="200">
        <f>IF(N731="zákl. přenesená",J731,0)</f>
        <v>0</v>
      </c>
      <c r="BH731" s="200">
        <f>IF(N731="sníž. přenesená",J731,0)</f>
        <v>0</v>
      </c>
      <c r="BI731" s="200">
        <f>IF(N731="nulová",J731,0)</f>
        <v>0</v>
      </c>
      <c r="BJ731" s="18" t="s">
        <v>83</v>
      </c>
      <c r="BK731" s="200">
        <f>ROUND(I731*H731,2)</f>
        <v>0</v>
      </c>
      <c r="BL731" s="18" t="s">
        <v>144</v>
      </c>
      <c r="BM731" s="199" t="s">
        <v>1095</v>
      </c>
    </row>
    <row r="732" spans="2:51" s="15" customFormat="1" ht="11.25">
      <c r="B732" s="224"/>
      <c r="C732" s="225"/>
      <c r="D732" s="203" t="s">
        <v>145</v>
      </c>
      <c r="E732" s="226" t="s">
        <v>19</v>
      </c>
      <c r="F732" s="227" t="s">
        <v>1096</v>
      </c>
      <c r="G732" s="225"/>
      <c r="H732" s="226" t="s">
        <v>19</v>
      </c>
      <c r="I732" s="228"/>
      <c r="J732" s="225"/>
      <c r="K732" s="225"/>
      <c r="L732" s="229"/>
      <c r="M732" s="230"/>
      <c r="N732" s="231"/>
      <c r="O732" s="231"/>
      <c r="P732" s="231"/>
      <c r="Q732" s="231"/>
      <c r="R732" s="231"/>
      <c r="S732" s="231"/>
      <c r="T732" s="232"/>
      <c r="AT732" s="233" t="s">
        <v>145</v>
      </c>
      <c r="AU732" s="233" t="s">
        <v>85</v>
      </c>
      <c r="AV732" s="15" t="s">
        <v>83</v>
      </c>
      <c r="AW732" s="15" t="s">
        <v>35</v>
      </c>
      <c r="AX732" s="15" t="s">
        <v>75</v>
      </c>
      <c r="AY732" s="233" t="s">
        <v>137</v>
      </c>
    </row>
    <row r="733" spans="2:51" s="13" customFormat="1" ht="11.25">
      <c r="B733" s="201"/>
      <c r="C733" s="202"/>
      <c r="D733" s="203" t="s">
        <v>145</v>
      </c>
      <c r="E733" s="204" t="s">
        <v>19</v>
      </c>
      <c r="F733" s="205" t="s">
        <v>1097</v>
      </c>
      <c r="G733" s="202"/>
      <c r="H733" s="206">
        <v>4</v>
      </c>
      <c r="I733" s="207"/>
      <c r="J733" s="202"/>
      <c r="K733" s="202"/>
      <c r="L733" s="208"/>
      <c r="M733" s="209"/>
      <c r="N733" s="210"/>
      <c r="O733" s="210"/>
      <c r="P733" s="210"/>
      <c r="Q733" s="210"/>
      <c r="R733" s="210"/>
      <c r="S733" s="210"/>
      <c r="T733" s="211"/>
      <c r="AT733" s="212" t="s">
        <v>145</v>
      </c>
      <c r="AU733" s="212" t="s">
        <v>85</v>
      </c>
      <c r="AV733" s="13" t="s">
        <v>85</v>
      </c>
      <c r="AW733" s="13" t="s">
        <v>35</v>
      </c>
      <c r="AX733" s="13" t="s">
        <v>75</v>
      </c>
      <c r="AY733" s="212" t="s">
        <v>137</v>
      </c>
    </row>
    <row r="734" spans="2:51" s="14" customFormat="1" ht="11.25">
      <c r="B734" s="213"/>
      <c r="C734" s="214"/>
      <c r="D734" s="203" t="s">
        <v>145</v>
      </c>
      <c r="E734" s="215" t="s">
        <v>19</v>
      </c>
      <c r="F734" s="216" t="s">
        <v>147</v>
      </c>
      <c r="G734" s="214"/>
      <c r="H734" s="217">
        <v>4</v>
      </c>
      <c r="I734" s="218"/>
      <c r="J734" s="214"/>
      <c r="K734" s="214"/>
      <c r="L734" s="219"/>
      <c r="M734" s="220"/>
      <c r="N734" s="221"/>
      <c r="O734" s="221"/>
      <c r="P734" s="221"/>
      <c r="Q734" s="221"/>
      <c r="R734" s="221"/>
      <c r="S734" s="221"/>
      <c r="T734" s="222"/>
      <c r="AT734" s="223" t="s">
        <v>145</v>
      </c>
      <c r="AU734" s="223" t="s">
        <v>85</v>
      </c>
      <c r="AV734" s="14" t="s">
        <v>144</v>
      </c>
      <c r="AW734" s="14" t="s">
        <v>35</v>
      </c>
      <c r="AX734" s="14" t="s">
        <v>83</v>
      </c>
      <c r="AY734" s="223" t="s">
        <v>137</v>
      </c>
    </row>
    <row r="735" spans="2:63" s="12" customFormat="1" ht="22.9" customHeight="1">
      <c r="B735" s="172"/>
      <c r="C735" s="173"/>
      <c r="D735" s="174" t="s">
        <v>74</v>
      </c>
      <c r="E735" s="186" t="s">
        <v>1098</v>
      </c>
      <c r="F735" s="186" t="s">
        <v>1099</v>
      </c>
      <c r="G735" s="173"/>
      <c r="H735" s="173"/>
      <c r="I735" s="176"/>
      <c r="J735" s="187">
        <f>BK735</f>
        <v>0</v>
      </c>
      <c r="K735" s="173"/>
      <c r="L735" s="178"/>
      <c r="M735" s="179"/>
      <c r="N735" s="180"/>
      <c r="O735" s="180"/>
      <c r="P735" s="181">
        <f>SUM(P736:P750)</f>
        <v>0</v>
      </c>
      <c r="Q735" s="180"/>
      <c r="R735" s="181">
        <f>SUM(R736:R750)</f>
        <v>0</v>
      </c>
      <c r="S735" s="180"/>
      <c r="T735" s="182">
        <f>SUM(T736:T750)</f>
        <v>0</v>
      </c>
      <c r="AR735" s="183" t="s">
        <v>83</v>
      </c>
      <c r="AT735" s="184" t="s">
        <v>74</v>
      </c>
      <c r="AU735" s="184" t="s">
        <v>83</v>
      </c>
      <c r="AY735" s="183" t="s">
        <v>137</v>
      </c>
      <c r="BK735" s="185">
        <f>SUM(BK736:BK750)</f>
        <v>0</v>
      </c>
    </row>
    <row r="736" spans="1:65" s="2" customFormat="1" ht="21.75" customHeight="1">
      <c r="A736" s="35"/>
      <c r="B736" s="36"/>
      <c r="C736" s="188" t="s">
        <v>1100</v>
      </c>
      <c r="D736" s="188" t="s">
        <v>139</v>
      </c>
      <c r="E736" s="189" t="s">
        <v>1101</v>
      </c>
      <c r="F736" s="190" t="s">
        <v>1102</v>
      </c>
      <c r="G736" s="191" t="s">
        <v>273</v>
      </c>
      <c r="H736" s="192">
        <v>2</v>
      </c>
      <c r="I736" s="193"/>
      <c r="J736" s="194">
        <f>ROUND(I736*H736,2)</f>
        <v>0</v>
      </c>
      <c r="K736" s="190" t="s">
        <v>19</v>
      </c>
      <c r="L736" s="40"/>
      <c r="M736" s="195" t="s">
        <v>19</v>
      </c>
      <c r="N736" s="196" t="s">
        <v>46</v>
      </c>
      <c r="O736" s="65"/>
      <c r="P736" s="197">
        <f>O736*H736</f>
        <v>0</v>
      </c>
      <c r="Q736" s="197">
        <v>0</v>
      </c>
      <c r="R736" s="197">
        <f>Q736*H736</f>
        <v>0</v>
      </c>
      <c r="S736" s="197">
        <v>0</v>
      </c>
      <c r="T736" s="198">
        <f>S736*H736</f>
        <v>0</v>
      </c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R736" s="199" t="s">
        <v>144</v>
      </c>
      <c r="AT736" s="199" t="s">
        <v>139</v>
      </c>
      <c r="AU736" s="199" t="s">
        <v>85</v>
      </c>
      <c r="AY736" s="18" t="s">
        <v>137</v>
      </c>
      <c r="BE736" s="200">
        <f>IF(N736="základní",J736,0)</f>
        <v>0</v>
      </c>
      <c r="BF736" s="200">
        <f>IF(N736="snížená",J736,0)</f>
        <v>0</v>
      </c>
      <c r="BG736" s="200">
        <f>IF(N736="zákl. přenesená",J736,0)</f>
        <v>0</v>
      </c>
      <c r="BH736" s="200">
        <f>IF(N736="sníž. přenesená",J736,0)</f>
        <v>0</v>
      </c>
      <c r="BI736" s="200">
        <f>IF(N736="nulová",J736,0)</f>
        <v>0</v>
      </c>
      <c r="BJ736" s="18" t="s">
        <v>83</v>
      </c>
      <c r="BK736" s="200">
        <f>ROUND(I736*H736,2)</f>
        <v>0</v>
      </c>
      <c r="BL736" s="18" t="s">
        <v>144</v>
      </c>
      <c r="BM736" s="199" t="s">
        <v>1103</v>
      </c>
    </row>
    <row r="737" spans="1:65" s="2" customFormat="1" ht="16.5" customHeight="1">
      <c r="A737" s="35"/>
      <c r="B737" s="36"/>
      <c r="C737" s="188" t="s">
        <v>702</v>
      </c>
      <c r="D737" s="188" t="s">
        <v>139</v>
      </c>
      <c r="E737" s="189" t="s">
        <v>1104</v>
      </c>
      <c r="F737" s="190" t="s">
        <v>1105</v>
      </c>
      <c r="G737" s="191" t="s">
        <v>273</v>
      </c>
      <c r="H737" s="192">
        <v>8</v>
      </c>
      <c r="I737" s="193"/>
      <c r="J737" s="194">
        <f>ROUND(I737*H737,2)</f>
        <v>0</v>
      </c>
      <c r="K737" s="190" t="s">
        <v>19</v>
      </c>
      <c r="L737" s="40"/>
      <c r="M737" s="195" t="s">
        <v>19</v>
      </c>
      <c r="N737" s="196" t="s">
        <v>46</v>
      </c>
      <c r="O737" s="65"/>
      <c r="P737" s="197">
        <f>O737*H737</f>
        <v>0</v>
      </c>
      <c r="Q737" s="197">
        <v>0</v>
      </c>
      <c r="R737" s="197">
        <f>Q737*H737</f>
        <v>0</v>
      </c>
      <c r="S737" s="197">
        <v>0</v>
      </c>
      <c r="T737" s="198">
        <f>S737*H737</f>
        <v>0</v>
      </c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R737" s="199" t="s">
        <v>144</v>
      </c>
      <c r="AT737" s="199" t="s">
        <v>139</v>
      </c>
      <c r="AU737" s="199" t="s">
        <v>85</v>
      </c>
      <c r="AY737" s="18" t="s">
        <v>137</v>
      </c>
      <c r="BE737" s="200">
        <f>IF(N737="základní",J737,0)</f>
        <v>0</v>
      </c>
      <c r="BF737" s="200">
        <f>IF(N737="snížená",J737,0)</f>
        <v>0</v>
      </c>
      <c r="BG737" s="200">
        <f>IF(N737="zákl. přenesená",J737,0)</f>
        <v>0</v>
      </c>
      <c r="BH737" s="200">
        <f>IF(N737="sníž. přenesená",J737,0)</f>
        <v>0</v>
      </c>
      <c r="BI737" s="200">
        <f>IF(N737="nulová",J737,0)</f>
        <v>0</v>
      </c>
      <c r="BJ737" s="18" t="s">
        <v>83</v>
      </c>
      <c r="BK737" s="200">
        <f>ROUND(I737*H737,2)</f>
        <v>0</v>
      </c>
      <c r="BL737" s="18" t="s">
        <v>144</v>
      </c>
      <c r="BM737" s="199" t="s">
        <v>1106</v>
      </c>
    </row>
    <row r="738" spans="2:51" s="13" customFormat="1" ht="11.25">
      <c r="B738" s="201"/>
      <c r="C738" s="202"/>
      <c r="D738" s="203" t="s">
        <v>145</v>
      </c>
      <c r="E738" s="204" t="s">
        <v>19</v>
      </c>
      <c r="F738" s="205" t="s">
        <v>1107</v>
      </c>
      <c r="G738" s="202"/>
      <c r="H738" s="206">
        <v>8</v>
      </c>
      <c r="I738" s="207"/>
      <c r="J738" s="202"/>
      <c r="K738" s="202"/>
      <c r="L738" s="208"/>
      <c r="M738" s="209"/>
      <c r="N738" s="210"/>
      <c r="O738" s="210"/>
      <c r="P738" s="210"/>
      <c r="Q738" s="210"/>
      <c r="R738" s="210"/>
      <c r="S738" s="210"/>
      <c r="T738" s="211"/>
      <c r="AT738" s="212" t="s">
        <v>145</v>
      </c>
      <c r="AU738" s="212" t="s">
        <v>85</v>
      </c>
      <c r="AV738" s="13" t="s">
        <v>85</v>
      </c>
      <c r="AW738" s="13" t="s">
        <v>35</v>
      </c>
      <c r="AX738" s="13" t="s">
        <v>75</v>
      </c>
      <c r="AY738" s="212" t="s">
        <v>137</v>
      </c>
    </row>
    <row r="739" spans="2:51" s="14" customFormat="1" ht="11.25">
      <c r="B739" s="213"/>
      <c r="C739" s="214"/>
      <c r="D739" s="203" t="s">
        <v>145</v>
      </c>
      <c r="E739" s="215" t="s">
        <v>19</v>
      </c>
      <c r="F739" s="216" t="s">
        <v>147</v>
      </c>
      <c r="G739" s="214"/>
      <c r="H739" s="217">
        <v>8</v>
      </c>
      <c r="I739" s="218"/>
      <c r="J739" s="214"/>
      <c r="K739" s="214"/>
      <c r="L739" s="219"/>
      <c r="M739" s="220"/>
      <c r="N739" s="221"/>
      <c r="O739" s="221"/>
      <c r="P739" s="221"/>
      <c r="Q739" s="221"/>
      <c r="R739" s="221"/>
      <c r="S739" s="221"/>
      <c r="T739" s="222"/>
      <c r="AT739" s="223" t="s">
        <v>145</v>
      </c>
      <c r="AU739" s="223" t="s">
        <v>85</v>
      </c>
      <c r="AV739" s="14" t="s">
        <v>144</v>
      </c>
      <c r="AW739" s="14" t="s">
        <v>35</v>
      </c>
      <c r="AX739" s="14" t="s">
        <v>83</v>
      </c>
      <c r="AY739" s="223" t="s">
        <v>137</v>
      </c>
    </row>
    <row r="740" spans="1:65" s="2" customFormat="1" ht="21.75" customHeight="1">
      <c r="A740" s="35"/>
      <c r="B740" s="36"/>
      <c r="C740" s="188" t="s">
        <v>1108</v>
      </c>
      <c r="D740" s="188" t="s">
        <v>139</v>
      </c>
      <c r="E740" s="189" t="s">
        <v>1109</v>
      </c>
      <c r="F740" s="190" t="s">
        <v>1110</v>
      </c>
      <c r="G740" s="191" t="s">
        <v>1111</v>
      </c>
      <c r="H740" s="192">
        <v>1</v>
      </c>
      <c r="I740" s="193"/>
      <c r="J740" s="194">
        <f>ROUND(I740*H740,2)</f>
        <v>0</v>
      </c>
      <c r="K740" s="190" t="s">
        <v>19</v>
      </c>
      <c r="L740" s="40"/>
      <c r="M740" s="195" t="s">
        <v>19</v>
      </c>
      <c r="N740" s="196" t="s">
        <v>46</v>
      </c>
      <c r="O740" s="65"/>
      <c r="P740" s="197">
        <f>O740*H740</f>
        <v>0</v>
      </c>
      <c r="Q740" s="197">
        <v>0</v>
      </c>
      <c r="R740" s="197">
        <f>Q740*H740</f>
        <v>0</v>
      </c>
      <c r="S740" s="197">
        <v>0</v>
      </c>
      <c r="T740" s="198">
        <f>S740*H740</f>
        <v>0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199" t="s">
        <v>144</v>
      </c>
      <c r="AT740" s="199" t="s">
        <v>139</v>
      </c>
      <c r="AU740" s="199" t="s">
        <v>85</v>
      </c>
      <c r="AY740" s="18" t="s">
        <v>137</v>
      </c>
      <c r="BE740" s="200">
        <f>IF(N740="základní",J740,0)</f>
        <v>0</v>
      </c>
      <c r="BF740" s="200">
        <f>IF(N740="snížená",J740,0)</f>
        <v>0</v>
      </c>
      <c r="BG740" s="200">
        <f>IF(N740="zákl. přenesená",J740,0)</f>
        <v>0</v>
      </c>
      <c r="BH740" s="200">
        <f>IF(N740="sníž. přenesená",J740,0)</f>
        <v>0</v>
      </c>
      <c r="BI740" s="200">
        <f>IF(N740="nulová",J740,0)</f>
        <v>0</v>
      </c>
      <c r="BJ740" s="18" t="s">
        <v>83</v>
      </c>
      <c r="BK740" s="200">
        <f>ROUND(I740*H740,2)</f>
        <v>0</v>
      </c>
      <c r="BL740" s="18" t="s">
        <v>144</v>
      </c>
      <c r="BM740" s="199" t="s">
        <v>1112</v>
      </c>
    </row>
    <row r="741" spans="1:65" s="2" customFormat="1" ht="33" customHeight="1">
      <c r="A741" s="35"/>
      <c r="B741" s="36"/>
      <c r="C741" s="188" t="s">
        <v>708</v>
      </c>
      <c r="D741" s="188" t="s">
        <v>139</v>
      </c>
      <c r="E741" s="189" t="s">
        <v>1113</v>
      </c>
      <c r="F741" s="190" t="s">
        <v>1114</v>
      </c>
      <c r="G741" s="191" t="s">
        <v>273</v>
      </c>
      <c r="H741" s="192">
        <v>2</v>
      </c>
      <c r="I741" s="193"/>
      <c r="J741" s="194">
        <f>ROUND(I741*H741,2)</f>
        <v>0</v>
      </c>
      <c r="K741" s="190" t="s">
        <v>19</v>
      </c>
      <c r="L741" s="40"/>
      <c r="M741" s="195" t="s">
        <v>19</v>
      </c>
      <c r="N741" s="196" t="s">
        <v>46</v>
      </c>
      <c r="O741" s="65"/>
      <c r="P741" s="197">
        <f>O741*H741</f>
        <v>0</v>
      </c>
      <c r="Q741" s="197">
        <v>0</v>
      </c>
      <c r="R741" s="197">
        <f>Q741*H741</f>
        <v>0</v>
      </c>
      <c r="S741" s="197">
        <v>0</v>
      </c>
      <c r="T741" s="198">
        <f>S741*H741</f>
        <v>0</v>
      </c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R741" s="199" t="s">
        <v>144</v>
      </c>
      <c r="AT741" s="199" t="s">
        <v>139</v>
      </c>
      <c r="AU741" s="199" t="s">
        <v>85</v>
      </c>
      <c r="AY741" s="18" t="s">
        <v>137</v>
      </c>
      <c r="BE741" s="200">
        <f>IF(N741="základní",J741,0)</f>
        <v>0</v>
      </c>
      <c r="BF741" s="200">
        <f>IF(N741="snížená",J741,0)</f>
        <v>0</v>
      </c>
      <c r="BG741" s="200">
        <f>IF(N741="zákl. přenesená",J741,0)</f>
        <v>0</v>
      </c>
      <c r="BH741" s="200">
        <f>IF(N741="sníž. přenesená",J741,0)</f>
        <v>0</v>
      </c>
      <c r="BI741" s="200">
        <f>IF(N741="nulová",J741,0)</f>
        <v>0</v>
      </c>
      <c r="BJ741" s="18" t="s">
        <v>83</v>
      </c>
      <c r="BK741" s="200">
        <f>ROUND(I741*H741,2)</f>
        <v>0</v>
      </c>
      <c r="BL741" s="18" t="s">
        <v>144</v>
      </c>
      <c r="BM741" s="199" t="s">
        <v>1115</v>
      </c>
    </row>
    <row r="742" spans="1:65" s="2" customFormat="1" ht="16.5" customHeight="1">
      <c r="A742" s="35"/>
      <c r="B742" s="36"/>
      <c r="C742" s="188" t="s">
        <v>1116</v>
      </c>
      <c r="D742" s="188" t="s">
        <v>139</v>
      </c>
      <c r="E742" s="189" t="s">
        <v>1117</v>
      </c>
      <c r="F742" s="190" t="s">
        <v>1118</v>
      </c>
      <c r="G742" s="191" t="s">
        <v>273</v>
      </c>
      <c r="H742" s="192">
        <v>1</v>
      </c>
      <c r="I742" s="193"/>
      <c r="J742" s="194">
        <f>ROUND(I742*H742,2)</f>
        <v>0</v>
      </c>
      <c r="K742" s="190" t="s">
        <v>19</v>
      </c>
      <c r="L742" s="40"/>
      <c r="M742" s="195" t="s">
        <v>19</v>
      </c>
      <c r="N742" s="196" t="s">
        <v>46</v>
      </c>
      <c r="O742" s="65"/>
      <c r="P742" s="197">
        <f>O742*H742</f>
        <v>0</v>
      </c>
      <c r="Q742" s="197">
        <v>0</v>
      </c>
      <c r="R742" s="197">
        <f>Q742*H742</f>
        <v>0</v>
      </c>
      <c r="S742" s="197">
        <v>0</v>
      </c>
      <c r="T742" s="198">
        <f>S742*H742</f>
        <v>0</v>
      </c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R742" s="199" t="s">
        <v>144</v>
      </c>
      <c r="AT742" s="199" t="s">
        <v>139</v>
      </c>
      <c r="AU742" s="199" t="s">
        <v>85</v>
      </c>
      <c r="AY742" s="18" t="s">
        <v>137</v>
      </c>
      <c r="BE742" s="200">
        <f>IF(N742="základní",J742,0)</f>
        <v>0</v>
      </c>
      <c r="BF742" s="200">
        <f>IF(N742="snížená",J742,0)</f>
        <v>0</v>
      </c>
      <c r="BG742" s="200">
        <f>IF(N742="zákl. přenesená",J742,0)</f>
        <v>0</v>
      </c>
      <c r="BH742" s="200">
        <f>IF(N742="sníž. přenesená",J742,0)</f>
        <v>0</v>
      </c>
      <c r="BI742" s="200">
        <f>IF(N742="nulová",J742,0)</f>
        <v>0</v>
      </c>
      <c r="BJ742" s="18" t="s">
        <v>83</v>
      </c>
      <c r="BK742" s="200">
        <f>ROUND(I742*H742,2)</f>
        <v>0</v>
      </c>
      <c r="BL742" s="18" t="s">
        <v>144</v>
      </c>
      <c r="BM742" s="199" t="s">
        <v>1119</v>
      </c>
    </row>
    <row r="743" spans="1:65" s="2" customFormat="1" ht="16.5" customHeight="1">
      <c r="A743" s="35"/>
      <c r="B743" s="36"/>
      <c r="C743" s="188" t="s">
        <v>716</v>
      </c>
      <c r="D743" s="188" t="s">
        <v>139</v>
      </c>
      <c r="E743" s="189" t="s">
        <v>1120</v>
      </c>
      <c r="F743" s="190" t="s">
        <v>1121</v>
      </c>
      <c r="G743" s="191" t="s">
        <v>216</v>
      </c>
      <c r="H743" s="192">
        <v>784</v>
      </c>
      <c r="I743" s="193"/>
      <c r="J743" s="194">
        <f>ROUND(I743*H743,2)</f>
        <v>0</v>
      </c>
      <c r="K743" s="190" t="s">
        <v>19</v>
      </c>
      <c r="L743" s="40"/>
      <c r="M743" s="195" t="s">
        <v>19</v>
      </c>
      <c r="N743" s="196" t="s">
        <v>46</v>
      </c>
      <c r="O743" s="65"/>
      <c r="P743" s="197">
        <f>O743*H743</f>
        <v>0</v>
      </c>
      <c r="Q743" s="197">
        <v>0</v>
      </c>
      <c r="R743" s="197">
        <f>Q743*H743</f>
        <v>0</v>
      </c>
      <c r="S743" s="197">
        <v>0</v>
      </c>
      <c r="T743" s="198">
        <f>S743*H743</f>
        <v>0</v>
      </c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R743" s="199" t="s">
        <v>144</v>
      </c>
      <c r="AT743" s="199" t="s">
        <v>139</v>
      </c>
      <c r="AU743" s="199" t="s">
        <v>85</v>
      </c>
      <c r="AY743" s="18" t="s">
        <v>137</v>
      </c>
      <c r="BE743" s="200">
        <f>IF(N743="základní",J743,0)</f>
        <v>0</v>
      </c>
      <c r="BF743" s="200">
        <f>IF(N743="snížená",J743,0)</f>
        <v>0</v>
      </c>
      <c r="BG743" s="200">
        <f>IF(N743="zákl. přenesená",J743,0)</f>
        <v>0</v>
      </c>
      <c r="BH743" s="200">
        <f>IF(N743="sníž. přenesená",J743,0)</f>
        <v>0</v>
      </c>
      <c r="BI743" s="200">
        <f>IF(N743="nulová",J743,0)</f>
        <v>0</v>
      </c>
      <c r="BJ743" s="18" t="s">
        <v>83</v>
      </c>
      <c r="BK743" s="200">
        <f>ROUND(I743*H743,2)</f>
        <v>0</v>
      </c>
      <c r="BL743" s="18" t="s">
        <v>144</v>
      </c>
      <c r="BM743" s="199" t="s">
        <v>1122</v>
      </c>
    </row>
    <row r="744" spans="2:51" s="15" customFormat="1" ht="11.25">
      <c r="B744" s="224"/>
      <c r="C744" s="225"/>
      <c r="D744" s="203" t="s">
        <v>145</v>
      </c>
      <c r="E744" s="226" t="s">
        <v>19</v>
      </c>
      <c r="F744" s="227" t="s">
        <v>1123</v>
      </c>
      <c r="G744" s="225"/>
      <c r="H744" s="226" t="s">
        <v>19</v>
      </c>
      <c r="I744" s="228"/>
      <c r="J744" s="225"/>
      <c r="K744" s="225"/>
      <c r="L744" s="229"/>
      <c r="M744" s="230"/>
      <c r="N744" s="231"/>
      <c r="O744" s="231"/>
      <c r="P744" s="231"/>
      <c r="Q744" s="231"/>
      <c r="R744" s="231"/>
      <c r="S744" s="231"/>
      <c r="T744" s="232"/>
      <c r="AT744" s="233" t="s">
        <v>145</v>
      </c>
      <c r="AU744" s="233" t="s">
        <v>85</v>
      </c>
      <c r="AV744" s="15" t="s">
        <v>83</v>
      </c>
      <c r="AW744" s="15" t="s">
        <v>35</v>
      </c>
      <c r="AX744" s="15" t="s">
        <v>75</v>
      </c>
      <c r="AY744" s="233" t="s">
        <v>137</v>
      </c>
    </row>
    <row r="745" spans="2:51" s="13" customFormat="1" ht="11.25">
      <c r="B745" s="201"/>
      <c r="C745" s="202"/>
      <c r="D745" s="203" t="s">
        <v>145</v>
      </c>
      <c r="E745" s="204" t="s">
        <v>19</v>
      </c>
      <c r="F745" s="205" t="s">
        <v>1124</v>
      </c>
      <c r="G745" s="202"/>
      <c r="H745" s="206">
        <v>240</v>
      </c>
      <c r="I745" s="207"/>
      <c r="J745" s="202"/>
      <c r="K745" s="202"/>
      <c r="L745" s="208"/>
      <c r="M745" s="209"/>
      <c r="N745" s="210"/>
      <c r="O745" s="210"/>
      <c r="P745" s="210"/>
      <c r="Q745" s="210"/>
      <c r="R745" s="210"/>
      <c r="S745" s="210"/>
      <c r="T745" s="211"/>
      <c r="AT745" s="212" t="s">
        <v>145</v>
      </c>
      <c r="AU745" s="212" t="s">
        <v>85</v>
      </c>
      <c r="AV745" s="13" t="s">
        <v>85</v>
      </c>
      <c r="AW745" s="13" t="s">
        <v>35</v>
      </c>
      <c r="AX745" s="13" t="s">
        <v>75</v>
      </c>
      <c r="AY745" s="212" t="s">
        <v>137</v>
      </c>
    </row>
    <row r="746" spans="2:51" s="15" customFormat="1" ht="11.25">
      <c r="B746" s="224"/>
      <c r="C746" s="225"/>
      <c r="D746" s="203" t="s">
        <v>145</v>
      </c>
      <c r="E746" s="226" t="s">
        <v>19</v>
      </c>
      <c r="F746" s="227" t="s">
        <v>1125</v>
      </c>
      <c r="G746" s="225"/>
      <c r="H746" s="226" t="s">
        <v>19</v>
      </c>
      <c r="I746" s="228"/>
      <c r="J746" s="225"/>
      <c r="K746" s="225"/>
      <c r="L746" s="229"/>
      <c r="M746" s="230"/>
      <c r="N746" s="231"/>
      <c r="O746" s="231"/>
      <c r="P746" s="231"/>
      <c r="Q746" s="231"/>
      <c r="R746" s="231"/>
      <c r="S746" s="231"/>
      <c r="T746" s="232"/>
      <c r="AT746" s="233" t="s">
        <v>145</v>
      </c>
      <c r="AU746" s="233" t="s">
        <v>85</v>
      </c>
      <c r="AV746" s="15" t="s">
        <v>83</v>
      </c>
      <c r="AW746" s="15" t="s">
        <v>35</v>
      </c>
      <c r="AX746" s="15" t="s">
        <v>75</v>
      </c>
      <c r="AY746" s="233" t="s">
        <v>137</v>
      </c>
    </row>
    <row r="747" spans="2:51" s="13" customFormat="1" ht="11.25">
      <c r="B747" s="201"/>
      <c r="C747" s="202"/>
      <c r="D747" s="203" t="s">
        <v>145</v>
      </c>
      <c r="E747" s="204" t="s">
        <v>19</v>
      </c>
      <c r="F747" s="205" t="s">
        <v>1126</v>
      </c>
      <c r="G747" s="202"/>
      <c r="H747" s="206">
        <v>304</v>
      </c>
      <c r="I747" s="207"/>
      <c r="J747" s="202"/>
      <c r="K747" s="202"/>
      <c r="L747" s="208"/>
      <c r="M747" s="209"/>
      <c r="N747" s="210"/>
      <c r="O747" s="210"/>
      <c r="P747" s="210"/>
      <c r="Q747" s="210"/>
      <c r="R747" s="210"/>
      <c r="S747" s="210"/>
      <c r="T747" s="211"/>
      <c r="AT747" s="212" t="s">
        <v>145</v>
      </c>
      <c r="AU747" s="212" t="s">
        <v>85</v>
      </c>
      <c r="AV747" s="13" t="s">
        <v>85</v>
      </c>
      <c r="AW747" s="13" t="s">
        <v>35</v>
      </c>
      <c r="AX747" s="13" t="s">
        <v>75</v>
      </c>
      <c r="AY747" s="212" t="s">
        <v>137</v>
      </c>
    </row>
    <row r="748" spans="2:51" s="15" customFormat="1" ht="11.25">
      <c r="B748" s="224"/>
      <c r="C748" s="225"/>
      <c r="D748" s="203" t="s">
        <v>145</v>
      </c>
      <c r="E748" s="226" t="s">
        <v>19</v>
      </c>
      <c r="F748" s="227" t="s">
        <v>1127</v>
      </c>
      <c r="G748" s="225"/>
      <c r="H748" s="226" t="s">
        <v>19</v>
      </c>
      <c r="I748" s="228"/>
      <c r="J748" s="225"/>
      <c r="K748" s="225"/>
      <c r="L748" s="229"/>
      <c r="M748" s="230"/>
      <c r="N748" s="231"/>
      <c r="O748" s="231"/>
      <c r="P748" s="231"/>
      <c r="Q748" s="231"/>
      <c r="R748" s="231"/>
      <c r="S748" s="231"/>
      <c r="T748" s="232"/>
      <c r="AT748" s="233" t="s">
        <v>145</v>
      </c>
      <c r="AU748" s="233" t="s">
        <v>85</v>
      </c>
      <c r="AV748" s="15" t="s">
        <v>83</v>
      </c>
      <c r="AW748" s="15" t="s">
        <v>35</v>
      </c>
      <c r="AX748" s="15" t="s">
        <v>75</v>
      </c>
      <c r="AY748" s="233" t="s">
        <v>137</v>
      </c>
    </row>
    <row r="749" spans="2:51" s="13" customFormat="1" ht="11.25">
      <c r="B749" s="201"/>
      <c r="C749" s="202"/>
      <c r="D749" s="203" t="s">
        <v>145</v>
      </c>
      <c r="E749" s="204" t="s">
        <v>19</v>
      </c>
      <c r="F749" s="205" t="s">
        <v>1124</v>
      </c>
      <c r="G749" s="202"/>
      <c r="H749" s="206">
        <v>240</v>
      </c>
      <c r="I749" s="207"/>
      <c r="J749" s="202"/>
      <c r="K749" s="202"/>
      <c r="L749" s="208"/>
      <c r="M749" s="209"/>
      <c r="N749" s="210"/>
      <c r="O749" s="210"/>
      <c r="P749" s="210"/>
      <c r="Q749" s="210"/>
      <c r="R749" s="210"/>
      <c r="S749" s="210"/>
      <c r="T749" s="211"/>
      <c r="AT749" s="212" t="s">
        <v>145</v>
      </c>
      <c r="AU749" s="212" t="s">
        <v>85</v>
      </c>
      <c r="AV749" s="13" t="s">
        <v>85</v>
      </c>
      <c r="AW749" s="13" t="s">
        <v>35</v>
      </c>
      <c r="AX749" s="13" t="s">
        <v>75</v>
      </c>
      <c r="AY749" s="212" t="s">
        <v>137</v>
      </c>
    </row>
    <row r="750" spans="2:51" s="14" customFormat="1" ht="11.25">
      <c r="B750" s="213"/>
      <c r="C750" s="214"/>
      <c r="D750" s="203" t="s">
        <v>145</v>
      </c>
      <c r="E750" s="215" t="s">
        <v>19</v>
      </c>
      <c r="F750" s="216" t="s">
        <v>147</v>
      </c>
      <c r="G750" s="214"/>
      <c r="H750" s="217">
        <v>784</v>
      </c>
      <c r="I750" s="218"/>
      <c r="J750" s="214"/>
      <c r="K750" s="214"/>
      <c r="L750" s="219"/>
      <c r="M750" s="220"/>
      <c r="N750" s="221"/>
      <c r="O750" s="221"/>
      <c r="P750" s="221"/>
      <c r="Q750" s="221"/>
      <c r="R750" s="221"/>
      <c r="S750" s="221"/>
      <c r="T750" s="222"/>
      <c r="AT750" s="223" t="s">
        <v>145</v>
      </c>
      <c r="AU750" s="223" t="s">
        <v>85</v>
      </c>
      <c r="AV750" s="14" t="s">
        <v>144</v>
      </c>
      <c r="AW750" s="14" t="s">
        <v>35</v>
      </c>
      <c r="AX750" s="14" t="s">
        <v>83</v>
      </c>
      <c r="AY750" s="223" t="s">
        <v>137</v>
      </c>
    </row>
    <row r="751" spans="2:63" s="12" customFormat="1" ht="22.9" customHeight="1">
      <c r="B751" s="172"/>
      <c r="C751" s="173"/>
      <c r="D751" s="174" t="s">
        <v>74</v>
      </c>
      <c r="E751" s="186" t="s">
        <v>1128</v>
      </c>
      <c r="F751" s="186" t="s">
        <v>1129</v>
      </c>
      <c r="G751" s="173"/>
      <c r="H751" s="173"/>
      <c r="I751" s="176"/>
      <c r="J751" s="187">
        <f>BK751</f>
        <v>0</v>
      </c>
      <c r="K751" s="173"/>
      <c r="L751" s="178"/>
      <c r="M751" s="179"/>
      <c r="N751" s="180"/>
      <c r="O751" s="180"/>
      <c r="P751" s="181">
        <f>SUM(P752:P753)</f>
        <v>0</v>
      </c>
      <c r="Q751" s="180"/>
      <c r="R751" s="181">
        <f>SUM(R752:R753)</f>
        <v>0</v>
      </c>
      <c r="S751" s="180"/>
      <c r="T751" s="182">
        <f>SUM(T752:T753)</f>
        <v>0</v>
      </c>
      <c r="AR751" s="183" t="s">
        <v>83</v>
      </c>
      <c r="AT751" s="184" t="s">
        <v>74</v>
      </c>
      <c r="AU751" s="184" t="s">
        <v>83</v>
      </c>
      <c r="AY751" s="183" t="s">
        <v>137</v>
      </c>
      <c r="BK751" s="185">
        <f>SUM(BK752:BK753)</f>
        <v>0</v>
      </c>
    </row>
    <row r="752" spans="1:65" s="2" customFormat="1" ht="44.25" customHeight="1">
      <c r="A752" s="35"/>
      <c r="B752" s="36"/>
      <c r="C752" s="188" t="s">
        <v>1130</v>
      </c>
      <c r="D752" s="188" t="s">
        <v>139</v>
      </c>
      <c r="E752" s="189" t="s">
        <v>1131</v>
      </c>
      <c r="F752" s="190" t="s">
        <v>1132</v>
      </c>
      <c r="G752" s="191" t="s">
        <v>273</v>
      </c>
      <c r="H752" s="192">
        <v>1</v>
      </c>
      <c r="I752" s="193"/>
      <c r="J752" s="194">
        <f>ROUND(I752*H752,2)</f>
        <v>0</v>
      </c>
      <c r="K752" s="190" t="s">
        <v>19</v>
      </c>
      <c r="L752" s="40"/>
      <c r="M752" s="195" t="s">
        <v>19</v>
      </c>
      <c r="N752" s="196" t="s">
        <v>46</v>
      </c>
      <c r="O752" s="65"/>
      <c r="P752" s="197">
        <f>O752*H752</f>
        <v>0</v>
      </c>
      <c r="Q752" s="197">
        <v>0</v>
      </c>
      <c r="R752" s="197">
        <f>Q752*H752</f>
        <v>0</v>
      </c>
      <c r="S752" s="197">
        <v>0</v>
      </c>
      <c r="T752" s="198">
        <f>S752*H752</f>
        <v>0</v>
      </c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R752" s="199" t="s">
        <v>144</v>
      </c>
      <c r="AT752" s="199" t="s">
        <v>139</v>
      </c>
      <c r="AU752" s="199" t="s">
        <v>85</v>
      </c>
      <c r="AY752" s="18" t="s">
        <v>137</v>
      </c>
      <c r="BE752" s="200">
        <f>IF(N752="základní",J752,0)</f>
        <v>0</v>
      </c>
      <c r="BF752" s="200">
        <f>IF(N752="snížená",J752,0)</f>
        <v>0</v>
      </c>
      <c r="BG752" s="200">
        <f>IF(N752="zákl. přenesená",J752,0)</f>
        <v>0</v>
      </c>
      <c r="BH752" s="200">
        <f>IF(N752="sníž. přenesená",J752,0)</f>
        <v>0</v>
      </c>
      <c r="BI752" s="200">
        <f>IF(N752="nulová",J752,0)</f>
        <v>0</v>
      </c>
      <c r="BJ752" s="18" t="s">
        <v>83</v>
      </c>
      <c r="BK752" s="200">
        <f>ROUND(I752*H752,2)</f>
        <v>0</v>
      </c>
      <c r="BL752" s="18" t="s">
        <v>144</v>
      </c>
      <c r="BM752" s="199" t="s">
        <v>1133</v>
      </c>
    </row>
    <row r="753" spans="1:65" s="2" customFormat="1" ht="16.5" customHeight="1">
      <c r="A753" s="35"/>
      <c r="B753" s="36"/>
      <c r="C753" s="188" t="s">
        <v>721</v>
      </c>
      <c r="D753" s="188" t="s">
        <v>139</v>
      </c>
      <c r="E753" s="189" t="s">
        <v>1134</v>
      </c>
      <c r="F753" s="190" t="s">
        <v>1135</v>
      </c>
      <c r="G753" s="191" t="s">
        <v>273</v>
      </c>
      <c r="H753" s="192">
        <v>1</v>
      </c>
      <c r="I753" s="193"/>
      <c r="J753" s="194">
        <f>ROUND(I753*H753,2)</f>
        <v>0</v>
      </c>
      <c r="K753" s="190" t="s">
        <v>19</v>
      </c>
      <c r="L753" s="40"/>
      <c r="M753" s="195" t="s">
        <v>19</v>
      </c>
      <c r="N753" s="196" t="s">
        <v>46</v>
      </c>
      <c r="O753" s="65"/>
      <c r="P753" s="197">
        <f>O753*H753</f>
        <v>0</v>
      </c>
      <c r="Q753" s="197">
        <v>0</v>
      </c>
      <c r="R753" s="197">
        <f>Q753*H753</f>
        <v>0</v>
      </c>
      <c r="S753" s="197">
        <v>0</v>
      </c>
      <c r="T753" s="198">
        <f>S753*H753</f>
        <v>0</v>
      </c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R753" s="199" t="s">
        <v>144</v>
      </c>
      <c r="AT753" s="199" t="s">
        <v>139</v>
      </c>
      <c r="AU753" s="199" t="s">
        <v>85</v>
      </c>
      <c r="AY753" s="18" t="s">
        <v>137</v>
      </c>
      <c r="BE753" s="200">
        <f>IF(N753="základní",J753,0)</f>
        <v>0</v>
      </c>
      <c r="BF753" s="200">
        <f>IF(N753="snížená",J753,0)</f>
        <v>0</v>
      </c>
      <c r="BG753" s="200">
        <f>IF(N753="zákl. přenesená",J753,0)</f>
        <v>0</v>
      </c>
      <c r="BH753" s="200">
        <f>IF(N753="sníž. přenesená",J753,0)</f>
        <v>0</v>
      </c>
      <c r="BI753" s="200">
        <f>IF(N753="nulová",J753,0)</f>
        <v>0</v>
      </c>
      <c r="BJ753" s="18" t="s">
        <v>83</v>
      </c>
      <c r="BK753" s="200">
        <f>ROUND(I753*H753,2)</f>
        <v>0</v>
      </c>
      <c r="BL753" s="18" t="s">
        <v>144</v>
      </c>
      <c r="BM753" s="199" t="s">
        <v>1136</v>
      </c>
    </row>
    <row r="754" spans="2:63" s="12" customFormat="1" ht="22.9" customHeight="1">
      <c r="B754" s="172"/>
      <c r="C754" s="173"/>
      <c r="D754" s="174" t="s">
        <v>74</v>
      </c>
      <c r="E754" s="186" t="s">
        <v>1137</v>
      </c>
      <c r="F754" s="186" t="s">
        <v>1138</v>
      </c>
      <c r="G754" s="173"/>
      <c r="H754" s="173"/>
      <c r="I754" s="176"/>
      <c r="J754" s="187">
        <f>BK754</f>
        <v>0</v>
      </c>
      <c r="K754" s="173"/>
      <c r="L754" s="178"/>
      <c r="M754" s="179"/>
      <c r="N754" s="180"/>
      <c r="O754" s="180"/>
      <c r="P754" s="181">
        <f>SUM(P755:P816)</f>
        <v>0</v>
      </c>
      <c r="Q754" s="180"/>
      <c r="R754" s="181">
        <f>SUM(R755:R816)</f>
        <v>0</v>
      </c>
      <c r="S754" s="180"/>
      <c r="T754" s="182">
        <f>SUM(T755:T816)</f>
        <v>0</v>
      </c>
      <c r="AR754" s="183" t="s">
        <v>83</v>
      </c>
      <c r="AT754" s="184" t="s">
        <v>74</v>
      </c>
      <c r="AU754" s="184" t="s">
        <v>83</v>
      </c>
      <c r="AY754" s="183" t="s">
        <v>137</v>
      </c>
      <c r="BK754" s="185">
        <f>SUM(BK755:BK816)</f>
        <v>0</v>
      </c>
    </row>
    <row r="755" spans="1:65" s="2" customFormat="1" ht="33" customHeight="1">
      <c r="A755" s="35"/>
      <c r="B755" s="36"/>
      <c r="C755" s="188" t="s">
        <v>1139</v>
      </c>
      <c r="D755" s="188" t="s">
        <v>139</v>
      </c>
      <c r="E755" s="189" t="s">
        <v>1140</v>
      </c>
      <c r="F755" s="190" t="s">
        <v>1141</v>
      </c>
      <c r="G755" s="191" t="s">
        <v>216</v>
      </c>
      <c r="H755" s="192">
        <v>340</v>
      </c>
      <c r="I755" s="193"/>
      <c r="J755" s="194">
        <f>ROUND(I755*H755,2)</f>
        <v>0</v>
      </c>
      <c r="K755" s="190" t="s">
        <v>143</v>
      </c>
      <c r="L755" s="40"/>
      <c r="M755" s="195" t="s">
        <v>19</v>
      </c>
      <c r="N755" s="196" t="s">
        <v>46</v>
      </c>
      <c r="O755" s="65"/>
      <c r="P755" s="197">
        <f>O755*H755</f>
        <v>0</v>
      </c>
      <c r="Q755" s="197">
        <v>0</v>
      </c>
      <c r="R755" s="197">
        <f>Q755*H755</f>
        <v>0</v>
      </c>
      <c r="S755" s="197">
        <v>0</v>
      </c>
      <c r="T755" s="198">
        <f>S755*H755</f>
        <v>0</v>
      </c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R755" s="199" t="s">
        <v>144</v>
      </c>
      <c r="AT755" s="199" t="s">
        <v>139</v>
      </c>
      <c r="AU755" s="199" t="s">
        <v>85</v>
      </c>
      <c r="AY755" s="18" t="s">
        <v>137</v>
      </c>
      <c r="BE755" s="200">
        <f>IF(N755="základní",J755,0)</f>
        <v>0</v>
      </c>
      <c r="BF755" s="200">
        <f>IF(N755="snížená",J755,0)</f>
        <v>0</v>
      </c>
      <c r="BG755" s="200">
        <f>IF(N755="zákl. přenesená",J755,0)</f>
        <v>0</v>
      </c>
      <c r="BH755" s="200">
        <f>IF(N755="sníž. přenesená",J755,0)</f>
        <v>0</v>
      </c>
      <c r="BI755" s="200">
        <f>IF(N755="nulová",J755,0)</f>
        <v>0</v>
      </c>
      <c r="BJ755" s="18" t="s">
        <v>83</v>
      </c>
      <c r="BK755" s="200">
        <f>ROUND(I755*H755,2)</f>
        <v>0</v>
      </c>
      <c r="BL755" s="18" t="s">
        <v>144</v>
      </c>
      <c r="BM755" s="199" t="s">
        <v>1142</v>
      </c>
    </row>
    <row r="756" spans="1:65" s="2" customFormat="1" ht="21.75" customHeight="1">
      <c r="A756" s="35"/>
      <c r="B756" s="36"/>
      <c r="C756" s="188" t="s">
        <v>726</v>
      </c>
      <c r="D756" s="188" t="s">
        <v>139</v>
      </c>
      <c r="E756" s="189" t="s">
        <v>1143</v>
      </c>
      <c r="F756" s="190" t="s">
        <v>1144</v>
      </c>
      <c r="G756" s="191" t="s">
        <v>216</v>
      </c>
      <c r="H756" s="192">
        <v>340</v>
      </c>
      <c r="I756" s="193"/>
      <c r="J756" s="194">
        <f>ROUND(I756*H756,2)</f>
        <v>0</v>
      </c>
      <c r="K756" s="190" t="s">
        <v>143</v>
      </c>
      <c r="L756" s="40"/>
      <c r="M756" s="195" t="s">
        <v>19</v>
      </c>
      <c r="N756" s="196" t="s">
        <v>46</v>
      </c>
      <c r="O756" s="65"/>
      <c r="P756" s="197">
        <f>O756*H756</f>
        <v>0</v>
      </c>
      <c r="Q756" s="197">
        <v>0</v>
      </c>
      <c r="R756" s="197">
        <f>Q756*H756</f>
        <v>0</v>
      </c>
      <c r="S756" s="197">
        <v>0</v>
      </c>
      <c r="T756" s="198">
        <f>S756*H756</f>
        <v>0</v>
      </c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R756" s="199" t="s">
        <v>144</v>
      </c>
      <c r="AT756" s="199" t="s">
        <v>139</v>
      </c>
      <c r="AU756" s="199" t="s">
        <v>85</v>
      </c>
      <c r="AY756" s="18" t="s">
        <v>137</v>
      </c>
      <c r="BE756" s="200">
        <f>IF(N756="základní",J756,0)</f>
        <v>0</v>
      </c>
      <c r="BF756" s="200">
        <f>IF(N756="snížená",J756,0)</f>
        <v>0</v>
      </c>
      <c r="BG756" s="200">
        <f>IF(N756="zákl. přenesená",J756,0)</f>
        <v>0</v>
      </c>
      <c r="BH756" s="200">
        <f>IF(N756="sníž. přenesená",J756,0)</f>
        <v>0</v>
      </c>
      <c r="BI756" s="200">
        <f>IF(N756="nulová",J756,0)</f>
        <v>0</v>
      </c>
      <c r="BJ756" s="18" t="s">
        <v>83</v>
      </c>
      <c r="BK756" s="200">
        <f>ROUND(I756*H756,2)</f>
        <v>0</v>
      </c>
      <c r="BL756" s="18" t="s">
        <v>144</v>
      </c>
      <c r="BM756" s="199" t="s">
        <v>1145</v>
      </c>
    </row>
    <row r="757" spans="1:65" s="2" customFormat="1" ht="21.75" customHeight="1">
      <c r="A757" s="35"/>
      <c r="B757" s="36"/>
      <c r="C757" s="188" t="s">
        <v>1146</v>
      </c>
      <c r="D757" s="188" t="s">
        <v>139</v>
      </c>
      <c r="E757" s="189" t="s">
        <v>1147</v>
      </c>
      <c r="F757" s="190" t="s">
        <v>1148</v>
      </c>
      <c r="G757" s="191" t="s">
        <v>224</v>
      </c>
      <c r="H757" s="192">
        <v>72</v>
      </c>
      <c r="I757" s="193"/>
      <c r="J757" s="194">
        <f>ROUND(I757*H757,2)</f>
        <v>0</v>
      </c>
      <c r="K757" s="190" t="s">
        <v>143</v>
      </c>
      <c r="L757" s="40"/>
      <c r="M757" s="195" t="s">
        <v>19</v>
      </c>
      <c r="N757" s="196" t="s">
        <v>46</v>
      </c>
      <c r="O757" s="65"/>
      <c r="P757" s="197">
        <f>O757*H757</f>
        <v>0</v>
      </c>
      <c r="Q757" s="197">
        <v>0</v>
      </c>
      <c r="R757" s="197">
        <f>Q757*H757</f>
        <v>0</v>
      </c>
      <c r="S757" s="197">
        <v>0</v>
      </c>
      <c r="T757" s="198">
        <f>S757*H757</f>
        <v>0</v>
      </c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R757" s="199" t="s">
        <v>144</v>
      </c>
      <c r="AT757" s="199" t="s">
        <v>139</v>
      </c>
      <c r="AU757" s="199" t="s">
        <v>85</v>
      </c>
      <c r="AY757" s="18" t="s">
        <v>137</v>
      </c>
      <c r="BE757" s="200">
        <f>IF(N757="základní",J757,0)</f>
        <v>0</v>
      </c>
      <c r="BF757" s="200">
        <f>IF(N757="snížená",J757,0)</f>
        <v>0</v>
      </c>
      <c r="BG757" s="200">
        <f>IF(N757="zákl. přenesená",J757,0)</f>
        <v>0</v>
      </c>
      <c r="BH757" s="200">
        <f>IF(N757="sníž. přenesená",J757,0)</f>
        <v>0</v>
      </c>
      <c r="BI757" s="200">
        <f>IF(N757="nulová",J757,0)</f>
        <v>0</v>
      </c>
      <c r="BJ757" s="18" t="s">
        <v>83</v>
      </c>
      <c r="BK757" s="200">
        <f>ROUND(I757*H757,2)</f>
        <v>0</v>
      </c>
      <c r="BL757" s="18" t="s">
        <v>144</v>
      </c>
      <c r="BM757" s="199" t="s">
        <v>1149</v>
      </c>
    </row>
    <row r="758" spans="1:65" s="2" customFormat="1" ht="21.75" customHeight="1">
      <c r="A758" s="35"/>
      <c r="B758" s="36"/>
      <c r="C758" s="188" t="s">
        <v>731</v>
      </c>
      <c r="D758" s="188" t="s">
        <v>139</v>
      </c>
      <c r="E758" s="189" t="s">
        <v>1150</v>
      </c>
      <c r="F758" s="190" t="s">
        <v>1151</v>
      </c>
      <c r="G758" s="191" t="s">
        <v>224</v>
      </c>
      <c r="H758" s="192">
        <v>39.78</v>
      </c>
      <c r="I758" s="193"/>
      <c r="J758" s="194">
        <f>ROUND(I758*H758,2)</f>
        <v>0</v>
      </c>
      <c r="K758" s="190" t="s">
        <v>143</v>
      </c>
      <c r="L758" s="40"/>
      <c r="M758" s="195" t="s">
        <v>19</v>
      </c>
      <c r="N758" s="196" t="s">
        <v>46</v>
      </c>
      <c r="O758" s="65"/>
      <c r="P758" s="197">
        <f>O758*H758</f>
        <v>0</v>
      </c>
      <c r="Q758" s="197">
        <v>0</v>
      </c>
      <c r="R758" s="197">
        <f>Q758*H758</f>
        <v>0</v>
      </c>
      <c r="S758" s="197">
        <v>0</v>
      </c>
      <c r="T758" s="198">
        <f>S758*H758</f>
        <v>0</v>
      </c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R758" s="199" t="s">
        <v>144</v>
      </c>
      <c r="AT758" s="199" t="s">
        <v>139</v>
      </c>
      <c r="AU758" s="199" t="s">
        <v>85</v>
      </c>
      <c r="AY758" s="18" t="s">
        <v>137</v>
      </c>
      <c r="BE758" s="200">
        <f>IF(N758="základní",J758,0)</f>
        <v>0</v>
      </c>
      <c r="BF758" s="200">
        <f>IF(N758="snížená",J758,0)</f>
        <v>0</v>
      </c>
      <c r="BG758" s="200">
        <f>IF(N758="zákl. přenesená",J758,0)</f>
        <v>0</v>
      </c>
      <c r="BH758" s="200">
        <f>IF(N758="sníž. přenesená",J758,0)</f>
        <v>0</v>
      </c>
      <c r="BI758" s="200">
        <f>IF(N758="nulová",J758,0)</f>
        <v>0</v>
      </c>
      <c r="BJ758" s="18" t="s">
        <v>83</v>
      </c>
      <c r="BK758" s="200">
        <f>ROUND(I758*H758,2)</f>
        <v>0</v>
      </c>
      <c r="BL758" s="18" t="s">
        <v>144</v>
      </c>
      <c r="BM758" s="199" t="s">
        <v>1152</v>
      </c>
    </row>
    <row r="759" spans="2:51" s="13" customFormat="1" ht="11.25">
      <c r="B759" s="201"/>
      <c r="C759" s="202"/>
      <c r="D759" s="203" t="s">
        <v>145</v>
      </c>
      <c r="E759" s="204" t="s">
        <v>19</v>
      </c>
      <c r="F759" s="205" t="s">
        <v>1153</v>
      </c>
      <c r="G759" s="202"/>
      <c r="H759" s="206">
        <v>39.78</v>
      </c>
      <c r="I759" s="207"/>
      <c r="J759" s="202"/>
      <c r="K759" s="202"/>
      <c r="L759" s="208"/>
      <c r="M759" s="209"/>
      <c r="N759" s="210"/>
      <c r="O759" s="210"/>
      <c r="P759" s="210"/>
      <c r="Q759" s="210"/>
      <c r="R759" s="210"/>
      <c r="S759" s="210"/>
      <c r="T759" s="211"/>
      <c r="AT759" s="212" t="s">
        <v>145</v>
      </c>
      <c r="AU759" s="212" t="s">
        <v>85</v>
      </c>
      <c r="AV759" s="13" t="s">
        <v>85</v>
      </c>
      <c r="AW759" s="13" t="s">
        <v>35</v>
      </c>
      <c r="AX759" s="13" t="s">
        <v>75</v>
      </c>
      <c r="AY759" s="212" t="s">
        <v>137</v>
      </c>
    </row>
    <row r="760" spans="2:51" s="14" customFormat="1" ht="11.25">
      <c r="B760" s="213"/>
      <c r="C760" s="214"/>
      <c r="D760" s="203" t="s">
        <v>145</v>
      </c>
      <c r="E760" s="215" t="s">
        <v>19</v>
      </c>
      <c r="F760" s="216" t="s">
        <v>147</v>
      </c>
      <c r="G760" s="214"/>
      <c r="H760" s="217">
        <v>39.78</v>
      </c>
      <c r="I760" s="218"/>
      <c r="J760" s="214"/>
      <c r="K760" s="214"/>
      <c r="L760" s="219"/>
      <c r="M760" s="220"/>
      <c r="N760" s="221"/>
      <c r="O760" s="221"/>
      <c r="P760" s="221"/>
      <c r="Q760" s="221"/>
      <c r="R760" s="221"/>
      <c r="S760" s="221"/>
      <c r="T760" s="222"/>
      <c r="AT760" s="223" t="s">
        <v>145</v>
      </c>
      <c r="AU760" s="223" t="s">
        <v>85</v>
      </c>
      <c r="AV760" s="14" t="s">
        <v>144</v>
      </c>
      <c r="AW760" s="14" t="s">
        <v>35</v>
      </c>
      <c r="AX760" s="14" t="s">
        <v>83</v>
      </c>
      <c r="AY760" s="223" t="s">
        <v>137</v>
      </c>
    </row>
    <row r="761" spans="1:65" s="2" customFormat="1" ht="33" customHeight="1">
      <c r="A761" s="35"/>
      <c r="B761" s="36"/>
      <c r="C761" s="188" t="s">
        <v>1154</v>
      </c>
      <c r="D761" s="188" t="s">
        <v>139</v>
      </c>
      <c r="E761" s="189" t="s">
        <v>1155</v>
      </c>
      <c r="F761" s="190" t="s">
        <v>1156</v>
      </c>
      <c r="G761" s="191" t="s">
        <v>216</v>
      </c>
      <c r="H761" s="192">
        <v>39.78</v>
      </c>
      <c r="I761" s="193"/>
      <c r="J761" s="194">
        <f>ROUND(I761*H761,2)</f>
        <v>0</v>
      </c>
      <c r="K761" s="190" t="s">
        <v>143</v>
      </c>
      <c r="L761" s="40"/>
      <c r="M761" s="195" t="s">
        <v>19</v>
      </c>
      <c r="N761" s="196" t="s">
        <v>46</v>
      </c>
      <c r="O761" s="65"/>
      <c r="P761" s="197">
        <f>O761*H761</f>
        <v>0</v>
      </c>
      <c r="Q761" s="197">
        <v>0</v>
      </c>
      <c r="R761" s="197">
        <f>Q761*H761</f>
        <v>0</v>
      </c>
      <c r="S761" s="197">
        <v>0</v>
      </c>
      <c r="T761" s="198">
        <f>S761*H761</f>
        <v>0</v>
      </c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R761" s="199" t="s">
        <v>144</v>
      </c>
      <c r="AT761" s="199" t="s">
        <v>139</v>
      </c>
      <c r="AU761" s="199" t="s">
        <v>85</v>
      </c>
      <c r="AY761" s="18" t="s">
        <v>137</v>
      </c>
      <c r="BE761" s="200">
        <f>IF(N761="základní",J761,0)</f>
        <v>0</v>
      </c>
      <c r="BF761" s="200">
        <f>IF(N761="snížená",J761,0)</f>
        <v>0</v>
      </c>
      <c r="BG761" s="200">
        <f>IF(N761="zákl. přenesená",J761,0)</f>
        <v>0</v>
      </c>
      <c r="BH761" s="200">
        <f>IF(N761="sníž. přenesená",J761,0)</f>
        <v>0</v>
      </c>
      <c r="BI761" s="200">
        <f>IF(N761="nulová",J761,0)</f>
        <v>0</v>
      </c>
      <c r="BJ761" s="18" t="s">
        <v>83</v>
      </c>
      <c r="BK761" s="200">
        <f>ROUND(I761*H761,2)</f>
        <v>0</v>
      </c>
      <c r="BL761" s="18" t="s">
        <v>144</v>
      </c>
      <c r="BM761" s="199" t="s">
        <v>1157</v>
      </c>
    </row>
    <row r="762" spans="1:65" s="2" customFormat="1" ht="33" customHeight="1">
      <c r="A762" s="35"/>
      <c r="B762" s="36"/>
      <c r="C762" s="188" t="s">
        <v>737</v>
      </c>
      <c r="D762" s="188" t="s">
        <v>139</v>
      </c>
      <c r="E762" s="189" t="s">
        <v>1158</v>
      </c>
      <c r="F762" s="190" t="s">
        <v>1159</v>
      </c>
      <c r="G762" s="191" t="s">
        <v>216</v>
      </c>
      <c r="H762" s="192">
        <v>84.202</v>
      </c>
      <c r="I762" s="193"/>
      <c r="J762" s="194">
        <f>ROUND(I762*H762,2)</f>
        <v>0</v>
      </c>
      <c r="K762" s="190" t="s">
        <v>143</v>
      </c>
      <c r="L762" s="40"/>
      <c r="M762" s="195" t="s">
        <v>19</v>
      </c>
      <c r="N762" s="196" t="s">
        <v>46</v>
      </c>
      <c r="O762" s="65"/>
      <c r="P762" s="197">
        <f>O762*H762</f>
        <v>0</v>
      </c>
      <c r="Q762" s="197">
        <v>0</v>
      </c>
      <c r="R762" s="197">
        <f>Q762*H762</f>
        <v>0</v>
      </c>
      <c r="S762" s="197">
        <v>0</v>
      </c>
      <c r="T762" s="198">
        <f>S762*H762</f>
        <v>0</v>
      </c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R762" s="199" t="s">
        <v>144</v>
      </c>
      <c r="AT762" s="199" t="s">
        <v>139</v>
      </c>
      <c r="AU762" s="199" t="s">
        <v>85</v>
      </c>
      <c r="AY762" s="18" t="s">
        <v>137</v>
      </c>
      <c r="BE762" s="200">
        <f>IF(N762="základní",J762,0)</f>
        <v>0</v>
      </c>
      <c r="BF762" s="200">
        <f>IF(N762="snížená",J762,0)</f>
        <v>0</v>
      </c>
      <c r="BG762" s="200">
        <f>IF(N762="zákl. přenesená",J762,0)</f>
        <v>0</v>
      </c>
      <c r="BH762" s="200">
        <f>IF(N762="sníž. přenesená",J762,0)</f>
        <v>0</v>
      </c>
      <c r="BI762" s="200">
        <f>IF(N762="nulová",J762,0)</f>
        <v>0</v>
      </c>
      <c r="BJ762" s="18" t="s">
        <v>83</v>
      </c>
      <c r="BK762" s="200">
        <f>ROUND(I762*H762,2)</f>
        <v>0</v>
      </c>
      <c r="BL762" s="18" t="s">
        <v>144</v>
      </c>
      <c r="BM762" s="199" t="s">
        <v>1160</v>
      </c>
    </row>
    <row r="763" spans="2:51" s="15" customFormat="1" ht="11.25">
      <c r="B763" s="224"/>
      <c r="C763" s="225"/>
      <c r="D763" s="203" t="s">
        <v>145</v>
      </c>
      <c r="E763" s="226" t="s">
        <v>19</v>
      </c>
      <c r="F763" s="227" t="s">
        <v>1161</v>
      </c>
      <c r="G763" s="225"/>
      <c r="H763" s="226" t="s">
        <v>19</v>
      </c>
      <c r="I763" s="228"/>
      <c r="J763" s="225"/>
      <c r="K763" s="225"/>
      <c r="L763" s="229"/>
      <c r="M763" s="230"/>
      <c r="N763" s="231"/>
      <c r="O763" s="231"/>
      <c r="P763" s="231"/>
      <c r="Q763" s="231"/>
      <c r="R763" s="231"/>
      <c r="S763" s="231"/>
      <c r="T763" s="232"/>
      <c r="AT763" s="233" t="s">
        <v>145</v>
      </c>
      <c r="AU763" s="233" t="s">
        <v>85</v>
      </c>
      <c r="AV763" s="15" t="s">
        <v>83</v>
      </c>
      <c r="AW763" s="15" t="s">
        <v>35</v>
      </c>
      <c r="AX763" s="15" t="s">
        <v>75</v>
      </c>
      <c r="AY763" s="233" t="s">
        <v>137</v>
      </c>
    </row>
    <row r="764" spans="2:51" s="13" customFormat="1" ht="11.25">
      <c r="B764" s="201"/>
      <c r="C764" s="202"/>
      <c r="D764" s="203" t="s">
        <v>145</v>
      </c>
      <c r="E764" s="204" t="s">
        <v>19</v>
      </c>
      <c r="F764" s="205" t="s">
        <v>1162</v>
      </c>
      <c r="G764" s="202"/>
      <c r="H764" s="206">
        <v>84.202</v>
      </c>
      <c r="I764" s="207"/>
      <c r="J764" s="202"/>
      <c r="K764" s="202"/>
      <c r="L764" s="208"/>
      <c r="M764" s="209"/>
      <c r="N764" s="210"/>
      <c r="O764" s="210"/>
      <c r="P764" s="210"/>
      <c r="Q764" s="210"/>
      <c r="R764" s="210"/>
      <c r="S764" s="210"/>
      <c r="T764" s="211"/>
      <c r="AT764" s="212" t="s">
        <v>145</v>
      </c>
      <c r="AU764" s="212" t="s">
        <v>85</v>
      </c>
      <c r="AV764" s="13" t="s">
        <v>85</v>
      </c>
      <c r="AW764" s="13" t="s">
        <v>35</v>
      </c>
      <c r="AX764" s="13" t="s">
        <v>75</v>
      </c>
      <c r="AY764" s="212" t="s">
        <v>137</v>
      </c>
    </row>
    <row r="765" spans="2:51" s="14" customFormat="1" ht="11.25">
      <c r="B765" s="213"/>
      <c r="C765" s="214"/>
      <c r="D765" s="203" t="s">
        <v>145</v>
      </c>
      <c r="E765" s="215" t="s">
        <v>19</v>
      </c>
      <c r="F765" s="216" t="s">
        <v>147</v>
      </c>
      <c r="G765" s="214"/>
      <c r="H765" s="217">
        <v>84.202</v>
      </c>
      <c r="I765" s="218"/>
      <c r="J765" s="214"/>
      <c r="K765" s="214"/>
      <c r="L765" s="219"/>
      <c r="M765" s="220"/>
      <c r="N765" s="221"/>
      <c r="O765" s="221"/>
      <c r="P765" s="221"/>
      <c r="Q765" s="221"/>
      <c r="R765" s="221"/>
      <c r="S765" s="221"/>
      <c r="T765" s="222"/>
      <c r="AT765" s="223" t="s">
        <v>145</v>
      </c>
      <c r="AU765" s="223" t="s">
        <v>85</v>
      </c>
      <c r="AV765" s="14" t="s">
        <v>144</v>
      </c>
      <c r="AW765" s="14" t="s">
        <v>35</v>
      </c>
      <c r="AX765" s="14" t="s">
        <v>83</v>
      </c>
      <c r="AY765" s="223" t="s">
        <v>137</v>
      </c>
    </row>
    <row r="766" spans="1:65" s="2" customFormat="1" ht="33" customHeight="1">
      <c r="A766" s="35"/>
      <c r="B766" s="36"/>
      <c r="C766" s="188" t="s">
        <v>1163</v>
      </c>
      <c r="D766" s="188" t="s">
        <v>139</v>
      </c>
      <c r="E766" s="189" t="s">
        <v>1164</v>
      </c>
      <c r="F766" s="190" t="s">
        <v>1165</v>
      </c>
      <c r="G766" s="191" t="s">
        <v>216</v>
      </c>
      <c r="H766" s="192">
        <v>84.202</v>
      </c>
      <c r="I766" s="193"/>
      <c r="J766" s="194">
        <f>ROUND(I766*H766,2)</f>
        <v>0</v>
      </c>
      <c r="K766" s="190" t="s">
        <v>143</v>
      </c>
      <c r="L766" s="40"/>
      <c r="M766" s="195" t="s">
        <v>19</v>
      </c>
      <c r="N766" s="196" t="s">
        <v>46</v>
      </c>
      <c r="O766" s="65"/>
      <c r="P766" s="197">
        <f>O766*H766</f>
        <v>0</v>
      </c>
      <c r="Q766" s="197">
        <v>0</v>
      </c>
      <c r="R766" s="197">
        <f>Q766*H766</f>
        <v>0</v>
      </c>
      <c r="S766" s="197">
        <v>0</v>
      </c>
      <c r="T766" s="198">
        <f>S766*H766</f>
        <v>0</v>
      </c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R766" s="199" t="s">
        <v>144</v>
      </c>
      <c r="AT766" s="199" t="s">
        <v>139</v>
      </c>
      <c r="AU766" s="199" t="s">
        <v>85</v>
      </c>
      <c r="AY766" s="18" t="s">
        <v>137</v>
      </c>
      <c r="BE766" s="200">
        <f>IF(N766="základní",J766,0)</f>
        <v>0</v>
      </c>
      <c r="BF766" s="200">
        <f>IF(N766="snížená",J766,0)</f>
        <v>0</v>
      </c>
      <c r="BG766" s="200">
        <f>IF(N766="zákl. přenesená",J766,0)</f>
        <v>0</v>
      </c>
      <c r="BH766" s="200">
        <f>IF(N766="sníž. přenesená",J766,0)</f>
        <v>0</v>
      </c>
      <c r="BI766" s="200">
        <f>IF(N766="nulová",J766,0)</f>
        <v>0</v>
      </c>
      <c r="BJ766" s="18" t="s">
        <v>83</v>
      </c>
      <c r="BK766" s="200">
        <f>ROUND(I766*H766,2)</f>
        <v>0</v>
      </c>
      <c r="BL766" s="18" t="s">
        <v>144</v>
      </c>
      <c r="BM766" s="199" t="s">
        <v>1166</v>
      </c>
    </row>
    <row r="767" spans="1:65" s="2" customFormat="1" ht="21.75" customHeight="1">
      <c r="A767" s="35"/>
      <c r="B767" s="36"/>
      <c r="C767" s="188" t="s">
        <v>739</v>
      </c>
      <c r="D767" s="188" t="s">
        <v>139</v>
      </c>
      <c r="E767" s="189" t="s">
        <v>1167</v>
      </c>
      <c r="F767" s="190" t="s">
        <v>1168</v>
      </c>
      <c r="G767" s="191" t="s">
        <v>224</v>
      </c>
      <c r="H767" s="192">
        <v>113.32</v>
      </c>
      <c r="I767" s="193"/>
      <c r="J767" s="194">
        <f>ROUND(I767*H767,2)</f>
        <v>0</v>
      </c>
      <c r="K767" s="190" t="s">
        <v>143</v>
      </c>
      <c r="L767" s="40"/>
      <c r="M767" s="195" t="s">
        <v>19</v>
      </c>
      <c r="N767" s="196" t="s">
        <v>46</v>
      </c>
      <c r="O767" s="65"/>
      <c r="P767" s="197">
        <f>O767*H767</f>
        <v>0</v>
      </c>
      <c r="Q767" s="197">
        <v>0</v>
      </c>
      <c r="R767" s="197">
        <f>Q767*H767</f>
        <v>0</v>
      </c>
      <c r="S767" s="197">
        <v>0</v>
      </c>
      <c r="T767" s="198">
        <f>S767*H767</f>
        <v>0</v>
      </c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R767" s="199" t="s">
        <v>144</v>
      </c>
      <c r="AT767" s="199" t="s">
        <v>139</v>
      </c>
      <c r="AU767" s="199" t="s">
        <v>85</v>
      </c>
      <c r="AY767" s="18" t="s">
        <v>137</v>
      </c>
      <c r="BE767" s="200">
        <f>IF(N767="základní",J767,0)</f>
        <v>0</v>
      </c>
      <c r="BF767" s="200">
        <f>IF(N767="snížená",J767,0)</f>
        <v>0</v>
      </c>
      <c r="BG767" s="200">
        <f>IF(N767="zákl. přenesená",J767,0)</f>
        <v>0</v>
      </c>
      <c r="BH767" s="200">
        <f>IF(N767="sníž. přenesená",J767,0)</f>
        <v>0</v>
      </c>
      <c r="BI767" s="200">
        <f>IF(N767="nulová",J767,0)</f>
        <v>0</v>
      </c>
      <c r="BJ767" s="18" t="s">
        <v>83</v>
      </c>
      <c r="BK767" s="200">
        <f>ROUND(I767*H767,2)</f>
        <v>0</v>
      </c>
      <c r="BL767" s="18" t="s">
        <v>144</v>
      </c>
      <c r="BM767" s="199" t="s">
        <v>1169</v>
      </c>
    </row>
    <row r="768" spans="2:51" s="13" customFormat="1" ht="11.25">
      <c r="B768" s="201"/>
      <c r="C768" s="202"/>
      <c r="D768" s="203" t="s">
        <v>145</v>
      </c>
      <c r="E768" s="204" t="s">
        <v>19</v>
      </c>
      <c r="F768" s="205" t="s">
        <v>1170</v>
      </c>
      <c r="G768" s="202"/>
      <c r="H768" s="206">
        <v>113.32</v>
      </c>
      <c r="I768" s="207"/>
      <c r="J768" s="202"/>
      <c r="K768" s="202"/>
      <c r="L768" s="208"/>
      <c r="M768" s="209"/>
      <c r="N768" s="210"/>
      <c r="O768" s="210"/>
      <c r="P768" s="210"/>
      <c r="Q768" s="210"/>
      <c r="R768" s="210"/>
      <c r="S768" s="210"/>
      <c r="T768" s="211"/>
      <c r="AT768" s="212" t="s">
        <v>145</v>
      </c>
      <c r="AU768" s="212" t="s">
        <v>85</v>
      </c>
      <c r="AV768" s="13" t="s">
        <v>85</v>
      </c>
      <c r="AW768" s="13" t="s">
        <v>35</v>
      </c>
      <c r="AX768" s="13" t="s">
        <v>75</v>
      </c>
      <c r="AY768" s="212" t="s">
        <v>137</v>
      </c>
    </row>
    <row r="769" spans="2:51" s="14" customFormat="1" ht="11.25">
      <c r="B769" s="213"/>
      <c r="C769" s="214"/>
      <c r="D769" s="203" t="s">
        <v>145</v>
      </c>
      <c r="E769" s="215" t="s">
        <v>19</v>
      </c>
      <c r="F769" s="216" t="s">
        <v>147</v>
      </c>
      <c r="G769" s="214"/>
      <c r="H769" s="217">
        <v>113.32</v>
      </c>
      <c r="I769" s="218"/>
      <c r="J769" s="214"/>
      <c r="K769" s="214"/>
      <c r="L769" s="219"/>
      <c r="M769" s="220"/>
      <c r="N769" s="221"/>
      <c r="O769" s="221"/>
      <c r="P769" s="221"/>
      <c r="Q769" s="221"/>
      <c r="R769" s="221"/>
      <c r="S769" s="221"/>
      <c r="T769" s="222"/>
      <c r="AT769" s="223" t="s">
        <v>145</v>
      </c>
      <c r="AU769" s="223" t="s">
        <v>85</v>
      </c>
      <c r="AV769" s="14" t="s">
        <v>144</v>
      </c>
      <c r="AW769" s="14" t="s">
        <v>35</v>
      </c>
      <c r="AX769" s="14" t="s">
        <v>83</v>
      </c>
      <c r="AY769" s="223" t="s">
        <v>137</v>
      </c>
    </row>
    <row r="770" spans="1:65" s="2" customFormat="1" ht="21.75" customHeight="1">
      <c r="A770" s="35"/>
      <c r="B770" s="36"/>
      <c r="C770" s="188" t="s">
        <v>1171</v>
      </c>
      <c r="D770" s="188" t="s">
        <v>139</v>
      </c>
      <c r="E770" s="189" t="s">
        <v>1172</v>
      </c>
      <c r="F770" s="190" t="s">
        <v>1173</v>
      </c>
      <c r="G770" s="191" t="s">
        <v>142</v>
      </c>
      <c r="H770" s="192">
        <v>3.813</v>
      </c>
      <c r="I770" s="193"/>
      <c r="J770" s="194">
        <f>ROUND(I770*H770,2)</f>
        <v>0</v>
      </c>
      <c r="K770" s="190" t="s">
        <v>143</v>
      </c>
      <c r="L770" s="40"/>
      <c r="M770" s="195" t="s">
        <v>19</v>
      </c>
      <c r="N770" s="196" t="s">
        <v>46</v>
      </c>
      <c r="O770" s="65"/>
      <c r="P770" s="197">
        <f>O770*H770</f>
        <v>0</v>
      </c>
      <c r="Q770" s="197">
        <v>0</v>
      </c>
      <c r="R770" s="197">
        <f>Q770*H770</f>
        <v>0</v>
      </c>
      <c r="S770" s="197">
        <v>0</v>
      </c>
      <c r="T770" s="198">
        <f>S770*H770</f>
        <v>0</v>
      </c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R770" s="199" t="s">
        <v>144</v>
      </c>
      <c r="AT770" s="199" t="s">
        <v>139</v>
      </c>
      <c r="AU770" s="199" t="s">
        <v>85</v>
      </c>
      <c r="AY770" s="18" t="s">
        <v>137</v>
      </c>
      <c r="BE770" s="200">
        <f>IF(N770="základní",J770,0)</f>
        <v>0</v>
      </c>
      <c r="BF770" s="200">
        <f>IF(N770="snížená",J770,0)</f>
        <v>0</v>
      </c>
      <c r="BG770" s="200">
        <f>IF(N770="zákl. přenesená",J770,0)</f>
        <v>0</v>
      </c>
      <c r="BH770" s="200">
        <f>IF(N770="sníž. přenesená",J770,0)</f>
        <v>0</v>
      </c>
      <c r="BI770" s="200">
        <f>IF(N770="nulová",J770,0)</f>
        <v>0</v>
      </c>
      <c r="BJ770" s="18" t="s">
        <v>83</v>
      </c>
      <c r="BK770" s="200">
        <f>ROUND(I770*H770,2)</f>
        <v>0</v>
      </c>
      <c r="BL770" s="18" t="s">
        <v>144</v>
      </c>
      <c r="BM770" s="199" t="s">
        <v>1174</v>
      </c>
    </row>
    <row r="771" spans="2:51" s="15" customFormat="1" ht="11.25">
      <c r="B771" s="224"/>
      <c r="C771" s="225"/>
      <c r="D771" s="203" t="s">
        <v>145</v>
      </c>
      <c r="E771" s="226" t="s">
        <v>19</v>
      </c>
      <c r="F771" s="227" t="s">
        <v>1175</v>
      </c>
      <c r="G771" s="225"/>
      <c r="H771" s="226" t="s">
        <v>19</v>
      </c>
      <c r="I771" s="228"/>
      <c r="J771" s="225"/>
      <c r="K771" s="225"/>
      <c r="L771" s="229"/>
      <c r="M771" s="230"/>
      <c r="N771" s="231"/>
      <c r="O771" s="231"/>
      <c r="P771" s="231"/>
      <c r="Q771" s="231"/>
      <c r="R771" s="231"/>
      <c r="S771" s="231"/>
      <c r="T771" s="232"/>
      <c r="AT771" s="233" t="s">
        <v>145</v>
      </c>
      <c r="AU771" s="233" t="s">
        <v>85</v>
      </c>
      <c r="AV771" s="15" t="s">
        <v>83</v>
      </c>
      <c r="AW771" s="15" t="s">
        <v>35</v>
      </c>
      <c r="AX771" s="15" t="s">
        <v>75</v>
      </c>
      <c r="AY771" s="233" t="s">
        <v>137</v>
      </c>
    </row>
    <row r="772" spans="2:51" s="13" customFormat="1" ht="11.25">
      <c r="B772" s="201"/>
      <c r="C772" s="202"/>
      <c r="D772" s="203" t="s">
        <v>145</v>
      </c>
      <c r="E772" s="204" t="s">
        <v>19</v>
      </c>
      <c r="F772" s="205" t="s">
        <v>1176</v>
      </c>
      <c r="G772" s="202"/>
      <c r="H772" s="206">
        <v>3.813</v>
      </c>
      <c r="I772" s="207"/>
      <c r="J772" s="202"/>
      <c r="K772" s="202"/>
      <c r="L772" s="208"/>
      <c r="M772" s="209"/>
      <c r="N772" s="210"/>
      <c r="O772" s="210"/>
      <c r="P772" s="210"/>
      <c r="Q772" s="210"/>
      <c r="R772" s="210"/>
      <c r="S772" s="210"/>
      <c r="T772" s="211"/>
      <c r="AT772" s="212" t="s">
        <v>145</v>
      </c>
      <c r="AU772" s="212" t="s">
        <v>85</v>
      </c>
      <c r="AV772" s="13" t="s">
        <v>85</v>
      </c>
      <c r="AW772" s="13" t="s">
        <v>35</v>
      </c>
      <c r="AX772" s="13" t="s">
        <v>75</v>
      </c>
      <c r="AY772" s="212" t="s">
        <v>137</v>
      </c>
    </row>
    <row r="773" spans="2:51" s="14" customFormat="1" ht="11.25">
      <c r="B773" s="213"/>
      <c r="C773" s="214"/>
      <c r="D773" s="203" t="s">
        <v>145</v>
      </c>
      <c r="E773" s="215" t="s">
        <v>19</v>
      </c>
      <c r="F773" s="216" t="s">
        <v>147</v>
      </c>
      <c r="G773" s="214"/>
      <c r="H773" s="217">
        <v>3.813</v>
      </c>
      <c r="I773" s="218"/>
      <c r="J773" s="214"/>
      <c r="K773" s="214"/>
      <c r="L773" s="219"/>
      <c r="M773" s="220"/>
      <c r="N773" s="221"/>
      <c r="O773" s="221"/>
      <c r="P773" s="221"/>
      <c r="Q773" s="221"/>
      <c r="R773" s="221"/>
      <c r="S773" s="221"/>
      <c r="T773" s="222"/>
      <c r="AT773" s="223" t="s">
        <v>145</v>
      </c>
      <c r="AU773" s="223" t="s">
        <v>85</v>
      </c>
      <c r="AV773" s="14" t="s">
        <v>144</v>
      </c>
      <c r="AW773" s="14" t="s">
        <v>35</v>
      </c>
      <c r="AX773" s="14" t="s">
        <v>83</v>
      </c>
      <c r="AY773" s="223" t="s">
        <v>137</v>
      </c>
    </row>
    <row r="774" spans="1:65" s="2" customFormat="1" ht="21.75" customHeight="1">
      <c r="A774" s="35"/>
      <c r="B774" s="36"/>
      <c r="C774" s="188" t="s">
        <v>743</v>
      </c>
      <c r="D774" s="188" t="s">
        <v>139</v>
      </c>
      <c r="E774" s="189" t="s">
        <v>1177</v>
      </c>
      <c r="F774" s="190" t="s">
        <v>1178</v>
      </c>
      <c r="G774" s="191" t="s">
        <v>142</v>
      </c>
      <c r="H774" s="192">
        <v>38.157</v>
      </c>
      <c r="I774" s="193"/>
      <c r="J774" s="194">
        <f>ROUND(I774*H774,2)</f>
        <v>0</v>
      </c>
      <c r="K774" s="190" t="s">
        <v>143</v>
      </c>
      <c r="L774" s="40"/>
      <c r="M774" s="195" t="s">
        <v>19</v>
      </c>
      <c r="N774" s="196" t="s">
        <v>46</v>
      </c>
      <c r="O774" s="65"/>
      <c r="P774" s="197">
        <f>O774*H774</f>
        <v>0</v>
      </c>
      <c r="Q774" s="197">
        <v>0</v>
      </c>
      <c r="R774" s="197">
        <f>Q774*H774</f>
        <v>0</v>
      </c>
      <c r="S774" s="197">
        <v>0</v>
      </c>
      <c r="T774" s="198">
        <f>S774*H774</f>
        <v>0</v>
      </c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R774" s="199" t="s">
        <v>144</v>
      </c>
      <c r="AT774" s="199" t="s">
        <v>139</v>
      </c>
      <c r="AU774" s="199" t="s">
        <v>85</v>
      </c>
      <c r="AY774" s="18" t="s">
        <v>137</v>
      </c>
      <c r="BE774" s="200">
        <f>IF(N774="základní",J774,0)</f>
        <v>0</v>
      </c>
      <c r="BF774" s="200">
        <f>IF(N774="snížená",J774,0)</f>
        <v>0</v>
      </c>
      <c r="BG774" s="200">
        <f>IF(N774="zákl. přenesená",J774,0)</f>
        <v>0</v>
      </c>
      <c r="BH774" s="200">
        <f>IF(N774="sníž. přenesená",J774,0)</f>
        <v>0</v>
      </c>
      <c r="BI774" s="200">
        <f>IF(N774="nulová",J774,0)</f>
        <v>0</v>
      </c>
      <c r="BJ774" s="18" t="s">
        <v>83</v>
      </c>
      <c r="BK774" s="200">
        <f>ROUND(I774*H774,2)</f>
        <v>0</v>
      </c>
      <c r="BL774" s="18" t="s">
        <v>144</v>
      </c>
      <c r="BM774" s="199" t="s">
        <v>1179</v>
      </c>
    </row>
    <row r="775" spans="2:51" s="15" customFormat="1" ht="11.25">
      <c r="B775" s="224"/>
      <c r="C775" s="225"/>
      <c r="D775" s="203" t="s">
        <v>145</v>
      </c>
      <c r="E775" s="226" t="s">
        <v>19</v>
      </c>
      <c r="F775" s="227" t="s">
        <v>1180</v>
      </c>
      <c r="G775" s="225"/>
      <c r="H775" s="226" t="s">
        <v>19</v>
      </c>
      <c r="I775" s="228"/>
      <c r="J775" s="225"/>
      <c r="K775" s="225"/>
      <c r="L775" s="229"/>
      <c r="M775" s="230"/>
      <c r="N775" s="231"/>
      <c r="O775" s="231"/>
      <c r="P775" s="231"/>
      <c r="Q775" s="231"/>
      <c r="R775" s="231"/>
      <c r="S775" s="231"/>
      <c r="T775" s="232"/>
      <c r="AT775" s="233" t="s">
        <v>145</v>
      </c>
      <c r="AU775" s="233" t="s">
        <v>85</v>
      </c>
      <c r="AV775" s="15" t="s">
        <v>83</v>
      </c>
      <c r="AW775" s="15" t="s">
        <v>35</v>
      </c>
      <c r="AX775" s="15" t="s">
        <v>75</v>
      </c>
      <c r="AY775" s="233" t="s">
        <v>137</v>
      </c>
    </row>
    <row r="776" spans="2:51" s="13" customFormat="1" ht="11.25">
      <c r="B776" s="201"/>
      <c r="C776" s="202"/>
      <c r="D776" s="203" t="s">
        <v>145</v>
      </c>
      <c r="E776" s="204" t="s">
        <v>19</v>
      </c>
      <c r="F776" s="205" t="s">
        <v>1181</v>
      </c>
      <c r="G776" s="202"/>
      <c r="H776" s="206">
        <v>38.157</v>
      </c>
      <c r="I776" s="207"/>
      <c r="J776" s="202"/>
      <c r="K776" s="202"/>
      <c r="L776" s="208"/>
      <c r="M776" s="209"/>
      <c r="N776" s="210"/>
      <c r="O776" s="210"/>
      <c r="P776" s="210"/>
      <c r="Q776" s="210"/>
      <c r="R776" s="210"/>
      <c r="S776" s="210"/>
      <c r="T776" s="211"/>
      <c r="AT776" s="212" t="s">
        <v>145</v>
      </c>
      <c r="AU776" s="212" t="s">
        <v>85</v>
      </c>
      <c r="AV776" s="13" t="s">
        <v>85</v>
      </c>
      <c r="AW776" s="13" t="s">
        <v>35</v>
      </c>
      <c r="AX776" s="13" t="s">
        <v>75</v>
      </c>
      <c r="AY776" s="212" t="s">
        <v>137</v>
      </c>
    </row>
    <row r="777" spans="2:51" s="14" customFormat="1" ht="11.25">
      <c r="B777" s="213"/>
      <c r="C777" s="214"/>
      <c r="D777" s="203" t="s">
        <v>145</v>
      </c>
      <c r="E777" s="215" t="s">
        <v>19</v>
      </c>
      <c r="F777" s="216" t="s">
        <v>147</v>
      </c>
      <c r="G777" s="214"/>
      <c r="H777" s="217">
        <v>38.157</v>
      </c>
      <c r="I777" s="218"/>
      <c r="J777" s="214"/>
      <c r="K777" s="214"/>
      <c r="L777" s="219"/>
      <c r="M777" s="220"/>
      <c r="N777" s="221"/>
      <c r="O777" s="221"/>
      <c r="P777" s="221"/>
      <c r="Q777" s="221"/>
      <c r="R777" s="221"/>
      <c r="S777" s="221"/>
      <c r="T777" s="222"/>
      <c r="AT777" s="223" t="s">
        <v>145</v>
      </c>
      <c r="AU777" s="223" t="s">
        <v>85</v>
      </c>
      <c r="AV777" s="14" t="s">
        <v>144</v>
      </c>
      <c r="AW777" s="14" t="s">
        <v>35</v>
      </c>
      <c r="AX777" s="14" t="s">
        <v>83</v>
      </c>
      <c r="AY777" s="223" t="s">
        <v>137</v>
      </c>
    </row>
    <row r="778" spans="1:65" s="2" customFormat="1" ht="21.75" customHeight="1">
      <c r="A778" s="35"/>
      <c r="B778" s="36"/>
      <c r="C778" s="188" t="s">
        <v>1182</v>
      </c>
      <c r="D778" s="188" t="s">
        <v>139</v>
      </c>
      <c r="E778" s="189" t="s">
        <v>1183</v>
      </c>
      <c r="F778" s="190" t="s">
        <v>1184</v>
      </c>
      <c r="G778" s="191" t="s">
        <v>142</v>
      </c>
      <c r="H778" s="192">
        <v>19.079</v>
      </c>
      <c r="I778" s="193"/>
      <c r="J778" s="194">
        <f>ROUND(I778*H778,2)</f>
        <v>0</v>
      </c>
      <c r="K778" s="190" t="s">
        <v>143</v>
      </c>
      <c r="L778" s="40"/>
      <c r="M778" s="195" t="s">
        <v>19</v>
      </c>
      <c r="N778" s="196" t="s">
        <v>46</v>
      </c>
      <c r="O778" s="65"/>
      <c r="P778" s="197">
        <f>O778*H778</f>
        <v>0</v>
      </c>
      <c r="Q778" s="197">
        <v>0</v>
      </c>
      <c r="R778" s="197">
        <f>Q778*H778</f>
        <v>0</v>
      </c>
      <c r="S778" s="197">
        <v>0</v>
      </c>
      <c r="T778" s="198">
        <f>S778*H778</f>
        <v>0</v>
      </c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R778" s="199" t="s">
        <v>144</v>
      </c>
      <c r="AT778" s="199" t="s">
        <v>139</v>
      </c>
      <c r="AU778" s="199" t="s">
        <v>85</v>
      </c>
      <c r="AY778" s="18" t="s">
        <v>137</v>
      </c>
      <c r="BE778" s="200">
        <f>IF(N778="základní",J778,0)</f>
        <v>0</v>
      </c>
      <c r="BF778" s="200">
        <f>IF(N778="snížená",J778,0)</f>
        <v>0</v>
      </c>
      <c r="BG778" s="200">
        <f>IF(N778="zákl. přenesená",J778,0)</f>
        <v>0</v>
      </c>
      <c r="BH778" s="200">
        <f>IF(N778="sníž. přenesená",J778,0)</f>
        <v>0</v>
      </c>
      <c r="BI778" s="200">
        <f>IF(N778="nulová",J778,0)</f>
        <v>0</v>
      </c>
      <c r="BJ778" s="18" t="s">
        <v>83</v>
      </c>
      <c r="BK778" s="200">
        <f>ROUND(I778*H778,2)</f>
        <v>0</v>
      </c>
      <c r="BL778" s="18" t="s">
        <v>144</v>
      </c>
      <c r="BM778" s="199" t="s">
        <v>1185</v>
      </c>
    </row>
    <row r="779" spans="2:51" s="13" customFormat="1" ht="11.25">
      <c r="B779" s="201"/>
      <c r="C779" s="202"/>
      <c r="D779" s="203" t="s">
        <v>145</v>
      </c>
      <c r="E779" s="204" t="s">
        <v>19</v>
      </c>
      <c r="F779" s="205" t="s">
        <v>1186</v>
      </c>
      <c r="G779" s="202"/>
      <c r="H779" s="206">
        <v>19.079</v>
      </c>
      <c r="I779" s="207"/>
      <c r="J779" s="202"/>
      <c r="K779" s="202"/>
      <c r="L779" s="208"/>
      <c r="M779" s="209"/>
      <c r="N779" s="210"/>
      <c r="O779" s="210"/>
      <c r="P779" s="210"/>
      <c r="Q779" s="210"/>
      <c r="R779" s="210"/>
      <c r="S779" s="210"/>
      <c r="T779" s="211"/>
      <c r="AT779" s="212" t="s">
        <v>145</v>
      </c>
      <c r="AU779" s="212" t="s">
        <v>85</v>
      </c>
      <c r="AV779" s="13" t="s">
        <v>85</v>
      </c>
      <c r="AW779" s="13" t="s">
        <v>35</v>
      </c>
      <c r="AX779" s="13" t="s">
        <v>75</v>
      </c>
      <c r="AY779" s="212" t="s">
        <v>137</v>
      </c>
    </row>
    <row r="780" spans="2:51" s="14" customFormat="1" ht="11.25">
      <c r="B780" s="213"/>
      <c r="C780" s="214"/>
      <c r="D780" s="203" t="s">
        <v>145</v>
      </c>
      <c r="E780" s="215" t="s">
        <v>19</v>
      </c>
      <c r="F780" s="216" t="s">
        <v>147</v>
      </c>
      <c r="G780" s="214"/>
      <c r="H780" s="217">
        <v>19.079</v>
      </c>
      <c r="I780" s="218"/>
      <c r="J780" s="214"/>
      <c r="K780" s="214"/>
      <c r="L780" s="219"/>
      <c r="M780" s="220"/>
      <c r="N780" s="221"/>
      <c r="O780" s="221"/>
      <c r="P780" s="221"/>
      <c r="Q780" s="221"/>
      <c r="R780" s="221"/>
      <c r="S780" s="221"/>
      <c r="T780" s="222"/>
      <c r="AT780" s="223" t="s">
        <v>145</v>
      </c>
      <c r="AU780" s="223" t="s">
        <v>85</v>
      </c>
      <c r="AV780" s="14" t="s">
        <v>144</v>
      </c>
      <c r="AW780" s="14" t="s">
        <v>35</v>
      </c>
      <c r="AX780" s="14" t="s">
        <v>83</v>
      </c>
      <c r="AY780" s="223" t="s">
        <v>137</v>
      </c>
    </row>
    <row r="781" spans="1:65" s="2" customFormat="1" ht="16.5" customHeight="1">
      <c r="A781" s="35"/>
      <c r="B781" s="36"/>
      <c r="C781" s="188" t="s">
        <v>746</v>
      </c>
      <c r="D781" s="188" t="s">
        <v>139</v>
      </c>
      <c r="E781" s="189" t="s">
        <v>171</v>
      </c>
      <c r="F781" s="190" t="s">
        <v>172</v>
      </c>
      <c r="G781" s="191" t="s">
        <v>142</v>
      </c>
      <c r="H781" s="192">
        <v>38.157</v>
      </c>
      <c r="I781" s="193"/>
      <c r="J781" s="194">
        <f>ROUND(I781*H781,2)</f>
        <v>0</v>
      </c>
      <c r="K781" s="190" t="s">
        <v>143</v>
      </c>
      <c r="L781" s="40"/>
      <c r="M781" s="195" t="s">
        <v>19</v>
      </c>
      <c r="N781" s="196" t="s">
        <v>46</v>
      </c>
      <c r="O781" s="65"/>
      <c r="P781" s="197">
        <f>O781*H781</f>
        <v>0</v>
      </c>
      <c r="Q781" s="197">
        <v>0</v>
      </c>
      <c r="R781" s="197">
        <f>Q781*H781</f>
        <v>0</v>
      </c>
      <c r="S781" s="197">
        <v>0</v>
      </c>
      <c r="T781" s="198">
        <f>S781*H781</f>
        <v>0</v>
      </c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R781" s="199" t="s">
        <v>144</v>
      </c>
      <c r="AT781" s="199" t="s">
        <v>139</v>
      </c>
      <c r="AU781" s="199" t="s">
        <v>85</v>
      </c>
      <c r="AY781" s="18" t="s">
        <v>137</v>
      </c>
      <c r="BE781" s="200">
        <f>IF(N781="základní",J781,0)</f>
        <v>0</v>
      </c>
      <c r="BF781" s="200">
        <f>IF(N781="snížená",J781,0)</f>
        <v>0</v>
      </c>
      <c r="BG781" s="200">
        <f>IF(N781="zákl. přenesená",J781,0)</f>
        <v>0</v>
      </c>
      <c r="BH781" s="200">
        <f>IF(N781="sníž. přenesená",J781,0)</f>
        <v>0</v>
      </c>
      <c r="BI781" s="200">
        <f>IF(N781="nulová",J781,0)</f>
        <v>0</v>
      </c>
      <c r="BJ781" s="18" t="s">
        <v>83</v>
      </c>
      <c r="BK781" s="200">
        <f>ROUND(I781*H781,2)</f>
        <v>0</v>
      </c>
      <c r="BL781" s="18" t="s">
        <v>144</v>
      </c>
      <c r="BM781" s="199" t="s">
        <v>1187</v>
      </c>
    </row>
    <row r="782" spans="1:65" s="2" customFormat="1" ht="21.75" customHeight="1">
      <c r="A782" s="35"/>
      <c r="B782" s="36"/>
      <c r="C782" s="188" t="s">
        <v>1188</v>
      </c>
      <c r="D782" s="188" t="s">
        <v>139</v>
      </c>
      <c r="E782" s="189" t="s">
        <v>1189</v>
      </c>
      <c r="F782" s="190" t="s">
        <v>1190</v>
      </c>
      <c r="G782" s="191" t="s">
        <v>142</v>
      </c>
      <c r="H782" s="192">
        <v>38.157</v>
      </c>
      <c r="I782" s="193"/>
      <c r="J782" s="194">
        <f>ROUND(I782*H782,2)</f>
        <v>0</v>
      </c>
      <c r="K782" s="190" t="s">
        <v>143</v>
      </c>
      <c r="L782" s="40"/>
      <c r="M782" s="195" t="s">
        <v>19</v>
      </c>
      <c r="N782" s="196" t="s">
        <v>46</v>
      </c>
      <c r="O782" s="65"/>
      <c r="P782" s="197">
        <f>O782*H782</f>
        <v>0</v>
      </c>
      <c r="Q782" s="197">
        <v>0</v>
      </c>
      <c r="R782" s="197">
        <f>Q782*H782</f>
        <v>0</v>
      </c>
      <c r="S782" s="197">
        <v>0</v>
      </c>
      <c r="T782" s="198">
        <f>S782*H782</f>
        <v>0</v>
      </c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R782" s="199" t="s">
        <v>144</v>
      </c>
      <c r="AT782" s="199" t="s">
        <v>139</v>
      </c>
      <c r="AU782" s="199" t="s">
        <v>85</v>
      </c>
      <c r="AY782" s="18" t="s">
        <v>137</v>
      </c>
      <c r="BE782" s="200">
        <f>IF(N782="základní",J782,0)</f>
        <v>0</v>
      </c>
      <c r="BF782" s="200">
        <f>IF(N782="snížená",J782,0)</f>
        <v>0</v>
      </c>
      <c r="BG782" s="200">
        <f>IF(N782="zákl. přenesená",J782,0)</f>
        <v>0</v>
      </c>
      <c r="BH782" s="200">
        <f>IF(N782="sníž. přenesená",J782,0)</f>
        <v>0</v>
      </c>
      <c r="BI782" s="200">
        <f>IF(N782="nulová",J782,0)</f>
        <v>0</v>
      </c>
      <c r="BJ782" s="18" t="s">
        <v>83</v>
      </c>
      <c r="BK782" s="200">
        <f>ROUND(I782*H782,2)</f>
        <v>0</v>
      </c>
      <c r="BL782" s="18" t="s">
        <v>144</v>
      </c>
      <c r="BM782" s="199" t="s">
        <v>1191</v>
      </c>
    </row>
    <row r="783" spans="2:51" s="15" customFormat="1" ht="11.25">
      <c r="B783" s="224"/>
      <c r="C783" s="225"/>
      <c r="D783" s="203" t="s">
        <v>145</v>
      </c>
      <c r="E783" s="226" t="s">
        <v>19</v>
      </c>
      <c r="F783" s="227" t="s">
        <v>1192</v>
      </c>
      <c r="G783" s="225"/>
      <c r="H783" s="226" t="s">
        <v>19</v>
      </c>
      <c r="I783" s="228"/>
      <c r="J783" s="225"/>
      <c r="K783" s="225"/>
      <c r="L783" s="229"/>
      <c r="M783" s="230"/>
      <c r="N783" s="231"/>
      <c r="O783" s="231"/>
      <c r="P783" s="231"/>
      <c r="Q783" s="231"/>
      <c r="R783" s="231"/>
      <c r="S783" s="231"/>
      <c r="T783" s="232"/>
      <c r="AT783" s="233" t="s">
        <v>145</v>
      </c>
      <c r="AU783" s="233" t="s">
        <v>85</v>
      </c>
      <c r="AV783" s="15" t="s">
        <v>83</v>
      </c>
      <c r="AW783" s="15" t="s">
        <v>35</v>
      </c>
      <c r="AX783" s="15" t="s">
        <v>75</v>
      </c>
      <c r="AY783" s="233" t="s">
        <v>137</v>
      </c>
    </row>
    <row r="784" spans="2:51" s="13" customFormat="1" ht="11.25">
      <c r="B784" s="201"/>
      <c r="C784" s="202"/>
      <c r="D784" s="203" t="s">
        <v>145</v>
      </c>
      <c r="E784" s="204" t="s">
        <v>19</v>
      </c>
      <c r="F784" s="205" t="s">
        <v>1193</v>
      </c>
      <c r="G784" s="202"/>
      <c r="H784" s="206">
        <v>38.157</v>
      </c>
      <c r="I784" s="207"/>
      <c r="J784" s="202"/>
      <c r="K784" s="202"/>
      <c r="L784" s="208"/>
      <c r="M784" s="209"/>
      <c r="N784" s="210"/>
      <c r="O784" s="210"/>
      <c r="P784" s="210"/>
      <c r="Q784" s="210"/>
      <c r="R784" s="210"/>
      <c r="S784" s="210"/>
      <c r="T784" s="211"/>
      <c r="AT784" s="212" t="s">
        <v>145</v>
      </c>
      <c r="AU784" s="212" t="s">
        <v>85</v>
      </c>
      <c r="AV784" s="13" t="s">
        <v>85</v>
      </c>
      <c r="AW784" s="13" t="s">
        <v>35</v>
      </c>
      <c r="AX784" s="13" t="s">
        <v>75</v>
      </c>
      <c r="AY784" s="212" t="s">
        <v>137</v>
      </c>
    </row>
    <row r="785" spans="2:51" s="14" customFormat="1" ht="11.25">
      <c r="B785" s="213"/>
      <c r="C785" s="214"/>
      <c r="D785" s="203" t="s">
        <v>145</v>
      </c>
      <c r="E785" s="215" t="s">
        <v>19</v>
      </c>
      <c r="F785" s="216" t="s">
        <v>147</v>
      </c>
      <c r="G785" s="214"/>
      <c r="H785" s="217">
        <v>38.157</v>
      </c>
      <c r="I785" s="218"/>
      <c r="J785" s="214"/>
      <c r="K785" s="214"/>
      <c r="L785" s="219"/>
      <c r="M785" s="220"/>
      <c r="N785" s="221"/>
      <c r="O785" s="221"/>
      <c r="P785" s="221"/>
      <c r="Q785" s="221"/>
      <c r="R785" s="221"/>
      <c r="S785" s="221"/>
      <c r="T785" s="222"/>
      <c r="AT785" s="223" t="s">
        <v>145</v>
      </c>
      <c r="AU785" s="223" t="s">
        <v>85</v>
      </c>
      <c r="AV785" s="14" t="s">
        <v>144</v>
      </c>
      <c r="AW785" s="14" t="s">
        <v>35</v>
      </c>
      <c r="AX785" s="14" t="s">
        <v>83</v>
      </c>
      <c r="AY785" s="223" t="s">
        <v>137</v>
      </c>
    </row>
    <row r="786" spans="1:65" s="2" customFormat="1" ht="21.75" customHeight="1">
      <c r="A786" s="35"/>
      <c r="B786" s="36"/>
      <c r="C786" s="188" t="s">
        <v>750</v>
      </c>
      <c r="D786" s="188" t="s">
        <v>139</v>
      </c>
      <c r="E786" s="189" t="s">
        <v>1194</v>
      </c>
      <c r="F786" s="190" t="s">
        <v>1195</v>
      </c>
      <c r="G786" s="191" t="s">
        <v>142</v>
      </c>
      <c r="H786" s="192">
        <v>76.314</v>
      </c>
      <c r="I786" s="193"/>
      <c r="J786" s="194">
        <f>ROUND(I786*H786,2)</f>
        <v>0</v>
      </c>
      <c r="K786" s="190" t="s">
        <v>143</v>
      </c>
      <c r="L786" s="40"/>
      <c r="M786" s="195" t="s">
        <v>19</v>
      </c>
      <c r="N786" s="196" t="s">
        <v>46</v>
      </c>
      <c r="O786" s="65"/>
      <c r="P786" s="197">
        <f>O786*H786</f>
        <v>0</v>
      </c>
      <c r="Q786" s="197">
        <v>0</v>
      </c>
      <c r="R786" s="197">
        <f>Q786*H786</f>
        <v>0</v>
      </c>
      <c r="S786" s="197">
        <v>0</v>
      </c>
      <c r="T786" s="198">
        <f>S786*H786</f>
        <v>0</v>
      </c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R786" s="199" t="s">
        <v>144</v>
      </c>
      <c r="AT786" s="199" t="s">
        <v>139</v>
      </c>
      <c r="AU786" s="199" t="s">
        <v>85</v>
      </c>
      <c r="AY786" s="18" t="s">
        <v>137</v>
      </c>
      <c r="BE786" s="200">
        <f>IF(N786="základní",J786,0)</f>
        <v>0</v>
      </c>
      <c r="BF786" s="200">
        <f>IF(N786="snížená",J786,0)</f>
        <v>0</v>
      </c>
      <c r="BG786" s="200">
        <f>IF(N786="zákl. přenesená",J786,0)</f>
        <v>0</v>
      </c>
      <c r="BH786" s="200">
        <f>IF(N786="sníž. přenesená",J786,0)</f>
        <v>0</v>
      </c>
      <c r="BI786" s="200">
        <f>IF(N786="nulová",J786,0)</f>
        <v>0</v>
      </c>
      <c r="BJ786" s="18" t="s">
        <v>83</v>
      </c>
      <c r="BK786" s="200">
        <f>ROUND(I786*H786,2)</f>
        <v>0</v>
      </c>
      <c r="BL786" s="18" t="s">
        <v>144</v>
      </c>
      <c r="BM786" s="199" t="s">
        <v>1196</v>
      </c>
    </row>
    <row r="787" spans="2:51" s="15" customFormat="1" ht="11.25">
      <c r="B787" s="224"/>
      <c r="C787" s="225"/>
      <c r="D787" s="203" t="s">
        <v>145</v>
      </c>
      <c r="E787" s="226" t="s">
        <v>19</v>
      </c>
      <c r="F787" s="227" t="s">
        <v>1197</v>
      </c>
      <c r="G787" s="225"/>
      <c r="H787" s="226" t="s">
        <v>19</v>
      </c>
      <c r="I787" s="228"/>
      <c r="J787" s="225"/>
      <c r="K787" s="225"/>
      <c r="L787" s="229"/>
      <c r="M787" s="230"/>
      <c r="N787" s="231"/>
      <c r="O787" s="231"/>
      <c r="P787" s="231"/>
      <c r="Q787" s="231"/>
      <c r="R787" s="231"/>
      <c r="S787" s="231"/>
      <c r="T787" s="232"/>
      <c r="AT787" s="233" t="s">
        <v>145</v>
      </c>
      <c r="AU787" s="233" t="s">
        <v>85</v>
      </c>
      <c r="AV787" s="15" t="s">
        <v>83</v>
      </c>
      <c r="AW787" s="15" t="s">
        <v>35</v>
      </c>
      <c r="AX787" s="15" t="s">
        <v>75</v>
      </c>
      <c r="AY787" s="233" t="s">
        <v>137</v>
      </c>
    </row>
    <row r="788" spans="2:51" s="13" customFormat="1" ht="11.25">
      <c r="B788" s="201"/>
      <c r="C788" s="202"/>
      <c r="D788" s="203" t="s">
        <v>145</v>
      </c>
      <c r="E788" s="204" t="s">
        <v>19</v>
      </c>
      <c r="F788" s="205" t="s">
        <v>1198</v>
      </c>
      <c r="G788" s="202"/>
      <c r="H788" s="206">
        <v>76.314</v>
      </c>
      <c r="I788" s="207"/>
      <c r="J788" s="202"/>
      <c r="K788" s="202"/>
      <c r="L788" s="208"/>
      <c r="M788" s="209"/>
      <c r="N788" s="210"/>
      <c r="O788" s="210"/>
      <c r="P788" s="210"/>
      <c r="Q788" s="210"/>
      <c r="R788" s="210"/>
      <c r="S788" s="210"/>
      <c r="T788" s="211"/>
      <c r="AT788" s="212" t="s">
        <v>145</v>
      </c>
      <c r="AU788" s="212" t="s">
        <v>85</v>
      </c>
      <c r="AV788" s="13" t="s">
        <v>85</v>
      </c>
      <c r="AW788" s="13" t="s">
        <v>35</v>
      </c>
      <c r="AX788" s="13" t="s">
        <v>75</v>
      </c>
      <c r="AY788" s="212" t="s">
        <v>137</v>
      </c>
    </row>
    <row r="789" spans="2:51" s="14" customFormat="1" ht="11.25">
      <c r="B789" s="213"/>
      <c r="C789" s="214"/>
      <c r="D789" s="203" t="s">
        <v>145</v>
      </c>
      <c r="E789" s="215" t="s">
        <v>19</v>
      </c>
      <c r="F789" s="216" t="s">
        <v>147</v>
      </c>
      <c r="G789" s="214"/>
      <c r="H789" s="217">
        <v>76.314</v>
      </c>
      <c r="I789" s="218"/>
      <c r="J789" s="214"/>
      <c r="K789" s="214"/>
      <c r="L789" s="219"/>
      <c r="M789" s="220"/>
      <c r="N789" s="221"/>
      <c r="O789" s="221"/>
      <c r="P789" s="221"/>
      <c r="Q789" s="221"/>
      <c r="R789" s="221"/>
      <c r="S789" s="221"/>
      <c r="T789" s="222"/>
      <c r="AT789" s="223" t="s">
        <v>145</v>
      </c>
      <c r="AU789" s="223" t="s">
        <v>85</v>
      </c>
      <c r="AV789" s="14" t="s">
        <v>144</v>
      </c>
      <c r="AW789" s="14" t="s">
        <v>35</v>
      </c>
      <c r="AX789" s="14" t="s">
        <v>83</v>
      </c>
      <c r="AY789" s="223" t="s">
        <v>137</v>
      </c>
    </row>
    <row r="790" spans="1:65" s="2" customFormat="1" ht="21.75" customHeight="1">
      <c r="A790" s="35"/>
      <c r="B790" s="36"/>
      <c r="C790" s="188" t="s">
        <v>1199</v>
      </c>
      <c r="D790" s="188" t="s">
        <v>139</v>
      </c>
      <c r="E790" s="189" t="s">
        <v>1200</v>
      </c>
      <c r="F790" s="190" t="s">
        <v>1201</v>
      </c>
      <c r="G790" s="191" t="s">
        <v>142</v>
      </c>
      <c r="H790" s="192">
        <v>38.157</v>
      </c>
      <c r="I790" s="193"/>
      <c r="J790" s="194">
        <f>ROUND(I790*H790,2)</f>
        <v>0</v>
      </c>
      <c r="K790" s="190" t="s">
        <v>143</v>
      </c>
      <c r="L790" s="40"/>
      <c r="M790" s="195" t="s">
        <v>19</v>
      </c>
      <c r="N790" s="196" t="s">
        <v>46</v>
      </c>
      <c r="O790" s="65"/>
      <c r="P790" s="197">
        <f>O790*H790</f>
        <v>0</v>
      </c>
      <c r="Q790" s="197">
        <v>0</v>
      </c>
      <c r="R790" s="197">
        <f>Q790*H790</f>
        <v>0</v>
      </c>
      <c r="S790" s="197">
        <v>0</v>
      </c>
      <c r="T790" s="198">
        <f>S790*H790</f>
        <v>0</v>
      </c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R790" s="199" t="s">
        <v>144</v>
      </c>
      <c r="AT790" s="199" t="s">
        <v>139</v>
      </c>
      <c r="AU790" s="199" t="s">
        <v>85</v>
      </c>
      <c r="AY790" s="18" t="s">
        <v>137</v>
      </c>
      <c r="BE790" s="200">
        <f>IF(N790="základní",J790,0)</f>
        <v>0</v>
      </c>
      <c r="BF790" s="200">
        <f>IF(N790="snížená",J790,0)</f>
        <v>0</v>
      </c>
      <c r="BG790" s="200">
        <f>IF(N790="zákl. přenesená",J790,0)</f>
        <v>0</v>
      </c>
      <c r="BH790" s="200">
        <f>IF(N790="sníž. přenesená",J790,0)</f>
        <v>0</v>
      </c>
      <c r="BI790" s="200">
        <f>IF(N790="nulová",J790,0)</f>
        <v>0</v>
      </c>
      <c r="BJ790" s="18" t="s">
        <v>83</v>
      </c>
      <c r="BK790" s="200">
        <f>ROUND(I790*H790,2)</f>
        <v>0</v>
      </c>
      <c r="BL790" s="18" t="s">
        <v>144</v>
      </c>
      <c r="BM790" s="199" t="s">
        <v>1202</v>
      </c>
    </row>
    <row r="791" spans="2:51" s="15" customFormat="1" ht="11.25">
      <c r="B791" s="224"/>
      <c r="C791" s="225"/>
      <c r="D791" s="203" t="s">
        <v>145</v>
      </c>
      <c r="E791" s="226" t="s">
        <v>19</v>
      </c>
      <c r="F791" s="227" t="s">
        <v>1203</v>
      </c>
      <c r="G791" s="225"/>
      <c r="H791" s="226" t="s">
        <v>19</v>
      </c>
      <c r="I791" s="228"/>
      <c r="J791" s="225"/>
      <c r="K791" s="225"/>
      <c r="L791" s="229"/>
      <c r="M791" s="230"/>
      <c r="N791" s="231"/>
      <c r="O791" s="231"/>
      <c r="P791" s="231"/>
      <c r="Q791" s="231"/>
      <c r="R791" s="231"/>
      <c r="S791" s="231"/>
      <c r="T791" s="232"/>
      <c r="AT791" s="233" t="s">
        <v>145</v>
      </c>
      <c r="AU791" s="233" t="s">
        <v>85</v>
      </c>
      <c r="AV791" s="15" t="s">
        <v>83</v>
      </c>
      <c r="AW791" s="15" t="s">
        <v>35</v>
      </c>
      <c r="AX791" s="15" t="s">
        <v>75</v>
      </c>
      <c r="AY791" s="233" t="s">
        <v>137</v>
      </c>
    </row>
    <row r="792" spans="2:51" s="13" customFormat="1" ht="11.25">
      <c r="B792" s="201"/>
      <c r="C792" s="202"/>
      <c r="D792" s="203" t="s">
        <v>145</v>
      </c>
      <c r="E792" s="204" t="s">
        <v>19</v>
      </c>
      <c r="F792" s="205" t="s">
        <v>1193</v>
      </c>
      <c r="G792" s="202"/>
      <c r="H792" s="206">
        <v>38.157</v>
      </c>
      <c r="I792" s="207"/>
      <c r="J792" s="202"/>
      <c r="K792" s="202"/>
      <c r="L792" s="208"/>
      <c r="M792" s="209"/>
      <c r="N792" s="210"/>
      <c r="O792" s="210"/>
      <c r="P792" s="210"/>
      <c r="Q792" s="210"/>
      <c r="R792" s="210"/>
      <c r="S792" s="210"/>
      <c r="T792" s="211"/>
      <c r="AT792" s="212" t="s">
        <v>145</v>
      </c>
      <c r="AU792" s="212" t="s">
        <v>85</v>
      </c>
      <c r="AV792" s="13" t="s">
        <v>85</v>
      </c>
      <c r="AW792" s="13" t="s">
        <v>35</v>
      </c>
      <c r="AX792" s="13" t="s">
        <v>75</v>
      </c>
      <c r="AY792" s="212" t="s">
        <v>137</v>
      </c>
    </row>
    <row r="793" spans="2:51" s="14" customFormat="1" ht="11.25">
      <c r="B793" s="213"/>
      <c r="C793" s="214"/>
      <c r="D793" s="203" t="s">
        <v>145</v>
      </c>
      <c r="E793" s="215" t="s">
        <v>19</v>
      </c>
      <c r="F793" s="216" t="s">
        <v>147</v>
      </c>
      <c r="G793" s="214"/>
      <c r="H793" s="217">
        <v>38.157</v>
      </c>
      <c r="I793" s="218"/>
      <c r="J793" s="214"/>
      <c r="K793" s="214"/>
      <c r="L793" s="219"/>
      <c r="M793" s="220"/>
      <c r="N793" s="221"/>
      <c r="O793" s="221"/>
      <c r="P793" s="221"/>
      <c r="Q793" s="221"/>
      <c r="R793" s="221"/>
      <c r="S793" s="221"/>
      <c r="T793" s="222"/>
      <c r="AT793" s="223" t="s">
        <v>145</v>
      </c>
      <c r="AU793" s="223" t="s">
        <v>85</v>
      </c>
      <c r="AV793" s="14" t="s">
        <v>144</v>
      </c>
      <c r="AW793" s="14" t="s">
        <v>35</v>
      </c>
      <c r="AX793" s="14" t="s">
        <v>83</v>
      </c>
      <c r="AY793" s="223" t="s">
        <v>137</v>
      </c>
    </row>
    <row r="794" spans="1:65" s="2" customFormat="1" ht="16.5" customHeight="1">
      <c r="A794" s="35"/>
      <c r="B794" s="36"/>
      <c r="C794" s="188" t="s">
        <v>753</v>
      </c>
      <c r="D794" s="188" t="s">
        <v>139</v>
      </c>
      <c r="E794" s="189" t="s">
        <v>1204</v>
      </c>
      <c r="F794" s="190" t="s">
        <v>1205</v>
      </c>
      <c r="G794" s="191" t="s">
        <v>142</v>
      </c>
      <c r="H794" s="192">
        <v>17.784</v>
      </c>
      <c r="I794" s="193"/>
      <c r="J794" s="194">
        <f>ROUND(I794*H794,2)</f>
        <v>0</v>
      </c>
      <c r="K794" s="190" t="s">
        <v>143</v>
      </c>
      <c r="L794" s="40"/>
      <c r="M794" s="195" t="s">
        <v>19</v>
      </c>
      <c r="N794" s="196" t="s">
        <v>46</v>
      </c>
      <c r="O794" s="65"/>
      <c r="P794" s="197">
        <f>O794*H794</f>
        <v>0</v>
      </c>
      <c r="Q794" s="197">
        <v>0</v>
      </c>
      <c r="R794" s="197">
        <f>Q794*H794</f>
        <v>0</v>
      </c>
      <c r="S794" s="197">
        <v>0</v>
      </c>
      <c r="T794" s="198">
        <f>S794*H794</f>
        <v>0</v>
      </c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R794" s="199" t="s">
        <v>144</v>
      </c>
      <c r="AT794" s="199" t="s">
        <v>139</v>
      </c>
      <c r="AU794" s="199" t="s">
        <v>85</v>
      </c>
      <c r="AY794" s="18" t="s">
        <v>137</v>
      </c>
      <c r="BE794" s="200">
        <f>IF(N794="základní",J794,0)</f>
        <v>0</v>
      </c>
      <c r="BF794" s="200">
        <f>IF(N794="snížená",J794,0)</f>
        <v>0</v>
      </c>
      <c r="BG794" s="200">
        <f>IF(N794="zákl. přenesená",J794,0)</f>
        <v>0</v>
      </c>
      <c r="BH794" s="200">
        <f>IF(N794="sníž. přenesená",J794,0)</f>
        <v>0</v>
      </c>
      <c r="BI794" s="200">
        <f>IF(N794="nulová",J794,0)</f>
        <v>0</v>
      </c>
      <c r="BJ794" s="18" t="s">
        <v>83</v>
      </c>
      <c r="BK794" s="200">
        <f>ROUND(I794*H794,2)</f>
        <v>0</v>
      </c>
      <c r="BL794" s="18" t="s">
        <v>144</v>
      </c>
      <c r="BM794" s="199" t="s">
        <v>1206</v>
      </c>
    </row>
    <row r="795" spans="2:51" s="13" customFormat="1" ht="11.25">
      <c r="B795" s="201"/>
      <c r="C795" s="202"/>
      <c r="D795" s="203" t="s">
        <v>145</v>
      </c>
      <c r="E795" s="204" t="s">
        <v>19</v>
      </c>
      <c r="F795" s="205" t="s">
        <v>1207</v>
      </c>
      <c r="G795" s="202"/>
      <c r="H795" s="206">
        <v>17.784</v>
      </c>
      <c r="I795" s="207"/>
      <c r="J795" s="202"/>
      <c r="K795" s="202"/>
      <c r="L795" s="208"/>
      <c r="M795" s="209"/>
      <c r="N795" s="210"/>
      <c r="O795" s="210"/>
      <c r="P795" s="210"/>
      <c r="Q795" s="210"/>
      <c r="R795" s="210"/>
      <c r="S795" s="210"/>
      <c r="T795" s="211"/>
      <c r="AT795" s="212" t="s">
        <v>145</v>
      </c>
      <c r="AU795" s="212" t="s">
        <v>85</v>
      </c>
      <c r="AV795" s="13" t="s">
        <v>85</v>
      </c>
      <c r="AW795" s="13" t="s">
        <v>35</v>
      </c>
      <c r="AX795" s="13" t="s">
        <v>75</v>
      </c>
      <c r="AY795" s="212" t="s">
        <v>137</v>
      </c>
    </row>
    <row r="796" spans="2:51" s="14" customFormat="1" ht="11.25">
      <c r="B796" s="213"/>
      <c r="C796" s="214"/>
      <c r="D796" s="203" t="s">
        <v>145</v>
      </c>
      <c r="E796" s="215" t="s">
        <v>19</v>
      </c>
      <c r="F796" s="216" t="s">
        <v>147</v>
      </c>
      <c r="G796" s="214"/>
      <c r="H796" s="217">
        <v>17.784</v>
      </c>
      <c r="I796" s="218"/>
      <c r="J796" s="214"/>
      <c r="K796" s="214"/>
      <c r="L796" s="219"/>
      <c r="M796" s="220"/>
      <c r="N796" s="221"/>
      <c r="O796" s="221"/>
      <c r="P796" s="221"/>
      <c r="Q796" s="221"/>
      <c r="R796" s="221"/>
      <c r="S796" s="221"/>
      <c r="T796" s="222"/>
      <c r="AT796" s="223" t="s">
        <v>145</v>
      </c>
      <c r="AU796" s="223" t="s">
        <v>85</v>
      </c>
      <c r="AV796" s="14" t="s">
        <v>144</v>
      </c>
      <c r="AW796" s="14" t="s">
        <v>35</v>
      </c>
      <c r="AX796" s="14" t="s">
        <v>83</v>
      </c>
      <c r="AY796" s="223" t="s">
        <v>137</v>
      </c>
    </row>
    <row r="797" spans="1:65" s="2" customFormat="1" ht="16.5" customHeight="1">
      <c r="A797" s="35"/>
      <c r="B797" s="36"/>
      <c r="C797" s="188" t="s">
        <v>1208</v>
      </c>
      <c r="D797" s="188" t="s">
        <v>139</v>
      </c>
      <c r="E797" s="189" t="s">
        <v>1209</v>
      </c>
      <c r="F797" s="190" t="s">
        <v>1210</v>
      </c>
      <c r="G797" s="191" t="s">
        <v>216</v>
      </c>
      <c r="H797" s="192">
        <v>161.08</v>
      </c>
      <c r="I797" s="193"/>
      <c r="J797" s="194">
        <f>ROUND(I797*H797,2)</f>
        <v>0</v>
      </c>
      <c r="K797" s="190" t="s">
        <v>143</v>
      </c>
      <c r="L797" s="40"/>
      <c r="M797" s="195" t="s">
        <v>19</v>
      </c>
      <c r="N797" s="196" t="s">
        <v>46</v>
      </c>
      <c r="O797" s="65"/>
      <c r="P797" s="197">
        <f>O797*H797</f>
        <v>0</v>
      </c>
      <c r="Q797" s="197">
        <v>0</v>
      </c>
      <c r="R797" s="197">
        <f>Q797*H797</f>
        <v>0</v>
      </c>
      <c r="S797" s="197">
        <v>0</v>
      </c>
      <c r="T797" s="198">
        <f>S797*H797</f>
        <v>0</v>
      </c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R797" s="199" t="s">
        <v>144</v>
      </c>
      <c r="AT797" s="199" t="s">
        <v>139</v>
      </c>
      <c r="AU797" s="199" t="s">
        <v>85</v>
      </c>
      <c r="AY797" s="18" t="s">
        <v>137</v>
      </c>
      <c r="BE797" s="200">
        <f>IF(N797="základní",J797,0)</f>
        <v>0</v>
      </c>
      <c r="BF797" s="200">
        <f>IF(N797="snížená",J797,0)</f>
        <v>0</v>
      </c>
      <c r="BG797" s="200">
        <f>IF(N797="zákl. přenesená",J797,0)</f>
        <v>0</v>
      </c>
      <c r="BH797" s="200">
        <f>IF(N797="sníž. přenesená",J797,0)</f>
        <v>0</v>
      </c>
      <c r="BI797" s="200">
        <f>IF(N797="nulová",J797,0)</f>
        <v>0</v>
      </c>
      <c r="BJ797" s="18" t="s">
        <v>83</v>
      </c>
      <c r="BK797" s="200">
        <f>ROUND(I797*H797,2)</f>
        <v>0</v>
      </c>
      <c r="BL797" s="18" t="s">
        <v>144</v>
      </c>
      <c r="BM797" s="199" t="s">
        <v>1211</v>
      </c>
    </row>
    <row r="798" spans="2:51" s="13" customFormat="1" ht="11.25">
      <c r="B798" s="201"/>
      <c r="C798" s="202"/>
      <c r="D798" s="203" t="s">
        <v>145</v>
      </c>
      <c r="E798" s="204" t="s">
        <v>19</v>
      </c>
      <c r="F798" s="205" t="s">
        <v>1212</v>
      </c>
      <c r="G798" s="202"/>
      <c r="H798" s="206">
        <v>158.08</v>
      </c>
      <c r="I798" s="207"/>
      <c r="J798" s="202"/>
      <c r="K798" s="202"/>
      <c r="L798" s="208"/>
      <c r="M798" s="209"/>
      <c r="N798" s="210"/>
      <c r="O798" s="210"/>
      <c r="P798" s="210"/>
      <c r="Q798" s="210"/>
      <c r="R798" s="210"/>
      <c r="S798" s="210"/>
      <c r="T798" s="211"/>
      <c r="AT798" s="212" t="s">
        <v>145</v>
      </c>
      <c r="AU798" s="212" t="s">
        <v>85</v>
      </c>
      <c r="AV798" s="13" t="s">
        <v>85</v>
      </c>
      <c r="AW798" s="13" t="s">
        <v>35</v>
      </c>
      <c r="AX798" s="13" t="s">
        <v>75</v>
      </c>
      <c r="AY798" s="212" t="s">
        <v>137</v>
      </c>
    </row>
    <row r="799" spans="2:51" s="13" customFormat="1" ht="11.25">
      <c r="B799" s="201"/>
      <c r="C799" s="202"/>
      <c r="D799" s="203" t="s">
        <v>145</v>
      </c>
      <c r="E799" s="204" t="s">
        <v>19</v>
      </c>
      <c r="F799" s="205" t="s">
        <v>1213</v>
      </c>
      <c r="G799" s="202"/>
      <c r="H799" s="206">
        <v>3</v>
      </c>
      <c r="I799" s="207"/>
      <c r="J799" s="202"/>
      <c r="K799" s="202"/>
      <c r="L799" s="208"/>
      <c r="M799" s="209"/>
      <c r="N799" s="210"/>
      <c r="O799" s="210"/>
      <c r="P799" s="210"/>
      <c r="Q799" s="210"/>
      <c r="R799" s="210"/>
      <c r="S799" s="210"/>
      <c r="T799" s="211"/>
      <c r="AT799" s="212" t="s">
        <v>145</v>
      </c>
      <c r="AU799" s="212" t="s">
        <v>85</v>
      </c>
      <c r="AV799" s="13" t="s">
        <v>85</v>
      </c>
      <c r="AW799" s="13" t="s">
        <v>35</v>
      </c>
      <c r="AX799" s="13" t="s">
        <v>75</v>
      </c>
      <c r="AY799" s="212" t="s">
        <v>137</v>
      </c>
    </row>
    <row r="800" spans="2:51" s="14" customFormat="1" ht="11.25">
      <c r="B800" s="213"/>
      <c r="C800" s="214"/>
      <c r="D800" s="203" t="s">
        <v>145</v>
      </c>
      <c r="E800" s="215" t="s">
        <v>19</v>
      </c>
      <c r="F800" s="216" t="s">
        <v>147</v>
      </c>
      <c r="G800" s="214"/>
      <c r="H800" s="217">
        <v>161.08</v>
      </c>
      <c r="I800" s="218"/>
      <c r="J800" s="214"/>
      <c r="K800" s="214"/>
      <c r="L800" s="219"/>
      <c r="M800" s="220"/>
      <c r="N800" s="221"/>
      <c r="O800" s="221"/>
      <c r="P800" s="221"/>
      <c r="Q800" s="221"/>
      <c r="R800" s="221"/>
      <c r="S800" s="221"/>
      <c r="T800" s="222"/>
      <c r="AT800" s="223" t="s">
        <v>145</v>
      </c>
      <c r="AU800" s="223" t="s">
        <v>85</v>
      </c>
      <c r="AV800" s="14" t="s">
        <v>144</v>
      </c>
      <c r="AW800" s="14" t="s">
        <v>35</v>
      </c>
      <c r="AX800" s="14" t="s">
        <v>83</v>
      </c>
      <c r="AY800" s="223" t="s">
        <v>137</v>
      </c>
    </row>
    <row r="801" spans="1:65" s="2" customFormat="1" ht="16.5" customHeight="1">
      <c r="A801" s="35"/>
      <c r="B801" s="36"/>
      <c r="C801" s="188" t="s">
        <v>760</v>
      </c>
      <c r="D801" s="188" t="s">
        <v>139</v>
      </c>
      <c r="E801" s="189" t="s">
        <v>1214</v>
      </c>
      <c r="F801" s="190" t="s">
        <v>1215</v>
      </c>
      <c r="G801" s="191" t="s">
        <v>142</v>
      </c>
      <c r="H801" s="192">
        <v>14.227</v>
      </c>
      <c r="I801" s="193"/>
      <c r="J801" s="194">
        <f>ROUND(I801*H801,2)</f>
        <v>0</v>
      </c>
      <c r="K801" s="190" t="s">
        <v>143</v>
      </c>
      <c r="L801" s="40"/>
      <c r="M801" s="195" t="s">
        <v>19</v>
      </c>
      <c r="N801" s="196" t="s">
        <v>46</v>
      </c>
      <c r="O801" s="65"/>
      <c r="P801" s="197">
        <f>O801*H801</f>
        <v>0</v>
      </c>
      <c r="Q801" s="197">
        <v>0</v>
      </c>
      <c r="R801" s="197">
        <f>Q801*H801</f>
        <v>0</v>
      </c>
      <c r="S801" s="197">
        <v>0</v>
      </c>
      <c r="T801" s="198">
        <f>S801*H801</f>
        <v>0</v>
      </c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R801" s="199" t="s">
        <v>144</v>
      </c>
      <c r="AT801" s="199" t="s">
        <v>139</v>
      </c>
      <c r="AU801" s="199" t="s">
        <v>85</v>
      </c>
      <c r="AY801" s="18" t="s">
        <v>137</v>
      </c>
      <c r="BE801" s="200">
        <f>IF(N801="základní",J801,0)</f>
        <v>0</v>
      </c>
      <c r="BF801" s="200">
        <f>IF(N801="snížená",J801,0)</f>
        <v>0</v>
      </c>
      <c r="BG801" s="200">
        <f>IF(N801="zákl. přenesená",J801,0)</f>
        <v>0</v>
      </c>
      <c r="BH801" s="200">
        <f>IF(N801="sníž. přenesená",J801,0)</f>
        <v>0</v>
      </c>
      <c r="BI801" s="200">
        <f>IF(N801="nulová",J801,0)</f>
        <v>0</v>
      </c>
      <c r="BJ801" s="18" t="s">
        <v>83</v>
      </c>
      <c r="BK801" s="200">
        <f>ROUND(I801*H801,2)</f>
        <v>0</v>
      </c>
      <c r="BL801" s="18" t="s">
        <v>144</v>
      </c>
      <c r="BM801" s="199" t="s">
        <v>1216</v>
      </c>
    </row>
    <row r="802" spans="2:51" s="13" customFormat="1" ht="11.25">
      <c r="B802" s="201"/>
      <c r="C802" s="202"/>
      <c r="D802" s="203" t="s">
        <v>145</v>
      </c>
      <c r="E802" s="204" t="s">
        <v>19</v>
      </c>
      <c r="F802" s="205" t="s">
        <v>1217</v>
      </c>
      <c r="G802" s="202"/>
      <c r="H802" s="206">
        <v>14.227</v>
      </c>
      <c r="I802" s="207"/>
      <c r="J802" s="202"/>
      <c r="K802" s="202"/>
      <c r="L802" s="208"/>
      <c r="M802" s="209"/>
      <c r="N802" s="210"/>
      <c r="O802" s="210"/>
      <c r="P802" s="210"/>
      <c r="Q802" s="210"/>
      <c r="R802" s="210"/>
      <c r="S802" s="210"/>
      <c r="T802" s="211"/>
      <c r="AT802" s="212" t="s">
        <v>145</v>
      </c>
      <c r="AU802" s="212" t="s">
        <v>85</v>
      </c>
      <c r="AV802" s="13" t="s">
        <v>85</v>
      </c>
      <c r="AW802" s="13" t="s">
        <v>35</v>
      </c>
      <c r="AX802" s="13" t="s">
        <v>75</v>
      </c>
      <c r="AY802" s="212" t="s">
        <v>137</v>
      </c>
    </row>
    <row r="803" spans="2:51" s="14" customFormat="1" ht="11.25">
      <c r="B803" s="213"/>
      <c r="C803" s="214"/>
      <c r="D803" s="203" t="s">
        <v>145</v>
      </c>
      <c r="E803" s="215" t="s">
        <v>19</v>
      </c>
      <c r="F803" s="216" t="s">
        <v>147</v>
      </c>
      <c r="G803" s="214"/>
      <c r="H803" s="217">
        <v>14.227</v>
      </c>
      <c r="I803" s="218"/>
      <c r="J803" s="214"/>
      <c r="K803" s="214"/>
      <c r="L803" s="219"/>
      <c r="M803" s="220"/>
      <c r="N803" s="221"/>
      <c r="O803" s="221"/>
      <c r="P803" s="221"/>
      <c r="Q803" s="221"/>
      <c r="R803" s="221"/>
      <c r="S803" s="221"/>
      <c r="T803" s="222"/>
      <c r="AT803" s="223" t="s">
        <v>145</v>
      </c>
      <c r="AU803" s="223" t="s">
        <v>85</v>
      </c>
      <c r="AV803" s="14" t="s">
        <v>144</v>
      </c>
      <c r="AW803" s="14" t="s">
        <v>35</v>
      </c>
      <c r="AX803" s="14" t="s">
        <v>83</v>
      </c>
      <c r="AY803" s="223" t="s">
        <v>137</v>
      </c>
    </row>
    <row r="804" spans="1:65" s="2" customFormat="1" ht="16.5" customHeight="1">
      <c r="A804" s="35"/>
      <c r="B804" s="36"/>
      <c r="C804" s="188" t="s">
        <v>1218</v>
      </c>
      <c r="D804" s="188" t="s">
        <v>139</v>
      </c>
      <c r="E804" s="189" t="s">
        <v>1219</v>
      </c>
      <c r="F804" s="190" t="s">
        <v>1220</v>
      </c>
      <c r="G804" s="191" t="s">
        <v>224</v>
      </c>
      <c r="H804" s="192">
        <v>79.04</v>
      </c>
      <c r="I804" s="193"/>
      <c r="J804" s="194">
        <f>ROUND(I804*H804,2)</f>
        <v>0</v>
      </c>
      <c r="K804" s="190" t="s">
        <v>143</v>
      </c>
      <c r="L804" s="40"/>
      <c r="M804" s="195" t="s">
        <v>19</v>
      </c>
      <c r="N804" s="196" t="s">
        <v>46</v>
      </c>
      <c r="O804" s="65"/>
      <c r="P804" s="197">
        <f>O804*H804</f>
        <v>0</v>
      </c>
      <c r="Q804" s="197">
        <v>0</v>
      </c>
      <c r="R804" s="197">
        <f>Q804*H804</f>
        <v>0</v>
      </c>
      <c r="S804" s="197">
        <v>0</v>
      </c>
      <c r="T804" s="198">
        <f>S804*H804</f>
        <v>0</v>
      </c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R804" s="199" t="s">
        <v>144</v>
      </c>
      <c r="AT804" s="199" t="s">
        <v>139</v>
      </c>
      <c r="AU804" s="199" t="s">
        <v>85</v>
      </c>
      <c r="AY804" s="18" t="s">
        <v>137</v>
      </c>
      <c r="BE804" s="200">
        <f>IF(N804="základní",J804,0)</f>
        <v>0</v>
      </c>
      <c r="BF804" s="200">
        <f>IF(N804="snížená",J804,0)</f>
        <v>0</v>
      </c>
      <c r="BG804" s="200">
        <f>IF(N804="zákl. přenesená",J804,0)</f>
        <v>0</v>
      </c>
      <c r="BH804" s="200">
        <f>IF(N804="sníž. přenesená",J804,0)</f>
        <v>0</v>
      </c>
      <c r="BI804" s="200">
        <f>IF(N804="nulová",J804,0)</f>
        <v>0</v>
      </c>
      <c r="BJ804" s="18" t="s">
        <v>83</v>
      </c>
      <c r="BK804" s="200">
        <f>ROUND(I804*H804,2)</f>
        <v>0</v>
      </c>
      <c r="BL804" s="18" t="s">
        <v>144</v>
      </c>
      <c r="BM804" s="199" t="s">
        <v>1221</v>
      </c>
    </row>
    <row r="805" spans="2:51" s="13" customFormat="1" ht="11.25">
      <c r="B805" s="201"/>
      <c r="C805" s="202"/>
      <c r="D805" s="203" t="s">
        <v>145</v>
      </c>
      <c r="E805" s="204" t="s">
        <v>19</v>
      </c>
      <c r="F805" s="205" t="s">
        <v>1222</v>
      </c>
      <c r="G805" s="202"/>
      <c r="H805" s="206">
        <v>79.04</v>
      </c>
      <c r="I805" s="207"/>
      <c r="J805" s="202"/>
      <c r="K805" s="202"/>
      <c r="L805" s="208"/>
      <c r="M805" s="209"/>
      <c r="N805" s="210"/>
      <c r="O805" s="210"/>
      <c r="P805" s="210"/>
      <c r="Q805" s="210"/>
      <c r="R805" s="210"/>
      <c r="S805" s="210"/>
      <c r="T805" s="211"/>
      <c r="AT805" s="212" t="s">
        <v>145</v>
      </c>
      <c r="AU805" s="212" t="s">
        <v>85</v>
      </c>
      <c r="AV805" s="13" t="s">
        <v>85</v>
      </c>
      <c r="AW805" s="13" t="s">
        <v>35</v>
      </c>
      <c r="AX805" s="13" t="s">
        <v>75</v>
      </c>
      <c r="AY805" s="212" t="s">
        <v>137</v>
      </c>
    </row>
    <row r="806" spans="2:51" s="14" customFormat="1" ht="11.25">
      <c r="B806" s="213"/>
      <c r="C806" s="214"/>
      <c r="D806" s="203" t="s">
        <v>145</v>
      </c>
      <c r="E806" s="215" t="s">
        <v>19</v>
      </c>
      <c r="F806" s="216" t="s">
        <v>147</v>
      </c>
      <c r="G806" s="214"/>
      <c r="H806" s="217">
        <v>79.04</v>
      </c>
      <c r="I806" s="218"/>
      <c r="J806" s="214"/>
      <c r="K806" s="214"/>
      <c r="L806" s="219"/>
      <c r="M806" s="220"/>
      <c r="N806" s="221"/>
      <c r="O806" s="221"/>
      <c r="P806" s="221"/>
      <c r="Q806" s="221"/>
      <c r="R806" s="221"/>
      <c r="S806" s="221"/>
      <c r="T806" s="222"/>
      <c r="AT806" s="223" t="s">
        <v>145</v>
      </c>
      <c r="AU806" s="223" t="s">
        <v>85</v>
      </c>
      <c r="AV806" s="14" t="s">
        <v>144</v>
      </c>
      <c r="AW806" s="14" t="s">
        <v>35</v>
      </c>
      <c r="AX806" s="14" t="s">
        <v>83</v>
      </c>
      <c r="AY806" s="223" t="s">
        <v>137</v>
      </c>
    </row>
    <row r="807" spans="1:65" s="2" customFormat="1" ht="21.75" customHeight="1">
      <c r="A807" s="35"/>
      <c r="B807" s="36"/>
      <c r="C807" s="188" t="s">
        <v>764</v>
      </c>
      <c r="D807" s="188" t="s">
        <v>139</v>
      </c>
      <c r="E807" s="189" t="s">
        <v>1223</v>
      </c>
      <c r="F807" s="190" t="s">
        <v>1224</v>
      </c>
      <c r="G807" s="191" t="s">
        <v>224</v>
      </c>
      <c r="H807" s="192">
        <v>79.04</v>
      </c>
      <c r="I807" s="193"/>
      <c r="J807" s="194">
        <f>ROUND(I807*H807,2)</f>
        <v>0</v>
      </c>
      <c r="K807" s="190" t="s">
        <v>143</v>
      </c>
      <c r="L807" s="40"/>
      <c r="M807" s="195" t="s">
        <v>19</v>
      </c>
      <c r="N807" s="196" t="s">
        <v>46</v>
      </c>
      <c r="O807" s="65"/>
      <c r="P807" s="197">
        <f>O807*H807</f>
        <v>0</v>
      </c>
      <c r="Q807" s="197">
        <v>0</v>
      </c>
      <c r="R807" s="197">
        <f>Q807*H807</f>
        <v>0</v>
      </c>
      <c r="S807" s="197">
        <v>0</v>
      </c>
      <c r="T807" s="198">
        <f>S807*H807</f>
        <v>0</v>
      </c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R807" s="199" t="s">
        <v>144</v>
      </c>
      <c r="AT807" s="199" t="s">
        <v>139</v>
      </c>
      <c r="AU807" s="199" t="s">
        <v>85</v>
      </c>
      <c r="AY807" s="18" t="s">
        <v>137</v>
      </c>
      <c r="BE807" s="200">
        <f>IF(N807="základní",J807,0)</f>
        <v>0</v>
      </c>
      <c r="BF807" s="200">
        <f>IF(N807="snížená",J807,0)</f>
        <v>0</v>
      </c>
      <c r="BG807" s="200">
        <f>IF(N807="zákl. přenesená",J807,0)</f>
        <v>0</v>
      </c>
      <c r="BH807" s="200">
        <f>IF(N807="sníž. přenesená",J807,0)</f>
        <v>0</v>
      </c>
      <c r="BI807" s="200">
        <f>IF(N807="nulová",J807,0)</f>
        <v>0</v>
      </c>
      <c r="BJ807" s="18" t="s">
        <v>83</v>
      </c>
      <c r="BK807" s="200">
        <f>ROUND(I807*H807,2)</f>
        <v>0</v>
      </c>
      <c r="BL807" s="18" t="s">
        <v>144</v>
      </c>
      <c r="BM807" s="199" t="s">
        <v>1225</v>
      </c>
    </row>
    <row r="808" spans="1:65" s="2" customFormat="1" ht="16.5" customHeight="1">
      <c r="A808" s="35"/>
      <c r="B808" s="36"/>
      <c r="C808" s="188" t="s">
        <v>1226</v>
      </c>
      <c r="D808" s="188" t="s">
        <v>139</v>
      </c>
      <c r="E808" s="189" t="s">
        <v>1227</v>
      </c>
      <c r="F808" s="190" t="s">
        <v>1228</v>
      </c>
      <c r="G808" s="191" t="s">
        <v>1229</v>
      </c>
      <c r="H808" s="192">
        <v>50</v>
      </c>
      <c r="I808" s="193"/>
      <c r="J808" s="194">
        <f>ROUND(I808*H808,2)</f>
        <v>0</v>
      </c>
      <c r="K808" s="190" t="s">
        <v>143</v>
      </c>
      <c r="L808" s="40"/>
      <c r="M808" s="195" t="s">
        <v>19</v>
      </c>
      <c r="N808" s="196" t="s">
        <v>46</v>
      </c>
      <c r="O808" s="65"/>
      <c r="P808" s="197">
        <f>O808*H808</f>
        <v>0</v>
      </c>
      <c r="Q808" s="197">
        <v>0</v>
      </c>
      <c r="R808" s="197">
        <f>Q808*H808</f>
        <v>0</v>
      </c>
      <c r="S808" s="197">
        <v>0</v>
      </c>
      <c r="T808" s="198">
        <f>S808*H808</f>
        <v>0</v>
      </c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R808" s="199" t="s">
        <v>144</v>
      </c>
      <c r="AT808" s="199" t="s">
        <v>139</v>
      </c>
      <c r="AU808" s="199" t="s">
        <v>85</v>
      </c>
      <c r="AY808" s="18" t="s">
        <v>137</v>
      </c>
      <c r="BE808" s="200">
        <f>IF(N808="základní",J808,0)</f>
        <v>0</v>
      </c>
      <c r="BF808" s="200">
        <f>IF(N808="snížená",J808,0)</f>
        <v>0</v>
      </c>
      <c r="BG808" s="200">
        <f>IF(N808="zákl. přenesená",J808,0)</f>
        <v>0</v>
      </c>
      <c r="BH808" s="200">
        <f>IF(N808="sníž. přenesená",J808,0)</f>
        <v>0</v>
      </c>
      <c r="BI808" s="200">
        <f>IF(N808="nulová",J808,0)</f>
        <v>0</v>
      </c>
      <c r="BJ808" s="18" t="s">
        <v>83</v>
      </c>
      <c r="BK808" s="200">
        <f>ROUND(I808*H808,2)</f>
        <v>0</v>
      </c>
      <c r="BL808" s="18" t="s">
        <v>144</v>
      </c>
      <c r="BM808" s="199" t="s">
        <v>1230</v>
      </c>
    </row>
    <row r="809" spans="2:51" s="15" customFormat="1" ht="11.25">
      <c r="B809" s="224"/>
      <c r="C809" s="225"/>
      <c r="D809" s="203" t="s">
        <v>145</v>
      </c>
      <c r="E809" s="226" t="s">
        <v>19</v>
      </c>
      <c r="F809" s="227" t="s">
        <v>1231</v>
      </c>
      <c r="G809" s="225"/>
      <c r="H809" s="226" t="s">
        <v>19</v>
      </c>
      <c r="I809" s="228"/>
      <c r="J809" s="225"/>
      <c r="K809" s="225"/>
      <c r="L809" s="229"/>
      <c r="M809" s="230"/>
      <c r="N809" s="231"/>
      <c r="O809" s="231"/>
      <c r="P809" s="231"/>
      <c r="Q809" s="231"/>
      <c r="R809" s="231"/>
      <c r="S809" s="231"/>
      <c r="T809" s="232"/>
      <c r="AT809" s="233" t="s">
        <v>145</v>
      </c>
      <c r="AU809" s="233" t="s">
        <v>85</v>
      </c>
      <c r="AV809" s="15" t="s">
        <v>83</v>
      </c>
      <c r="AW809" s="15" t="s">
        <v>35</v>
      </c>
      <c r="AX809" s="15" t="s">
        <v>75</v>
      </c>
      <c r="AY809" s="233" t="s">
        <v>137</v>
      </c>
    </row>
    <row r="810" spans="2:51" s="13" customFormat="1" ht="11.25">
      <c r="B810" s="201"/>
      <c r="C810" s="202"/>
      <c r="D810" s="203" t="s">
        <v>145</v>
      </c>
      <c r="E810" s="204" t="s">
        <v>19</v>
      </c>
      <c r="F810" s="205" t="s">
        <v>887</v>
      </c>
      <c r="G810" s="202"/>
      <c r="H810" s="206">
        <v>50</v>
      </c>
      <c r="I810" s="207"/>
      <c r="J810" s="202"/>
      <c r="K810" s="202"/>
      <c r="L810" s="208"/>
      <c r="M810" s="209"/>
      <c r="N810" s="210"/>
      <c r="O810" s="210"/>
      <c r="P810" s="210"/>
      <c r="Q810" s="210"/>
      <c r="R810" s="210"/>
      <c r="S810" s="210"/>
      <c r="T810" s="211"/>
      <c r="AT810" s="212" t="s">
        <v>145</v>
      </c>
      <c r="AU810" s="212" t="s">
        <v>85</v>
      </c>
      <c r="AV810" s="13" t="s">
        <v>85</v>
      </c>
      <c r="AW810" s="13" t="s">
        <v>35</v>
      </c>
      <c r="AX810" s="13" t="s">
        <v>75</v>
      </c>
      <c r="AY810" s="212" t="s">
        <v>137</v>
      </c>
    </row>
    <row r="811" spans="2:51" s="14" customFormat="1" ht="11.25">
      <c r="B811" s="213"/>
      <c r="C811" s="214"/>
      <c r="D811" s="203" t="s">
        <v>145</v>
      </c>
      <c r="E811" s="215" t="s">
        <v>19</v>
      </c>
      <c r="F811" s="216" t="s">
        <v>147</v>
      </c>
      <c r="G811" s="214"/>
      <c r="H811" s="217">
        <v>50</v>
      </c>
      <c r="I811" s="218"/>
      <c r="J811" s="214"/>
      <c r="K811" s="214"/>
      <c r="L811" s="219"/>
      <c r="M811" s="220"/>
      <c r="N811" s="221"/>
      <c r="O811" s="221"/>
      <c r="P811" s="221"/>
      <c r="Q811" s="221"/>
      <c r="R811" s="221"/>
      <c r="S811" s="221"/>
      <c r="T811" s="222"/>
      <c r="AT811" s="223" t="s">
        <v>145</v>
      </c>
      <c r="AU811" s="223" t="s">
        <v>85</v>
      </c>
      <c r="AV811" s="14" t="s">
        <v>144</v>
      </c>
      <c r="AW811" s="14" t="s">
        <v>35</v>
      </c>
      <c r="AX811" s="14" t="s">
        <v>83</v>
      </c>
      <c r="AY811" s="223" t="s">
        <v>137</v>
      </c>
    </row>
    <row r="812" spans="1:65" s="2" customFormat="1" ht="16.5" customHeight="1">
      <c r="A812" s="35"/>
      <c r="B812" s="36"/>
      <c r="C812" s="188" t="s">
        <v>770</v>
      </c>
      <c r="D812" s="188" t="s">
        <v>139</v>
      </c>
      <c r="E812" s="189" t="s">
        <v>1232</v>
      </c>
      <c r="F812" s="190" t="s">
        <v>1233</v>
      </c>
      <c r="G812" s="191" t="s">
        <v>224</v>
      </c>
      <c r="H812" s="192">
        <v>42.9</v>
      </c>
      <c r="I812" s="193"/>
      <c r="J812" s="194">
        <f>ROUND(I812*H812,2)</f>
        <v>0</v>
      </c>
      <c r="K812" s="190" t="s">
        <v>143</v>
      </c>
      <c r="L812" s="40"/>
      <c r="M812" s="195" t="s">
        <v>19</v>
      </c>
      <c r="N812" s="196" t="s">
        <v>46</v>
      </c>
      <c r="O812" s="65"/>
      <c r="P812" s="197">
        <f>O812*H812</f>
        <v>0</v>
      </c>
      <c r="Q812" s="197">
        <v>0</v>
      </c>
      <c r="R812" s="197">
        <f>Q812*H812</f>
        <v>0</v>
      </c>
      <c r="S812" s="197">
        <v>0</v>
      </c>
      <c r="T812" s="198">
        <f>S812*H812</f>
        <v>0</v>
      </c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R812" s="199" t="s">
        <v>144</v>
      </c>
      <c r="AT812" s="199" t="s">
        <v>139</v>
      </c>
      <c r="AU812" s="199" t="s">
        <v>85</v>
      </c>
      <c r="AY812" s="18" t="s">
        <v>137</v>
      </c>
      <c r="BE812" s="200">
        <f>IF(N812="základní",J812,0)</f>
        <v>0</v>
      </c>
      <c r="BF812" s="200">
        <f>IF(N812="snížená",J812,0)</f>
        <v>0</v>
      </c>
      <c r="BG812" s="200">
        <f>IF(N812="zákl. přenesená",J812,0)</f>
        <v>0</v>
      </c>
      <c r="BH812" s="200">
        <f>IF(N812="sníž. přenesená",J812,0)</f>
        <v>0</v>
      </c>
      <c r="BI812" s="200">
        <f>IF(N812="nulová",J812,0)</f>
        <v>0</v>
      </c>
      <c r="BJ812" s="18" t="s">
        <v>83</v>
      </c>
      <c r="BK812" s="200">
        <f>ROUND(I812*H812,2)</f>
        <v>0</v>
      </c>
      <c r="BL812" s="18" t="s">
        <v>144</v>
      </c>
      <c r="BM812" s="199" t="s">
        <v>1234</v>
      </c>
    </row>
    <row r="813" spans="2:51" s="13" customFormat="1" ht="11.25">
      <c r="B813" s="201"/>
      <c r="C813" s="202"/>
      <c r="D813" s="203" t="s">
        <v>145</v>
      </c>
      <c r="E813" s="204" t="s">
        <v>19</v>
      </c>
      <c r="F813" s="205" t="s">
        <v>1235</v>
      </c>
      <c r="G813" s="202"/>
      <c r="H813" s="206">
        <v>42.9</v>
      </c>
      <c r="I813" s="207"/>
      <c r="J813" s="202"/>
      <c r="K813" s="202"/>
      <c r="L813" s="208"/>
      <c r="M813" s="209"/>
      <c r="N813" s="210"/>
      <c r="O813" s="210"/>
      <c r="P813" s="210"/>
      <c r="Q813" s="210"/>
      <c r="R813" s="210"/>
      <c r="S813" s="210"/>
      <c r="T813" s="211"/>
      <c r="AT813" s="212" t="s">
        <v>145</v>
      </c>
      <c r="AU813" s="212" t="s">
        <v>85</v>
      </c>
      <c r="AV813" s="13" t="s">
        <v>85</v>
      </c>
      <c r="AW813" s="13" t="s">
        <v>35</v>
      </c>
      <c r="AX813" s="13" t="s">
        <v>75</v>
      </c>
      <c r="AY813" s="212" t="s">
        <v>137</v>
      </c>
    </row>
    <row r="814" spans="2:51" s="14" customFormat="1" ht="11.25">
      <c r="B814" s="213"/>
      <c r="C814" s="214"/>
      <c r="D814" s="203" t="s">
        <v>145</v>
      </c>
      <c r="E814" s="215" t="s">
        <v>19</v>
      </c>
      <c r="F814" s="216" t="s">
        <v>147</v>
      </c>
      <c r="G814" s="214"/>
      <c r="H814" s="217">
        <v>42.9</v>
      </c>
      <c r="I814" s="218"/>
      <c r="J814" s="214"/>
      <c r="K814" s="214"/>
      <c r="L814" s="219"/>
      <c r="M814" s="220"/>
      <c r="N814" s="221"/>
      <c r="O814" s="221"/>
      <c r="P814" s="221"/>
      <c r="Q814" s="221"/>
      <c r="R814" s="221"/>
      <c r="S814" s="221"/>
      <c r="T814" s="222"/>
      <c r="AT814" s="223" t="s">
        <v>145</v>
      </c>
      <c r="AU814" s="223" t="s">
        <v>85</v>
      </c>
      <c r="AV814" s="14" t="s">
        <v>144</v>
      </c>
      <c r="AW814" s="14" t="s">
        <v>35</v>
      </c>
      <c r="AX814" s="14" t="s">
        <v>83</v>
      </c>
      <c r="AY814" s="223" t="s">
        <v>137</v>
      </c>
    </row>
    <row r="815" spans="1:65" s="2" customFormat="1" ht="16.5" customHeight="1">
      <c r="A815" s="35"/>
      <c r="B815" s="36"/>
      <c r="C815" s="188" t="s">
        <v>1236</v>
      </c>
      <c r="D815" s="188" t="s">
        <v>139</v>
      </c>
      <c r="E815" s="189" t="s">
        <v>1237</v>
      </c>
      <c r="F815" s="190" t="s">
        <v>1238</v>
      </c>
      <c r="G815" s="191" t="s">
        <v>273</v>
      </c>
      <c r="H815" s="192">
        <v>1</v>
      </c>
      <c r="I815" s="193"/>
      <c r="J815" s="194">
        <f>ROUND(I815*H815,2)</f>
        <v>0</v>
      </c>
      <c r="K815" s="190" t="s">
        <v>143</v>
      </c>
      <c r="L815" s="40"/>
      <c r="M815" s="195" t="s">
        <v>19</v>
      </c>
      <c r="N815" s="196" t="s">
        <v>46</v>
      </c>
      <c r="O815" s="65"/>
      <c r="P815" s="197">
        <f>O815*H815</f>
        <v>0</v>
      </c>
      <c r="Q815" s="197">
        <v>0</v>
      </c>
      <c r="R815" s="197">
        <f>Q815*H815</f>
        <v>0</v>
      </c>
      <c r="S815" s="197">
        <v>0</v>
      </c>
      <c r="T815" s="198">
        <f>S815*H815</f>
        <v>0</v>
      </c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R815" s="199" t="s">
        <v>144</v>
      </c>
      <c r="AT815" s="199" t="s">
        <v>139</v>
      </c>
      <c r="AU815" s="199" t="s">
        <v>85</v>
      </c>
      <c r="AY815" s="18" t="s">
        <v>137</v>
      </c>
      <c r="BE815" s="200">
        <f>IF(N815="základní",J815,0)</f>
        <v>0</v>
      </c>
      <c r="BF815" s="200">
        <f>IF(N815="snížená",J815,0)</f>
        <v>0</v>
      </c>
      <c r="BG815" s="200">
        <f>IF(N815="zákl. přenesená",J815,0)</f>
        <v>0</v>
      </c>
      <c r="BH815" s="200">
        <f>IF(N815="sníž. přenesená",J815,0)</f>
        <v>0</v>
      </c>
      <c r="BI815" s="200">
        <f>IF(N815="nulová",J815,0)</f>
        <v>0</v>
      </c>
      <c r="BJ815" s="18" t="s">
        <v>83</v>
      </c>
      <c r="BK815" s="200">
        <f>ROUND(I815*H815,2)</f>
        <v>0</v>
      </c>
      <c r="BL815" s="18" t="s">
        <v>144</v>
      </c>
      <c r="BM815" s="199" t="s">
        <v>1239</v>
      </c>
    </row>
    <row r="816" spans="1:65" s="2" customFormat="1" ht="16.5" customHeight="1">
      <c r="A816" s="35"/>
      <c r="B816" s="36"/>
      <c r="C816" s="188" t="s">
        <v>773</v>
      </c>
      <c r="D816" s="188" t="s">
        <v>139</v>
      </c>
      <c r="E816" s="189" t="s">
        <v>1240</v>
      </c>
      <c r="F816" s="190" t="s">
        <v>1241</v>
      </c>
      <c r="G816" s="191" t="s">
        <v>273</v>
      </c>
      <c r="H816" s="192">
        <v>18</v>
      </c>
      <c r="I816" s="193"/>
      <c r="J816" s="194">
        <f>ROUND(I816*H816,2)</f>
        <v>0</v>
      </c>
      <c r="K816" s="190" t="s">
        <v>143</v>
      </c>
      <c r="L816" s="40"/>
      <c r="M816" s="195" t="s">
        <v>19</v>
      </c>
      <c r="N816" s="196" t="s">
        <v>46</v>
      </c>
      <c r="O816" s="65"/>
      <c r="P816" s="197">
        <f>O816*H816</f>
        <v>0</v>
      </c>
      <c r="Q816" s="197">
        <v>0</v>
      </c>
      <c r="R816" s="197">
        <f>Q816*H816</f>
        <v>0</v>
      </c>
      <c r="S816" s="197">
        <v>0</v>
      </c>
      <c r="T816" s="198">
        <f>S816*H816</f>
        <v>0</v>
      </c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R816" s="199" t="s">
        <v>144</v>
      </c>
      <c r="AT816" s="199" t="s">
        <v>139</v>
      </c>
      <c r="AU816" s="199" t="s">
        <v>85</v>
      </c>
      <c r="AY816" s="18" t="s">
        <v>137</v>
      </c>
      <c r="BE816" s="200">
        <f>IF(N816="základní",J816,0)</f>
        <v>0</v>
      </c>
      <c r="BF816" s="200">
        <f>IF(N816="snížená",J816,0)</f>
        <v>0</v>
      </c>
      <c r="BG816" s="200">
        <f>IF(N816="zákl. přenesená",J816,0)</f>
        <v>0</v>
      </c>
      <c r="BH816" s="200">
        <f>IF(N816="sníž. přenesená",J816,0)</f>
        <v>0</v>
      </c>
      <c r="BI816" s="200">
        <f>IF(N816="nulová",J816,0)</f>
        <v>0</v>
      </c>
      <c r="BJ816" s="18" t="s">
        <v>83</v>
      </c>
      <c r="BK816" s="200">
        <f>ROUND(I816*H816,2)</f>
        <v>0</v>
      </c>
      <c r="BL816" s="18" t="s">
        <v>144</v>
      </c>
      <c r="BM816" s="199" t="s">
        <v>1242</v>
      </c>
    </row>
    <row r="817" spans="2:63" s="12" customFormat="1" ht="22.9" customHeight="1">
      <c r="B817" s="172"/>
      <c r="C817" s="173"/>
      <c r="D817" s="174" t="s">
        <v>74</v>
      </c>
      <c r="E817" s="186" t="s">
        <v>1243</v>
      </c>
      <c r="F817" s="186" t="s">
        <v>1244</v>
      </c>
      <c r="G817" s="173"/>
      <c r="H817" s="173"/>
      <c r="I817" s="176"/>
      <c r="J817" s="187">
        <f>BK817</f>
        <v>0</v>
      </c>
      <c r="K817" s="173"/>
      <c r="L817" s="178"/>
      <c r="M817" s="179"/>
      <c r="N817" s="180"/>
      <c r="O817" s="180"/>
      <c r="P817" s="181">
        <f>SUM(P818:P823)</f>
        <v>0</v>
      </c>
      <c r="Q817" s="180"/>
      <c r="R817" s="181">
        <f>SUM(R818:R823)</f>
        <v>0</v>
      </c>
      <c r="S817" s="180"/>
      <c r="T817" s="182">
        <f>SUM(T818:T823)</f>
        <v>0</v>
      </c>
      <c r="AR817" s="183" t="s">
        <v>83</v>
      </c>
      <c r="AT817" s="184" t="s">
        <v>74</v>
      </c>
      <c r="AU817" s="184" t="s">
        <v>83</v>
      </c>
      <c r="AY817" s="183" t="s">
        <v>137</v>
      </c>
      <c r="BK817" s="185">
        <f>SUM(BK818:BK823)</f>
        <v>0</v>
      </c>
    </row>
    <row r="818" spans="1:65" s="2" customFormat="1" ht="21.75" customHeight="1">
      <c r="A818" s="35"/>
      <c r="B818" s="36"/>
      <c r="C818" s="188" t="s">
        <v>1245</v>
      </c>
      <c r="D818" s="188" t="s">
        <v>139</v>
      </c>
      <c r="E818" s="189" t="s">
        <v>1246</v>
      </c>
      <c r="F818" s="190" t="s">
        <v>1247</v>
      </c>
      <c r="G818" s="191" t="s">
        <v>177</v>
      </c>
      <c r="H818" s="192">
        <v>468.102</v>
      </c>
      <c r="I818" s="193"/>
      <c r="J818" s="194">
        <f>ROUND(I818*H818,2)</f>
        <v>0</v>
      </c>
      <c r="K818" s="190" t="s">
        <v>143</v>
      </c>
      <c r="L818" s="40"/>
      <c r="M818" s="195" t="s">
        <v>19</v>
      </c>
      <c r="N818" s="196" t="s">
        <v>46</v>
      </c>
      <c r="O818" s="65"/>
      <c r="P818" s="197">
        <f>O818*H818</f>
        <v>0</v>
      </c>
      <c r="Q818" s="197">
        <v>0</v>
      </c>
      <c r="R818" s="197">
        <f>Q818*H818</f>
        <v>0</v>
      </c>
      <c r="S818" s="197">
        <v>0</v>
      </c>
      <c r="T818" s="198">
        <f>S818*H818</f>
        <v>0</v>
      </c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R818" s="199" t="s">
        <v>144</v>
      </c>
      <c r="AT818" s="199" t="s">
        <v>139</v>
      </c>
      <c r="AU818" s="199" t="s">
        <v>85</v>
      </c>
      <c r="AY818" s="18" t="s">
        <v>137</v>
      </c>
      <c r="BE818" s="200">
        <f>IF(N818="základní",J818,0)</f>
        <v>0</v>
      </c>
      <c r="BF818" s="200">
        <f>IF(N818="snížená",J818,0)</f>
        <v>0</v>
      </c>
      <c r="BG818" s="200">
        <f>IF(N818="zákl. přenesená",J818,0)</f>
        <v>0</v>
      </c>
      <c r="BH818" s="200">
        <f>IF(N818="sníž. přenesená",J818,0)</f>
        <v>0</v>
      </c>
      <c r="BI818" s="200">
        <f>IF(N818="nulová",J818,0)</f>
        <v>0</v>
      </c>
      <c r="BJ818" s="18" t="s">
        <v>83</v>
      </c>
      <c r="BK818" s="200">
        <f>ROUND(I818*H818,2)</f>
        <v>0</v>
      </c>
      <c r="BL818" s="18" t="s">
        <v>144</v>
      </c>
      <c r="BM818" s="199" t="s">
        <v>1248</v>
      </c>
    </row>
    <row r="819" spans="1:65" s="2" customFormat="1" ht="16.5" customHeight="1">
      <c r="A819" s="35"/>
      <c r="B819" s="36"/>
      <c r="C819" s="188" t="s">
        <v>779</v>
      </c>
      <c r="D819" s="188" t="s">
        <v>139</v>
      </c>
      <c r="E819" s="189" t="s">
        <v>1249</v>
      </c>
      <c r="F819" s="190" t="s">
        <v>1250</v>
      </c>
      <c r="G819" s="191" t="s">
        <v>177</v>
      </c>
      <c r="H819" s="192">
        <v>468.102</v>
      </c>
      <c r="I819" s="193"/>
      <c r="J819" s="194">
        <f>ROUND(I819*H819,2)</f>
        <v>0</v>
      </c>
      <c r="K819" s="190" t="s">
        <v>143</v>
      </c>
      <c r="L819" s="40"/>
      <c r="M819" s="195" t="s">
        <v>19</v>
      </c>
      <c r="N819" s="196" t="s">
        <v>46</v>
      </c>
      <c r="O819" s="65"/>
      <c r="P819" s="197">
        <f>O819*H819</f>
        <v>0</v>
      </c>
      <c r="Q819" s="197">
        <v>0</v>
      </c>
      <c r="R819" s="197">
        <f>Q819*H819</f>
        <v>0</v>
      </c>
      <c r="S819" s="197">
        <v>0</v>
      </c>
      <c r="T819" s="198">
        <f>S819*H819</f>
        <v>0</v>
      </c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R819" s="199" t="s">
        <v>144</v>
      </c>
      <c r="AT819" s="199" t="s">
        <v>139</v>
      </c>
      <c r="AU819" s="199" t="s">
        <v>85</v>
      </c>
      <c r="AY819" s="18" t="s">
        <v>137</v>
      </c>
      <c r="BE819" s="200">
        <f>IF(N819="základní",J819,0)</f>
        <v>0</v>
      </c>
      <c r="BF819" s="200">
        <f>IF(N819="snížená",J819,0)</f>
        <v>0</v>
      </c>
      <c r="BG819" s="200">
        <f>IF(N819="zákl. přenesená",J819,0)</f>
        <v>0</v>
      </c>
      <c r="BH819" s="200">
        <f>IF(N819="sníž. přenesená",J819,0)</f>
        <v>0</v>
      </c>
      <c r="BI819" s="200">
        <f>IF(N819="nulová",J819,0)</f>
        <v>0</v>
      </c>
      <c r="BJ819" s="18" t="s">
        <v>83</v>
      </c>
      <c r="BK819" s="200">
        <f>ROUND(I819*H819,2)</f>
        <v>0</v>
      </c>
      <c r="BL819" s="18" t="s">
        <v>144</v>
      </c>
      <c r="BM819" s="199" t="s">
        <v>1251</v>
      </c>
    </row>
    <row r="820" spans="1:65" s="2" customFormat="1" ht="21.75" customHeight="1">
      <c r="A820" s="35"/>
      <c r="B820" s="36"/>
      <c r="C820" s="188" t="s">
        <v>1252</v>
      </c>
      <c r="D820" s="188" t="s">
        <v>139</v>
      </c>
      <c r="E820" s="189" t="s">
        <v>1253</v>
      </c>
      <c r="F820" s="190" t="s">
        <v>1254</v>
      </c>
      <c r="G820" s="191" t="s">
        <v>177</v>
      </c>
      <c r="H820" s="192">
        <v>6553.428</v>
      </c>
      <c r="I820" s="193"/>
      <c r="J820" s="194">
        <f>ROUND(I820*H820,2)</f>
        <v>0</v>
      </c>
      <c r="K820" s="190" t="s">
        <v>143</v>
      </c>
      <c r="L820" s="40"/>
      <c r="M820" s="195" t="s">
        <v>19</v>
      </c>
      <c r="N820" s="196" t="s">
        <v>46</v>
      </c>
      <c r="O820" s="65"/>
      <c r="P820" s="197">
        <f>O820*H820</f>
        <v>0</v>
      </c>
      <c r="Q820" s="197">
        <v>0</v>
      </c>
      <c r="R820" s="197">
        <f>Q820*H820</f>
        <v>0</v>
      </c>
      <c r="S820" s="197">
        <v>0</v>
      </c>
      <c r="T820" s="198">
        <f>S820*H820</f>
        <v>0</v>
      </c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R820" s="199" t="s">
        <v>144</v>
      </c>
      <c r="AT820" s="199" t="s">
        <v>139</v>
      </c>
      <c r="AU820" s="199" t="s">
        <v>85</v>
      </c>
      <c r="AY820" s="18" t="s">
        <v>137</v>
      </c>
      <c r="BE820" s="200">
        <f>IF(N820="základní",J820,0)</f>
        <v>0</v>
      </c>
      <c r="BF820" s="200">
        <f>IF(N820="snížená",J820,0)</f>
        <v>0</v>
      </c>
      <c r="BG820" s="200">
        <f>IF(N820="zákl. přenesená",J820,0)</f>
        <v>0</v>
      </c>
      <c r="BH820" s="200">
        <f>IF(N820="sníž. přenesená",J820,0)</f>
        <v>0</v>
      </c>
      <c r="BI820" s="200">
        <f>IF(N820="nulová",J820,0)</f>
        <v>0</v>
      </c>
      <c r="BJ820" s="18" t="s">
        <v>83</v>
      </c>
      <c r="BK820" s="200">
        <f>ROUND(I820*H820,2)</f>
        <v>0</v>
      </c>
      <c r="BL820" s="18" t="s">
        <v>144</v>
      </c>
      <c r="BM820" s="199" t="s">
        <v>1255</v>
      </c>
    </row>
    <row r="821" spans="2:51" s="13" customFormat="1" ht="11.25">
      <c r="B821" s="201"/>
      <c r="C821" s="202"/>
      <c r="D821" s="203" t="s">
        <v>145</v>
      </c>
      <c r="E821" s="204" t="s">
        <v>19</v>
      </c>
      <c r="F821" s="205" t="s">
        <v>1256</v>
      </c>
      <c r="G821" s="202"/>
      <c r="H821" s="206">
        <v>6553.428</v>
      </c>
      <c r="I821" s="207"/>
      <c r="J821" s="202"/>
      <c r="K821" s="202"/>
      <c r="L821" s="208"/>
      <c r="M821" s="209"/>
      <c r="N821" s="210"/>
      <c r="O821" s="210"/>
      <c r="P821" s="210"/>
      <c r="Q821" s="210"/>
      <c r="R821" s="210"/>
      <c r="S821" s="210"/>
      <c r="T821" s="211"/>
      <c r="AT821" s="212" t="s">
        <v>145</v>
      </c>
      <c r="AU821" s="212" t="s">
        <v>85</v>
      </c>
      <c r="AV821" s="13" t="s">
        <v>85</v>
      </c>
      <c r="AW821" s="13" t="s">
        <v>35</v>
      </c>
      <c r="AX821" s="13" t="s">
        <v>75</v>
      </c>
      <c r="AY821" s="212" t="s">
        <v>137</v>
      </c>
    </row>
    <row r="822" spans="2:51" s="14" customFormat="1" ht="11.25">
      <c r="B822" s="213"/>
      <c r="C822" s="214"/>
      <c r="D822" s="203" t="s">
        <v>145</v>
      </c>
      <c r="E822" s="215" t="s">
        <v>19</v>
      </c>
      <c r="F822" s="216" t="s">
        <v>147</v>
      </c>
      <c r="G822" s="214"/>
      <c r="H822" s="217">
        <v>6553.428</v>
      </c>
      <c r="I822" s="218"/>
      <c r="J822" s="214"/>
      <c r="K822" s="214"/>
      <c r="L822" s="219"/>
      <c r="M822" s="220"/>
      <c r="N822" s="221"/>
      <c r="O822" s="221"/>
      <c r="P822" s="221"/>
      <c r="Q822" s="221"/>
      <c r="R822" s="221"/>
      <c r="S822" s="221"/>
      <c r="T822" s="222"/>
      <c r="AT822" s="223" t="s">
        <v>145</v>
      </c>
      <c r="AU822" s="223" t="s">
        <v>85</v>
      </c>
      <c r="AV822" s="14" t="s">
        <v>144</v>
      </c>
      <c r="AW822" s="14" t="s">
        <v>35</v>
      </c>
      <c r="AX822" s="14" t="s">
        <v>83</v>
      </c>
      <c r="AY822" s="223" t="s">
        <v>137</v>
      </c>
    </row>
    <row r="823" spans="1:65" s="2" customFormat="1" ht="16.5" customHeight="1">
      <c r="A823" s="35"/>
      <c r="B823" s="36"/>
      <c r="C823" s="188" t="s">
        <v>783</v>
      </c>
      <c r="D823" s="188" t="s">
        <v>139</v>
      </c>
      <c r="E823" s="189" t="s">
        <v>1257</v>
      </c>
      <c r="F823" s="190" t="s">
        <v>1258</v>
      </c>
      <c r="G823" s="191" t="s">
        <v>177</v>
      </c>
      <c r="H823" s="192">
        <v>36.926</v>
      </c>
      <c r="I823" s="193"/>
      <c r="J823" s="194">
        <f>ROUND(I823*H823,2)</f>
        <v>0</v>
      </c>
      <c r="K823" s="190" t="s">
        <v>143</v>
      </c>
      <c r="L823" s="40"/>
      <c r="M823" s="195" t="s">
        <v>19</v>
      </c>
      <c r="N823" s="196" t="s">
        <v>46</v>
      </c>
      <c r="O823" s="65"/>
      <c r="P823" s="197">
        <f>O823*H823</f>
        <v>0</v>
      </c>
      <c r="Q823" s="197">
        <v>0</v>
      </c>
      <c r="R823" s="197">
        <f>Q823*H823</f>
        <v>0</v>
      </c>
      <c r="S823" s="197">
        <v>0</v>
      </c>
      <c r="T823" s="198">
        <f>S823*H823</f>
        <v>0</v>
      </c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R823" s="199" t="s">
        <v>144</v>
      </c>
      <c r="AT823" s="199" t="s">
        <v>139</v>
      </c>
      <c r="AU823" s="199" t="s">
        <v>85</v>
      </c>
      <c r="AY823" s="18" t="s">
        <v>137</v>
      </c>
      <c r="BE823" s="200">
        <f>IF(N823="základní",J823,0)</f>
        <v>0</v>
      </c>
      <c r="BF823" s="200">
        <f>IF(N823="snížená",J823,0)</f>
        <v>0</v>
      </c>
      <c r="BG823" s="200">
        <f>IF(N823="zákl. přenesená",J823,0)</f>
        <v>0</v>
      </c>
      <c r="BH823" s="200">
        <f>IF(N823="sníž. přenesená",J823,0)</f>
        <v>0</v>
      </c>
      <c r="BI823" s="200">
        <f>IF(N823="nulová",J823,0)</f>
        <v>0</v>
      </c>
      <c r="BJ823" s="18" t="s">
        <v>83</v>
      </c>
      <c r="BK823" s="200">
        <f>ROUND(I823*H823,2)</f>
        <v>0</v>
      </c>
      <c r="BL823" s="18" t="s">
        <v>144</v>
      </c>
      <c r="BM823" s="199" t="s">
        <v>1259</v>
      </c>
    </row>
    <row r="824" spans="2:63" s="12" customFormat="1" ht="22.9" customHeight="1">
      <c r="B824" s="172"/>
      <c r="C824" s="173"/>
      <c r="D824" s="174" t="s">
        <v>74</v>
      </c>
      <c r="E824" s="186" t="s">
        <v>315</v>
      </c>
      <c r="F824" s="186" t="s">
        <v>316</v>
      </c>
      <c r="G824" s="173"/>
      <c r="H824" s="173"/>
      <c r="I824" s="176"/>
      <c r="J824" s="187">
        <f>BK824</f>
        <v>0</v>
      </c>
      <c r="K824" s="173"/>
      <c r="L824" s="178"/>
      <c r="M824" s="179"/>
      <c r="N824" s="180"/>
      <c r="O824" s="180"/>
      <c r="P824" s="181">
        <f>P825</f>
        <v>0</v>
      </c>
      <c r="Q824" s="180"/>
      <c r="R824" s="181">
        <f>R825</f>
        <v>0</v>
      </c>
      <c r="S824" s="180"/>
      <c r="T824" s="182">
        <f>T825</f>
        <v>0</v>
      </c>
      <c r="AR824" s="183" t="s">
        <v>83</v>
      </c>
      <c r="AT824" s="184" t="s">
        <v>74</v>
      </c>
      <c r="AU824" s="184" t="s">
        <v>83</v>
      </c>
      <c r="AY824" s="183" t="s">
        <v>137</v>
      </c>
      <c r="BK824" s="185">
        <f>BK825</f>
        <v>0</v>
      </c>
    </row>
    <row r="825" spans="1:65" s="2" customFormat="1" ht="21.75" customHeight="1">
      <c r="A825" s="35"/>
      <c r="B825" s="36"/>
      <c r="C825" s="188" t="s">
        <v>1260</v>
      </c>
      <c r="D825" s="188" t="s">
        <v>139</v>
      </c>
      <c r="E825" s="189" t="s">
        <v>1261</v>
      </c>
      <c r="F825" s="190" t="s">
        <v>1262</v>
      </c>
      <c r="G825" s="191" t="s">
        <v>177</v>
      </c>
      <c r="H825" s="192">
        <v>2973.91</v>
      </c>
      <c r="I825" s="193"/>
      <c r="J825" s="194">
        <f>ROUND(I825*H825,2)</f>
        <v>0</v>
      </c>
      <c r="K825" s="190" t="s">
        <v>143</v>
      </c>
      <c r="L825" s="40"/>
      <c r="M825" s="195" t="s">
        <v>19</v>
      </c>
      <c r="N825" s="196" t="s">
        <v>46</v>
      </c>
      <c r="O825" s="65"/>
      <c r="P825" s="197">
        <f>O825*H825</f>
        <v>0</v>
      </c>
      <c r="Q825" s="197">
        <v>0</v>
      </c>
      <c r="R825" s="197">
        <f>Q825*H825</f>
        <v>0</v>
      </c>
      <c r="S825" s="197">
        <v>0</v>
      </c>
      <c r="T825" s="198">
        <f>S825*H825</f>
        <v>0</v>
      </c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R825" s="199" t="s">
        <v>144</v>
      </c>
      <c r="AT825" s="199" t="s">
        <v>139</v>
      </c>
      <c r="AU825" s="199" t="s">
        <v>85</v>
      </c>
      <c r="AY825" s="18" t="s">
        <v>137</v>
      </c>
      <c r="BE825" s="200">
        <f>IF(N825="základní",J825,0)</f>
        <v>0</v>
      </c>
      <c r="BF825" s="200">
        <f>IF(N825="snížená",J825,0)</f>
        <v>0</v>
      </c>
      <c r="BG825" s="200">
        <f>IF(N825="zákl. přenesená",J825,0)</f>
        <v>0</v>
      </c>
      <c r="BH825" s="200">
        <f>IF(N825="sníž. přenesená",J825,0)</f>
        <v>0</v>
      </c>
      <c r="BI825" s="200">
        <f>IF(N825="nulová",J825,0)</f>
        <v>0</v>
      </c>
      <c r="BJ825" s="18" t="s">
        <v>83</v>
      </c>
      <c r="BK825" s="200">
        <f>ROUND(I825*H825,2)</f>
        <v>0</v>
      </c>
      <c r="BL825" s="18" t="s">
        <v>144</v>
      </c>
      <c r="BM825" s="199" t="s">
        <v>1263</v>
      </c>
    </row>
    <row r="826" spans="2:63" s="12" customFormat="1" ht="25.9" customHeight="1">
      <c r="B826" s="172"/>
      <c r="C826" s="173"/>
      <c r="D826" s="174" t="s">
        <v>74</v>
      </c>
      <c r="E826" s="175" t="s">
        <v>1264</v>
      </c>
      <c r="F826" s="175" t="s">
        <v>1265</v>
      </c>
      <c r="G826" s="173"/>
      <c r="H826" s="173"/>
      <c r="I826" s="176"/>
      <c r="J826" s="177">
        <f>BK826</f>
        <v>0</v>
      </c>
      <c r="K826" s="173"/>
      <c r="L826" s="178"/>
      <c r="M826" s="179"/>
      <c r="N826" s="180"/>
      <c r="O826" s="180"/>
      <c r="P826" s="181">
        <f>P827+P868+P897+P1018+P1040+P1085+P1093+P1094+P1112+P1115+P1129+P1147+P1203+P1207+P1212+P1220+P1275+P1297+P1354+P1372+P1444+P1466+P1515+P1571+P1578+P1610+P1613</f>
        <v>0</v>
      </c>
      <c r="Q826" s="180"/>
      <c r="R826" s="181">
        <f>R827+R868+R897+R1018+R1040+R1085+R1093+R1094+R1112+R1115+R1129+R1147+R1203+R1207+R1212+R1220+R1275+R1297+R1354+R1372+R1444+R1466+R1515+R1571+R1578+R1610+R1613</f>
        <v>0</v>
      </c>
      <c r="S826" s="180"/>
      <c r="T826" s="182">
        <f>T827+T868+T897+T1018+T1040+T1085+T1093+T1094+T1112+T1115+T1129+T1147+T1203+T1207+T1212+T1220+T1275+T1297+T1354+T1372+T1444+T1466+T1515+T1571+T1578+T1610+T1613</f>
        <v>0</v>
      </c>
      <c r="AR826" s="183" t="s">
        <v>85</v>
      </c>
      <c r="AT826" s="184" t="s">
        <v>74</v>
      </c>
      <c r="AU826" s="184" t="s">
        <v>75</v>
      </c>
      <c r="AY826" s="183" t="s">
        <v>137</v>
      </c>
      <c r="BK826" s="185">
        <f>BK827+BK868+BK897+BK1018+BK1040+BK1085+BK1093+BK1094+BK1112+BK1115+BK1129+BK1147+BK1203+BK1207+BK1212+BK1220+BK1275+BK1297+BK1354+BK1372+BK1444+BK1466+BK1515+BK1571+BK1578+BK1610+BK1613</f>
        <v>0</v>
      </c>
    </row>
    <row r="827" spans="2:63" s="12" customFormat="1" ht="22.9" customHeight="1">
      <c r="B827" s="172"/>
      <c r="C827" s="173"/>
      <c r="D827" s="174" t="s">
        <v>74</v>
      </c>
      <c r="E827" s="186" t="s">
        <v>1266</v>
      </c>
      <c r="F827" s="186" t="s">
        <v>1267</v>
      </c>
      <c r="G827" s="173"/>
      <c r="H827" s="173"/>
      <c r="I827" s="176"/>
      <c r="J827" s="187">
        <f>BK827</f>
        <v>0</v>
      </c>
      <c r="K827" s="173"/>
      <c r="L827" s="178"/>
      <c r="M827" s="179"/>
      <c r="N827" s="180"/>
      <c r="O827" s="180"/>
      <c r="P827" s="181">
        <f>SUM(P828:P867)</f>
        <v>0</v>
      </c>
      <c r="Q827" s="180"/>
      <c r="R827" s="181">
        <f>SUM(R828:R867)</f>
        <v>0</v>
      </c>
      <c r="S827" s="180"/>
      <c r="T827" s="182">
        <f>SUM(T828:T867)</f>
        <v>0</v>
      </c>
      <c r="AR827" s="183" t="s">
        <v>85</v>
      </c>
      <c r="AT827" s="184" t="s">
        <v>74</v>
      </c>
      <c r="AU827" s="184" t="s">
        <v>83</v>
      </c>
      <c r="AY827" s="183" t="s">
        <v>137</v>
      </c>
      <c r="BK827" s="185">
        <f>SUM(BK828:BK867)</f>
        <v>0</v>
      </c>
    </row>
    <row r="828" spans="1:65" s="2" customFormat="1" ht="21.75" customHeight="1">
      <c r="A828" s="35"/>
      <c r="B828" s="36"/>
      <c r="C828" s="188" t="s">
        <v>792</v>
      </c>
      <c r="D828" s="188" t="s">
        <v>139</v>
      </c>
      <c r="E828" s="189" t="s">
        <v>1268</v>
      </c>
      <c r="F828" s="190" t="s">
        <v>1269</v>
      </c>
      <c r="G828" s="191" t="s">
        <v>216</v>
      </c>
      <c r="H828" s="192">
        <v>509.574</v>
      </c>
      <c r="I828" s="193"/>
      <c r="J828" s="194">
        <f>ROUND(I828*H828,2)</f>
        <v>0</v>
      </c>
      <c r="K828" s="190" t="s">
        <v>143</v>
      </c>
      <c r="L828" s="40"/>
      <c r="M828" s="195" t="s">
        <v>19</v>
      </c>
      <c r="N828" s="196" t="s">
        <v>46</v>
      </c>
      <c r="O828" s="65"/>
      <c r="P828" s="197">
        <f>O828*H828</f>
        <v>0</v>
      </c>
      <c r="Q828" s="197">
        <v>0</v>
      </c>
      <c r="R828" s="197">
        <f>Q828*H828</f>
        <v>0</v>
      </c>
      <c r="S828" s="197">
        <v>0</v>
      </c>
      <c r="T828" s="198">
        <f>S828*H828</f>
        <v>0</v>
      </c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R828" s="199" t="s">
        <v>178</v>
      </c>
      <c r="AT828" s="199" t="s">
        <v>139</v>
      </c>
      <c r="AU828" s="199" t="s">
        <v>85</v>
      </c>
      <c r="AY828" s="18" t="s">
        <v>137</v>
      </c>
      <c r="BE828" s="200">
        <f>IF(N828="základní",J828,0)</f>
        <v>0</v>
      </c>
      <c r="BF828" s="200">
        <f>IF(N828="snížená",J828,0)</f>
        <v>0</v>
      </c>
      <c r="BG828" s="200">
        <f>IF(N828="zákl. přenesená",J828,0)</f>
        <v>0</v>
      </c>
      <c r="BH828" s="200">
        <f>IF(N828="sníž. přenesená",J828,0)</f>
        <v>0</v>
      </c>
      <c r="BI828" s="200">
        <f>IF(N828="nulová",J828,0)</f>
        <v>0</v>
      </c>
      <c r="BJ828" s="18" t="s">
        <v>83</v>
      </c>
      <c r="BK828" s="200">
        <f>ROUND(I828*H828,2)</f>
        <v>0</v>
      </c>
      <c r="BL828" s="18" t="s">
        <v>178</v>
      </c>
      <c r="BM828" s="199" t="s">
        <v>1270</v>
      </c>
    </row>
    <row r="829" spans="2:51" s="13" customFormat="1" ht="11.25">
      <c r="B829" s="201"/>
      <c r="C829" s="202"/>
      <c r="D829" s="203" t="s">
        <v>145</v>
      </c>
      <c r="E829" s="204" t="s">
        <v>19</v>
      </c>
      <c r="F829" s="205" t="s">
        <v>1271</v>
      </c>
      <c r="G829" s="202"/>
      <c r="H829" s="206">
        <v>506.574</v>
      </c>
      <c r="I829" s="207"/>
      <c r="J829" s="202"/>
      <c r="K829" s="202"/>
      <c r="L829" s="208"/>
      <c r="M829" s="209"/>
      <c r="N829" s="210"/>
      <c r="O829" s="210"/>
      <c r="P829" s="210"/>
      <c r="Q829" s="210"/>
      <c r="R829" s="210"/>
      <c r="S829" s="210"/>
      <c r="T829" s="211"/>
      <c r="AT829" s="212" t="s">
        <v>145</v>
      </c>
      <c r="AU829" s="212" t="s">
        <v>85</v>
      </c>
      <c r="AV829" s="13" t="s">
        <v>85</v>
      </c>
      <c r="AW829" s="13" t="s">
        <v>35</v>
      </c>
      <c r="AX829" s="13" t="s">
        <v>75</v>
      </c>
      <c r="AY829" s="212" t="s">
        <v>137</v>
      </c>
    </row>
    <row r="830" spans="2:51" s="15" customFormat="1" ht="11.25">
      <c r="B830" s="224"/>
      <c r="C830" s="225"/>
      <c r="D830" s="203" t="s">
        <v>145</v>
      </c>
      <c r="E830" s="226" t="s">
        <v>19</v>
      </c>
      <c r="F830" s="227" t="s">
        <v>1272</v>
      </c>
      <c r="G830" s="225"/>
      <c r="H830" s="226" t="s">
        <v>19</v>
      </c>
      <c r="I830" s="228"/>
      <c r="J830" s="225"/>
      <c r="K830" s="225"/>
      <c r="L830" s="229"/>
      <c r="M830" s="230"/>
      <c r="N830" s="231"/>
      <c r="O830" s="231"/>
      <c r="P830" s="231"/>
      <c r="Q830" s="231"/>
      <c r="R830" s="231"/>
      <c r="S830" s="231"/>
      <c r="T830" s="232"/>
      <c r="AT830" s="233" t="s">
        <v>145</v>
      </c>
      <c r="AU830" s="233" t="s">
        <v>85</v>
      </c>
      <c r="AV830" s="15" t="s">
        <v>83</v>
      </c>
      <c r="AW830" s="15" t="s">
        <v>35</v>
      </c>
      <c r="AX830" s="15" t="s">
        <v>75</v>
      </c>
      <c r="AY830" s="233" t="s">
        <v>137</v>
      </c>
    </row>
    <row r="831" spans="2:51" s="13" customFormat="1" ht="11.25">
      <c r="B831" s="201"/>
      <c r="C831" s="202"/>
      <c r="D831" s="203" t="s">
        <v>145</v>
      </c>
      <c r="E831" s="204" t="s">
        <v>19</v>
      </c>
      <c r="F831" s="205" t="s">
        <v>1273</v>
      </c>
      <c r="G831" s="202"/>
      <c r="H831" s="206">
        <v>3</v>
      </c>
      <c r="I831" s="207"/>
      <c r="J831" s="202"/>
      <c r="K831" s="202"/>
      <c r="L831" s="208"/>
      <c r="M831" s="209"/>
      <c r="N831" s="210"/>
      <c r="O831" s="210"/>
      <c r="P831" s="210"/>
      <c r="Q831" s="210"/>
      <c r="R831" s="210"/>
      <c r="S831" s="210"/>
      <c r="T831" s="211"/>
      <c r="AT831" s="212" t="s">
        <v>145</v>
      </c>
      <c r="AU831" s="212" t="s">
        <v>85</v>
      </c>
      <c r="AV831" s="13" t="s">
        <v>85</v>
      </c>
      <c r="AW831" s="13" t="s">
        <v>35</v>
      </c>
      <c r="AX831" s="13" t="s">
        <v>75</v>
      </c>
      <c r="AY831" s="212" t="s">
        <v>137</v>
      </c>
    </row>
    <row r="832" spans="2:51" s="14" customFormat="1" ht="11.25">
      <c r="B832" s="213"/>
      <c r="C832" s="214"/>
      <c r="D832" s="203" t="s">
        <v>145</v>
      </c>
      <c r="E832" s="215" t="s">
        <v>19</v>
      </c>
      <c r="F832" s="216" t="s">
        <v>147</v>
      </c>
      <c r="G832" s="214"/>
      <c r="H832" s="217">
        <v>509.574</v>
      </c>
      <c r="I832" s="218"/>
      <c r="J832" s="214"/>
      <c r="K832" s="214"/>
      <c r="L832" s="219"/>
      <c r="M832" s="220"/>
      <c r="N832" s="221"/>
      <c r="O832" s="221"/>
      <c r="P832" s="221"/>
      <c r="Q832" s="221"/>
      <c r="R832" s="221"/>
      <c r="S832" s="221"/>
      <c r="T832" s="222"/>
      <c r="AT832" s="223" t="s">
        <v>145</v>
      </c>
      <c r="AU832" s="223" t="s">
        <v>85</v>
      </c>
      <c r="AV832" s="14" t="s">
        <v>144</v>
      </c>
      <c r="AW832" s="14" t="s">
        <v>35</v>
      </c>
      <c r="AX832" s="14" t="s">
        <v>83</v>
      </c>
      <c r="AY832" s="223" t="s">
        <v>137</v>
      </c>
    </row>
    <row r="833" spans="1:65" s="2" customFormat="1" ht="16.5" customHeight="1">
      <c r="A833" s="35"/>
      <c r="B833" s="36"/>
      <c r="C833" s="234" t="s">
        <v>1274</v>
      </c>
      <c r="D833" s="234" t="s">
        <v>218</v>
      </c>
      <c r="E833" s="235" t="s">
        <v>1275</v>
      </c>
      <c r="F833" s="236" t="s">
        <v>1276</v>
      </c>
      <c r="G833" s="237" t="s">
        <v>177</v>
      </c>
      <c r="H833" s="238">
        <v>0.561</v>
      </c>
      <c r="I833" s="239"/>
      <c r="J833" s="240">
        <f>ROUND(I833*H833,2)</f>
        <v>0</v>
      </c>
      <c r="K833" s="236" t="s">
        <v>143</v>
      </c>
      <c r="L833" s="241"/>
      <c r="M833" s="242" t="s">
        <v>19</v>
      </c>
      <c r="N833" s="243" t="s">
        <v>46</v>
      </c>
      <c r="O833" s="65"/>
      <c r="P833" s="197">
        <f>O833*H833</f>
        <v>0</v>
      </c>
      <c r="Q833" s="197">
        <v>0</v>
      </c>
      <c r="R833" s="197">
        <f>Q833*H833</f>
        <v>0</v>
      </c>
      <c r="S833" s="197">
        <v>0</v>
      </c>
      <c r="T833" s="198">
        <f>S833*H833</f>
        <v>0</v>
      </c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R833" s="199" t="s">
        <v>207</v>
      </c>
      <c r="AT833" s="199" t="s">
        <v>218</v>
      </c>
      <c r="AU833" s="199" t="s">
        <v>85</v>
      </c>
      <c r="AY833" s="18" t="s">
        <v>137</v>
      </c>
      <c r="BE833" s="200">
        <f>IF(N833="základní",J833,0)</f>
        <v>0</v>
      </c>
      <c r="BF833" s="200">
        <f>IF(N833="snížená",J833,0)</f>
        <v>0</v>
      </c>
      <c r="BG833" s="200">
        <f>IF(N833="zákl. přenesená",J833,0)</f>
        <v>0</v>
      </c>
      <c r="BH833" s="200">
        <f>IF(N833="sníž. přenesená",J833,0)</f>
        <v>0</v>
      </c>
      <c r="BI833" s="200">
        <f>IF(N833="nulová",J833,0)</f>
        <v>0</v>
      </c>
      <c r="BJ833" s="18" t="s">
        <v>83</v>
      </c>
      <c r="BK833" s="200">
        <f>ROUND(I833*H833,2)</f>
        <v>0</v>
      </c>
      <c r="BL833" s="18" t="s">
        <v>178</v>
      </c>
      <c r="BM833" s="199" t="s">
        <v>1277</v>
      </c>
    </row>
    <row r="834" spans="2:51" s="13" customFormat="1" ht="11.25">
      <c r="B834" s="201"/>
      <c r="C834" s="202"/>
      <c r="D834" s="203" t="s">
        <v>145</v>
      </c>
      <c r="E834" s="204" t="s">
        <v>19</v>
      </c>
      <c r="F834" s="205" t="s">
        <v>1278</v>
      </c>
      <c r="G834" s="202"/>
      <c r="H834" s="206">
        <v>0.561</v>
      </c>
      <c r="I834" s="207"/>
      <c r="J834" s="202"/>
      <c r="K834" s="202"/>
      <c r="L834" s="208"/>
      <c r="M834" s="209"/>
      <c r="N834" s="210"/>
      <c r="O834" s="210"/>
      <c r="P834" s="210"/>
      <c r="Q834" s="210"/>
      <c r="R834" s="210"/>
      <c r="S834" s="210"/>
      <c r="T834" s="211"/>
      <c r="AT834" s="212" t="s">
        <v>145</v>
      </c>
      <c r="AU834" s="212" t="s">
        <v>85</v>
      </c>
      <c r="AV834" s="13" t="s">
        <v>85</v>
      </c>
      <c r="AW834" s="13" t="s">
        <v>35</v>
      </c>
      <c r="AX834" s="13" t="s">
        <v>75</v>
      </c>
      <c r="AY834" s="212" t="s">
        <v>137</v>
      </c>
    </row>
    <row r="835" spans="2:51" s="14" customFormat="1" ht="11.25">
      <c r="B835" s="213"/>
      <c r="C835" s="214"/>
      <c r="D835" s="203" t="s">
        <v>145</v>
      </c>
      <c r="E835" s="215" t="s">
        <v>19</v>
      </c>
      <c r="F835" s="216" t="s">
        <v>147</v>
      </c>
      <c r="G835" s="214"/>
      <c r="H835" s="217">
        <v>0.561</v>
      </c>
      <c r="I835" s="218"/>
      <c r="J835" s="214"/>
      <c r="K835" s="214"/>
      <c r="L835" s="219"/>
      <c r="M835" s="220"/>
      <c r="N835" s="221"/>
      <c r="O835" s="221"/>
      <c r="P835" s="221"/>
      <c r="Q835" s="221"/>
      <c r="R835" s="221"/>
      <c r="S835" s="221"/>
      <c r="T835" s="222"/>
      <c r="AT835" s="223" t="s">
        <v>145</v>
      </c>
      <c r="AU835" s="223" t="s">
        <v>85</v>
      </c>
      <c r="AV835" s="14" t="s">
        <v>144</v>
      </c>
      <c r="AW835" s="14" t="s">
        <v>35</v>
      </c>
      <c r="AX835" s="14" t="s">
        <v>83</v>
      </c>
      <c r="AY835" s="223" t="s">
        <v>137</v>
      </c>
    </row>
    <row r="836" spans="1:65" s="2" customFormat="1" ht="21.75" customHeight="1">
      <c r="A836" s="35"/>
      <c r="B836" s="36"/>
      <c r="C836" s="188" t="s">
        <v>795</v>
      </c>
      <c r="D836" s="188" t="s">
        <v>139</v>
      </c>
      <c r="E836" s="189" t="s">
        <v>1279</v>
      </c>
      <c r="F836" s="190" t="s">
        <v>1280</v>
      </c>
      <c r="G836" s="191" t="s">
        <v>216</v>
      </c>
      <c r="H836" s="192">
        <v>46.96</v>
      </c>
      <c r="I836" s="193"/>
      <c r="J836" s="194">
        <f>ROUND(I836*H836,2)</f>
        <v>0</v>
      </c>
      <c r="K836" s="190" t="s">
        <v>143</v>
      </c>
      <c r="L836" s="40"/>
      <c r="M836" s="195" t="s">
        <v>19</v>
      </c>
      <c r="N836" s="196" t="s">
        <v>46</v>
      </c>
      <c r="O836" s="65"/>
      <c r="P836" s="197">
        <f>O836*H836</f>
        <v>0</v>
      </c>
      <c r="Q836" s="197">
        <v>0</v>
      </c>
      <c r="R836" s="197">
        <f>Q836*H836</f>
        <v>0</v>
      </c>
      <c r="S836" s="197">
        <v>0</v>
      </c>
      <c r="T836" s="198">
        <f>S836*H836</f>
        <v>0</v>
      </c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R836" s="199" t="s">
        <v>178</v>
      </c>
      <c r="AT836" s="199" t="s">
        <v>139</v>
      </c>
      <c r="AU836" s="199" t="s">
        <v>85</v>
      </c>
      <c r="AY836" s="18" t="s">
        <v>137</v>
      </c>
      <c r="BE836" s="200">
        <f>IF(N836="základní",J836,0)</f>
        <v>0</v>
      </c>
      <c r="BF836" s="200">
        <f>IF(N836="snížená",J836,0)</f>
        <v>0</v>
      </c>
      <c r="BG836" s="200">
        <f>IF(N836="zákl. přenesená",J836,0)</f>
        <v>0</v>
      </c>
      <c r="BH836" s="200">
        <f>IF(N836="sníž. přenesená",J836,0)</f>
        <v>0</v>
      </c>
      <c r="BI836" s="200">
        <f>IF(N836="nulová",J836,0)</f>
        <v>0</v>
      </c>
      <c r="BJ836" s="18" t="s">
        <v>83</v>
      </c>
      <c r="BK836" s="200">
        <f>ROUND(I836*H836,2)</f>
        <v>0</v>
      </c>
      <c r="BL836" s="18" t="s">
        <v>178</v>
      </c>
      <c r="BM836" s="199" t="s">
        <v>1281</v>
      </c>
    </row>
    <row r="837" spans="2:51" s="13" customFormat="1" ht="11.25">
      <c r="B837" s="201"/>
      <c r="C837" s="202"/>
      <c r="D837" s="203" t="s">
        <v>145</v>
      </c>
      <c r="E837" s="204" t="s">
        <v>19</v>
      </c>
      <c r="F837" s="205" t="s">
        <v>1282</v>
      </c>
      <c r="G837" s="202"/>
      <c r="H837" s="206">
        <v>46.96</v>
      </c>
      <c r="I837" s="207"/>
      <c r="J837" s="202"/>
      <c r="K837" s="202"/>
      <c r="L837" s="208"/>
      <c r="M837" s="209"/>
      <c r="N837" s="210"/>
      <c r="O837" s="210"/>
      <c r="P837" s="210"/>
      <c r="Q837" s="210"/>
      <c r="R837" s="210"/>
      <c r="S837" s="210"/>
      <c r="T837" s="211"/>
      <c r="AT837" s="212" t="s">
        <v>145</v>
      </c>
      <c r="AU837" s="212" t="s">
        <v>85</v>
      </c>
      <c r="AV837" s="13" t="s">
        <v>85</v>
      </c>
      <c r="AW837" s="13" t="s">
        <v>35</v>
      </c>
      <c r="AX837" s="13" t="s">
        <v>75</v>
      </c>
      <c r="AY837" s="212" t="s">
        <v>137</v>
      </c>
    </row>
    <row r="838" spans="2:51" s="14" customFormat="1" ht="11.25">
      <c r="B838" s="213"/>
      <c r="C838" s="214"/>
      <c r="D838" s="203" t="s">
        <v>145</v>
      </c>
      <c r="E838" s="215" t="s">
        <v>19</v>
      </c>
      <c r="F838" s="216" t="s">
        <v>147</v>
      </c>
      <c r="G838" s="214"/>
      <c r="H838" s="217">
        <v>46.96</v>
      </c>
      <c r="I838" s="218"/>
      <c r="J838" s="214"/>
      <c r="K838" s="214"/>
      <c r="L838" s="219"/>
      <c r="M838" s="220"/>
      <c r="N838" s="221"/>
      <c r="O838" s="221"/>
      <c r="P838" s="221"/>
      <c r="Q838" s="221"/>
      <c r="R838" s="221"/>
      <c r="S838" s="221"/>
      <c r="T838" s="222"/>
      <c r="AT838" s="223" t="s">
        <v>145</v>
      </c>
      <c r="AU838" s="223" t="s">
        <v>85</v>
      </c>
      <c r="AV838" s="14" t="s">
        <v>144</v>
      </c>
      <c r="AW838" s="14" t="s">
        <v>35</v>
      </c>
      <c r="AX838" s="14" t="s">
        <v>83</v>
      </c>
      <c r="AY838" s="223" t="s">
        <v>137</v>
      </c>
    </row>
    <row r="839" spans="1:65" s="2" customFormat="1" ht="16.5" customHeight="1">
      <c r="A839" s="35"/>
      <c r="B839" s="36"/>
      <c r="C839" s="234" t="s">
        <v>1283</v>
      </c>
      <c r="D839" s="234" t="s">
        <v>218</v>
      </c>
      <c r="E839" s="235" t="s">
        <v>1275</v>
      </c>
      <c r="F839" s="236" t="s">
        <v>1276</v>
      </c>
      <c r="G839" s="237" t="s">
        <v>177</v>
      </c>
      <c r="H839" s="238">
        <v>0.052</v>
      </c>
      <c r="I839" s="239"/>
      <c r="J839" s="240">
        <f>ROUND(I839*H839,2)</f>
        <v>0</v>
      </c>
      <c r="K839" s="236" t="s">
        <v>143</v>
      </c>
      <c r="L839" s="241"/>
      <c r="M839" s="242" t="s">
        <v>19</v>
      </c>
      <c r="N839" s="243" t="s">
        <v>46</v>
      </c>
      <c r="O839" s="65"/>
      <c r="P839" s="197">
        <f>O839*H839</f>
        <v>0</v>
      </c>
      <c r="Q839" s="197">
        <v>0</v>
      </c>
      <c r="R839" s="197">
        <f>Q839*H839</f>
        <v>0</v>
      </c>
      <c r="S839" s="197">
        <v>0</v>
      </c>
      <c r="T839" s="198">
        <f>S839*H839</f>
        <v>0</v>
      </c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R839" s="199" t="s">
        <v>207</v>
      </c>
      <c r="AT839" s="199" t="s">
        <v>218</v>
      </c>
      <c r="AU839" s="199" t="s">
        <v>85</v>
      </c>
      <c r="AY839" s="18" t="s">
        <v>137</v>
      </c>
      <c r="BE839" s="200">
        <f>IF(N839="základní",J839,0)</f>
        <v>0</v>
      </c>
      <c r="BF839" s="200">
        <f>IF(N839="snížená",J839,0)</f>
        <v>0</v>
      </c>
      <c r="BG839" s="200">
        <f>IF(N839="zákl. přenesená",J839,0)</f>
        <v>0</v>
      </c>
      <c r="BH839" s="200">
        <f>IF(N839="sníž. přenesená",J839,0)</f>
        <v>0</v>
      </c>
      <c r="BI839" s="200">
        <f>IF(N839="nulová",J839,0)</f>
        <v>0</v>
      </c>
      <c r="BJ839" s="18" t="s">
        <v>83</v>
      </c>
      <c r="BK839" s="200">
        <f>ROUND(I839*H839,2)</f>
        <v>0</v>
      </c>
      <c r="BL839" s="18" t="s">
        <v>178</v>
      </c>
      <c r="BM839" s="199" t="s">
        <v>1284</v>
      </c>
    </row>
    <row r="840" spans="2:51" s="13" customFormat="1" ht="11.25">
      <c r="B840" s="201"/>
      <c r="C840" s="202"/>
      <c r="D840" s="203" t="s">
        <v>145</v>
      </c>
      <c r="E840" s="204" t="s">
        <v>19</v>
      </c>
      <c r="F840" s="205" t="s">
        <v>1285</v>
      </c>
      <c r="G840" s="202"/>
      <c r="H840" s="206">
        <v>0.052</v>
      </c>
      <c r="I840" s="207"/>
      <c r="J840" s="202"/>
      <c r="K840" s="202"/>
      <c r="L840" s="208"/>
      <c r="M840" s="209"/>
      <c r="N840" s="210"/>
      <c r="O840" s="210"/>
      <c r="P840" s="210"/>
      <c r="Q840" s="210"/>
      <c r="R840" s="210"/>
      <c r="S840" s="210"/>
      <c r="T840" s="211"/>
      <c r="AT840" s="212" t="s">
        <v>145</v>
      </c>
      <c r="AU840" s="212" t="s">
        <v>85</v>
      </c>
      <c r="AV840" s="13" t="s">
        <v>85</v>
      </c>
      <c r="AW840" s="13" t="s">
        <v>35</v>
      </c>
      <c r="AX840" s="13" t="s">
        <v>75</v>
      </c>
      <c r="AY840" s="212" t="s">
        <v>137</v>
      </c>
    </row>
    <row r="841" spans="2:51" s="14" customFormat="1" ht="11.25">
      <c r="B841" s="213"/>
      <c r="C841" s="214"/>
      <c r="D841" s="203" t="s">
        <v>145</v>
      </c>
      <c r="E841" s="215" t="s">
        <v>19</v>
      </c>
      <c r="F841" s="216" t="s">
        <v>147</v>
      </c>
      <c r="G841" s="214"/>
      <c r="H841" s="217">
        <v>0.052</v>
      </c>
      <c r="I841" s="218"/>
      <c r="J841" s="214"/>
      <c r="K841" s="214"/>
      <c r="L841" s="219"/>
      <c r="M841" s="220"/>
      <c r="N841" s="221"/>
      <c r="O841" s="221"/>
      <c r="P841" s="221"/>
      <c r="Q841" s="221"/>
      <c r="R841" s="221"/>
      <c r="S841" s="221"/>
      <c r="T841" s="222"/>
      <c r="AT841" s="223" t="s">
        <v>145</v>
      </c>
      <c r="AU841" s="223" t="s">
        <v>85</v>
      </c>
      <c r="AV841" s="14" t="s">
        <v>144</v>
      </c>
      <c r="AW841" s="14" t="s">
        <v>35</v>
      </c>
      <c r="AX841" s="14" t="s">
        <v>83</v>
      </c>
      <c r="AY841" s="223" t="s">
        <v>137</v>
      </c>
    </row>
    <row r="842" spans="1:65" s="2" customFormat="1" ht="16.5" customHeight="1">
      <c r="A842" s="35"/>
      <c r="B842" s="36"/>
      <c r="C842" s="188" t="s">
        <v>799</v>
      </c>
      <c r="D842" s="188" t="s">
        <v>139</v>
      </c>
      <c r="E842" s="189" t="s">
        <v>1286</v>
      </c>
      <c r="F842" s="190" t="s">
        <v>1287</v>
      </c>
      <c r="G842" s="191" t="s">
        <v>216</v>
      </c>
      <c r="H842" s="192">
        <v>4.119</v>
      </c>
      <c r="I842" s="193"/>
      <c r="J842" s="194">
        <f>ROUND(I842*H842,2)</f>
        <v>0</v>
      </c>
      <c r="K842" s="190" t="s">
        <v>143</v>
      </c>
      <c r="L842" s="40"/>
      <c r="M842" s="195" t="s">
        <v>19</v>
      </c>
      <c r="N842" s="196" t="s">
        <v>46</v>
      </c>
      <c r="O842" s="65"/>
      <c r="P842" s="197">
        <f>O842*H842</f>
        <v>0</v>
      </c>
      <c r="Q842" s="197">
        <v>0</v>
      </c>
      <c r="R842" s="197">
        <f>Q842*H842</f>
        <v>0</v>
      </c>
      <c r="S842" s="197">
        <v>0</v>
      </c>
      <c r="T842" s="198">
        <f>S842*H842</f>
        <v>0</v>
      </c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R842" s="199" t="s">
        <v>178</v>
      </c>
      <c r="AT842" s="199" t="s">
        <v>139</v>
      </c>
      <c r="AU842" s="199" t="s">
        <v>85</v>
      </c>
      <c r="AY842" s="18" t="s">
        <v>137</v>
      </c>
      <c r="BE842" s="200">
        <f>IF(N842="základní",J842,0)</f>
        <v>0</v>
      </c>
      <c r="BF842" s="200">
        <f>IF(N842="snížená",J842,0)</f>
        <v>0</v>
      </c>
      <c r="BG842" s="200">
        <f>IF(N842="zákl. přenesená",J842,0)</f>
        <v>0</v>
      </c>
      <c r="BH842" s="200">
        <f>IF(N842="sníž. přenesená",J842,0)</f>
        <v>0</v>
      </c>
      <c r="BI842" s="200">
        <f>IF(N842="nulová",J842,0)</f>
        <v>0</v>
      </c>
      <c r="BJ842" s="18" t="s">
        <v>83</v>
      </c>
      <c r="BK842" s="200">
        <f>ROUND(I842*H842,2)</f>
        <v>0</v>
      </c>
      <c r="BL842" s="18" t="s">
        <v>178</v>
      </c>
      <c r="BM842" s="199" t="s">
        <v>1288</v>
      </c>
    </row>
    <row r="843" spans="2:51" s="15" customFormat="1" ht="11.25">
      <c r="B843" s="224"/>
      <c r="C843" s="225"/>
      <c r="D843" s="203" t="s">
        <v>145</v>
      </c>
      <c r="E843" s="226" t="s">
        <v>19</v>
      </c>
      <c r="F843" s="227" t="s">
        <v>520</v>
      </c>
      <c r="G843" s="225"/>
      <c r="H843" s="226" t="s">
        <v>19</v>
      </c>
      <c r="I843" s="228"/>
      <c r="J843" s="225"/>
      <c r="K843" s="225"/>
      <c r="L843" s="229"/>
      <c r="M843" s="230"/>
      <c r="N843" s="231"/>
      <c r="O843" s="231"/>
      <c r="P843" s="231"/>
      <c r="Q843" s="231"/>
      <c r="R843" s="231"/>
      <c r="S843" s="231"/>
      <c r="T843" s="232"/>
      <c r="AT843" s="233" t="s">
        <v>145</v>
      </c>
      <c r="AU843" s="233" t="s">
        <v>85</v>
      </c>
      <c r="AV843" s="15" t="s">
        <v>83</v>
      </c>
      <c r="AW843" s="15" t="s">
        <v>35</v>
      </c>
      <c r="AX843" s="15" t="s">
        <v>75</v>
      </c>
      <c r="AY843" s="233" t="s">
        <v>137</v>
      </c>
    </row>
    <row r="844" spans="2:51" s="13" customFormat="1" ht="11.25">
      <c r="B844" s="201"/>
      <c r="C844" s="202"/>
      <c r="D844" s="203" t="s">
        <v>145</v>
      </c>
      <c r="E844" s="204" t="s">
        <v>19</v>
      </c>
      <c r="F844" s="205" t="s">
        <v>1289</v>
      </c>
      <c r="G844" s="202"/>
      <c r="H844" s="206">
        <v>0.828</v>
      </c>
      <c r="I844" s="207"/>
      <c r="J844" s="202"/>
      <c r="K844" s="202"/>
      <c r="L844" s="208"/>
      <c r="M844" s="209"/>
      <c r="N844" s="210"/>
      <c r="O844" s="210"/>
      <c r="P844" s="210"/>
      <c r="Q844" s="210"/>
      <c r="R844" s="210"/>
      <c r="S844" s="210"/>
      <c r="T844" s="211"/>
      <c r="AT844" s="212" t="s">
        <v>145</v>
      </c>
      <c r="AU844" s="212" t="s">
        <v>85</v>
      </c>
      <c r="AV844" s="13" t="s">
        <v>85</v>
      </c>
      <c r="AW844" s="13" t="s">
        <v>35</v>
      </c>
      <c r="AX844" s="13" t="s">
        <v>75</v>
      </c>
      <c r="AY844" s="212" t="s">
        <v>137</v>
      </c>
    </row>
    <row r="845" spans="2:51" s="15" customFormat="1" ht="11.25">
      <c r="B845" s="224"/>
      <c r="C845" s="225"/>
      <c r="D845" s="203" t="s">
        <v>145</v>
      </c>
      <c r="E845" s="226" t="s">
        <v>19</v>
      </c>
      <c r="F845" s="227" t="s">
        <v>1290</v>
      </c>
      <c r="G845" s="225"/>
      <c r="H845" s="226" t="s">
        <v>19</v>
      </c>
      <c r="I845" s="228"/>
      <c r="J845" s="225"/>
      <c r="K845" s="225"/>
      <c r="L845" s="229"/>
      <c r="M845" s="230"/>
      <c r="N845" s="231"/>
      <c r="O845" s="231"/>
      <c r="P845" s="231"/>
      <c r="Q845" s="231"/>
      <c r="R845" s="231"/>
      <c r="S845" s="231"/>
      <c r="T845" s="232"/>
      <c r="AT845" s="233" t="s">
        <v>145</v>
      </c>
      <c r="AU845" s="233" t="s">
        <v>85</v>
      </c>
      <c r="AV845" s="15" t="s">
        <v>83</v>
      </c>
      <c r="AW845" s="15" t="s">
        <v>35</v>
      </c>
      <c r="AX845" s="15" t="s">
        <v>75</v>
      </c>
      <c r="AY845" s="233" t="s">
        <v>137</v>
      </c>
    </row>
    <row r="846" spans="2:51" s="13" customFormat="1" ht="11.25">
      <c r="B846" s="201"/>
      <c r="C846" s="202"/>
      <c r="D846" s="203" t="s">
        <v>145</v>
      </c>
      <c r="E846" s="204" t="s">
        <v>19</v>
      </c>
      <c r="F846" s="205" t="s">
        <v>1291</v>
      </c>
      <c r="G846" s="202"/>
      <c r="H846" s="206">
        <v>3.291</v>
      </c>
      <c r="I846" s="207"/>
      <c r="J846" s="202"/>
      <c r="K846" s="202"/>
      <c r="L846" s="208"/>
      <c r="M846" s="209"/>
      <c r="N846" s="210"/>
      <c r="O846" s="210"/>
      <c r="P846" s="210"/>
      <c r="Q846" s="210"/>
      <c r="R846" s="210"/>
      <c r="S846" s="210"/>
      <c r="T846" s="211"/>
      <c r="AT846" s="212" t="s">
        <v>145</v>
      </c>
      <c r="AU846" s="212" t="s">
        <v>85</v>
      </c>
      <c r="AV846" s="13" t="s">
        <v>85</v>
      </c>
      <c r="AW846" s="13" t="s">
        <v>35</v>
      </c>
      <c r="AX846" s="13" t="s">
        <v>75</v>
      </c>
      <c r="AY846" s="212" t="s">
        <v>137</v>
      </c>
    </row>
    <row r="847" spans="2:51" s="14" customFormat="1" ht="11.25">
      <c r="B847" s="213"/>
      <c r="C847" s="214"/>
      <c r="D847" s="203" t="s">
        <v>145</v>
      </c>
      <c r="E847" s="215" t="s">
        <v>19</v>
      </c>
      <c r="F847" s="216" t="s">
        <v>147</v>
      </c>
      <c r="G847" s="214"/>
      <c r="H847" s="217">
        <v>4.119</v>
      </c>
      <c r="I847" s="218"/>
      <c r="J847" s="214"/>
      <c r="K847" s="214"/>
      <c r="L847" s="219"/>
      <c r="M847" s="220"/>
      <c r="N847" s="221"/>
      <c r="O847" s="221"/>
      <c r="P847" s="221"/>
      <c r="Q847" s="221"/>
      <c r="R847" s="221"/>
      <c r="S847" s="221"/>
      <c r="T847" s="222"/>
      <c r="AT847" s="223" t="s">
        <v>145</v>
      </c>
      <c r="AU847" s="223" t="s">
        <v>85</v>
      </c>
      <c r="AV847" s="14" t="s">
        <v>144</v>
      </c>
      <c r="AW847" s="14" t="s">
        <v>35</v>
      </c>
      <c r="AX847" s="14" t="s">
        <v>83</v>
      </c>
      <c r="AY847" s="223" t="s">
        <v>137</v>
      </c>
    </row>
    <row r="848" spans="1:65" s="2" customFormat="1" ht="16.5" customHeight="1">
      <c r="A848" s="35"/>
      <c r="B848" s="36"/>
      <c r="C848" s="234" t="s">
        <v>1292</v>
      </c>
      <c r="D848" s="234" t="s">
        <v>218</v>
      </c>
      <c r="E848" s="235" t="s">
        <v>1293</v>
      </c>
      <c r="F848" s="236" t="s">
        <v>1294</v>
      </c>
      <c r="G848" s="237" t="s">
        <v>216</v>
      </c>
      <c r="H848" s="238">
        <v>4.737</v>
      </c>
      <c r="I848" s="239"/>
      <c r="J848" s="240">
        <f>ROUND(I848*H848,2)</f>
        <v>0</v>
      </c>
      <c r="K848" s="236" t="s">
        <v>143</v>
      </c>
      <c r="L848" s="241"/>
      <c r="M848" s="242" t="s">
        <v>19</v>
      </c>
      <c r="N848" s="243" t="s">
        <v>46</v>
      </c>
      <c r="O848" s="65"/>
      <c r="P848" s="197">
        <f>O848*H848</f>
        <v>0</v>
      </c>
      <c r="Q848" s="197">
        <v>0</v>
      </c>
      <c r="R848" s="197">
        <f>Q848*H848</f>
        <v>0</v>
      </c>
      <c r="S848" s="197">
        <v>0</v>
      </c>
      <c r="T848" s="198">
        <f>S848*H848</f>
        <v>0</v>
      </c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R848" s="199" t="s">
        <v>207</v>
      </c>
      <c r="AT848" s="199" t="s">
        <v>218</v>
      </c>
      <c r="AU848" s="199" t="s">
        <v>85</v>
      </c>
      <c r="AY848" s="18" t="s">
        <v>137</v>
      </c>
      <c r="BE848" s="200">
        <f>IF(N848="základní",J848,0)</f>
        <v>0</v>
      </c>
      <c r="BF848" s="200">
        <f>IF(N848="snížená",J848,0)</f>
        <v>0</v>
      </c>
      <c r="BG848" s="200">
        <f>IF(N848="zákl. přenesená",J848,0)</f>
        <v>0</v>
      </c>
      <c r="BH848" s="200">
        <f>IF(N848="sníž. přenesená",J848,0)</f>
        <v>0</v>
      </c>
      <c r="BI848" s="200">
        <f>IF(N848="nulová",J848,0)</f>
        <v>0</v>
      </c>
      <c r="BJ848" s="18" t="s">
        <v>83</v>
      </c>
      <c r="BK848" s="200">
        <f>ROUND(I848*H848,2)</f>
        <v>0</v>
      </c>
      <c r="BL848" s="18" t="s">
        <v>178</v>
      </c>
      <c r="BM848" s="199" t="s">
        <v>1295</v>
      </c>
    </row>
    <row r="849" spans="2:51" s="13" customFormat="1" ht="11.25">
      <c r="B849" s="201"/>
      <c r="C849" s="202"/>
      <c r="D849" s="203" t="s">
        <v>145</v>
      </c>
      <c r="E849" s="204" t="s">
        <v>19</v>
      </c>
      <c r="F849" s="205" t="s">
        <v>1296</v>
      </c>
      <c r="G849" s="202"/>
      <c r="H849" s="206">
        <v>4.737</v>
      </c>
      <c r="I849" s="207"/>
      <c r="J849" s="202"/>
      <c r="K849" s="202"/>
      <c r="L849" s="208"/>
      <c r="M849" s="209"/>
      <c r="N849" s="210"/>
      <c r="O849" s="210"/>
      <c r="P849" s="210"/>
      <c r="Q849" s="210"/>
      <c r="R849" s="210"/>
      <c r="S849" s="210"/>
      <c r="T849" s="211"/>
      <c r="AT849" s="212" t="s">
        <v>145</v>
      </c>
      <c r="AU849" s="212" t="s">
        <v>85</v>
      </c>
      <c r="AV849" s="13" t="s">
        <v>85</v>
      </c>
      <c r="AW849" s="13" t="s">
        <v>35</v>
      </c>
      <c r="AX849" s="13" t="s">
        <v>75</v>
      </c>
      <c r="AY849" s="212" t="s">
        <v>137</v>
      </c>
    </row>
    <row r="850" spans="2:51" s="14" customFormat="1" ht="11.25">
      <c r="B850" s="213"/>
      <c r="C850" s="214"/>
      <c r="D850" s="203" t="s">
        <v>145</v>
      </c>
      <c r="E850" s="215" t="s">
        <v>19</v>
      </c>
      <c r="F850" s="216" t="s">
        <v>147</v>
      </c>
      <c r="G850" s="214"/>
      <c r="H850" s="217">
        <v>4.737</v>
      </c>
      <c r="I850" s="218"/>
      <c r="J850" s="214"/>
      <c r="K850" s="214"/>
      <c r="L850" s="219"/>
      <c r="M850" s="220"/>
      <c r="N850" s="221"/>
      <c r="O850" s="221"/>
      <c r="P850" s="221"/>
      <c r="Q850" s="221"/>
      <c r="R850" s="221"/>
      <c r="S850" s="221"/>
      <c r="T850" s="222"/>
      <c r="AT850" s="223" t="s">
        <v>145</v>
      </c>
      <c r="AU850" s="223" t="s">
        <v>85</v>
      </c>
      <c r="AV850" s="14" t="s">
        <v>144</v>
      </c>
      <c r="AW850" s="14" t="s">
        <v>35</v>
      </c>
      <c r="AX850" s="14" t="s">
        <v>83</v>
      </c>
      <c r="AY850" s="223" t="s">
        <v>137</v>
      </c>
    </row>
    <row r="851" spans="1:65" s="2" customFormat="1" ht="16.5" customHeight="1">
      <c r="A851" s="35"/>
      <c r="B851" s="36"/>
      <c r="C851" s="188" t="s">
        <v>804</v>
      </c>
      <c r="D851" s="188" t="s">
        <v>139</v>
      </c>
      <c r="E851" s="189" t="s">
        <v>1297</v>
      </c>
      <c r="F851" s="190" t="s">
        <v>1298</v>
      </c>
      <c r="G851" s="191" t="s">
        <v>216</v>
      </c>
      <c r="H851" s="192">
        <v>1019.148</v>
      </c>
      <c r="I851" s="193"/>
      <c r="J851" s="194">
        <f>ROUND(I851*H851,2)</f>
        <v>0</v>
      </c>
      <c r="K851" s="190" t="s">
        <v>143</v>
      </c>
      <c r="L851" s="40"/>
      <c r="M851" s="195" t="s">
        <v>19</v>
      </c>
      <c r="N851" s="196" t="s">
        <v>46</v>
      </c>
      <c r="O851" s="65"/>
      <c r="P851" s="197">
        <f>O851*H851</f>
        <v>0</v>
      </c>
      <c r="Q851" s="197">
        <v>0</v>
      </c>
      <c r="R851" s="197">
        <f>Q851*H851</f>
        <v>0</v>
      </c>
      <c r="S851" s="197">
        <v>0</v>
      </c>
      <c r="T851" s="198">
        <f>S851*H851</f>
        <v>0</v>
      </c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R851" s="199" t="s">
        <v>178</v>
      </c>
      <c r="AT851" s="199" t="s">
        <v>139</v>
      </c>
      <c r="AU851" s="199" t="s">
        <v>85</v>
      </c>
      <c r="AY851" s="18" t="s">
        <v>137</v>
      </c>
      <c r="BE851" s="200">
        <f>IF(N851="základní",J851,0)</f>
        <v>0</v>
      </c>
      <c r="BF851" s="200">
        <f>IF(N851="snížená",J851,0)</f>
        <v>0</v>
      </c>
      <c r="BG851" s="200">
        <f>IF(N851="zákl. přenesená",J851,0)</f>
        <v>0</v>
      </c>
      <c r="BH851" s="200">
        <f>IF(N851="sníž. přenesená",J851,0)</f>
        <v>0</v>
      </c>
      <c r="BI851" s="200">
        <f>IF(N851="nulová",J851,0)</f>
        <v>0</v>
      </c>
      <c r="BJ851" s="18" t="s">
        <v>83</v>
      </c>
      <c r="BK851" s="200">
        <f>ROUND(I851*H851,2)</f>
        <v>0</v>
      </c>
      <c r="BL851" s="18" t="s">
        <v>178</v>
      </c>
      <c r="BM851" s="199" t="s">
        <v>1299</v>
      </c>
    </row>
    <row r="852" spans="2:51" s="15" customFormat="1" ht="11.25">
      <c r="B852" s="224"/>
      <c r="C852" s="225"/>
      <c r="D852" s="203" t="s">
        <v>145</v>
      </c>
      <c r="E852" s="226" t="s">
        <v>19</v>
      </c>
      <c r="F852" s="227" t="s">
        <v>1300</v>
      </c>
      <c r="G852" s="225"/>
      <c r="H852" s="226" t="s">
        <v>19</v>
      </c>
      <c r="I852" s="228"/>
      <c r="J852" s="225"/>
      <c r="K852" s="225"/>
      <c r="L852" s="229"/>
      <c r="M852" s="230"/>
      <c r="N852" s="231"/>
      <c r="O852" s="231"/>
      <c r="P852" s="231"/>
      <c r="Q852" s="231"/>
      <c r="R852" s="231"/>
      <c r="S852" s="231"/>
      <c r="T852" s="232"/>
      <c r="AT852" s="233" t="s">
        <v>145</v>
      </c>
      <c r="AU852" s="233" t="s">
        <v>85</v>
      </c>
      <c r="AV852" s="15" t="s">
        <v>83</v>
      </c>
      <c r="AW852" s="15" t="s">
        <v>35</v>
      </c>
      <c r="AX852" s="15" t="s">
        <v>75</v>
      </c>
      <c r="AY852" s="233" t="s">
        <v>137</v>
      </c>
    </row>
    <row r="853" spans="2:51" s="13" customFormat="1" ht="11.25">
      <c r="B853" s="201"/>
      <c r="C853" s="202"/>
      <c r="D853" s="203" t="s">
        <v>145</v>
      </c>
      <c r="E853" s="204" t="s">
        <v>19</v>
      </c>
      <c r="F853" s="205" t="s">
        <v>1301</v>
      </c>
      <c r="G853" s="202"/>
      <c r="H853" s="206">
        <v>1013.148</v>
      </c>
      <c r="I853" s="207"/>
      <c r="J853" s="202"/>
      <c r="K853" s="202"/>
      <c r="L853" s="208"/>
      <c r="M853" s="209"/>
      <c r="N853" s="210"/>
      <c r="O853" s="210"/>
      <c r="P853" s="210"/>
      <c r="Q853" s="210"/>
      <c r="R853" s="210"/>
      <c r="S853" s="210"/>
      <c r="T853" s="211"/>
      <c r="AT853" s="212" t="s">
        <v>145</v>
      </c>
      <c r="AU853" s="212" t="s">
        <v>85</v>
      </c>
      <c r="AV853" s="13" t="s">
        <v>85</v>
      </c>
      <c r="AW853" s="13" t="s">
        <v>35</v>
      </c>
      <c r="AX853" s="13" t="s">
        <v>75</v>
      </c>
      <c r="AY853" s="212" t="s">
        <v>137</v>
      </c>
    </row>
    <row r="854" spans="2:51" s="15" customFormat="1" ht="11.25">
      <c r="B854" s="224"/>
      <c r="C854" s="225"/>
      <c r="D854" s="203" t="s">
        <v>145</v>
      </c>
      <c r="E854" s="226" t="s">
        <v>19</v>
      </c>
      <c r="F854" s="227" t="s">
        <v>1302</v>
      </c>
      <c r="G854" s="225"/>
      <c r="H854" s="226" t="s">
        <v>19</v>
      </c>
      <c r="I854" s="228"/>
      <c r="J854" s="225"/>
      <c r="K854" s="225"/>
      <c r="L854" s="229"/>
      <c r="M854" s="230"/>
      <c r="N854" s="231"/>
      <c r="O854" s="231"/>
      <c r="P854" s="231"/>
      <c r="Q854" s="231"/>
      <c r="R854" s="231"/>
      <c r="S854" s="231"/>
      <c r="T854" s="232"/>
      <c r="AT854" s="233" t="s">
        <v>145</v>
      </c>
      <c r="AU854" s="233" t="s">
        <v>85</v>
      </c>
      <c r="AV854" s="15" t="s">
        <v>83</v>
      </c>
      <c r="AW854" s="15" t="s">
        <v>35</v>
      </c>
      <c r="AX854" s="15" t="s">
        <v>75</v>
      </c>
      <c r="AY854" s="233" t="s">
        <v>137</v>
      </c>
    </row>
    <row r="855" spans="2:51" s="13" customFormat="1" ht="11.25">
      <c r="B855" s="201"/>
      <c r="C855" s="202"/>
      <c r="D855" s="203" t="s">
        <v>145</v>
      </c>
      <c r="E855" s="204" t="s">
        <v>19</v>
      </c>
      <c r="F855" s="205" t="s">
        <v>1303</v>
      </c>
      <c r="G855" s="202"/>
      <c r="H855" s="206">
        <v>6</v>
      </c>
      <c r="I855" s="207"/>
      <c r="J855" s="202"/>
      <c r="K855" s="202"/>
      <c r="L855" s="208"/>
      <c r="M855" s="209"/>
      <c r="N855" s="210"/>
      <c r="O855" s="210"/>
      <c r="P855" s="210"/>
      <c r="Q855" s="210"/>
      <c r="R855" s="210"/>
      <c r="S855" s="210"/>
      <c r="T855" s="211"/>
      <c r="AT855" s="212" t="s">
        <v>145</v>
      </c>
      <c r="AU855" s="212" t="s">
        <v>85</v>
      </c>
      <c r="AV855" s="13" t="s">
        <v>85</v>
      </c>
      <c r="AW855" s="13" t="s">
        <v>35</v>
      </c>
      <c r="AX855" s="13" t="s">
        <v>75</v>
      </c>
      <c r="AY855" s="212" t="s">
        <v>137</v>
      </c>
    </row>
    <row r="856" spans="2:51" s="14" customFormat="1" ht="11.25">
      <c r="B856" s="213"/>
      <c r="C856" s="214"/>
      <c r="D856" s="203" t="s">
        <v>145</v>
      </c>
      <c r="E856" s="215" t="s">
        <v>19</v>
      </c>
      <c r="F856" s="216" t="s">
        <v>147</v>
      </c>
      <c r="G856" s="214"/>
      <c r="H856" s="217">
        <v>1019.148</v>
      </c>
      <c r="I856" s="218"/>
      <c r="J856" s="214"/>
      <c r="K856" s="214"/>
      <c r="L856" s="219"/>
      <c r="M856" s="220"/>
      <c r="N856" s="221"/>
      <c r="O856" s="221"/>
      <c r="P856" s="221"/>
      <c r="Q856" s="221"/>
      <c r="R856" s="221"/>
      <c r="S856" s="221"/>
      <c r="T856" s="222"/>
      <c r="AT856" s="223" t="s">
        <v>145</v>
      </c>
      <c r="AU856" s="223" t="s">
        <v>85</v>
      </c>
      <c r="AV856" s="14" t="s">
        <v>144</v>
      </c>
      <c r="AW856" s="14" t="s">
        <v>35</v>
      </c>
      <c r="AX856" s="14" t="s">
        <v>83</v>
      </c>
      <c r="AY856" s="223" t="s">
        <v>137</v>
      </c>
    </row>
    <row r="857" spans="1:65" s="2" customFormat="1" ht="16.5" customHeight="1">
      <c r="A857" s="35"/>
      <c r="B857" s="36"/>
      <c r="C857" s="234" t="s">
        <v>1304</v>
      </c>
      <c r="D857" s="234" t="s">
        <v>218</v>
      </c>
      <c r="E857" s="235" t="s">
        <v>1305</v>
      </c>
      <c r="F857" s="236" t="s">
        <v>1306</v>
      </c>
      <c r="G857" s="237" t="s">
        <v>216</v>
      </c>
      <c r="H857" s="238">
        <v>1222.978</v>
      </c>
      <c r="I857" s="239"/>
      <c r="J857" s="240">
        <f>ROUND(I857*H857,2)</f>
        <v>0</v>
      </c>
      <c r="K857" s="236" t="s">
        <v>143</v>
      </c>
      <c r="L857" s="241"/>
      <c r="M857" s="242" t="s">
        <v>19</v>
      </c>
      <c r="N857" s="243" t="s">
        <v>46</v>
      </c>
      <c r="O857" s="65"/>
      <c r="P857" s="197">
        <f>O857*H857</f>
        <v>0</v>
      </c>
      <c r="Q857" s="197">
        <v>0</v>
      </c>
      <c r="R857" s="197">
        <f>Q857*H857</f>
        <v>0</v>
      </c>
      <c r="S857" s="197">
        <v>0</v>
      </c>
      <c r="T857" s="198">
        <f>S857*H857</f>
        <v>0</v>
      </c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R857" s="199" t="s">
        <v>207</v>
      </c>
      <c r="AT857" s="199" t="s">
        <v>218</v>
      </c>
      <c r="AU857" s="199" t="s">
        <v>85</v>
      </c>
      <c r="AY857" s="18" t="s">
        <v>137</v>
      </c>
      <c r="BE857" s="200">
        <f>IF(N857="základní",J857,0)</f>
        <v>0</v>
      </c>
      <c r="BF857" s="200">
        <f>IF(N857="snížená",J857,0)</f>
        <v>0</v>
      </c>
      <c r="BG857" s="200">
        <f>IF(N857="zákl. přenesená",J857,0)</f>
        <v>0</v>
      </c>
      <c r="BH857" s="200">
        <f>IF(N857="sníž. přenesená",J857,0)</f>
        <v>0</v>
      </c>
      <c r="BI857" s="200">
        <f>IF(N857="nulová",J857,0)</f>
        <v>0</v>
      </c>
      <c r="BJ857" s="18" t="s">
        <v>83</v>
      </c>
      <c r="BK857" s="200">
        <f>ROUND(I857*H857,2)</f>
        <v>0</v>
      </c>
      <c r="BL857" s="18" t="s">
        <v>178</v>
      </c>
      <c r="BM857" s="199" t="s">
        <v>1307</v>
      </c>
    </row>
    <row r="858" spans="2:51" s="13" customFormat="1" ht="11.25">
      <c r="B858" s="201"/>
      <c r="C858" s="202"/>
      <c r="D858" s="203" t="s">
        <v>145</v>
      </c>
      <c r="E858" s="204" t="s">
        <v>19</v>
      </c>
      <c r="F858" s="205" t="s">
        <v>1308</v>
      </c>
      <c r="G858" s="202"/>
      <c r="H858" s="206">
        <v>1222.978</v>
      </c>
      <c r="I858" s="207"/>
      <c r="J858" s="202"/>
      <c r="K858" s="202"/>
      <c r="L858" s="208"/>
      <c r="M858" s="209"/>
      <c r="N858" s="210"/>
      <c r="O858" s="210"/>
      <c r="P858" s="210"/>
      <c r="Q858" s="210"/>
      <c r="R858" s="210"/>
      <c r="S858" s="210"/>
      <c r="T858" s="211"/>
      <c r="AT858" s="212" t="s">
        <v>145</v>
      </c>
      <c r="AU858" s="212" t="s">
        <v>85</v>
      </c>
      <c r="AV858" s="13" t="s">
        <v>85</v>
      </c>
      <c r="AW858" s="13" t="s">
        <v>35</v>
      </c>
      <c r="AX858" s="13" t="s">
        <v>75</v>
      </c>
      <c r="AY858" s="212" t="s">
        <v>137</v>
      </c>
    </row>
    <row r="859" spans="2:51" s="14" customFormat="1" ht="11.25">
      <c r="B859" s="213"/>
      <c r="C859" s="214"/>
      <c r="D859" s="203" t="s">
        <v>145</v>
      </c>
      <c r="E859" s="215" t="s">
        <v>19</v>
      </c>
      <c r="F859" s="216" t="s">
        <v>147</v>
      </c>
      <c r="G859" s="214"/>
      <c r="H859" s="217">
        <v>1222.978</v>
      </c>
      <c r="I859" s="218"/>
      <c r="J859" s="214"/>
      <c r="K859" s="214"/>
      <c r="L859" s="219"/>
      <c r="M859" s="220"/>
      <c r="N859" s="221"/>
      <c r="O859" s="221"/>
      <c r="P859" s="221"/>
      <c r="Q859" s="221"/>
      <c r="R859" s="221"/>
      <c r="S859" s="221"/>
      <c r="T859" s="222"/>
      <c r="AT859" s="223" t="s">
        <v>145</v>
      </c>
      <c r="AU859" s="223" t="s">
        <v>85</v>
      </c>
      <c r="AV859" s="14" t="s">
        <v>144</v>
      </c>
      <c r="AW859" s="14" t="s">
        <v>35</v>
      </c>
      <c r="AX859" s="14" t="s">
        <v>83</v>
      </c>
      <c r="AY859" s="223" t="s">
        <v>137</v>
      </c>
    </row>
    <row r="860" spans="1:65" s="2" customFormat="1" ht="16.5" customHeight="1">
      <c r="A860" s="35"/>
      <c r="B860" s="36"/>
      <c r="C860" s="188" t="s">
        <v>806</v>
      </c>
      <c r="D860" s="188" t="s">
        <v>139</v>
      </c>
      <c r="E860" s="189" t="s">
        <v>1309</v>
      </c>
      <c r="F860" s="190" t="s">
        <v>1310</v>
      </c>
      <c r="G860" s="191" t="s">
        <v>216</v>
      </c>
      <c r="H860" s="192">
        <v>93.92</v>
      </c>
      <c r="I860" s="193"/>
      <c r="J860" s="194">
        <f>ROUND(I860*H860,2)</f>
        <v>0</v>
      </c>
      <c r="K860" s="190" t="s">
        <v>143</v>
      </c>
      <c r="L860" s="40"/>
      <c r="M860" s="195" t="s">
        <v>19</v>
      </c>
      <c r="N860" s="196" t="s">
        <v>46</v>
      </c>
      <c r="O860" s="65"/>
      <c r="P860" s="197">
        <f>O860*H860</f>
        <v>0</v>
      </c>
      <c r="Q860" s="197">
        <v>0</v>
      </c>
      <c r="R860" s="197">
        <f>Q860*H860</f>
        <v>0</v>
      </c>
      <c r="S860" s="197">
        <v>0</v>
      </c>
      <c r="T860" s="198">
        <f>S860*H860</f>
        <v>0</v>
      </c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R860" s="199" t="s">
        <v>178</v>
      </c>
      <c r="AT860" s="199" t="s">
        <v>139</v>
      </c>
      <c r="AU860" s="199" t="s">
        <v>85</v>
      </c>
      <c r="AY860" s="18" t="s">
        <v>137</v>
      </c>
      <c r="BE860" s="200">
        <f>IF(N860="základní",J860,0)</f>
        <v>0</v>
      </c>
      <c r="BF860" s="200">
        <f>IF(N860="snížená",J860,0)</f>
        <v>0</v>
      </c>
      <c r="BG860" s="200">
        <f>IF(N860="zákl. přenesená",J860,0)</f>
        <v>0</v>
      </c>
      <c r="BH860" s="200">
        <f>IF(N860="sníž. přenesená",J860,0)</f>
        <v>0</v>
      </c>
      <c r="BI860" s="200">
        <f>IF(N860="nulová",J860,0)</f>
        <v>0</v>
      </c>
      <c r="BJ860" s="18" t="s">
        <v>83</v>
      </c>
      <c r="BK860" s="200">
        <f>ROUND(I860*H860,2)</f>
        <v>0</v>
      </c>
      <c r="BL860" s="18" t="s">
        <v>178</v>
      </c>
      <c r="BM860" s="199" t="s">
        <v>1311</v>
      </c>
    </row>
    <row r="861" spans="2:51" s="15" customFormat="1" ht="11.25">
      <c r="B861" s="224"/>
      <c r="C861" s="225"/>
      <c r="D861" s="203" t="s">
        <v>145</v>
      </c>
      <c r="E861" s="226" t="s">
        <v>19</v>
      </c>
      <c r="F861" s="227" t="s">
        <v>1300</v>
      </c>
      <c r="G861" s="225"/>
      <c r="H861" s="226" t="s">
        <v>19</v>
      </c>
      <c r="I861" s="228"/>
      <c r="J861" s="225"/>
      <c r="K861" s="225"/>
      <c r="L861" s="229"/>
      <c r="M861" s="230"/>
      <c r="N861" s="231"/>
      <c r="O861" s="231"/>
      <c r="P861" s="231"/>
      <c r="Q861" s="231"/>
      <c r="R861" s="231"/>
      <c r="S861" s="231"/>
      <c r="T861" s="232"/>
      <c r="AT861" s="233" t="s">
        <v>145</v>
      </c>
      <c r="AU861" s="233" t="s">
        <v>85</v>
      </c>
      <c r="AV861" s="15" t="s">
        <v>83</v>
      </c>
      <c r="AW861" s="15" t="s">
        <v>35</v>
      </c>
      <c r="AX861" s="15" t="s">
        <v>75</v>
      </c>
      <c r="AY861" s="233" t="s">
        <v>137</v>
      </c>
    </row>
    <row r="862" spans="2:51" s="13" customFormat="1" ht="11.25">
      <c r="B862" s="201"/>
      <c r="C862" s="202"/>
      <c r="D862" s="203" t="s">
        <v>145</v>
      </c>
      <c r="E862" s="204" t="s">
        <v>19</v>
      </c>
      <c r="F862" s="205" t="s">
        <v>1312</v>
      </c>
      <c r="G862" s="202"/>
      <c r="H862" s="206">
        <v>93.92</v>
      </c>
      <c r="I862" s="207"/>
      <c r="J862" s="202"/>
      <c r="K862" s="202"/>
      <c r="L862" s="208"/>
      <c r="M862" s="209"/>
      <c r="N862" s="210"/>
      <c r="O862" s="210"/>
      <c r="P862" s="210"/>
      <c r="Q862" s="210"/>
      <c r="R862" s="210"/>
      <c r="S862" s="210"/>
      <c r="T862" s="211"/>
      <c r="AT862" s="212" t="s">
        <v>145</v>
      </c>
      <c r="AU862" s="212" t="s">
        <v>85</v>
      </c>
      <c r="AV862" s="13" t="s">
        <v>85</v>
      </c>
      <c r="AW862" s="13" t="s">
        <v>35</v>
      </c>
      <c r="AX862" s="13" t="s">
        <v>75</v>
      </c>
      <c r="AY862" s="212" t="s">
        <v>137</v>
      </c>
    </row>
    <row r="863" spans="2:51" s="14" customFormat="1" ht="11.25">
      <c r="B863" s="213"/>
      <c r="C863" s="214"/>
      <c r="D863" s="203" t="s">
        <v>145</v>
      </c>
      <c r="E863" s="215" t="s">
        <v>19</v>
      </c>
      <c r="F863" s="216" t="s">
        <v>147</v>
      </c>
      <c r="G863" s="214"/>
      <c r="H863" s="217">
        <v>93.92</v>
      </c>
      <c r="I863" s="218"/>
      <c r="J863" s="214"/>
      <c r="K863" s="214"/>
      <c r="L863" s="219"/>
      <c r="M863" s="220"/>
      <c r="N863" s="221"/>
      <c r="O863" s="221"/>
      <c r="P863" s="221"/>
      <c r="Q863" s="221"/>
      <c r="R863" s="221"/>
      <c r="S863" s="221"/>
      <c r="T863" s="222"/>
      <c r="AT863" s="223" t="s">
        <v>145</v>
      </c>
      <c r="AU863" s="223" t="s">
        <v>85</v>
      </c>
      <c r="AV863" s="14" t="s">
        <v>144</v>
      </c>
      <c r="AW863" s="14" t="s">
        <v>35</v>
      </c>
      <c r="AX863" s="14" t="s">
        <v>83</v>
      </c>
      <c r="AY863" s="223" t="s">
        <v>137</v>
      </c>
    </row>
    <row r="864" spans="1:65" s="2" customFormat="1" ht="16.5" customHeight="1">
      <c r="A864" s="35"/>
      <c r="B864" s="36"/>
      <c r="C864" s="234" t="s">
        <v>1313</v>
      </c>
      <c r="D864" s="234" t="s">
        <v>218</v>
      </c>
      <c r="E864" s="235" t="s">
        <v>1305</v>
      </c>
      <c r="F864" s="236" t="s">
        <v>1306</v>
      </c>
      <c r="G864" s="237" t="s">
        <v>216</v>
      </c>
      <c r="H864" s="238">
        <v>112.704</v>
      </c>
      <c r="I864" s="239"/>
      <c r="J864" s="240">
        <f>ROUND(I864*H864,2)</f>
        <v>0</v>
      </c>
      <c r="K864" s="236" t="s">
        <v>143</v>
      </c>
      <c r="L864" s="241"/>
      <c r="M864" s="242" t="s">
        <v>19</v>
      </c>
      <c r="N864" s="243" t="s">
        <v>46</v>
      </c>
      <c r="O864" s="65"/>
      <c r="P864" s="197">
        <f>O864*H864</f>
        <v>0</v>
      </c>
      <c r="Q864" s="197">
        <v>0</v>
      </c>
      <c r="R864" s="197">
        <f>Q864*H864</f>
        <v>0</v>
      </c>
      <c r="S864" s="197">
        <v>0</v>
      </c>
      <c r="T864" s="198">
        <f>S864*H864</f>
        <v>0</v>
      </c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R864" s="199" t="s">
        <v>207</v>
      </c>
      <c r="AT864" s="199" t="s">
        <v>218</v>
      </c>
      <c r="AU864" s="199" t="s">
        <v>85</v>
      </c>
      <c r="AY864" s="18" t="s">
        <v>137</v>
      </c>
      <c r="BE864" s="200">
        <f>IF(N864="základní",J864,0)</f>
        <v>0</v>
      </c>
      <c r="BF864" s="200">
        <f>IF(N864="snížená",J864,0)</f>
        <v>0</v>
      </c>
      <c r="BG864" s="200">
        <f>IF(N864="zákl. přenesená",J864,0)</f>
        <v>0</v>
      </c>
      <c r="BH864" s="200">
        <f>IF(N864="sníž. přenesená",J864,0)</f>
        <v>0</v>
      </c>
      <c r="BI864" s="200">
        <f>IF(N864="nulová",J864,0)</f>
        <v>0</v>
      </c>
      <c r="BJ864" s="18" t="s">
        <v>83</v>
      </c>
      <c r="BK864" s="200">
        <f>ROUND(I864*H864,2)</f>
        <v>0</v>
      </c>
      <c r="BL864" s="18" t="s">
        <v>178</v>
      </c>
      <c r="BM864" s="199" t="s">
        <v>1314</v>
      </c>
    </row>
    <row r="865" spans="2:51" s="13" customFormat="1" ht="11.25">
      <c r="B865" s="201"/>
      <c r="C865" s="202"/>
      <c r="D865" s="203" t="s">
        <v>145</v>
      </c>
      <c r="E865" s="204" t="s">
        <v>19</v>
      </c>
      <c r="F865" s="205" t="s">
        <v>1315</v>
      </c>
      <c r="G865" s="202"/>
      <c r="H865" s="206">
        <v>112.704</v>
      </c>
      <c r="I865" s="207"/>
      <c r="J865" s="202"/>
      <c r="K865" s="202"/>
      <c r="L865" s="208"/>
      <c r="M865" s="209"/>
      <c r="N865" s="210"/>
      <c r="O865" s="210"/>
      <c r="P865" s="210"/>
      <c r="Q865" s="210"/>
      <c r="R865" s="210"/>
      <c r="S865" s="210"/>
      <c r="T865" s="211"/>
      <c r="AT865" s="212" t="s">
        <v>145</v>
      </c>
      <c r="AU865" s="212" t="s">
        <v>85</v>
      </c>
      <c r="AV865" s="13" t="s">
        <v>85</v>
      </c>
      <c r="AW865" s="13" t="s">
        <v>35</v>
      </c>
      <c r="AX865" s="13" t="s">
        <v>75</v>
      </c>
      <c r="AY865" s="212" t="s">
        <v>137</v>
      </c>
    </row>
    <row r="866" spans="2:51" s="14" customFormat="1" ht="11.25">
      <c r="B866" s="213"/>
      <c r="C866" s="214"/>
      <c r="D866" s="203" t="s">
        <v>145</v>
      </c>
      <c r="E866" s="215" t="s">
        <v>19</v>
      </c>
      <c r="F866" s="216" t="s">
        <v>147</v>
      </c>
      <c r="G866" s="214"/>
      <c r="H866" s="217">
        <v>112.704</v>
      </c>
      <c r="I866" s="218"/>
      <c r="J866" s="214"/>
      <c r="K866" s="214"/>
      <c r="L866" s="219"/>
      <c r="M866" s="220"/>
      <c r="N866" s="221"/>
      <c r="O866" s="221"/>
      <c r="P866" s="221"/>
      <c r="Q866" s="221"/>
      <c r="R866" s="221"/>
      <c r="S866" s="221"/>
      <c r="T866" s="222"/>
      <c r="AT866" s="223" t="s">
        <v>145</v>
      </c>
      <c r="AU866" s="223" t="s">
        <v>85</v>
      </c>
      <c r="AV866" s="14" t="s">
        <v>144</v>
      </c>
      <c r="AW866" s="14" t="s">
        <v>35</v>
      </c>
      <c r="AX866" s="14" t="s">
        <v>83</v>
      </c>
      <c r="AY866" s="223" t="s">
        <v>137</v>
      </c>
    </row>
    <row r="867" spans="1:65" s="2" customFormat="1" ht="21.75" customHeight="1">
      <c r="A867" s="35"/>
      <c r="B867" s="36"/>
      <c r="C867" s="188" t="s">
        <v>829</v>
      </c>
      <c r="D867" s="188" t="s">
        <v>139</v>
      </c>
      <c r="E867" s="189" t="s">
        <v>1316</v>
      </c>
      <c r="F867" s="190" t="s">
        <v>1317</v>
      </c>
      <c r="G867" s="191" t="s">
        <v>177</v>
      </c>
      <c r="H867" s="192">
        <v>5.735</v>
      </c>
      <c r="I867" s="193"/>
      <c r="J867" s="194">
        <f>ROUND(I867*H867,2)</f>
        <v>0</v>
      </c>
      <c r="K867" s="190" t="s">
        <v>143</v>
      </c>
      <c r="L867" s="40"/>
      <c r="M867" s="195" t="s">
        <v>19</v>
      </c>
      <c r="N867" s="196" t="s">
        <v>46</v>
      </c>
      <c r="O867" s="65"/>
      <c r="P867" s="197">
        <f>O867*H867</f>
        <v>0</v>
      </c>
      <c r="Q867" s="197">
        <v>0</v>
      </c>
      <c r="R867" s="197">
        <f>Q867*H867</f>
        <v>0</v>
      </c>
      <c r="S867" s="197">
        <v>0</v>
      </c>
      <c r="T867" s="198">
        <f>S867*H867</f>
        <v>0</v>
      </c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R867" s="199" t="s">
        <v>178</v>
      </c>
      <c r="AT867" s="199" t="s">
        <v>139</v>
      </c>
      <c r="AU867" s="199" t="s">
        <v>85</v>
      </c>
      <c r="AY867" s="18" t="s">
        <v>137</v>
      </c>
      <c r="BE867" s="200">
        <f>IF(N867="základní",J867,0)</f>
        <v>0</v>
      </c>
      <c r="BF867" s="200">
        <f>IF(N867="snížená",J867,0)</f>
        <v>0</v>
      </c>
      <c r="BG867" s="200">
        <f>IF(N867="zákl. přenesená",J867,0)</f>
        <v>0</v>
      </c>
      <c r="BH867" s="200">
        <f>IF(N867="sníž. přenesená",J867,0)</f>
        <v>0</v>
      </c>
      <c r="BI867" s="200">
        <f>IF(N867="nulová",J867,0)</f>
        <v>0</v>
      </c>
      <c r="BJ867" s="18" t="s">
        <v>83</v>
      </c>
      <c r="BK867" s="200">
        <f>ROUND(I867*H867,2)</f>
        <v>0</v>
      </c>
      <c r="BL867" s="18" t="s">
        <v>178</v>
      </c>
      <c r="BM867" s="199" t="s">
        <v>1318</v>
      </c>
    </row>
    <row r="868" spans="2:63" s="12" customFormat="1" ht="22.9" customHeight="1">
      <c r="B868" s="172"/>
      <c r="C868" s="173"/>
      <c r="D868" s="174" t="s">
        <v>74</v>
      </c>
      <c r="E868" s="186" t="s">
        <v>1319</v>
      </c>
      <c r="F868" s="186" t="s">
        <v>1320</v>
      </c>
      <c r="G868" s="173"/>
      <c r="H868" s="173"/>
      <c r="I868" s="176"/>
      <c r="J868" s="187">
        <f>BK868</f>
        <v>0</v>
      </c>
      <c r="K868" s="173"/>
      <c r="L868" s="178"/>
      <c r="M868" s="179"/>
      <c r="N868" s="180"/>
      <c r="O868" s="180"/>
      <c r="P868" s="181">
        <f>SUM(P869:P896)</f>
        <v>0</v>
      </c>
      <c r="Q868" s="180"/>
      <c r="R868" s="181">
        <f>SUM(R869:R896)</f>
        <v>0</v>
      </c>
      <c r="S868" s="180"/>
      <c r="T868" s="182">
        <f>SUM(T869:T896)</f>
        <v>0</v>
      </c>
      <c r="AR868" s="183" t="s">
        <v>85</v>
      </c>
      <c r="AT868" s="184" t="s">
        <v>74</v>
      </c>
      <c r="AU868" s="184" t="s">
        <v>83</v>
      </c>
      <c r="AY868" s="183" t="s">
        <v>137</v>
      </c>
      <c r="BK868" s="185">
        <f>SUM(BK869:BK896)</f>
        <v>0</v>
      </c>
    </row>
    <row r="869" spans="1:65" s="2" customFormat="1" ht="16.5" customHeight="1">
      <c r="A869" s="35"/>
      <c r="B869" s="36"/>
      <c r="C869" s="188" t="s">
        <v>1321</v>
      </c>
      <c r="D869" s="188" t="s">
        <v>139</v>
      </c>
      <c r="E869" s="189" t="s">
        <v>1322</v>
      </c>
      <c r="F869" s="190" t="s">
        <v>1323</v>
      </c>
      <c r="G869" s="191" t="s">
        <v>216</v>
      </c>
      <c r="H869" s="192">
        <v>8.787</v>
      </c>
      <c r="I869" s="193"/>
      <c r="J869" s="194">
        <f>ROUND(I869*H869,2)</f>
        <v>0</v>
      </c>
      <c r="K869" s="190" t="s">
        <v>143</v>
      </c>
      <c r="L869" s="40"/>
      <c r="M869" s="195" t="s">
        <v>19</v>
      </c>
      <c r="N869" s="196" t="s">
        <v>46</v>
      </c>
      <c r="O869" s="65"/>
      <c r="P869" s="197">
        <f>O869*H869</f>
        <v>0</v>
      </c>
      <c r="Q869" s="197">
        <v>0</v>
      </c>
      <c r="R869" s="197">
        <f>Q869*H869</f>
        <v>0</v>
      </c>
      <c r="S869" s="197">
        <v>0</v>
      </c>
      <c r="T869" s="198">
        <f>S869*H869</f>
        <v>0</v>
      </c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R869" s="199" t="s">
        <v>178</v>
      </c>
      <c r="AT869" s="199" t="s">
        <v>139</v>
      </c>
      <c r="AU869" s="199" t="s">
        <v>85</v>
      </c>
      <c r="AY869" s="18" t="s">
        <v>137</v>
      </c>
      <c r="BE869" s="200">
        <f>IF(N869="základní",J869,0)</f>
        <v>0</v>
      </c>
      <c r="BF869" s="200">
        <f>IF(N869="snížená",J869,0)</f>
        <v>0</v>
      </c>
      <c r="BG869" s="200">
        <f>IF(N869="zákl. přenesená",J869,0)</f>
        <v>0</v>
      </c>
      <c r="BH869" s="200">
        <f>IF(N869="sníž. přenesená",J869,0)</f>
        <v>0</v>
      </c>
      <c r="BI869" s="200">
        <f>IF(N869="nulová",J869,0)</f>
        <v>0</v>
      </c>
      <c r="BJ869" s="18" t="s">
        <v>83</v>
      </c>
      <c r="BK869" s="200">
        <f>ROUND(I869*H869,2)</f>
        <v>0</v>
      </c>
      <c r="BL869" s="18" t="s">
        <v>178</v>
      </c>
      <c r="BM869" s="199" t="s">
        <v>1324</v>
      </c>
    </row>
    <row r="870" spans="2:51" s="15" customFormat="1" ht="11.25">
      <c r="B870" s="224"/>
      <c r="C870" s="225"/>
      <c r="D870" s="203" t="s">
        <v>145</v>
      </c>
      <c r="E870" s="226" t="s">
        <v>19</v>
      </c>
      <c r="F870" s="227" t="s">
        <v>520</v>
      </c>
      <c r="G870" s="225"/>
      <c r="H870" s="226" t="s">
        <v>19</v>
      </c>
      <c r="I870" s="228"/>
      <c r="J870" s="225"/>
      <c r="K870" s="225"/>
      <c r="L870" s="229"/>
      <c r="M870" s="230"/>
      <c r="N870" s="231"/>
      <c r="O870" s="231"/>
      <c r="P870" s="231"/>
      <c r="Q870" s="231"/>
      <c r="R870" s="231"/>
      <c r="S870" s="231"/>
      <c r="T870" s="232"/>
      <c r="AT870" s="233" t="s">
        <v>145</v>
      </c>
      <c r="AU870" s="233" t="s">
        <v>85</v>
      </c>
      <c r="AV870" s="15" t="s">
        <v>83</v>
      </c>
      <c r="AW870" s="15" t="s">
        <v>35</v>
      </c>
      <c r="AX870" s="15" t="s">
        <v>75</v>
      </c>
      <c r="AY870" s="233" t="s">
        <v>137</v>
      </c>
    </row>
    <row r="871" spans="2:51" s="13" customFormat="1" ht="11.25">
      <c r="B871" s="201"/>
      <c r="C871" s="202"/>
      <c r="D871" s="203" t="s">
        <v>145</v>
      </c>
      <c r="E871" s="204" t="s">
        <v>19</v>
      </c>
      <c r="F871" s="205" t="s">
        <v>1325</v>
      </c>
      <c r="G871" s="202"/>
      <c r="H871" s="206">
        <v>1.766</v>
      </c>
      <c r="I871" s="207"/>
      <c r="J871" s="202"/>
      <c r="K871" s="202"/>
      <c r="L871" s="208"/>
      <c r="M871" s="209"/>
      <c r="N871" s="210"/>
      <c r="O871" s="210"/>
      <c r="P871" s="210"/>
      <c r="Q871" s="210"/>
      <c r="R871" s="210"/>
      <c r="S871" s="210"/>
      <c r="T871" s="211"/>
      <c r="AT871" s="212" t="s">
        <v>145</v>
      </c>
      <c r="AU871" s="212" t="s">
        <v>85</v>
      </c>
      <c r="AV871" s="13" t="s">
        <v>85</v>
      </c>
      <c r="AW871" s="13" t="s">
        <v>35</v>
      </c>
      <c r="AX871" s="13" t="s">
        <v>75</v>
      </c>
      <c r="AY871" s="212" t="s">
        <v>137</v>
      </c>
    </row>
    <row r="872" spans="2:51" s="15" customFormat="1" ht="11.25">
      <c r="B872" s="224"/>
      <c r="C872" s="225"/>
      <c r="D872" s="203" t="s">
        <v>145</v>
      </c>
      <c r="E872" s="226" t="s">
        <v>19</v>
      </c>
      <c r="F872" s="227" t="s">
        <v>1290</v>
      </c>
      <c r="G872" s="225"/>
      <c r="H872" s="226" t="s">
        <v>19</v>
      </c>
      <c r="I872" s="228"/>
      <c r="J872" s="225"/>
      <c r="K872" s="225"/>
      <c r="L872" s="229"/>
      <c r="M872" s="230"/>
      <c r="N872" s="231"/>
      <c r="O872" s="231"/>
      <c r="P872" s="231"/>
      <c r="Q872" s="231"/>
      <c r="R872" s="231"/>
      <c r="S872" s="231"/>
      <c r="T872" s="232"/>
      <c r="AT872" s="233" t="s">
        <v>145</v>
      </c>
      <c r="AU872" s="233" t="s">
        <v>85</v>
      </c>
      <c r="AV872" s="15" t="s">
        <v>83</v>
      </c>
      <c r="AW872" s="15" t="s">
        <v>35</v>
      </c>
      <c r="AX872" s="15" t="s">
        <v>75</v>
      </c>
      <c r="AY872" s="233" t="s">
        <v>137</v>
      </c>
    </row>
    <row r="873" spans="2:51" s="13" customFormat="1" ht="11.25">
      <c r="B873" s="201"/>
      <c r="C873" s="202"/>
      <c r="D873" s="203" t="s">
        <v>145</v>
      </c>
      <c r="E873" s="204" t="s">
        <v>19</v>
      </c>
      <c r="F873" s="205" t="s">
        <v>1326</v>
      </c>
      <c r="G873" s="202"/>
      <c r="H873" s="206">
        <v>7.021</v>
      </c>
      <c r="I873" s="207"/>
      <c r="J873" s="202"/>
      <c r="K873" s="202"/>
      <c r="L873" s="208"/>
      <c r="M873" s="209"/>
      <c r="N873" s="210"/>
      <c r="O873" s="210"/>
      <c r="P873" s="210"/>
      <c r="Q873" s="210"/>
      <c r="R873" s="210"/>
      <c r="S873" s="210"/>
      <c r="T873" s="211"/>
      <c r="AT873" s="212" t="s">
        <v>145</v>
      </c>
      <c r="AU873" s="212" t="s">
        <v>85</v>
      </c>
      <c r="AV873" s="13" t="s">
        <v>85</v>
      </c>
      <c r="AW873" s="13" t="s">
        <v>35</v>
      </c>
      <c r="AX873" s="13" t="s">
        <v>75</v>
      </c>
      <c r="AY873" s="212" t="s">
        <v>137</v>
      </c>
    </row>
    <row r="874" spans="2:51" s="14" customFormat="1" ht="11.25">
      <c r="B874" s="213"/>
      <c r="C874" s="214"/>
      <c r="D874" s="203" t="s">
        <v>145</v>
      </c>
      <c r="E874" s="215" t="s">
        <v>19</v>
      </c>
      <c r="F874" s="216" t="s">
        <v>147</v>
      </c>
      <c r="G874" s="214"/>
      <c r="H874" s="217">
        <v>8.786999999999999</v>
      </c>
      <c r="I874" s="218"/>
      <c r="J874" s="214"/>
      <c r="K874" s="214"/>
      <c r="L874" s="219"/>
      <c r="M874" s="220"/>
      <c r="N874" s="221"/>
      <c r="O874" s="221"/>
      <c r="P874" s="221"/>
      <c r="Q874" s="221"/>
      <c r="R874" s="221"/>
      <c r="S874" s="221"/>
      <c r="T874" s="222"/>
      <c r="AT874" s="223" t="s">
        <v>145</v>
      </c>
      <c r="AU874" s="223" t="s">
        <v>85</v>
      </c>
      <c r="AV874" s="14" t="s">
        <v>144</v>
      </c>
      <c r="AW874" s="14" t="s">
        <v>35</v>
      </c>
      <c r="AX874" s="14" t="s">
        <v>83</v>
      </c>
      <c r="AY874" s="223" t="s">
        <v>137</v>
      </c>
    </row>
    <row r="875" spans="1:65" s="2" customFormat="1" ht="16.5" customHeight="1">
      <c r="A875" s="35"/>
      <c r="B875" s="36"/>
      <c r="C875" s="234" t="s">
        <v>834</v>
      </c>
      <c r="D875" s="234" t="s">
        <v>218</v>
      </c>
      <c r="E875" s="235" t="s">
        <v>1327</v>
      </c>
      <c r="F875" s="236" t="s">
        <v>1328</v>
      </c>
      <c r="G875" s="237" t="s">
        <v>177</v>
      </c>
      <c r="H875" s="238">
        <v>0.013</v>
      </c>
      <c r="I875" s="239"/>
      <c r="J875" s="240">
        <f>ROUND(I875*H875,2)</f>
        <v>0</v>
      </c>
      <c r="K875" s="236" t="s">
        <v>143</v>
      </c>
      <c r="L875" s="241"/>
      <c r="M875" s="242" t="s">
        <v>19</v>
      </c>
      <c r="N875" s="243" t="s">
        <v>46</v>
      </c>
      <c r="O875" s="65"/>
      <c r="P875" s="197">
        <f>O875*H875</f>
        <v>0</v>
      </c>
      <c r="Q875" s="197">
        <v>0</v>
      </c>
      <c r="R875" s="197">
        <f>Q875*H875</f>
        <v>0</v>
      </c>
      <c r="S875" s="197">
        <v>0</v>
      </c>
      <c r="T875" s="198">
        <f>S875*H875</f>
        <v>0</v>
      </c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R875" s="199" t="s">
        <v>207</v>
      </c>
      <c r="AT875" s="199" t="s">
        <v>218</v>
      </c>
      <c r="AU875" s="199" t="s">
        <v>85</v>
      </c>
      <c r="AY875" s="18" t="s">
        <v>137</v>
      </c>
      <c r="BE875" s="200">
        <f>IF(N875="základní",J875,0)</f>
        <v>0</v>
      </c>
      <c r="BF875" s="200">
        <f>IF(N875="snížená",J875,0)</f>
        <v>0</v>
      </c>
      <c r="BG875" s="200">
        <f>IF(N875="zákl. přenesená",J875,0)</f>
        <v>0</v>
      </c>
      <c r="BH875" s="200">
        <f>IF(N875="sníž. přenesená",J875,0)</f>
        <v>0</v>
      </c>
      <c r="BI875" s="200">
        <f>IF(N875="nulová",J875,0)</f>
        <v>0</v>
      </c>
      <c r="BJ875" s="18" t="s">
        <v>83</v>
      </c>
      <c r="BK875" s="200">
        <f>ROUND(I875*H875,2)</f>
        <v>0</v>
      </c>
      <c r="BL875" s="18" t="s">
        <v>178</v>
      </c>
      <c r="BM875" s="199" t="s">
        <v>1329</v>
      </c>
    </row>
    <row r="876" spans="2:51" s="13" customFormat="1" ht="11.25">
      <c r="B876" s="201"/>
      <c r="C876" s="202"/>
      <c r="D876" s="203" t="s">
        <v>145</v>
      </c>
      <c r="E876" s="204" t="s">
        <v>19</v>
      </c>
      <c r="F876" s="205" t="s">
        <v>1330</v>
      </c>
      <c r="G876" s="202"/>
      <c r="H876" s="206">
        <v>0.013</v>
      </c>
      <c r="I876" s="207"/>
      <c r="J876" s="202"/>
      <c r="K876" s="202"/>
      <c r="L876" s="208"/>
      <c r="M876" s="209"/>
      <c r="N876" s="210"/>
      <c r="O876" s="210"/>
      <c r="P876" s="210"/>
      <c r="Q876" s="210"/>
      <c r="R876" s="210"/>
      <c r="S876" s="210"/>
      <c r="T876" s="211"/>
      <c r="AT876" s="212" t="s">
        <v>145</v>
      </c>
      <c r="AU876" s="212" t="s">
        <v>85</v>
      </c>
      <c r="AV876" s="13" t="s">
        <v>85</v>
      </c>
      <c r="AW876" s="13" t="s">
        <v>35</v>
      </c>
      <c r="AX876" s="13" t="s">
        <v>75</v>
      </c>
      <c r="AY876" s="212" t="s">
        <v>137</v>
      </c>
    </row>
    <row r="877" spans="2:51" s="14" customFormat="1" ht="11.25">
      <c r="B877" s="213"/>
      <c r="C877" s="214"/>
      <c r="D877" s="203" t="s">
        <v>145</v>
      </c>
      <c r="E877" s="215" t="s">
        <v>19</v>
      </c>
      <c r="F877" s="216" t="s">
        <v>147</v>
      </c>
      <c r="G877" s="214"/>
      <c r="H877" s="217">
        <v>0.013</v>
      </c>
      <c r="I877" s="218"/>
      <c r="J877" s="214"/>
      <c r="K877" s="214"/>
      <c r="L877" s="219"/>
      <c r="M877" s="220"/>
      <c r="N877" s="221"/>
      <c r="O877" s="221"/>
      <c r="P877" s="221"/>
      <c r="Q877" s="221"/>
      <c r="R877" s="221"/>
      <c r="S877" s="221"/>
      <c r="T877" s="222"/>
      <c r="AT877" s="223" t="s">
        <v>145</v>
      </c>
      <c r="AU877" s="223" t="s">
        <v>85</v>
      </c>
      <c r="AV877" s="14" t="s">
        <v>144</v>
      </c>
      <c r="AW877" s="14" t="s">
        <v>35</v>
      </c>
      <c r="AX877" s="14" t="s">
        <v>83</v>
      </c>
      <c r="AY877" s="223" t="s">
        <v>137</v>
      </c>
    </row>
    <row r="878" spans="1:65" s="2" customFormat="1" ht="16.5" customHeight="1">
      <c r="A878" s="35"/>
      <c r="B878" s="36"/>
      <c r="C878" s="188" t="s">
        <v>1331</v>
      </c>
      <c r="D878" s="188" t="s">
        <v>139</v>
      </c>
      <c r="E878" s="189" t="s">
        <v>1332</v>
      </c>
      <c r="F878" s="190" t="s">
        <v>1333</v>
      </c>
      <c r="G878" s="191" t="s">
        <v>216</v>
      </c>
      <c r="H878" s="192">
        <v>8.787</v>
      </c>
      <c r="I878" s="193"/>
      <c r="J878" s="194">
        <f>ROUND(I878*H878,2)</f>
        <v>0</v>
      </c>
      <c r="K878" s="190" t="s">
        <v>143</v>
      </c>
      <c r="L878" s="40"/>
      <c r="M878" s="195" t="s">
        <v>19</v>
      </c>
      <c r="N878" s="196" t="s">
        <v>46</v>
      </c>
      <c r="O878" s="65"/>
      <c r="P878" s="197">
        <f>O878*H878</f>
        <v>0</v>
      </c>
      <c r="Q878" s="197">
        <v>0</v>
      </c>
      <c r="R878" s="197">
        <f>Q878*H878</f>
        <v>0</v>
      </c>
      <c r="S878" s="197">
        <v>0</v>
      </c>
      <c r="T878" s="198">
        <f>S878*H878</f>
        <v>0</v>
      </c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R878" s="199" t="s">
        <v>178</v>
      </c>
      <c r="AT878" s="199" t="s">
        <v>139</v>
      </c>
      <c r="AU878" s="199" t="s">
        <v>85</v>
      </c>
      <c r="AY878" s="18" t="s">
        <v>137</v>
      </c>
      <c r="BE878" s="200">
        <f>IF(N878="základní",J878,0)</f>
        <v>0</v>
      </c>
      <c r="BF878" s="200">
        <f>IF(N878="snížená",J878,0)</f>
        <v>0</v>
      </c>
      <c r="BG878" s="200">
        <f>IF(N878="zákl. přenesená",J878,0)</f>
        <v>0</v>
      </c>
      <c r="BH878" s="200">
        <f>IF(N878="sníž. přenesená",J878,0)</f>
        <v>0</v>
      </c>
      <c r="BI878" s="200">
        <f>IF(N878="nulová",J878,0)</f>
        <v>0</v>
      </c>
      <c r="BJ878" s="18" t="s">
        <v>83</v>
      </c>
      <c r="BK878" s="200">
        <f>ROUND(I878*H878,2)</f>
        <v>0</v>
      </c>
      <c r="BL878" s="18" t="s">
        <v>178</v>
      </c>
      <c r="BM878" s="199" t="s">
        <v>1334</v>
      </c>
    </row>
    <row r="879" spans="2:51" s="15" customFormat="1" ht="11.25">
      <c r="B879" s="224"/>
      <c r="C879" s="225"/>
      <c r="D879" s="203" t="s">
        <v>145</v>
      </c>
      <c r="E879" s="226" t="s">
        <v>19</v>
      </c>
      <c r="F879" s="227" t="s">
        <v>520</v>
      </c>
      <c r="G879" s="225"/>
      <c r="H879" s="226" t="s">
        <v>19</v>
      </c>
      <c r="I879" s="228"/>
      <c r="J879" s="225"/>
      <c r="K879" s="225"/>
      <c r="L879" s="229"/>
      <c r="M879" s="230"/>
      <c r="N879" s="231"/>
      <c r="O879" s="231"/>
      <c r="P879" s="231"/>
      <c r="Q879" s="231"/>
      <c r="R879" s="231"/>
      <c r="S879" s="231"/>
      <c r="T879" s="232"/>
      <c r="AT879" s="233" t="s">
        <v>145</v>
      </c>
      <c r="AU879" s="233" t="s">
        <v>85</v>
      </c>
      <c r="AV879" s="15" t="s">
        <v>83</v>
      </c>
      <c r="AW879" s="15" t="s">
        <v>35</v>
      </c>
      <c r="AX879" s="15" t="s">
        <v>75</v>
      </c>
      <c r="AY879" s="233" t="s">
        <v>137</v>
      </c>
    </row>
    <row r="880" spans="2:51" s="13" customFormat="1" ht="11.25">
      <c r="B880" s="201"/>
      <c r="C880" s="202"/>
      <c r="D880" s="203" t="s">
        <v>145</v>
      </c>
      <c r="E880" s="204" t="s">
        <v>19</v>
      </c>
      <c r="F880" s="205" t="s">
        <v>1325</v>
      </c>
      <c r="G880" s="202"/>
      <c r="H880" s="206">
        <v>1.766</v>
      </c>
      <c r="I880" s="207"/>
      <c r="J880" s="202"/>
      <c r="K880" s="202"/>
      <c r="L880" s="208"/>
      <c r="M880" s="209"/>
      <c r="N880" s="210"/>
      <c r="O880" s="210"/>
      <c r="P880" s="210"/>
      <c r="Q880" s="210"/>
      <c r="R880" s="210"/>
      <c r="S880" s="210"/>
      <c r="T880" s="211"/>
      <c r="AT880" s="212" t="s">
        <v>145</v>
      </c>
      <c r="AU880" s="212" t="s">
        <v>85</v>
      </c>
      <c r="AV880" s="13" t="s">
        <v>85</v>
      </c>
      <c r="AW880" s="13" t="s">
        <v>35</v>
      </c>
      <c r="AX880" s="13" t="s">
        <v>75</v>
      </c>
      <c r="AY880" s="212" t="s">
        <v>137</v>
      </c>
    </row>
    <row r="881" spans="2:51" s="15" customFormat="1" ht="11.25">
      <c r="B881" s="224"/>
      <c r="C881" s="225"/>
      <c r="D881" s="203" t="s">
        <v>145</v>
      </c>
      <c r="E881" s="226" t="s">
        <v>19</v>
      </c>
      <c r="F881" s="227" t="s">
        <v>1290</v>
      </c>
      <c r="G881" s="225"/>
      <c r="H881" s="226" t="s">
        <v>19</v>
      </c>
      <c r="I881" s="228"/>
      <c r="J881" s="225"/>
      <c r="K881" s="225"/>
      <c r="L881" s="229"/>
      <c r="M881" s="230"/>
      <c r="N881" s="231"/>
      <c r="O881" s="231"/>
      <c r="P881" s="231"/>
      <c r="Q881" s="231"/>
      <c r="R881" s="231"/>
      <c r="S881" s="231"/>
      <c r="T881" s="232"/>
      <c r="AT881" s="233" t="s">
        <v>145</v>
      </c>
      <c r="AU881" s="233" t="s">
        <v>85</v>
      </c>
      <c r="AV881" s="15" t="s">
        <v>83</v>
      </c>
      <c r="AW881" s="15" t="s">
        <v>35</v>
      </c>
      <c r="AX881" s="15" t="s">
        <v>75</v>
      </c>
      <c r="AY881" s="233" t="s">
        <v>137</v>
      </c>
    </row>
    <row r="882" spans="2:51" s="13" customFormat="1" ht="11.25">
      <c r="B882" s="201"/>
      <c r="C882" s="202"/>
      <c r="D882" s="203" t="s">
        <v>145</v>
      </c>
      <c r="E882" s="204" t="s">
        <v>19</v>
      </c>
      <c r="F882" s="205" t="s">
        <v>1326</v>
      </c>
      <c r="G882" s="202"/>
      <c r="H882" s="206">
        <v>7.021</v>
      </c>
      <c r="I882" s="207"/>
      <c r="J882" s="202"/>
      <c r="K882" s="202"/>
      <c r="L882" s="208"/>
      <c r="M882" s="209"/>
      <c r="N882" s="210"/>
      <c r="O882" s="210"/>
      <c r="P882" s="210"/>
      <c r="Q882" s="210"/>
      <c r="R882" s="210"/>
      <c r="S882" s="210"/>
      <c r="T882" s="211"/>
      <c r="AT882" s="212" t="s">
        <v>145</v>
      </c>
      <c r="AU882" s="212" t="s">
        <v>85</v>
      </c>
      <c r="AV882" s="13" t="s">
        <v>85</v>
      </c>
      <c r="AW882" s="13" t="s">
        <v>35</v>
      </c>
      <c r="AX882" s="13" t="s">
        <v>75</v>
      </c>
      <c r="AY882" s="212" t="s">
        <v>137</v>
      </c>
    </row>
    <row r="883" spans="2:51" s="14" customFormat="1" ht="11.25">
      <c r="B883" s="213"/>
      <c r="C883" s="214"/>
      <c r="D883" s="203" t="s">
        <v>145</v>
      </c>
      <c r="E883" s="215" t="s">
        <v>19</v>
      </c>
      <c r="F883" s="216" t="s">
        <v>147</v>
      </c>
      <c r="G883" s="214"/>
      <c r="H883" s="217">
        <v>8.786999999999999</v>
      </c>
      <c r="I883" s="218"/>
      <c r="J883" s="214"/>
      <c r="K883" s="214"/>
      <c r="L883" s="219"/>
      <c r="M883" s="220"/>
      <c r="N883" s="221"/>
      <c r="O883" s="221"/>
      <c r="P883" s="221"/>
      <c r="Q883" s="221"/>
      <c r="R883" s="221"/>
      <c r="S883" s="221"/>
      <c r="T883" s="222"/>
      <c r="AT883" s="223" t="s">
        <v>145</v>
      </c>
      <c r="AU883" s="223" t="s">
        <v>85</v>
      </c>
      <c r="AV883" s="14" t="s">
        <v>144</v>
      </c>
      <c r="AW883" s="14" t="s">
        <v>35</v>
      </c>
      <c r="AX883" s="14" t="s">
        <v>83</v>
      </c>
      <c r="AY883" s="223" t="s">
        <v>137</v>
      </c>
    </row>
    <row r="884" spans="1:65" s="2" customFormat="1" ht="16.5" customHeight="1">
      <c r="A884" s="35"/>
      <c r="B884" s="36"/>
      <c r="C884" s="234" t="s">
        <v>839</v>
      </c>
      <c r="D884" s="234" t="s">
        <v>218</v>
      </c>
      <c r="E884" s="235" t="s">
        <v>1335</v>
      </c>
      <c r="F884" s="236" t="s">
        <v>1336</v>
      </c>
      <c r="G884" s="237" t="s">
        <v>216</v>
      </c>
      <c r="H884" s="238">
        <v>10.105</v>
      </c>
      <c r="I884" s="239"/>
      <c r="J884" s="240">
        <f>ROUND(I884*H884,2)</f>
        <v>0</v>
      </c>
      <c r="K884" s="236" t="s">
        <v>143</v>
      </c>
      <c r="L884" s="241"/>
      <c r="M884" s="242" t="s">
        <v>19</v>
      </c>
      <c r="N884" s="243" t="s">
        <v>46</v>
      </c>
      <c r="O884" s="65"/>
      <c r="P884" s="197">
        <f>O884*H884</f>
        <v>0</v>
      </c>
      <c r="Q884" s="197">
        <v>0</v>
      </c>
      <c r="R884" s="197">
        <f>Q884*H884</f>
        <v>0</v>
      </c>
      <c r="S884" s="197">
        <v>0</v>
      </c>
      <c r="T884" s="198">
        <f>S884*H884</f>
        <v>0</v>
      </c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R884" s="199" t="s">
        <v>207</v>
      </c>
      <c r="AT884" s="199" t="s">
        <v>218</v>
      </c>
      <c r="AU884" s="199" t="s">
        <v>85</v>
      </c>
      <c r="AY884" s="18" t="s">
        <v>137</v>
      </c>
      <c r="BE884" s="200">
        <f>IF(N884="základní",J884,0)</f>
        <v>0</v>
      </c>
      <c r="BF884" s="200">
        <f>IF(N884="snížená",J884,0)</f>
        <v>0</v>
      </c>
      <c r="BG884" s="200">
        <f>IF(N884="zákl. přenesená",J884,0)</f>
        <v>0</v>
      </c>
      <c r="BH884" s="200">
        <f>IF(N884="sníž. přenesená",J884,0)</f>
        <v>0</v>
      </c>
      <c r="BI884" s="200">
        <f>IF(N884="nulová",J884,0)</f>
        <v>0</v>
      </c>
      <c r="BJ884" s="18" t="s">
        <v>83</v>
      </c>
      <c r="BK884" s="200">
        <f>ROUND(I884*H884,2)</f>
        <v>0</v>
      </c>
      <c r="BL884" s="18" t="s">
        <v>178</v>
      </c>
      <c r="BM884" s="199" t="s">
        <v>1337</v>
      </c>
    </row>
    <row r="885" spans="2:51" s="13" customFormat="1" ht="11.25">
      <c r="B885" s="201"/>
      <c r="C885" s="202"/>
      <c r="D885" s="203" t="s">
        <v>145</v>
      </c>
      <c r="E885" s="204" t="s">
        <v>19</v>
      </c>
      <c r="F885" s="205" t="s">
        <v>1338</v>
      </c>
      <c r="G885" s="202"/>
      <c r="H885" s="206">
        <v>10.105</v>
      </c>
      <c r="I885" s="207"/>
      <c r="J885" s="202"/>
      <c r="K885" s="202"/>
      <c r="L885" s="208"/>
      <c r="M885" s="209"/>
      <c r="N885" s="210"/>
      <c r="O885" s="210"/>
      <c r="P885" s="210"/>
      <c r="Q885" s="210"/>
      <c r="R885" s="210"/>
      <c r="S885" s="210"/>
      <c r="T885" s="211"/>
      <c r="AT885" s="212" t="s">
        <v>145</v>
      </c>
      <c r="AU885" s="212" t="s">
        <v>85</v>
      </c>
      <c r="AV885" s="13" t="s">
        <v>85</v>
      </c>
      <c r="AW885" s="13" t="s">
        <v>35</v>
      </c>
      <c r="AX885" s="13" t="s">
        <v>75</v>
      </c>
      <c r="AY885" s="212" t="s">
        <v>137</v>
      </c>
    </row>
    <row r="886" spans="2:51" s="14" customFormat="1" ht="11.25">
      <c r="B886" s="213"/>
      <c r="C886" s="214"/>
      <c r="D886" s="203" t="s">
        <v>145</v>
      </c>
      <c r="E886" s="215" t="s">
        <v>19</v>
      </c>
      <c r="F886" s="216" t="s">
        <v>147</v>
      </c>
      <c r="G886" s="214"/>
      <c r="H886" s="217">
        <v>10.105</v>
      </c>
      <c r="I886" s="218"/>
      <c r="J886" s="214"/>
      <c r="K886" s="214"/>
      <c r="L886" s="219"/>
      <c r="M886" s="220"/>
      <c r="N886" s="221"/>
      <c r="O886" s="221"/>
      <c r="P886" s="221"/>
      <c r="Q886" s="221"/>
      <c r="R886" s="221"/>
      <c r="S886" s="221"/>
      <c r="T886" s="222"/>
      <c r="AT886" s="223" t="s">
        <v>145</v>
      </c>
      <c r="AU886" s="223" t="s">
        <v>85</v>
      </c>
      <c r="AV886" s="14" t="s">
        <v>144</v>
      </c>
      <c r="AW886" s="14" t="s">
        <v>35</v>
      </c>
      <c r="AX886" s="14" t="s">
        <v>83</v>
      </c>
      <c r="AY886" s="223" t="s">
        <v>137</v>
      </c>
    </row>
    <row r="887" spans="1:65" s="2" customFormat="1" ht="33" customHeight="1">
      <c r="A887" s="35"/>
      <c r="B887" s="36"/>
      <c r="C887" s="188" t="s">
        <v>1339</v>
      </c>
      <c r="D887" s="188" t="s">
        <v>139</v>
      </c>
      <c r="E887" s="189" t="s">
        <v>1340</v>
      </c>
      <c r="F887" s="190" t="s">
        <v>1341</v>
      </c>
      <c r="G887" s="191" t="s">
        <v>216</v>
      </c>
      <c r="H887" s="192">
        <v>8.787</v>
      </c>
      <c r="I887" s="193"/>
      <c r="J887" s="194">
        <f>ROUND(I887*H887,2)</f>
        <v>0</v>
      </c>
      <c r="K887" s="190" t="s">
        <v>143</v>
      </c>
      <c r="L887" s="40"/>
      <c r="M887" s="195" t="s">
        <v>19</v>
      </c>
      <c r="N887" s="196" t="s">
        <v>46</v>
      </c>
      <c r="O887" s="65"/>
      <c r="P887" s="197">
        <f>O887*H887</f>
        <v>0</v>
      </c>
      <c r="Q887" s="197">
        <v>0</v>
      </c>
      <c r="R887" s="197">
        <f>Q887*H887</f>
        <v>0</v>
      </c>
      <c r="S887" s="197">
        <v>0</v>
      </c>
      <c r="T887" s="198">
        <f>S887*H887</f>
        <v>0</v>
      </c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R887" s="199" t="s">
        <v>178</v>
      </c>
      <c r="AT887" s="199" t="s">
        <v>139</v>
      </c>
      <c r="AU887" s="199" t="s">
        <v>85</v>
      </c>
      <c r="AY887" s="18" t="s">
        <v>137</v>
      </c>
      <c r="BE887" s="200">
        <f>IF(N887="základní",J887,0)</f>
        <v>0</v>
      </c>
      <c r="BF887" s="200">
        <f>IF(N887="snížená",J887,0)</f>
        <v>0</v>
      </c>
      <c r="BG887" s="200">
        <f>IF(N887="zákl. přenesená",J887,0)</f>
        <v>0</v>
      </c>
      <c r="BH887" s="200">
        <f>IF(N887="sníž. přenesená",J887,0)</f>
        <v>0</v>
      </c>
      <c r="BI887" s="200">
        <f>IF(N887="nulová",J887,0)</f>
        <v>0</v>
      </c>
      <c r="BJ887" s="18" t="s">
        <v>83</v>
      </c>
      <c r="BK887" s="200">
        <f>ROUND(I887*H887,2)</f>
        <v>0</v>
      </c>
      <c r="BL887" s="18" t="s">
        <v>178</v>
      </c>
      <c r="BM887" s="199" t="s">
        <v>1342</v>
      </c>
    </row>
    <row r="888" spans="2:51" s="15" customFormat="1" ht="11.25">
      <c r="B888" s="224"/>
      <c r="C888" s="225"/>
      <c r="D888" s="203" t="s">
        <v>145</v>
      </c>
      <c r="E888" s="226" t="s">
        <v>19</v>
      </c>
      <c r="F888" s="227" t="s">
        <v>520</v>
      </c>
      <c r="G888" s="225"/>
      <c r="H888" s="226" t="s">
        <v>19</v>
      </c>
      <c r="I888" s="228"/>
      <c r="J888" s="225"/>
      <c r="K888" s="225"/>
      <c r="L888" s="229"/>
      <c r="M888" s="230"/>
      <c r="N888" s="231"/>
      <c r="O888" s="231"/>
      <c r="P888" s="231"/>
      <c r="Q888" s="231"/>
      <c r="R888" s="231"/>
      <c r="S888" s="231"/>
      <c r="T888" s="232"/>
      <c r="AT888" s="233" t="s">
        <v>145</v>
      </c>
      <c r="AU888" s="233" t="s">
        <v>85</v>
      </c>
      <c r="AV888" s="15" t="s">
        <v>83</v>
      </c>
      <c r="AW888" s="15" t="s">
        <v>35</v>
      </c>
      <c r="AX888" s="15" t="s">
        <v>75</v>
      </c>
      <c r="AY888" s="233" t="s">
        <v>137</v>
      </c>
    </row>
    <row r="889" spans="2:51" s="13" customFormat="1" ht="11.25">
      <c r="B889" s="201"/>
      <c r="C889" s="202"/>
      <c r="D889" s="203" t="s">
        <v>145</v>
      </c>
      <c r="E889" s="204" t="s">
        <v>19</v>
      </c>
      <c r="F889" s="205" t="s">
        <v>1325</v>
      </c>
      <c r="G889" s="202"/>
      <c r="H889" s="206">
        <v>1.766</v>
      </c>
      <c r="I889" s="207"/>
      <c r="J889" s="202"/>
      <c r="K889" s="202"/>
      <c r="L889" s="208"/>
      <c r="M889" s="209"/>
      <c r="N889" s="210"/>
      <c r="O889" s="210"/>
      <c r="P889" s="210"/>
      <c r="Q889" s="210"/>
      <c r="R889" s="210"/>
      <c r="S889" s="210"/>
      <c r="T889" s="211"/>
      <c r="AT889" s="212" t="s">
        <v>145</v>
      </c>
      <c r="AU889" s="212" t="s">
        <v>85</v>
      </c>
      <c r="AV889" s="13" t="s">
        <v>85</v>
      </c>
      <c r="AW889" s="13" t="s">
        <v>35</v>
      </c>
      <c r="AX889" s="13" t="s">
        <v>75</v>
      </c>
      <c r="AY889" s="212" t="s">
        <v>137</v>
      </c>
    </row>
    <row r="890" spans="2:51" s="15" customFormat="1" ht="11.25">
      <c r="B890" s="224"/>
      <c r="C890" s="225"/>
      <c r="D890" s="203" t="s">
        <v>145</v>
      </c>
      <c r="E890" s="226" t="s">
        <v>19</v>
      </c>
      <c r="F890" s="227" t="s">
        <v>1290</v>
      </c>
      <c r="G890" s="225"/>
      <c r="H890" s="226" t="s">
        <v>19</v>
      </c>
      <c r="I890" s="228"/>
      <c r="J890" s="225"/>
      <c r="K890" s="225"/>
      <c r="L890" s="229"/>
      <c r="M890" s="230"/>
      <c r="N890" s="231"/>
      <c r="O890" s="231"/>
      <c r="P890" s="231"/>
      <c r="Q890" s="231"/>
      <c r="R890" s="231"/>
      <c r="S890" s="231"/>
      <c r="T890" s="232"/>
      <c r="AT890" s="233" t="s">
        <v>145</v>
      </c>
      <c r="AU890" s="233" t="s">
        <v>85</v>
      </c>
      <c r="AV890" s="15" t="s">
        <v>83</v>
      </c>
      <c r="AW890" s="15" t="s">
        <v>35</v>
      </c>
      <c r="AX890" s="15" t="s">
        <v>75</v>
      </c>
      <c r="AY890" s="233" t="s">
        <v>137</v>
      </c>
    </row>
    <row r="891" spans="2:51" s="13" customFormat="1" ht="11.25">
      <c r="B891" s="201"/>
      <c r="C891" s="202"/>
      <c r="D891" s="203" t="s">
        <v>145</v>
      </c>
      <c r="E891" s="204" t="s">
        <v>19</v>
      </c>
      <c r="F891" s="205" t="s">
        <v>1326</v>
      </c>
      <c r="G891" s="202"/>
      <c r="H891" s="206">
        <v>7.021</v>
      </c>
      <c r="I891" s="207"/>
      <c r="J891" s="202"/>
      <c r="K891" s="202"/>
      <c r="L891" s="208"/>
      <c r="M891" s="209"/>
      <c r="N891" s="210"/>
      <c r="O891" s="210"/>
      <c r="P891" s="210"/>
      <c r="Q891" s="210"/>
      <c r="R891" s="210"/>
      <c r="S891" s="210"/>
      <c r="T891" s="211"/>
      <c r="AT891" s="212" t="s">
        <v>145</v>
      </c>
      <c r="AU891" s="212" t="s">
        <v>85</v>
      </c>
      <c r="AV891" s="13" t="s">
        <v>85</v>
      </c>
      <c r="AW891" s="13" t="s">
        <v>35</v>
      </c>
      <c r="AX891" s="13" t="s">
        <v>75</v>
      </c>
      <c r="AY891" s="212" t="s">
        <v>137</v>
      </c>
    </row>
    <row r="892" spans="2:51" s="14" customFormat="1" ht="11.25">
      <c r="B892" s="213"/>
      <c r="C892" s="214"/>
      <c r="D892" s="203" t="s">
        <v>145</v>
      </c>
      <c r="E892" s="215" t="s">
        <v>19</v>
      </c>
      <c r="F892" s="216" t="s">
        <v>147</v>
      </c>
      <c r="G892" s="214"/>
      <c r="H892" s="217">
        <v>8.786999999999999</v>
      </c>
      <c r="I892" s="218"/>
      <c r="J892" s="214"/>
      <c r="K892" s="214"/>
      <c r="L892" s="219"/>
      <c r="M892" s="220"/>
      <c r="N892" s="221"/>
      <c r="O892" s="221"/>
      <c r="P892" s="221"/>
      <c r="Q892" s="221"/>
      <c r="R892" s="221"/>
      <c r="S892" s="221"/>
      <c r="T892" s="222"/>
      <c r="AT892" s="223" t="s">
        <v>145</v>
      </c>
      <c r="AU892" s="223" t="s">
        <v>85</v>
      </c>
      <c r="AV892" s="14" t="s">
        <v>144</v>
      </c>
      <c r="AW892" s="14" t="s">
        <v>35</v>
      </c>
      <c r="AX892" s="14" t="s">
        <v>83</v>
      </c>
      <c r="AY892" s="223" t="s">
        <v>137</v>
      </c>
    </row>
    <row r="893" spans="1:65" s="2" customFormat="1" ht="16.5" customHeight="1">
      <c r="A893" s="35"/>
      <c r="B893" s="36"/>
      <c r="C893" s="234" t="s">
        <v>846</v>
      </c>
      <c r="D893" s="234" t="s">
        <v>218</v>
      </c>
      <c r="E893" s="235" t="s">
        <v>1343</v>
      </c>
      <c r="F893" s="236" t="s">
        <v>1344</v>
      </c>
      <c r="G893" s="237" t="s">
        <v>216</v>
      </c>
      <c r="H893" s="238">
        <v>10.105</v>
      </c>
      <c r="I893" s="239"/>
      <c r="J893" s="240">
        <f>ROUND(I893*H893,2)</f>
        <v>0</v>
      </c>
      <c r="K893" s="236" t="s">
        <v>143</v>
      </c>
      <c r="L893" s="241"/>
      <c r="M893" s="242" t="s">
        <v>19</v>
      </c>
      <c r="N893" s="243" t="s">
        <v>46</v>
      </c>
      <c r="O893" s="65"/>
      <c r="P893" s="197">
        <f>O893*H893</f>
        <v>0</v>
      </c>
      <c r="Q893" s="197">
        <v>0</v>
      </c>
      <c r="R893" s="197">
        <f>Q893*H893</f>
        <v>0</v>
      </c>
      <c r="S893" s="197">
        <v>0</v>
      </c>
      <c r="T893" s="198">
        <f>S893*H893</f>
        <v>0</v>
      </c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R893" s="199" t="s">
        <v>207</v>
      </c>
      <c r="AT893" s="199" t="s">
        <v>218</v>
      </c>
      <c r="AU893" s="199" t="s">
        <v>85</v>
      </c>
      <c r="AY893" s="18" t="s">
        <v>137</v>
      </c>
      <c r="BE893" s="200">
        <f>IF(N893="základní",J893,0)</f>
        <v>0</v>
      </c>
      <c r="BF893" s="200">
        <f>IF(N893="snížená",J893,0)</f>
        <v>0</v>
      </c>
      <c r="BG893" s="200">
        <f>IF(N893="zákl. přenesená",J893,0)</f>
        <v>0</v>
      </c>
      <c r="BH893" s="200">
        <f>IF(N893="sníž. přenesená",J893,0)</f>
        <v>0</v>
      </c>
      <c r="BI893" s="200">
        <f>IF(N893="nulová",J893,0)</f>
        <v>0</v>
      </c>
      <c r="BJ893" s="18" t="s">
        <v>83</v>
      </c>
      <c r="BK893" s="200">
        <f>ROUND(I893*H893,2)</f>
        <v>0</v>
      </c>
      <c r="BL893" s="18" t="s">
        <v>178</v>
      </c>
      <c r="BM893" s="199" t="s">
        <v>1345</v>
      </c>
    </row>
    <row r="894" spans="2:51" s="13" customFormat="1" ht="11.25">
      <c r="B894" s="201"/>
      <c r="C894" s="202"/>
      <c r="D894" s="203" t="s">
        <v>145</v>
      </c>
      <c r="E894" s="204" t="s">
        <v>19</v>
      </c>
      <c r="F894" s="205" t="s">
        <v>1338</v>
      </c>
      <c r="G894" s="202"/>
      <c r="H894" s="206">
        <v>10.105</v>
      </c>
      <c r="I894" s="207"/>
      <c r="J894" s="202"/>
      <c r="K894" s="202"/>
      <c r="L894" s="208"/>
      <c r="M894" s="209"/>
      <c r="N894" s="210"/>
      <c r="O894" s="210"/>
      <c r="P894" s="210"/>
      <c r="Q894" s="210"/>
      <c r="R894" s="210"/>
      <c r="S894" s="210"/>
      <c r="T894" s="211"/>
      <c r="AT894" s="212" t="s">
        <v>145</v>
      </c>
      <c r="AU894" s="212" t="s">
        <v>85</v>
      </c>
      <c r="AV894" s="13" t="s">
        <v>85</v>
      </c>
      <c r="AW894" s="13" t="s">
        <v>35</v>
      </c>
      <c r="AX894" s="13" t="s">
        <v>75</v>
      </c>
      <c r="AY894" s="212" t="s">
        <v>137</v>
      </c>
    </row>
    <row r="895" spans="2:51" s="14" customFormat="1" ht="11.25">
      <c r="B895" s="213"/>
      <c r="C895" s="214"/>
      <c r="D895" s="203" t="s">
        <v>145</v>
      </c>
      <c r="E895" s="215" t="s">
        <v>19</v>
      </c>
      <c r="F895" s="216" t="s">
        <v>147</v>
      </c>
      <c r="G895" s="214"/>
      <c r="H895" s="217">
        <v>10.105</v>
      </c>
      <c r="I895" s="218"/>
      <c r="J895" s="214"/>
      <c r="K895" s="214"/>
      <c r="L895" s="219"/>
      <c r="M895" s="220"/>
      <c r="N895" s="221"/>
      <c r="O895" s="221"/>
      <c r="P895" s="221"/>
      <c r="Q895" s="221"/>
      <c r="R895" s="221"/>
      <c r="S895" s="221"/>
      <c r="T895" s="222"/>
      <c r="AT895" s="223" t="s">
        <v>145</v>
      </c>
      <c r="AU895" s="223" t="s">
        <v>85</v>
      </c>
      <c r="AV895" s="14" t="s">
        <v>144</v>
      </c>
      <c r="AW895" s="14" t="s">
        <v>35</v>
      </c>
      <c r="AX895" s="14" t="s">
        <v>83</v>
      </c>
      <c r="AY895" s="223" t="s">
        <v>137</v>
      </c>
    </row>
    <row r="896" spans="1:65" s="2" customFormat="1" ht="21.75" customHeight="1">
      <c r="A896" s="35"/>
      <c r="B896" s="36"/>
      <c r="C896" s="188" t="s">
        <v>1346</v>
      </c>
      <c r="D896" s="188" t="s">
        <v>139</v>
      </c>
      <c r="E896" s="189" t="s">
        <v>1347</v>
      </c>
      <c r="F896" s="190" t="s">
        <v>1348</v>
      </c>
      <c r="G896" s="191" t="s">
        <v>177</v>
      </c>
      <c r="H896" s="192">
        <v>0.069</v>
      </c>
      <c r="I896" s="193"/>
      <c r="J896" s="194">
        <f>ROUND(I896*H896,2)</f>
        <v>0</v>
      </c>
      <c r="K896" s="190" t="s">
        <v>143</v>
      </c>
      <c r="L896" s="40"/>
      <c r="M896" s="195" t="s">
        <v>19</v>
      </c>
      <c r="N896" s="196" t="s">
        <v>46</v>
      </c>
      <c r="O896" s="65"/>
      <c r="P896" s="197">
        <f>O896*H896</f>
        <v>0</v>
      </c>
      <c r="Q896" s="197">
        <v>0</v>
      </c>
      <c r="R896" s="197">
        <f>Q896*H896</f>
        <v>0</v>
      </c>
      <c r="S896" s="197">
        <v>0</v>
      </c>
      <c r="T896" s="198">
        <f>S896*H896</f>
        <v>0</v>
      </c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R896" s="199" t="s">
        <v>178</v>
      </c>
      <c r="AT896" s="199" t="s">
        <v>139</v>
      </c>
      <c r="AU896" s="199" t="s">
        <v>85</v>
      </c>
      <c r="AY896" s="18" t="s">
        <v>137</v>
      </c>
      <c r="BE896" s="200">
        <f>IF(N896="základní",J896,0)</f>
        <v>0</v>
      </c>
      <c r="BF896" s="200">
        <f>IF(N896="snížená",J896,0)</f>
        <v>0</v>
      </c>
      <c r="BG896" s="200">
        <f>IF(N896="zákl. přenesená",J896,0)</f>
        <v>0</v>
      </c>
      <c r="BH896" s="200">
        <f>IF(N896="sníž. přenesená",J896,0)</f>
        <v>0</v>
      </c>
      <c r="BI896" s="200">
        <f>IF(N896="nulová",J896,0)</f>
        <v>0</v>
      </c>
      <c r="BJ896" s="18" t="s">
        <v>83</v>
      </c>
      <c r="BK896" s="200">
        <f>ROUND(I896*H896,2)</f>
        <v>0</v>
      </c>
      <c r="BL896" s="18" t="s">
        <v>178</v>
      </c>
      <c r="BM896" s="199" t="s">
        <v>1349</v>
      </c>
    </row>
    <row r="897" spans="2:63" s="12" customFormat="1" ht="22.9" customHeight="1">
      <c r="B897" s="172"/>
      <c r="C897" s="173"/>
      <c r="D897" s="174" t="s">
        <v>74</v>
      </c>
      <c r="E897" s="186" t="s">
        <v>1350</v>
      </c>
      <c r="F897" s="186" t="s">
        <v>1351</v>
      </c>
      <c r="G897" s="173"/>
      <c r="H897" s="173"/>
      <c r="I897" s="176"/>
      <c r="J897" s="187">
        <f>BK897</f>
        <v>0</v>
      </c>
      <c r="K897" s="173"/>
      <c r="L897" s="178"/>
      <c r="M897" s="179"/>
      <c r="N897" s="180"/>
      <c r="O897" s="180"/>
      <c r="P897" s="181">
        <f>SUM(P898:P1017)</f>
        <v>0</v>
      </c>
      <c r="Q897" s="180"/>
      <c r="R897" s="181">
        <f>SUM(R898:R1017)</f>
        <v>0</v>
      </c>
      <c r="S897" s="180"/>
      <c r="T897" s="182">
        <f>SUM(T898:T1017)</f>
        <v>0</v>
      </c>
      <c r="AR897" s="183" t="s">
        <v>85</v>
      </c>
      <c r="AT897" s="184" t="s">
        <v>74</v>
      </c>
      <c r="AU897" s="184" t="s">
        <v>83</v>
      </c>
      <c r="AY897" s="183" t="s">
        <v>137</v>
      </c>
      <c r="BK897" s="185">
        <f>SUM(BK898:BK1017)</f>
        <v>0</v>
      </c>
    </row>
    <row r="898" spans="1:65" s="2" customFormat="1" ht="21.75" customHeight="1">
      <c r="A898" s="35"/>
      <c r="B898" s="36"/>
      <c r="C898" s="188" t="s">
        <v>853</v>
      </c>
      <c r="D898" s="188" t="s">
        <v>139</v>
      </c>
      <c r="E898" s="189" t="s">
        <v>1352</v>
      </c>
      <c r="F898" s="190" t="s">
        <v>1353</v>
      </c>
      <c r="G898" s="191" t="s">
        <v>216</v>
      </c>
      <c r="H898" s="192">
        <v>1178.22</v>
      </c>
      <c r="I898" s="193"/>
      <c r="J898" s="194">
        <f>ROUND(I898*H898,2)</f>
        <v>0</v>
      </c>
      <c r="K898" s="190" t="s">
        <v>143</v>
      </c>
      <c r="L898" s="40"/>
      <c r="M898" s="195" t="s">
        <v>19</v>
      </c>
      <c r="N898" s="196" t="s">
        <v>46</v>
      </c>
      <c r="O898" s="65"/>
      <c r="P898" s="197">
        <f>O898*H898</f>
        <v>0</v>
      </c>
      <c r="Q898" s="197">
        <v>0</v>
      </c>
      <c r="R898" s="197">
        <f>Q898*H898</f>
        <v>0</v>
      </c>
      <c r="S898" s="197">
        <v>0</v>
      </c>
      <c r="T898" s="198">
        <f>S898*H898</f>
        <v>0</v>
      </c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R898" s="199" t="s">
        <v>178</v>
      </c>
      <c r="AT898" s="199" t="s">
        <v>139</v>
      </c>
      <c r="AU898" s="199" t="s">
        <v>85</v>
      </c>
      <c r="AY898" s="18" t="s">
        <v>137</v>
      </c>
      <c r="BE898" s="200">
        <f>IF(N898="základní",J898,0)</f>
        <v>0</v>
      </c>
      <c r="BF898" s="200">
        <f>IF(N898="snížená",J898,0)</f>
        <v>0</v>
      </c>
      <c r="BG898" s="200">
        <f>IF(N898="zákl. přenesená",J898,0)</f>
        <v>0</v>
      </c>
      <c r="BH898" s="200">
        <f>IF(N898="sníž. přenesená",J898,0)</f>
        <v>0</v>
      </c>
      <c r="BI898" s="200">
        <f>IF(N898="nulová",J898,0)</f>
        <v>0</v>
      </c>
      <c r="BJ898" s="18" t="s">
        <v>83</v>
      </c>
      <c r="BK898" s="200">
        <f>ROUND(I898*H898,2)</f>
        <v>0</v>
      </c>
      <c r="BL898" s="18" t="s">
        <v>178</v>
      </c>
      <c r="BM898" s="199" t="s">
        <v>1354</v>
      </c>
    </row>
    <row r="899" spans="2:51" s="15" customFormat="1" ht="11.25">
      <c r="B899" s="224"/>
      <c r="C899" s="225"/>
      <c r="D899" s="203" t="s">
        <v>145</v>
      </c>
      <c r="E899" s="226" t="s">
        <v>19</v>
      </c>
      <c r="F899" s="227" t="s">
        <v>1355</v>
      </c>
      <c r="G899" s="225"/>
      <c r="H899" s="226" t="s">
        <v>19</v>
      </c>
      <c r="I899" s="228"/>
      <c r="J899" s="225"/>
      <c r="K899" s="225"/>
      <c r="L899" s="229"/>
      <c r="M899" s="230"/>
      <c r="N899" s="231"/>
      <c r="O899" s="231"/>
      <c r="P899" s="231"/>
      <c r="Q899" s="231"/>
      <c r="R899" s="231"/>
      <c r="S899" s="231"/>
      <c r="T899" s="232"/>
      <c r="AT899" s="233" t="s">
        <v>145</v>
      </c>
      <c r="AU899" s="233" t="s">
        <v>85</v>
      </c>
      <c r="AV899" s="15" t="s">
        <v>83</v>
      </c>
      <c r="AW899" s="15" t="s">
        <v>35</v>
      </c>
      <c r="AX899" s="15" t="s">
        <v>75</v>
      </c>
      <c r="AY899" s="233" t="s">
        <v>137</v>
      </c>
    </row>
    <row r="900" spans="2:51" s="13" customFormat="1" ht="11.25">
      <c r="B900" s="201"/>
      <c r="C900" s="202"/>
      <c r="D900" s="203" t="s">
        <v>145</v>
      </c>
      <c r="E900" s="204" t="s">
        <v>19</v>
      </c>
      <c r="F900" s="205" t="s">
        <v>1356</v>
      </c>
      <c r="G900" s="202"/>
      <c r="H900" s="206">
        <v>1178.22</v>
      </c>
      <c r="I900" s="207"/>
      <c r="J900" s="202"/>
      <c r="K900" s="202"/>
      <c r="L900" s="208"/>
      <c r="M900" s="209"/>
      <c r="N900" s="210"/>
      <c r="O900" s="210"/>
      <c r="P900" s="210"/>
      <c r="Q900" s="210"/>
      <c r="R900" s="210"/>
      <c r="S900" s="210"/>
      <c r="T900" s="211"/>
      <c r="AT900" s="212" t="s">
        <v>145</v>
      </c>
      <c r="AU900" s="212" t="s">
        <v>85</v>
      </c>
      <c r="AV900" s="13" t="s">
        <v>85</v>
      </c>
      <c r="AW900" s="13" t="s">
        <v>35</v>
      </c>
      <c r="AX900" s="13" t="s">
        <v>75</v>
      </c>
      <c r="AY900" s="212" t="s">
        <v>137</v>
      </c>
    </row>
    <row r="901" spans="2:51" s="14" customFormat="1" ht="11.25">
      <c r="B901" s="213"/>
      <c r="C901" s="214"/>
      <c r="D901" s="203" t="s">
        <v>145</v>
      </c>
      <c r="E901" s="215" t="s">
        <v>19</v>
      </c>
      <c r="F901" s="216" t="s">
        <v>147</v>
      </c>
      <c r="G901" s="214"/>
      <c r="H901" s="217">
        <v>1178.22</v>
      </c>
      <c r="I901" s="218"/>
      <c r="J901" s="214"/>
      <c r="K901" s="214"/>
      <c r="L901" s="219"/>
      <c r="M901" s="220"/>
      <c r="N901" s="221"/>
      <c r="O901" s="221"/>
      <c r="P901" s="221"/>
      <c r="Q901" s="221"/>
      <c r="R901" s="221"/>
      <c r="S901" s="221"/>
      <c r="T901" s="222"/>
      <c r="AT901" s="223" t="s">
        <v>145</v>
      </c>
      <c r="AU901" s="223" t="s">
        <v>85</v>
      </c>
      <c r="AV901" s="14" t="s">
        <v>144</v>
      </c>
      <c r="AW901" s="14" t="s">
        <v>35</v>
      </c>
      <c r="AX901" s="14" t="s">
        <v>83</v>
      </c>
      <c r="AY901" s="223" t="s">
        <v>137</v>
      </c>
    </row>
    <row r="902" spans="1:65" s="2" customFormat="1" ht="16.5" customHeight="1">
      <c r="A902" s="35"/>
      <c r="B902" s="36"/>
      <c r="C902" s="234" t="s">
        <v>1357</v>
      </c>
      <c r="D902" s="234" t="s">
        <v>218</v>
      </c>
      <c r="E902" s="235" t="s">
        <v>1358</v>
      </c>
      <c r="F902" s="236" t="s">
        <v>1359</v>
      </c>
      <c r="G902" s="237" t="s">
        <v>216</v>
      </c>
      <c r="H902" s="238">
        <v>1225.349</v>
      </c>
      <c r="I902" s="239"/>
      <c r="J902" s="240">
        <f>ROUND(I902*H902,2)</f>
        <v>0</v>
      </c>
      <c r="K902" s="236" t="s">
        <v>143</v>
      </c>
      <c r="L902" s="241"/>
      <c r="M902" s="242" t="s">
        <v>19</v>
      </c>
      <c r="N902" s="243" t="s">
        <v>46</v>
      </c>
      <c r="O902" s="65"/>
      <c r="P902" s="197">
        <f>O902*H902</f>
        <v>0</v>
      </c>
      <c r="Q902" s="197">
        <v>0</v>
      </c>
      <c r="R902" s="197">
        <f>Q902*H902</f>
        <v>0</v>
      </c>
      <c r="S902" s="197">
        <v>0</v>
      </c>
      <c r="T902" s="198">
        <f>S902*H902</f>
        <v>0</v>
      </c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R902" s="199" t="s">
        <v>207</v>
      </c>
      <c r="AT902" s="199" t="s">
        <v>218</v>
      </c>
      <c r="AU902" s="199" t="s">
        <v>85</v>
      </c>
      <c r="AY902" s="18" t="s">
        <v>137</v>
      </c>
      <c r="BE902" s="200">
        <f>IF(N902="základní",J902,0)</f>
        <v>0</v>
      </c>
      <c r="BF902" s="200">
        <f>IF(N902="snížená",J902,0)</f>
        <v>0</v>
      </c>
      <c r="BG902" s="200">
        <f>IF(N902="zákl. přenesená",J902,0)</f>
        <v>0</v>
      </c>
      <c r="BH902" s="200">
        <f>IF(N902="sníž. přenesená",J902,0)</f>
        <v>0</v>
      </c>
      <c r="BI902" s="200">
        <f>IF(N902="nulová",J902,0)</f>
        <v>0</v>
      </c>
      <c r="BJ902" s="18" t="s">
        <v>83</v>
      </c>
      <c r="BK902" s="200">
        <f>ROUND(I902*H902,2)</f>
        <v>0</v>
      </c>
      <c r="BL902" s="18" t="s">
        <v>178</v>
      </c>
      <c r="BM902" s="199" t="s">
        <v>1360</v>
      </c>
    </row>
    <row r="903" spans="2:51" s="13" customFormat="1" ht="11.25">
      <c r="B903" s="201"/>
      <c r="C903" s="202"/>
      <c r="D903" s="203" t="s">
        <v>145</v>
      </c>
      <c r="E903" s="204" t="s">
        <v>19</v>
      </c>
      <c r="F903" s="205" t="s">
        <v>1361</v>
      </c>
      <c r="G903" s="202"/>
      <c r="H903" s="206">
        <v>1225.349</v>
      </c>
      <c r="I903" s="207"/>
      <c r="J903" s="202"/>
      <c r="K903" s="202"/>
      <c r="L903" s="208"/>
      <c r="M903" s="209"/>
      <c r="N903" s="210"/>
      <c r="O903" s="210"/>
      <c r="P903" s="210"/>
      <c r="Q903" s="210"/>
      <c r="R903" s="210"/>
      <c r="S903" s="210"/>
      <c r="T903" s="211"/>
      <c r="AT903" s="212" t="s">
        <v>145</v>
      </c>
      <c r="AU903" s="212" t="s">
        <v>85</v>
      </c>
      <c r="AV903" s="13" t="s">
        <v>85</v>
      </c>
      <c r="AW903" s="13" t="s">
        <v>35</v>
      </c>
      <c r="AX903" s="13" t="s">
        <v>75</v>
      </c>
      <c r="AY903" s="212" t="s">
        <v>137</v>
      </c>
    </row>
    <row r="904" spans="2:51" s="14" customFormat="1" ht="11.25">
      <c r="B904" s="213"/>
      <c r="C904" s="214"/>
      <c r="D904" s="203" t="s">
        <v>145</v>
      </c>
      <c r="E904" s="215" t="s">
        <v>19</v>
      </c>
      <c r="F904" s="216" t="s">
        <v>147</v>
      </c>
      <c r="G904" s="214"/>
      <c r="H904" s="217">
        <v>1225.349</v>
      </c>
      <c r="I904" s="218"/>
      <c r="J904" s="214"/>
      <c r="K904" s="214"/>
      <c r="L904" s="219"/>
      <c r="M904" s="220"/>
      <c r="N904" s="221"/>
      <c r="O904" s="221"/>
      <c r="P904" s="221"/>
      <c r="Q904" s="221"/>
      <c r="R904" s="221"/>
      <c r="S904" s="221"/>
      <c r="T904" s="222"/>
      <c r="AT904" s="223" t="s">
        <v>145</v>
      </c>
      <c r="AU904" s="223" t="s">
        <v>85</v>
      </c>
      <c r="AV904" s="14" t="s">
        <v>144</v>
      </c>
      <c r="AW904" s="14" t="s">
        <v>35</v>
      </c>
      <c r="AX904" s="14" t="s">
        <v>83</v>
      </c>
      <c r="AY904" s="223" t="s">
        <v>137</v>
      </c>
    </row>
    <row r="905" spans="1:65" s="2" customFormat="1" ht="21.75" customHeight="1">
      <c r="A905" s="35"/>
      <c r="B905" s="36"/>
      <c r="C905" s="188" t="s">
        <v>857</v>
      </c>
      <c r="D905" s="188" t="s">
        <v>139</v>
      </c>
      <c r="E905" s="189" t="s">
        <v>1362</v>
      </c>
      <c r="F905" s="190" t="s">
        <v>1363</v>
      </c>
      <c r="G905" s="191" t="s">
        <v>216</v>
      </c>
      <c r="H905" s="192">
        <v>457.91</v>
      </c>
      <c r="I905" s="193"/>
      <c r="J905" s="194">
        <f>ROUND(I905*H905,2)</f>
        <v>0</v>
      </c>
      <c r="K905" s="190" t="s">
        <v>143</v>
      </c>
      <c r="L905" s="40"/>
      <c r="M905" s="195" t="s">
        <v>19</v>
      </c>
      <c r="N905" s="196" t="s">
        <v>46</v>
      </c>
      <c r="O905" s="65"/>
      <c r="P905" s="197">
        <f>O905*H905</f>
        <v>0</v>
      </c>
      <c r="Q905" s="197">
        <v>0</v>
      </c>
      <c r="R905" s="197">
        <f>Q905*H905</f>
        <v>0</v>
      </c>
      <c r="S905" s="197">
        <v>0</v>
      </c>
      <c r="T905" s="198">
        <f>S905*H905</f>
        <v>0</v>
      </c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R905" s="199" t="s">
        <v>178</v>
      </c>
      <c r="AT905" s="199" t="s">
        <v>139</v>
      </c>
      <c r="AU905" s="199" t="s">
        <v>85</v>
      </c>
      <c r="AY905" s="18" t="s">
        <v>137</v>
      </c>
      <c r="BE905" s="200">
        <f>IF(N905="základní",J905,0)</f>
        <v>0</v>
      </c>
      <c r="BF905" s="200">
        <f>IF(N905="snížená",J905,0)</f>
        <v>0</v>
      </c>
      <c r="BG905" s="200">
        <f>IF(N905="zákl. přenesená",J905,0)</f>
        <v>0</v>
      </c>
      <c r="BH905" s="200">
        <f>IF(N905="sníž. přenesená",J905,0)</f>
        <v>0</v>
      </c>
      <c r="BI905" s="200">
        <f>IF(N905="nulová",J905,0)</f>
        <v>0</v>
      </c>
      <c r="BJ905" s="18" t="s">
        <v>83</v>
      </c>
      <c r="BK905" s="200">
        <f>ROUND(I905*H905,2)</f>
        <v>0</v>
      </c>
      <c r="BL905" s="18" t="s">
        <v>178</v>
      </c>
      <c r="BM905" s="199" t="s">
        <v>1364</v>
      </c>
    </row>
    <row r="906" spans="2:51" s="15" customFormat="1" ht="11.25">
      <c r="B906" s="224"/>
      <c r="C906" s="225"/>
      <c r="D906" s="203" t="s">
        <v>145</v>
      </c>
      <c r="E906" s="226" t="s">
        <v>19</v>
      </c>
      <c r="F906" s="227" t="s">
        <v>1365</v>
      </c>
      <c r="G906" s="225"/>
      <c r="H906" s="226" t="s">
        <v>19</v>
      </c>
      <c r="I906" s="228"/>
      <c r="J906" s="225"/>
      <c r="K906" s="225"/>
      <c r="L906" s="229"/>
      <c r="M906" s="230"/>
      <c r="N906" s="231"/>
      <c r="O906" s="231"/>
      <c r="P906" s="231"/>
      <c r="Q906" s="231"/>
      <c r="R906" s="231"/>
      <c r="S906" s="231"/>
      <c r="T906" s="232"/>
      <c r="AT906" s="233" t="s">
        <v>145</v>
      </c>
      <c r="AU906" s="233" t="s">
        <v>85</v>
      </c>
      <c r="AV906" s="15" t="s">
        <v>83</v>
      </c>
      <c r="AW906" s="15" t="s">
        <v>35</v>
      </c>
      <c r="AX906" s="15" t="s">
        <v>75</v>
      </c>
      <c r="AY906" s="233" t="s">
        <v>137</v>
      </c>
    </row>
    <row r="907" spans="2:51" s="13" customFormat="1" ht="11.25">
      <c r="B907" s="201"/>
      <c r="C907" s="202"/>
      <c r="D907" s="203" t="s">
        <v>145</v>
      </c>
      <c r="E907" s="204" t="s">
        <v>19</v>
      </c>
      <c r="F907" s="205" t="s">
        <v>959</v>
      </c>
      <c r="G907" s="202"/>
      <c r="H907" s="206">
        <v>457.91</v>
      </c>
      <c r="I907" s="207"/>
      <c r="J907" s="202"/>
      <c r="K907" s="202"/>
      <c r="L907" s="208"/>
      <c r="M907" s="209"/>
      <c r="N907" s="210"/>
      <c r="O907" s="210"/>
      <c r="P907" s="210"/>
      <c r="Q907" s="210"/>
      <c r="R907" s="210"/>
      <c r="S907" s="210"/>
      <c r="T907" s="211"/>
      <c r="AT907" s="212" t="s">
        <v>145</v>
      </c>
      <c r="AU907" s="212" t="s">
        <v>85</v>
      </c>
      <c r="AV907" s="13" t="s">
        <v>85</v>
      </c>
      <c r="AW907" s="13" t="s">
        <v>35</v>
      </c>
      <c r="AX907" s="13" t="s">
        <v>75</v>
      </c>
      <c r="AY907" s="212" t="s">
        <v>137</v>
      </c>
    </row>
    <row r="908" spans="2:51" s="14" customFormat="1" ht="11.25">
      <c r="B908" s="213"/>
      <c r="C908" s="214"/>
      <c r="D908" s="203" t="s">
        <v>145</v>
      </c>
      <c r="E908" s="215" t="s">
        <v>19</v>
      </c>
      <c r="F908" s="216" t="s">
        <v>147</v>
      </c>
      <c r="G908" s="214"/>
      <c r="H908" s="217">
        <v>457.91</v>
      </c>
      <c r="I908" s="218"/>
      <c r="J908" s="214"/>
      <c r="K908" s="214"/>
      <c r="L908" s="219"/>
      <c r="M908" s="220"/>
      <c r="N908" s="221"/>
      <c r="O908" s="221"/>
      <c r="P908" s="221"/>
      <c r="Q908" s="221"/>
      <c r="R908" s="221"/>
      <c r="S908" s="221"/>
      <c r="T908" s="222"/>
      <c r="AT908" s="223" t="s">
        <v>145</v>
      </c>
      <c r="AU908" s="223" t="s">
        <v>85</v>
      </c>
      <c r="AV908" s="14" t="s">
        <v>144</v>
      </c>
      <c r="AW908" s="14" t="s">
        <v>35</v>
      </c>
      <c r="AX908" s="14" t="s">
        <v>83</v>
      </c>
      <c r="AY908" s="223" t="s">
        <v>137</v>
      </c>
    </row>
    <row r="909" spans="1:65" s="2" customFormat="1" ht="16.5" customHeight="1">
      <c r="A909" s="35"/>
      <c r="B909" s="36"/>
      <c r="C909" s="234" t="s">
        <v>1366</v>
      </c>
      <c r="D909" s="234" t="s">
        <v>218</v>
      </c>
      <c r="E909" s="235" t="s">
        <v>1367</v>
      </c>
      <c r="F909" s="236" t="s">
        <v>1368</v>
      </c>
      <c r="G909" s="237" t="s">
        <v>216</v>
      </c>
      <c r="H909" s="238">
        <v>467.068</v>
      </c>
      <c r="I909" s="239"/>
      <c r="J909" s="240">
        <f>ROUND(I909*H909,2)</f>
        <v>0</v>
      </c>
      <c r="K909" s="236" t="s">
        <v>143</v>
      </c>
      <c r="L909" s="241"/>
      <c r="M909" s="242" t="s">
        <v>19</v>
      </c>
      <c r="N909" s="243" t="s">
        <v>46</v>
      </c>
      <c r="O909" s="65"/>
      <c r="P909" s="197">
        <f>O909*H909</f>
        <v>0</v>
      </c>
      <c r="Q909" s="197">
        <v>0</v>
      </c>
      <c r="R909" s="197">
        <f>Q909*H909</f>
        <v>0</v>
      </c>
      <c r="S909" s="197">
        <v>0</v>
      </c>
      <c r="T909" s="198">
        <f>S909*H909</f>
        <v>0</v>
      </c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R909" s="199" t="s">
        <v>207</v>
      </c>
      <c r="AT909" s="199" t="s">
        <v>218</v>
      </c>
      <c r="AU909" s="199" t="s">
        <v>85</v>
      </c>
      <c r="AY909" s="18" t="s">
        <v>137</v>
      </c>
      <c r="BE909" s="200">
        <f>IF(N909="základní",J909,0)</f>
        <v>0</v>
      </c>
      <c r="BF909" s="200">
        <f>IF(N909="snížená",J909,0)</f>
        <v>0</v>
      </c>
      <c r="BG909" s="200">
        <f>IF(N909="zákl. přenesená",J909,0)</f>
        <v>0</v>
      </c>
      <c r="BH909" s="200">
        <f>IF(N909="sníž. přenesená",J909,0)</f>
        <v>0</v>
      </c>
      <c r="BI909" s="200">
        <f>IF(N909="nulová",J909,0)</f>
        <v>0</v>
      </c>
      <c r="BJ909" s="18" t="s">
        <v>83</v>
      </c>
      <c r="BK909" s="200">
        <f>ROUND(I909*H909,2)</f>
        <v>0</v>
      </c>
      <c r="BL909" s="18" t="s">
        <v>178</v>
      </c>
      <c r="BM909" s="199" t="s">
        <v>1369</v>
      </c>
    </row>
    <row r="910" spans="2:51" s="13" customFormat="1" ht="11.25">
      <c r="B910" s="201"/>
      <c r="C910" s="202"/>
      <c r="D910" s="203" t="s">
        <v>145</v>
      </c>
      <c r="E910" s="204" t="s">
        <v>19</v>
      </c>
      <c r="F910" s="205" t="s">
        <v>1370</v>
      </c>
      <c r="G910" s="202"/>
      <c r="H910" s="206">
        <v>467.068</v>
      </c>
      <c r="I910" s="207"/>
      <c r="J910" s="202"/>
      <c r="K910" s="202"/>
      <c r="L910" s="208"/>
      <c r="M910" s="209"/>
      <c r="N910" s="210"/>
      <c r="O910" s="210"/>
      <c r="P910" s="210"/>
      <c r="Q910" s="210"/>
      <c r="R910" s="210"/>
      <c r="S910" s="210"/>
      <c r="T910" s="211"/>
      <c r="AT910" s="212" t="s">
        <v>145</v>
      </c>
      <c r="AU910" s="212" t="s">
        <v>85</v>
      </c>
      <c r="AV910" s="13" t="s">
        <v>85</v>
      </c>
      <c r="AW910" s="13" t="s">
        <v>35</v>
      </c>
      <c r="AX910" s="13" t="s">
        <v>75</v>
      </c>
      <c r="AY910" s="212" t="s">
        <v>137</v>
      </c>
    </row>
    <row r="911" spans="2:51" s="14" customFormat="1" ht="11.25">
      <c r="B911" s="213"/>
      <c r="C911" s="214"/>
      <c r="D911" s="203" t="s">
        <v>145</v>
      </c>
      <c r="E911" s="215" t="s">
        <v>19</v>
      </c>
      <c r="F911" s="216" t="s">
        <v>147</v>
      </c>
      <c r="G911" s="214"/>
      <c r="H911" s="217">
        <v>467.068</v>
      </c>
      <c r="I911" s="218"/>
      <c r="J911" s="214"/>
      <c r="K911" s="214"/>
      <c r="L911" s="219"/>
      <c r="M911" s="220"/>
      <c r="N911" s="221"/>
      <c r="O911" s="221"/>
      <c r="P911" s="221"/>
      <c r="Q911" s="221"/>
      <c r="R911" s="221"/>
      <c r="S911" s="221"/>
      <c r="T911" s="222"/>
      <c r="AT911" s="223" t="s">
        <v>145</v>
      </c>
      <c r="AU911" s="223" t="s">
        <v>85</v>
      </c>
      <c r="AV911" s="14" t="s">
        <v>144</v>
      </c>
      <c r="AW911" s="14" t="s">
        <v>35</v>
      </c>
      <c r="AX911" s="14" t="s">
        <v>83</v>
      </c>
      <c r="AY911" s="223" t="s">
        <v>137</v>
      </c>
    </row>
    <row r="912" spans="1:65" s="2" customFormat="1" ht="21.75" customHeight="1">
      <c r="A912" s="35"/>
      <c r="B912" s="36"/>
      <c r="C912" s="188" t="s">
        <v>861</v>
      </c>
      <c r="D912" s="188" t="s">
        <v>139</v>
      </c>
      <c r="E912" s="189" t="s">
        <v>1371</v>
      </c>
      <c r="F912" s="190" t="s">
        <v>1372</v>
      </c>
      <c r="G912" s="191" t="s">
        <v>216</v>
      </c>
      <c r="H912" s="192">
        <v>457.91</v>
      </c>
      <c r="I912" s="193"/>
      <c r="J912" s="194">
        <f>ROUND(I912*H912,2)</f>
        <v>0</v>
      </c>
      <c r="K912" s="190" t="s">
        <v>143</v>
      </c>
      <c r="L912" s="40"/>
      <c r="M912" s="195" t="s">
        <v>19</v>
      </c>
      <c r="N912" s="196" t="s">
        <v>46</v>
      </c>
      <c r="O912" s="65"/>
      <c r="P912" s="197">
        <f>O912*H912</f>
        <v>0</v>
      </c>
      <c r="Q912" s="197">
        <v>0</v>
      </c>
      <c r="R912" s="197">
        <f>Q912*H912</f>
        <v>0</v>
      </c>
      <c r="S912" s="197">
        <v>0</v>
      </c>
      <c r="T912" s="198">
        <f>S912*H912</f>
        <v>0</v>
      </c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R912" s="199" t="s">
        <v>178</v>
      </c>
      <c r="AT912" s="199" t="s">
        <v>139</v>
      </c>
      <c r="AU912" s="199" t="s">
        <v>85</v>
      </c>
      <c r="AY912" s="18" t="s">
        <v>137</v>
      </c>
      <c r="BE912" s="200">
        <f>IF(N912="základní",J912,0)</f>
        <v>0</v>
      </c>
      <c r="BF912" s="200">
        <f>IF(N912="snížená",J912,0)</f>
        <v>0</v>
      </c>
      <c r="BG912" s="200">
        <f>IF(N912="zákl. přenesená",J912,0)</f>
        <v>0</v>
      </c>
      <c r="BH912" s="200">
        <f>IF(N912="sníž. přenesená",J912,0)</f>
        <v>0</v>
      </c>
      <c r="BI912" s="200">
        <f>IF(N912="nulová",J912,0)</f>
        <v>0</v>
      </c>
      <c r="BJ912" s="18" t="s">
        <v>83</v>
      </c>
      <c r="BK912" s="200">
        <f>ROUND(I912*H912,2)</f>
        <v>0</v>
      </c>
      <c r="BL912" s="18" t="s">
        <v>178</v>
      </c>
      <c r="BM912" s="199" t="s">
        <v>1373</v>
      </c>
    </row>
    <row r="913" spans="2:51" s="15" customFormat="1" ht="11.25">
      <c r="B913" s="224"/>
      <c r="C913" s="225"/>
      <c r="D913" s="203" t="s">
        <v>145</v>
      </c>
      <c r="E913" s="226" t="s">
        <v>19</v>
      </c>
      <c r="F913" s="227" t="s">
        <v>939</v>
      </c>
      <c r="G913" s="225"/>
      <c r="H913" s="226" t="s">
        <v>19</v>
      </c>
      <c r="I913" s="228"/>
      <c r="J913" s="225"/>
      <c r="K913" s="225"/>
      <c r="L913" s="229"/>
      <c r="M913" s="230"/>
      <c r="N913" s="231"/>
      <c r="O913" s="231"/>
      <c r="P913" s="231"/>
      <c r="Q913" s="231"/>
      <c r="R913" s="231"/>
      <c r="S913" s="231"/>
      <c r="T913" s="232"/>
      <c r="AT913" s="233" t="s">
        <v>145</v>
      </c>
      <c r="AU913" s="233" t="s">
        <v>85</v>
      </c>
      <c r="AV913" s="15" t="s">
        <v>83</v>
      </c>
      <c r="AW913" s="15" t="s">
        <v>35</v>
      </c>
      <c r="AX913" s="15" t="s">
        <v>75</v>
      </c>
      <c r="AY913" s="233" t="s">
        <v>137</v>
      </c>
    </row>
    <row r="914" spans="2:51" s="13" customFormat="1" ht="11.25">
      <c r="B914" s="201"/>
      <c r="C914" s="202"/>
      <c r="D914" s="203" t="s">
        <v>145</v>
      </c>
      <c r="E914" s="204" t="s">
        <v>19</v>
      </c>
      <c r="F914" s="205" t="s">
        <v>959</v>
      </c>
      <c r="G914" s="202"/>
      <c r="H914" s="206">
        <v>457.91</v>
      </c>
      <c r="I914" s="207"/>
      <c r="J914" s="202"/>
      <c r="K914" s="202"/>
      <c r="L914" s="208"/>
      <c r="M914" s="209"/>
      <c r="N914" s="210"/>
      <c r="O914" s="210"/>
      <c r="P914" s="210"/>
      <c r="Q914" s="210"/>
      <c r="R914" s="210"/>
      <c r="S914" s="210"/>
      <c r="T914" s="211"/>
      <c r="AT914" s="212" t="s">
        <v>145</v>
      </c>
      <c r="AU914" s="212" t="s">
        <v>85</v>
      </c>
      <c r="AV914" s="13" t="s">
        <v>85</v>
      </c>
      <c r="AW914" s="13" t="s">
        <v>35</v>
      </c>
      <c r="AX914" s="13" t="s">
        <v>75</v>
      </c>
      <c r="AY914" s="212" t="s">
        <v>137</v>
      </c>
    </row>
    <row r="915" spans="2:51" s="14" customFormat="1" ht="11.25">
      <c r="B915" s="213"/>
      <c r="C915" s="214"/>
      <c r="D915" s="203" t="s">
        <v>145</v>
      </c>
      <c r="E915" s="215" t="s">
        <v>19</v>
      </c>
      <c r="F915" s="216" t="s">
        <v>147</v>
      </c>
      <c r="G915" s="214"/>
      <c r="H915" s="217">
        <v>457.91</v>
      </c>
      <c r="I915" s="218"/>
      <c r="J915" s="214"/>
      <c r="K915" s="214"/>
      <c r="L915" s="219"/>
      <c r="M915" s="220"/>
      <c r="N915" s="221"/>
      <c r="O915" s="221"/>
      <c r="P915" s="221"/>
      <c r="Q915" s="221"/>
      <c r="R915" s="221"/>
      <c r="S915" s="221"/>
      <c r="T915" s="222"/>
      <c r="AT915" s="223" t="s">
        <v>145</v>
      </c>
      <c r="AU915" s="223" t="s">
        <v>85</v>
      </c>
      <c r="AV915" s="14" t="s">
        <v>144</v>
      </c>
      <c r="AW915" s="14" t="s">
        <v>35</v>
      </c>
      <c r="AX915" s="14" t="s">
        <v>83</v>
      </c>
      <c r="AY915" s="223" t="s">
        <v>137</v>
      </c>
    </row>
    <row r="916" spans="1:65" s="2" customFormat="1" ht="16.5" customHeight="1">
      <c r="A916" s="35"/>
      <c r="B916" s="36"/>
      <c r="C916" s="234" t="s">
        <v>1374</v>
      </c>
      <c r="D916" s="234" t="s">
        <v>218</v>
      </c>
      <c r="E916" s="235" t="s">
        <v>1358</v>
      </c>
      <c r="F916" s="236" t="s">
        <v>1359</v>
      </c>
      <c r="G916" s="237" t="s">
        <v>216</v>
      </c>
      <c r="H916" s="238">
        <v>476.226</v>
      </c>
      <c r="I916" s="239"/>
      <c r="J916" s="240">
        <f>ROUND(I916*H916,2)</f>
        <v>0</v>
      </c>
      <c r="K916" s="236" t="s">
        <v>143</v>
      </c>
      <c r="L916" s="241"/>
      <c r="M916" s="242" t="s">
        <v>19</v>
      </c>
      <c r="N916" s="243" t="s">
        <v>46</v>
      </c>
      <c r="O916" s="65"/>
      <c r="P916" s="197">
        <f>O916*H916</f>
        <v>0</v>
      </c>
      <c r="Q916" s="197">
        <v>0</v>
      </c>
      <c r="R916" s="197">
        <f>Q916*H916</f>
        <v>0</v>
      </c>
      <c r="S916" s="197">
        <v>0</v>
      </c>
      <c r="T916" s="198">
        <f>S916*H916</f>
        <v>0</v>
      </c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R916" s="199" t="s">
        <v>207</v>
      </c>
      <c r="AT916" s="199" t="s">
        <v>218</v>
      </c>
      <c r="AU916" s="199" t="s">
        <v>85</v>
      </c>
      <c r="AY916" s="18" t="s">
        <v>137</v>
      </c>
      <c r="BE916" s="200">
        <f>IF(N916="základní",J916,0)</f>
        <v>0</v>
      </c>
      <c r="BF916" s="200">
        <f>IF(N916="snížená",J916,0)</f>
        <v>0</v>
      </c>
      <c r="BG916" s="200">
        <f>IF(N916="zákl. přenesená",J916,0)</f>
        <v>0</v>
      </c>
      <c r="BH916" s="200">
        <f>IF(N916="sníž. přenesená",J916,0)</f>
        <v>0</v>
      </c>
      <c r="BI916" s="200">
        <f>IF(N916="nulová",J916,0)</f>
        <v>0</v>
      </c>
      <c r="BJ916" s="18" t="s">
        <v>83</v>
      </c>
      <c r="BK916" s="200">
        <f>ROUND(I916*H916,2)</f>
        <v>0</v>
      </c>
      <c r="BL916" s="18" t="s">
        <v>178</v>
      </c>
      <c r="BM916" s="199" t="s">
        <v>1375</v>
      </c>
    </row>
    <row r="917" spans="1:65" s="2" customFormat="1" ht="16.5" customHeight="1">
      <c r="A917" s="35"/>
      <c r="B917" s="36"/>
      <c r="C917" s="234" t="s">
        <v>865</v>
      </c>
      <c r="D917" s="234" t="s">
        <v>218</v>
      </c>
      <c r="E917" s="235" t="s">
        <v>1376</v>
      </c>
      <c r="F917" s="236" t="s">
        <v>1377</v>
      </c>
      <c r="G917" s="237" t="s">
        <v>216</v>
      </c>
      <c r="H917" s="238">
        <v>476.226</v>
      </c>
      <c r="I917" s="239"/>
      <c r="J917" s="240">
        <f>ROUND(I917*H917,2)</f>
        <v>0</v>
      </c>
      <c r="K917" s="236" t="s">
        <v>143</v>
      </c>
      <c r="L917" s="241"/>
      <c r="M917" s="242" t="s">
        <v>19</v>
      </c>
      <c r="N917" s="243" t="s">
        <v>46</v>
      </c>
      <c r="O917" s="65"/>
      <c r="P917" s="197">
        <f>O917*H917</f>
        <v>0</v>
      </c>
      <c r="Q917" s="197">
        <v>0</v>
      </c>
      <c r="R917" s="197">
        <f>Q917*H917</f>
        <v>0</v>
      </c>
      <c r="S917" s="197">
        <v>0</v>
      </c>
      <c r="T917" s="198">
        <f>S917*H917</f>
        <v>0</v>
      </c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R917" s="199" t="s">
        <v>207</v>
      </c>
      <c r="AT917" s="199" t="s">
        <v>218</v>
      </c>
      <c r="AU917" s="199" t="s">
        <v>85</v>
      </c>
      <c r="AY917" s="18" t="s">
        <v>137</v>
      </c>
      <c r="BE917" s="200">
        <f>IF(N917="základní",J917,0)</f>
        <v>0</v>
      </c>
      <c r="BF917" s="200">
        <f>IF(N917="snížená",J917,0)</f>
        <v>0</v>
      </c>
      <c r="BG917" s="200">
        <f>IF(N917="zákl. přenesená",J917,0)</f>
        <v>0</v>
      </c>
      <c r="BH917" s="200">
        <f>IF(N917="sníž. přenesená",J917,0)</f>
        <v>0</v>
      </c>
      <c r="BI917" s="200">
        <f>IF(N917="nulová",J917,0)</f>
        <v>0</v>
      </c>
      <c r="BJ917" s="18" t="s">
        <v>83</v>
      </c>
      <c r="BK917" s="200">
        <f>ROUND(I917*H917,2)</f>
        <v>0</v>
      </c>
      <c r="BL917" s="18" t="s">
        <v>178</v>
      </c>
      <c r="BM917" s="199" t="s">
        <v>1378</v>
      </c>
    </row>
    <row r="918" spans="2:51" s="13" customFormat="1" ht="11.25">
      <c r="B918" s="201"/>
      <c r="C918" s="202"/>
      <c r="D918" s="203" t="s">
        <v>145</v>
      </c>
      <c r="E918" s="204" t="s">
        <v>19</v>
      </c>
      <c r="F918" s="205" t="s">
        <v>1379</v>
      </c>
      <c r="G918" s="202"/>
      <c r="H918" s="206">
        <v>476.226</v>
      </c>
      <c r="I918" s="207"/>
      <c r="J918" s="202"/>
      <c r="K918" s="202"/>
      <c r="L918" s="208"/>
      <c r="M918" s="209"/>
      <c r="N918" s="210"/>
      <c r="O918" s="210"/>
      <c r="P918" s="210"/>
      <c r="Q918" s="210"/>
      <c r="R918" s="210"/>
      <c r="S918" s="210"/>
      <c r="T918" s="211"/>
      <c r="AT918" s="212" t="s">
        <v>145</v>
      </c>
      <c r="AU918" s="212" t="s">
        <v>85</v>
      </c>
      <c r="AV918" s="13" t="s">
        <v>85</v>
      </c>
      <c r="AW918" s="13" t="s">
        <v>35</v>
      </c>
      <c r="AX918" s="13" t="s">
        <v>75</v>
      </c>
      <c r="AY918" s="212" t="s">
        <v>137</v>
      </c>
    </row>
    <row r="919" spans="2:51" s="14" customFormat="1" ht="11.25">
      <c r="B919" s="213"/>
      <c r="C919" s="214"/>
      <c r="D919" s="203" t="s">
        <v>145</v>
      </c>
      <c r="E919" s="215" t="s">
        <v>19</v>
      </c>
      <c r="F919" s="216" t="s">
        <v>147</v>
      </c>
      <c r="G919" s="214"/>
      <c r="H919" s="217">
        <v>476.226</v>
      </c>
      <c r="I919" s="218"/>
      <c r="J919" s="214"/>
      <c r="K919" s="214"/>
      <c r="L919" s="219"/>
      <c r="M919" s="220"/>
      <c r="N919" s="221"/>
      <c r="O919" s="221"/>
      <c r="P919" s="221"/>
      <c r="Q919" s="221"/>
      <c r="R919" s="221"/>
      <c r="S919" s="221"/>
      <c r="T919" s="222"/>
      <c r="AT919" s="223" t="s">
        <v>145</v>
      </c>
      <c r="AU919" s="223" t="s">
        <v>85</v>
      </c>
      <c r="AV919" s="14" t="s">
        <v>144</v>
      </c>
      <c r="AW919" s="14" t="s">
        <v>35</v>
      </c>
      <c r="AX919" s="14" t="s">
        <v>83</v>
      </c>
      <c r="AY919" s="223" t="s">
        <v>137</v>
      </c>
    </row>
    <row r="920" spans="1:65" s="2" customFormat="1" ht="16.5" customHeight="1">
      <c r="A920" s="35"/>
      <c r="B920" s="36"/>
      <c r="C920" s="188" t="s">
        <v>1380</v>
      </c>
      <c r="D920" s="188" t="s">
        <v>139</v>
      </c>
      <c r="E920" s="189" t="s">
        <v>1381</v>
      </c>
      <c r="F920" s="190" t="s">
        <v>1382</v>
      </c>
      <c r="G920" s="191" t="s">
        <v>224</v>
      </c>
      <c r="H920" s="192">
        <v>90.92</v>
      </c>
      <c r="I920" s="193"/>
      <c r="J920" s="194">
        <f>ROUND(I920*H920,2)</f>
        <v>0</v>
      </c>
      <c r="K920" s="190" t="s">
        <v>143</v>
      </c>
      <c r="L920" s="40"/>
      <c r="M920" s="195" t="s">
        <v>19</v>
      </c>
      <c r="N920" s="196" t="s">
        <v>46</v>
      </c>
      <c r="O920" s="65"/>
      <c r="P920" s="197">
        <f>O920*H920</f>
        <v>0</v>
      </c>
      <c r="Q920" s="197">
        <v>0</v>
      </c>
      <c r="R920" s="197">
        <f>Q920*H920</f>
        <v>0</v>
      </c>
      <c r="S920" s="197">
        <v>0</v>
      </c>
      <c r="T920" s="198">
        <f>S920*H920</f>
        <v>0</v>
      </c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R920" s="199" t="s">
        <v>178</v>
      </c>
      <c r="AT920" s="199" t="s">
        <v>139</v>
      </c>
      <c r="AU920" s="199" t="s">
        <v>85</v>
      </c>
      <c r="AY920" s="18" t="s">
        <v>137</v>
      </c>
      <c r="BE920" s="200">
        <f>IF(N920="základní",J920,0)</f>
        <v>0</v>
      </c>
      <c r="BF920" s="200">
        <f>IF(N920="snížená",J920,0)</f>
        <v>0</v>
      </c>
      <c r="BG920" s="200">
        <f>IF(N920="zákl. přenesená",J920,0)</f>
        <v>0</v>
      </c>
      <c r="BH920" s="200">
        <f>IF(N920="sníž. přenesená",J920,0)</f>
        <v>0</v>
      </c>
      <c r="BI920" s="200">
        <f>IF(N920="nulová",J920,0)</f>
        <v>0</v>
      </c>
      <c r="BJ920" s="18" t="s">
        <v>83</v>
      </c>
      <c r="BK920" s="200">
        <f>ROUND(I920*H920,2)</f>
        <v>0</v>
      </c>
      <c r="BL920" s="18" t="s">
        <v>178</v>
      </c>
      <c r="BM920" s="199" t="s">
        <v>1383</v>
      </c>
    </row>
    <row r="921" spans="2:51" s="13" customFormat="1" ht="11.25">
      <c r="B921" s="201"/>
      <c r="C921" s="202"/>
      <c r="D921" s="203" t="s">
        <v>145</v>
      </c>
      <c r="E921" s="204" t="s">
        <v>19</v>
      </c>
      <c r="F921" s="205" t="s">
        <v>1384</v>
      </c>
      <c r="G921" s="202"/>
      <c r="H921" s="206">
        <v>90.92</v>
      </c>
      <c r="I921" s="207"/>
      <c r="J921" s="202"/>
      <c r="K921" s="202"/>
      <c r="L921" s="208"/>
      <c r="M921" s="209"/>
      <c r="N921" s="210"/>
      <c r="O921" s="210"/>
      <c r="P921" s="210"/>
      <c r="Q921" s="210"/>
      <c r="R921" s="210"/>
      <c r="S921" s="210"/>
      <c r="T921" s="211"/>
      <c r="AT921" s="212" t="s">
        <v>145</v>
      </c>
      <c r="AU921" s="212" t="s">
        <v>85</v>
      </c>
      <c r="AV921" s="13" t="s">
        <v>85</v>
      </c>
      <c r="AW921" s="13" t="s">
        <v>35</v>
      </c>
      <c r="AX921" s="13" t="s">
        <v>75</v>
      </c>
      <c r="AY921" s="212" t="s">
        <v>137</v>
      </c>
    </row>
    <row r="922" spans="2:51" s="14" customFormat="1" ht="11.25">
      <c r="B922" s="213"/>
      <c r="C922" s="214"/>
      <c r="D922" s="203" t="s">
        <v>145</v>
      </c>
      <c r="E922" s="215" t="s">
        <v>19</v>
      </c>
      <c r="F922" s="216" t="s">
        <v>147</v>
      </c>
      <c r="G922" s="214"/>
      <c r="H922" s="217">
        <v>90.92</v>
      </c>
      <c r="I922" s="218"/>
      <c r="J922" s="214"/>
      <c r="K922" s="214"/>
      <c r="L922" s="219"/>
      <c r="M922" s="220"/>
      <c r="N922" s="221"/>
      <c r="O922" s="221"/>
      <c r="P922" s="221"/>
      <c r="Q922" s="221"/>
      <c r="R922" s="221"/>
      <c r="S922" s="221"/>
      <c r="T922" s="222"/>
      <c r="AT922" s="223" t="s">
        <v>145</v>
      </c>
      <c r="AU922" s="223" t="s">
        <v>85</v>
      </c>
      <c r="AV922" s="14" t="s">
        <v>144</v>
      </c>
      <c r="AW922" s="14" t="s">
        <v>35</v>
      </c>
      <c r="AX922" s="14" t="s">
        <v>83</v>
      </c>
      <c r="AY922" s="223" t="s">
        <v>137</v>
      </c>
    </row>
    <row r="923" spans="1:65" s="2" customFormat="1" ht="16.5" customHeight="1">
      <c r="A923" s="35"/>
      <c r="B923" s="36"/>
      <c r="C923" s="234" t="s">
        <v>875</v>
      </c>
      <c r="D923" s="234" t="s">
        <v>218</v>
      </c>
      <c r="E923" s="235" t="s">
        <v>1385</v>
      </c>
      <c r="F923" s="236" t="s">
        <v>1386</v>
      </c>
      <c r="G923" s="237" t="s">
        <v>224</v>
      </c>
      <c r="H923" s="238">
        <v>95.466</v>
      </c>
      <c r="I923" s="239"/>
      <c r="J923" s="240">
        <f>ROUND(I923*H923,2)</f>
        <v>0</v>
      </c>
      <c r="K923" s="236" t="s">
        <v>143</v>
      </c>
      <c r="L923" s="241"/>
      <c r="M923" s="242" t="s">
        <v>19</v>
      </c>
      <c r="N923" s="243" t="s">
        <v>46</v>
      </c>
      <c r="O923" s="65"/>
      <c r="P923" s="197">
        <f>O923*H923</f>
        <v>0</v>
      </c>
      <c r="Q923" s="197">
        <v>0</v>
      </c>
      <c r="R923" s="197">
        <f>Q923*H923</f>
        <v>0</v>
      </c>
      <c r="S923" s="197">
        <v>0</v>
      </c>
      <c r="T923" s="198">
        <f>S923*H923</f>
        <v>0</v>
      </c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R923" s="199" t="s">
        <v>207</v>
      </c>
      <c r="AT923" s="199" t="s">
        <v>218</v>
      </c>
      <c r="AU923" s="199" t="s">
        <v>85</v>
      </c>
      <c r="AY923" s="18" t="s">
        <v>137</v>
      </c>
      <c r="BE923" s="200">
        <f>IF(N923="základní",J923,0)</f>
        <v>0</v>
      </c>
      <c r="BF923" s="200">
        <f>IF(N923="snížená",J923,0)</f>
        <v>0</v>
      </c>
      <c r="BG923" s="200">
        <f>IF(N923="zákl. přenesená",J923,0)</f>
        <v>0</v>
      </c>
      <c r="BH923" s="200">
        <f>IF(N923="sníž. přenesená",J923,0)</f>
        <v>0</v>
      </c>
      <c r="BI923" s="200">
        <f>IF(N923="nulová",J923,0)</f>
        <v>0</v>
      </c>
      <c r="BJ923" s="18" t="s">
        <v>83</v>
      </c>
      <c r="BK923" s="200">
        <f>ROUND(I923*H923,2)</f>
        <v>0</v>
      </c>
      <c r="BL923" s="18" t="s">
        <v>178</v>
      </c>
      <c r="BM923" s="199" t="s">
        <v>1387</v>
      </c>
    </row>
    <row r="924" spans="2:51" s="13" customFormat="1" ht="11.25">
      <c r="B924" s="201"/>
      <c r="C924" s="202"/>
      <c r="D924" s="203" t="s">
        <v>145</v>
      </c>
      <c r="E924" s="204" t="s">
        <v>19</v>
      </c>
      <c r="F924" s="205" t="s">
        <v>1388</v>
      </c>
      <c r="G924" s="202"/>
      <c r="H924" s="206">
        <v>95.466</v>
      </c>
      <c r="I924" s="207"/>
      <c r="J924" s="202"/>
      <c r="K924" s="202"/>
      <c r="L924" s="208"/>
      <c r="M924" s="209"/>
      <c r="N924" s="210"/>
      <c r="O924" s="210"/>
      <c r="P924" s="210"/>
      <c r="Q924" s="210"/>
      <c r="R924" s="210"/>
      <c r="S924" s="210"/>
      <c r="T924" s="211"/>
      <c r="AT924" s="212" t="s">
        <v>145</v>
      </c>
      <c r="AU924" s="212" t="s">
        <v>85</v>
      </c>
      <c r="AV924" s="13" t="s">
        <v>85</v>
      </c>
      <c r="AW924" s="13" t="s">
        <v>35</v>
      </c>
      <c r="AX924" s="13" t="s">
        <v>75</v>
      </c>
      <c r="AY924" s="212" t="s">
        <v>137</v>
      </c>
    </row>
    <row r="925" spans="2:51" s="14" customFormat="1" ht="11.25">
      <c r="B925" s="213"/>
      <c r="C925" s="214"/>
      <c r="D925" s="203" t="s">
        <v>145</v>
      </c>
      <c r="E925" s="215" t="s">
        <v>19</v>
      </c>
      <c r="F925" s="216" t="s">
        <v>147</v>
      </c>
      <c r="G925" s="214"/>
      <c r="H925" s="217">
        <v>95.466</v>
      </c>
      <c r="I925" s="218"/>
      <c r="J925" s="214"/>
      <c r="K925" s="214"/>
      <c r="L925" s="219"/>
      <c r="M925" s="220"/>
      <c r="N925" s="221"/>
      <c r="O925" s="221"/>
      <c r="P925" s="221"/>
      <c r="Q925" s="221"/>
      <c r="R925" s="221"/>
      <c r="S925" s="221"/>
      <c r="T925" s="222"/>
      <c r="AT925" s="223" t="s">
        <v>145</v>
      </c>
      <c r="AU925" s="223" t="s">
        <v>85</v>
      </c>
      <c r="AV925" s="14" t="s">
        <v>144</v>
      </c>
      <c r="AW925" s="14" t="s">
        <v>35</v>
      </c>
      <c r="AX925" s="14" t="s">
        <v>83</v>
      </c>
      <c r="AY925" s="223" t="s">
        <v>137</v>
      </c>
    </row>
    <row r="926" spans="1:65" s="2" customFormat="1" ht="21.75" customHeight="1">
      <c r="A926" s="35"/>
      <c r="B926" s="36"/>
      <c r="C926" s="188" t="s">
        <v>1389</v>
      </c>
      <c r="D926" s="188" t="s">
        <v>139</v>
      </c>
      <c r="E926" s="189" t="s">
        <v>1390</v>
      </c>
      <c r="F926" s="190" t="s">
        <v>1391</v>
      </c>
      <c r="G926" s="191" t="s">
        <v>216</v>
      </c>
      <c r="H926" s="192">
        <v>915.82</v>
      </c>
      <c r="I926" s="193"/>
      <c r="J926" s="194">
        <f>ROUND(I926*H926,2)</f>
        <v>0</v>
      </c>
      <c r="K926" s="190" t="s">
        <v>143</v>
      </c>
      <c r="L926" s="40"/>
      <c r="M926" s="195" t="s">
        <v>19</v>
      </c>
      <c r="N926" s="196" t="s">
        <v>46</v>
      </c>
      <c r="O926" s="65"/>
      <c r="P926" s="197">
        <f>O926*H926</f>
        <v>0</v>
      </c>
      <c r="Q926" s="197">
        <v>0</v>
      </c>
      <c r="R926" s="197">
        <f>Q926*H926</f>
        <v>0</v>
      </c>
      <c r="S926" s="197">
        <v>0</v>
      </c>
      <c r="T926" s="198">
        <f>S926*H926</f>
        <v>0</v>
      </c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R926" s="199" t="s">
        <v>178</v>
      </c>
      <c r="AT926" s="199" t="s">
        <v>139</v>
      </c>
      <c r="AU926" s="199" t="s">
        <v>85</v>
      </c>
      <c r="AY926" s="18" t="s">
        <v>137</v>
      </c>
      <c r="BE926" s="200">
        <f>IF(N926="základní",J926,0)</f>
        <v>0</v>
      </c>
      <c r="BF926" s="200">
        <f>IF(N926="snížená",J926,0)</f>
        <v>0</v>
      </c>
      <c r="BG926" s="200">
        <f>IF(N926="zákl. přenesená",J926,0)</f>
        <v>0</v>
      </c>
      <c r="BH926" s="200">
        <f>IF(N926="sníž. přenesená",J926,0)</f>
        <v>0</v>
      </c>
      <c r="BI926" s="200">
        <f>IF(N926="nulová",J926,0)</f>
        <v>0</v>
      </c>
      <c r="BJ926" s="18" t="s">
        <v>83</v>
      </c>
      <c r="BK926" s="200">
        <f>ROUND(I926*H926,2)</f>
        <v>0</v>
      </c>
      <c r="BL926" s="18" t="s">
        <v>178</v>
      </c>
      <c r="BM926" s="199" t="s">
        <v>1392</v>
      </c>
    </row>
    <row r="927" spans="2:51" s="15" customFormat="1" ht="11.25">
      <c r="B927" s="224"/>
      <c r="C927" s="225"/>
      <c r="D927" s="203" t="s">
        <v>145</v>
      </c>
      <c r="E927" s="226" t="s">
        <v>19</v>
      </c>
      <c r="F927" s="227" t="s">
        <v>1393</v>
      </c>
      <c r="G927" s="225"/>
      <c r="H927" s="226" t="s">
        <v>19</v>
      </c>
      <c r="I927" s="228"/>
      <c r="J927" s="225"/>
      <c r="K927" s="225"/>
      <c r="L927" s="229"/>
      <c r="M927" s="230"/>
      <c r="N927" s="231"/>
      <c r="O927" s="231"/>
      <c r="P927" s="231"/>
      <c r="Q927" s="231"/>
      <c r="R927" s="231"/>
      <c r="S927" s="231"/>
      <c r="T927" s="232"/>
      <c r="AT927" s="233" t="s">
        <v>145</v>
      </c>
      <c r="AU927" s="233" t="s">
        <v>85</v>
      </c>
      <c r="AV927" s="15" t="s">
        <v>83</v>
      </c>
      <c r="AW927" s="15" t="s">
        <v>35</v>
      </c>
      <c r="AX927" s="15" t="s">
        <v>75</v>
      </c>
      <c r="AY927" s="233" t="s">
        <v>137</v>
      </c>
    </row>
    <row r="928" spans="2:51" s="13" customFormat="1" ht="11.25">
      <c r="B928" s="201"/>
      <c r="C928" s="202"/>
      <c r="D928" s="203" t="s">
        <v>145</v>
      </c>
      <c r="E928" s="204" t="s">
        <v>19</v>
      </c>
      <c r="F928" s="205" t="s">
        <v>1394</v>
      </c>
      <c r="G928" s="202"/>
      <c r="H928" s="206">
        <v>915.82</v>
      </c>
      <c r="I928" s="207"/>
      <c r="J928" s="202"/>
      <c r="K928" s="202"/>
      <c r="L928" s="208"/>
      <c r="M928" s="209"/>
      <c r="N928" s="210"/>
      <c r="O928" s="210"/>
      <c r="P928" s="210"/>
      <c r="Q928" s="210"/>
      <c r="R928" s="210"/>
      <c r="S928" s="210"/>
      <c r="T928" s="211"/>
      <c r="AT928" s="212" t="s">
        <v>145</v>
      </c>
      <c r="AU928" s="212" t="s">
        <v>85</v>
      </c>
      <c r="AV928" s="13" t="s">
        <v>85</v>
      </c>
      <c r="AW928" s="13" t="s">
        <v>35</v>
      </c>
      <c r="AX928" s="13" t="s">
        <v>75</v>
      </c>
      <c r="AY928" s="212" t="s">
        <v>137</v>
      </c>
    </row>
    <row r="929" spans="2:51" s="14" customFormat="1" ht="11.25">
      <c r="B929" s="213"/>
      <c r="C929" s="214"/>
      <c r="D929" s="203" t="s">
        <v>145</v>
      </c>
      <c r="E929" s="215" t="s">
        <v>19</v>
      </c>
      <c r="F929" s="216" t="s">
        <v>147</v>
      </c>
      <c r="G929" s="214"/>
      <c r="H929" s="217">
        <v>915.82</v>
      </c>
      <c r="I929" s="218"/>
      <c r="J929" s="214"/>
      <c r="K929" s="214"/>
      <c r="L929" s="219"/>
      <c r="M929" s="220"/>
      <c r="N929" s="221"/>
      <c r="O929" s="221"/>
      <c r="P929" s="221"/>
      <c r="Q929" s="221"/>
      <c r="R929" s="221"/>
      <c r="S929" s="221"/>
      <c r="T929" s="222"/>
      <c r="AT929" s="223" t="s">
        <v>145</v>
      </c>
      <c r="AU929" s="223" t="s">
        <v>85</v>
      </c>
      <c r="AV929" s="14" t="s">
        <v>144</v>
      </c>
      <c r="AW929" s="14" t="s">
        <v>35</v>
      </c>
      <c r="AX929" s="14" t="s">
        <v>83</v>
      </c>
      <c r="AY929" s="223" t="s">
        <v>137</v>
      </c>
    </row>
    <row r="930" spans="1:65" s="2" customFormat="1" ht="16.5" customHeight="1">
      <c r="A930" s="35"/>
      <c r="B930" s="36"/>
      <c r="C930" s="234" t="s">
        <v>879</v>
      </c>
      <c r="D930" s="234" t="s">
        <v>218</v>
      </c>
      <c r="E930" s="235" t="s">
        <v>1395</v>
      </c>
      <c r="F930" s="236" t="s">
        <v>1396</v>
      </c>
      <c r="G930" s="237" t="s">
        <v>216</v>
      </c>
      <c r="H930" s="238">
        <v>1053.193</v>
      </c>
      <c r="I930" s="239"/>
      <c r="J930" s="240">
        <f>ROUND(I930*H930,2)</f>
        <v>0</v>
      </c>
      <c r="K930" s="236" t="s">
        <v>143</v>
      </c>
      <c r="L930" s="241"/>
      <c r="M930" s="242" t="s">
        <v>19</v>
      </c>
      <c r="N930" s="243" t="s">
        <v>46</v>
      </c>
      <c r="O930" s="65"/>
      <c r="P930" s="197">
        <f>O930*H930</f>
        <v>0</v>
      </c>
      <c r="Q930" s="197">
        <v>0</v>
      </c>
      <c r="R930" s="197">
        <f>Q930*H930</f>
        <v>0</v>
      </c>
      <c r="S930" s="197">
        <v>0</v>
      </c>
      <c r="T930" s="198">
        <f>S930*H930</f>
        <v>0</v>
      </c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R930" s="199" t="s">
        <v>207</v>
      </c>
      <c r="AT930" s="199" t="s">
        <v>218</v>
      </c>
      <c r="AU930" s="199" t="s">
        <v>85</v>
      </c>
      <c r="AY930" s="18" t="s">
        <v>137</v>
      </c>
      <c r="BE930" s="200">
        <f>IF(N930="základní",J930,0)</f>
        <v>0</v>
      </c>
      <c r="BF930" s="200">
        <f>IF(N930="snížená",J930,0)</f>
        <v>0</v>
      </c>
      <c r="BG930" s="200">
        <f>IF(N930="zákl. přenesená",J930,0)</f>
        <v>0</v>
      </c>
      <c r="BH930" s="200">
        <f>IF(N930="sníž. přenesená",J930,0)</f>
        <v>0</v>
      </c>
      <c r="BI930" s="200">
        <f>IF(N930="nulová",J930,0)</f>
        <v>0</v>
      </c>
      <c r="BJ930" s="18" t="s">
        <v>83</v>
      </c>
      <c r="BK930" s="200">
        <f>ROUND(I930*H930,2)</f>
        <v>0</v>
      </c>
      <c r="BL930" s="18" t="s">
        <v>178</v>
      </c>
      <c r="BM930" s="199" t="s">
        <v>1397</v>
      </c>
    </row>
    <row r="931" spans="2:51" s="13" customFormat="1" ht="11.25">
      <c r="B931" s="201"/>
      <c r="C931" s="202"/>
      <c r="D931" s="203" t="s">
        <v>145</v>
      </c>
      <c r="E931" s="204" t="s">
        <v>19</v>
      </c>
      <c r="F931" s="205" t="s">
        <v>1398</v>
      </c>
      <c r="G931" s="202"/>
      <c r="H931" s="206">
        <v>1053.193</v>
      </c>
      <c r="I931" s="207"/>
      <c r="J931" s="202"/>
      <c r="K931" s="202"/>
      <c r="L931" s="208"/>
      <c r="M931" s="209"/>
      <c r="N931" s="210"/>
      <c r="O931" s="210"/>
      <c r="P931" s="210"/>
      <c r="Q931" s="210"/>
      <c r="R931" s="210"/>
      <c r="S931" s="210"/>
      <c r="T931" s="211"/>
      <c r="AT931" s="212" t="s">
        <v>145</v>
      </c>
      <c r="AU931" s="212" t="s">
        <v>85</v>
      </c>
      <c r="AV931" s="13" t="s">
        <v>85</v>
      </c>
      <c r="AW931" s="13" t="s">
        <v>35</v>
      </c>
      <c r="AX931" s="13" t="s">
        <v>75</v>
      </c>
      <c r="AY931" s="212" t="s">
        <v>137</v>
      </c>
    </row>
    <row r="932" spans="2:51" s="14" customFormat="1" ht="11.25">
      <c r="B932" s="213"/>
      <c r="C932" s="214"/>
      <c r="D932" s="203" t="s">
        <v>145</v>
      </c>
      <c r="E932" s="215" t="s">
        <v>19</v>
      </c>
      <c r="F932" s="216" t="s">
        <v>147</v>
      </c>
      <c r="G932" s="214"/>
      <c r="H932" s="217">
        <v>1053.193</v>
      </c>
      <c r="I932" s="218"/>
      <c r="J932" s="214"/>
      <c r="K932" s="214"/>
      <c r="L932" s="219"/>
      <c r="M932" s="220"/>
      <c r="N932" s="221"/>
      <c r="O932" s="221"/>
      <c r="P932" s="221"/>
      <c r="Q932" s="221"/>
      <c r="R932" s="221"/>
      <c r="S932" s="221"/>
      <c r="T932" s="222"/>
      <c r="AT932" s="223" t="s">
        <v>145</v>
      </c>
      <c r="AU932" s="223" t="s">
        <v>85</v>
      </c>
      <c r="AV932" s="14" t="s">
        <v>144</v>
      </c>
      <c r="AW932" s="14" t="s">
        <v>35</v>
      </c>
      <c r="AX932" s="14" t="s">
        <v>83</v>
      </c>
      <c r="AY932" s="223" t="s">
        <v>137</v>
      </c>
    </row>
    <row r="933" spans="1:65" s="2" customFormat="1" ht="21.75" customHeight="1">
      <c r="A933" s="35"/>
      <c r="B933" s="36"/>
      <c r="C933" s="188" t="s">
        <v>1399</v>
      </c>
      <c r="D933" s="188" t="s">
        <v>139</v>
      </c>
      <c r="E933" s="189" t="s">
        <v>1400</v>
      </c>
      <c r="F933" s="190" t="s">
        <v>1401</v>
      </c>
      <c r="G933" s="191" t="s">
        <v>216</v>
      </c>
      <c r="H933" s="192">
        <v>1266.435</v>
      </c>
      <c r="I933" s="193"/>
      <c r="J933" s="194">
        <f>ROUND(I933*H933,2)</f>
        <v>0</v>
      </c>
      <c r="K933" s="190" t="s">
        <v>143</v>
      </c>
      <c r="L933" s="40"/>
      <c r="M933" s="195" t="s">
        <v>19</v>
      </c>
      <c r="N933" s="196" t="s">
        <v>46</v>
      </c>
      <c r="O933" s="65"/>
      <c r="P933" s="197">
        <f>O933*H933</f>
        <v>0</v>
      </c>
      <c r="Q933" s="197">
        <v>0</v>
      </c>
      <c r="R933" s="197">
        <f>Q933*H933</f>
        <v>0</v>
      </c>
      <c r="S933" s="197">
        <v>0</v>
      </c>
      <c r="T933" s="198">
        <f>S933*H933</f>
        <v>0</v>
      </c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R933" s="199" t="s">
        <v>178</v>
      </c>
      <c r="AT933" s="199" t="s">
        <v>139</v>
      </c>
      <c r="AU933" s="199" t="s">
        <v>85</v>
      </c>
      <c r="AY933" s="18" t="s">
        <v>137</v>
      </c>
      <c r="BE933" s="200">
        <f>IF(N933="základní",J933,0)</f>
        <v>0</v>
      </c>
      <c r="BF933" s="200">
        <f>IF(N933="snížená",J933,0)</f>
        <v>0</v>
      </c>
      <c r="BG933" s="200">
        <f>IF(N933="zákl. přenesená",J933,0)</f>
        <v>0</v>
      </c>
      <c r="BH933" s="200">
        <f>IF(N933="sníž. přenesená",J933,0)</f>
        <v>0</v>
      </c>
      <c r="BI933" s="200">
        <f>IF(N933="nulová",J933,0)</f>
        <v>0</v>
      </c>
      <c r="BJ933" s="18" t="s">
        <v>83</v>
      </c>
      <c r="BK933" s="200">
        <f>ROUND(I933*H933,2)</f>
        <v>0</v>
      </c>
      <c r="BL933" s="18" t="s">
        <v>178</v>
      </c>
      <c r="BM933" s="199" t="s">
        <v>1402</v>
      </c>
    </row>
    <row r="934" spans="2:51" s="15" customFormat="1" ht="11.25">
      <c r="B934" s="224"/>
      <c r="C934" s="225"/>
      <c r="D934" s="203" t="s">
        <v>145</v>
      </c>
      <c r="E934" s="226" t="s">
        <v>19</v>
      </c>
      <c r="F934" s="227" t="s">
        <v>1403</v>
      </c>
      <c r="G934" s="225"/>
      <c r="H934" s="226" t="s">
        <v>19</v>
      </c>
      <c r="I934" s="228"/>
      <c r="J934" s="225"/>
      <c r="K934" s="225"/>
      <c r="L934" s="229"/>
      <c r="M934" s="230"/>
      <c r="N934" s="231"/>
      <c r="O934" s="231"/>
      <c r="P934" s="231"/>
      <c r="Q934" s="231"/>
      <c r="R934" s="231"/>
      <c r="S934" s="231"/>
      <c r="T934" s="232"/>
      <c r="AT934" s="233" t="s">
        <v>145</v>
      </c>
      <c r="AU934" s="233" t="s">
        <v>85</v>
      </c>
      <c r="AV934" s="15" t="s">
        <v>83</v>
      </c>
      <c r="AW934" s="15" t="s">
        <v>35</v>
      </c>
      <c r="AX934" s="15" t="s">
        <v>75</v>
      </c>
      <c r="AY934" s="233" t="s">
        <v>137</v>
      </c>
    </row>
    <row r="935" spans="2:51" s="13" customFormat="1" ht="11.25">
      <c r="B935" s="201"/>
      <c r="C935" s="202"/>
      <c r="D935" s="203" t="s">
        <v>145</v>
      </c>
      <c r="E935" s="204" t="s">
        <v>19</v>
      </c>
      <c r="F935" s="205" t="s">
        <v>1404</v>
      </c>
      <c r="G935" s="202"/>
      <c r="H935" s="206">
        <v>643.572</v>
      </c>
      <c r="I935" s="207"/>
      <c r="J935" s="202"/>
      <c r="K935" s="202"/>
      <c r="L935" s="208"/>
      <c r="M935" s="209"/>
      <c r="N935" s="210"/>
      <c r="O935" s="210"/>
      <c r="P935" s="210"/>
      <c r="Q935" s="210"/>
      <c r="R935" s="210"/>
      <c r="S935" s="210"/>
      <c r="T935" s="211"/>
      <c r="AT935" s="212" t="s">
        <v>145</v>
      </c>
      <c r="AU935" s="212" t="s">
        <v>85</v>
      </c>
      <c r="AV935" s="13" t="s">
        <v>85</v>
      </c>
      <c r="AW935" s="13" t="s">
        <v>35</v>
      </c>
      <c r="AX935" s="13" t="s">
        <v>75</v>
      </c>
      <c r="AY935" s="212" t="s">
        <v>137</v>
      </c>
    </row>
    <row r="936" spans="2:51" s="15" customFormat="1" ht="11.25">
      <c r="B936" s="224"/>
      <c r="C936" s="225"/>
      <c r="D936" s="203" t="s">
        <v>145</v>
      </c>
      <c r="E936" s="226" t="s">
        <v>19</v>
      </c>
      <c r="F936" s="227" t="s">
        <v>1405</v>
      </c>
      <c r="G936" s="225"/>
      <c r="H936" s="226" t="s">
        <v>19</v>
      </c>
      <c r="I936" s="228"/>
      <c r="J936" s="225"/>
      <c r="K936" s="225"/>
      <c r="L936" s="229"/>
      <c r="M936" s="230"/>
      <c r="N936" s="231"/>
      <c r="O936" s="231"/>
      <c r="P936" s="231"/>
      <c r="Q936" s="231"/>
      <c r="R936" s="231"/>
      <c r="S936" s="231"/>
      <c r="T936" s="232"/>
      <c r="AT936" s="233" t="s">
        <v>145</v>
      </c>
      <c r="AU936" s="233" t="s">
        <v>85</v>
      </c>
      <c r="AV936" s="15" t="s">
        <v>83</v>
      </c>
      <c r="AW936" s="15" t="s">
        <v>35</v>
      </c>
      <c r="AX936" s="15" t="s">
        <v>75</v>
      </c>
      <c r="AY936" s="233" t="s">
        <v>137</v>
      </c>
    </row>
    <row r="937" spans="2:51" s="13" customFormat="1" ht="11.25">
      <c r="B937" s="201"/>
      <c r="C937" s="202"/>
      <c r="D937" s="203" t="s">
        <v>145</v>
      </c>
      <c r="E937" s="204" t="s">
        <v>19</v>
      </c>
      <c r="F937" s="205" t="s">
        <v>1406</v>
      </c>
      <c r="G937" s="202"/>
      <c r="H937" s="206">
        <v>622.863</v>
      </c>
      <c r="I937" s="207"/>
      <c r="J937" s="202"/>
      <c r="K937" s="202"/>
      <c r="L937" s="208"/>
      <c r="M937" s="209"/>
      <c r="N937" s="210"/>
      <c r="O937" s="210"/>
      <c r="P937" s="210"/>
      <c r="Q937" s="210"/>
      <c r="R937" s="210"/>
      <c r="S937" s="210"/>
      <c r="T937" s="211"/>
      <c r="AT937" s="212" t="s">
        <v>145</v>
      </c>
      <c r="AU937" s="212" t="s">
        <v>85</v>
      </c>
      <c r="AV937" s="13" t="s">
        <v>85</v>
      </c>
      <c r="AW937" s="13" t="s">
        <v>35</v>
      </c>
      <c r="AX937" s="13" t="s">
        <v>75</v>
      </c>
      <c r="AY937" s="212" t="s">
        <v>137</v>
      </c>
    </row>
    <row r="938" spans="2:51" s="14" customFormat="1" ht="11.25">
      <c r="B938" s="213"/>
      <c r="C938" s="214"/>
      <c r="D938" s="203" t="s">
        <v>145</v>
      </c>
      <c r="E938" s="215" t="s">
        <v>19</v>
      </c>
      <c r="F938" s="216" t="s">
        <v>147</v>
      </c>
      <c r="G938" s="214"/>
      <c r="H938" s="217">
        <v>1266.435</v>
      </c>
      <c r="I938" s="218"/>
      <c r="J938" s="214"/>
      <c r="K938" s="214"/>
      <c r="L938" s="219"/>
      <c r="M938" s="220"/>
      <c r="N938" s="221"/>
      <c r="O938" s="221"/>
      <c r="P938" s="221"/>
      <c r="Q938" s="221"/>
      <c r="R938" s="221"/>
      <c r="S938" s="221"/>
      <c r="T938" s="222"/>
      <c r="AT938" s="223" t="s">
        <v>145</v>
      </c>
      <c r="AU938" s="223" t="s">
        <v>85</v>
      </c>
      <c r="AV938" s="14" t="s">
        <v>144</v>
      </c>
      <c r="AW938" s="14" t="s">
        <v>35</v>
      </c>
      <c r="AX938" s="14" t="s">
        <v>83</v>
      </c>
      <c r="AY938" s="223" t="s">
        <v>137</v>
      </c>
    </row>
    <row r="939" spans="1:65" s="2" customFormat="1" ht="16.5" customHeight="1">
      <c r="A939" s="35"/>
      <c r="B939" s="36"/>
      <c r="C939" s="234" t="s">
        <v>890</v>
      </c>
      <c r="D939" s="234" t="s">
        <v>218</v>
      </c>
      <c r="E939" s="235" t="s">
        <v>1407</v>
      </c>
      <c r="F939" s="236" t="s">
        <v>1408</v>
      </c>
      <c r="G939" s="237" t="s">
        <v>216</v>
      </c>
      <c r="H939" s="238">
        <v>1291.764</v>
      </c>
      <c r="I939" s="239"/>
      <c r="J939" s="240">
        <f>ROUND(I939*H939,2)</f>
        <v>0</v>
      </c>
      <c r="K939" s="236" t="s">
        <v>143</v>
      </c>
      <c r="L939" s="241"/>
      <c r="M939" s="242" t="s">
        <v>19</v>
      </c>
      <c r="N939" s="243" t="s">
        <v>46</v>
      </c>
      <c r="O939" s="65"/>
      <c r="P939" s="197">
        <f>O939*H939</f>
        <v>0</v>
      </c>
      <c r="Q939" s="197">
        <v>0</v>
      </c>
      <c r="R939" s="197">
        <f>Q939*H939</f>
        <v>0</v>
      </c>
      <c r="S939" s="197">
        <v>0</v>
      </c>
      <c r="T939" s="198">
        <f>S939*H939</f>
        <v>0</v>
      </c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R939" s="199" t="s">
        <v>207</v>
      </c>
      <c r="AT939" s="199" t="s">
        <v>218</v>
      </c>
      <c r="AU939" s="199" t="s">
        <v>85</v>
      </c>
      <c r="AY939" s="18" t="s">
        <v>137</v>
      </c>
      <c r="BE939" s="200">
        <f>IF(N939="základní",J939,0)</f>
        <v>0</v>
      </c>
      <c r="BF939" s="200">
        <f>IF(N939="snížená",J939,0)</f>
        <v>0</v>
      </c>
      <c r="BG939" s="200">
        <f>IF(N939="zákl. přenesená",J939,0)</f>
        <v>0</v>
      </c>
      <c r="BH939" s="200">
        <f>IF(N939="sníž. přenesená",J939,0)</f>
        <v>0</v>
      </c>
      <c r="BI939" s="200">
        <f>IF(N939="nulová",J939,0)</f>
        <v>0</v>
      </c>
      <c r="BJ939" s="18" t="s">
        <v>83</v>
      </c>
      <c r="BK939" s="200">
        <f>ROUND(I939*H939,2)</f>
        <v>0</v>
      </c>
      <c r="BL939" s="18" t="s">
        <v>178</v>
      </c>
      <c r="BM939" s="199" t="s">
        <v>1409</v>
      </c>
    </row>
    <row r="940" spans="2:51" s="13" customFormat="1" ht="11.25">
      <c r="B940" s="201"/>
      <c r="C940" s="202"/>
      <c r="D940" s="203" t="s">
        <v>145</v>
      </c>
      <c r="E940" s="204" t="s">
        <v>19</v>
      </c>
      <c r="F940" s="205" t="s">
        <v>1410</v>
      </c>
      <c r="G940" s="202"/>
      <c r="H940" s="206">
        <v>1291.764</v>
      </c>
      <c r="I940" s="207"/>
      <c r="J940" s="202"/>
      <c r="K940" s="202"/>
      <c r="L940" s="208"/>
      <c r="M940" s="209"/>
      <c r="N940" s="210"/>
      <c r="O940" s="210"/>
      <c r="P940" s="210"/>
      <c r="Q940" s="210"/>
      <c r="R940" s="210"/>
      <c r="S940" s="210"/>
      <c r="T940" s="211"/>
      <c r="AT940" s="212" t="s">
        <v>145</v>
      </c>
      <c r="AU940" s="212" t="s">
        <v>85</v>
      </c>
      <c r="AV940" s="13" t="s">
        <v>85</v>
      </c>
      <c r="AW940" s="13" t="s">
        <v>35</v>
      </c>
      <c r="AX940" s="13" t="s">
        <v>75</v>
      </c>
      <c r="AY940" s="212" t="s">
        <v>137</v>
      </c>
    </row>
    <row r="941" spans="2:51" s="14" customFormat="1" ht="11.25">
      <c r="B941" s="213"/>
      <c r="C941" s="214"/>
      <c r="D941" s="203" t="s">
        <v>145</v>
      </c>
      <c r="E941" s="215" t="s">
        <v>19</v>
      </c>
      <c r="F941" s="216" t="s">
        <v>147</v>
      </c>
      <c r="G941" s="214"/>
      <c r="H941" s="217">
        <v>1291.764</v>
      </c>
      <c r="I941" s="218"/>
      <c r="J941" s="214"/>
      <c r="K941" s="214"/>
      <c r="L941" s="219"/>
      <c r="M941" s="220"/>
      <c r="N941" s="221"/>
      <c r="O941" s="221"/>
      <c r="P941" s="221"/>
      <c r="Q941" s="221"/>
      <c r="R941" s="221"/>
      <c r="S941" s="221"/>
      <c r="T941" s="222"/>
      <c r="AT941" s="223" t="s">
        <v>145</v>
      </c>
      <c r="AU941" s="223" t="s">
        <v>85</v>
      </c>
      <c r="AV941" s="14" t="s">
        <v>144</v>
      </c>
      <c r="AW941" s="14" t="s">
        <v>35</v>
      </c>
      <c r="AX941" s="14" t="s">
        <v>83</v>
      </c>
      <c r="AY941" s="223" t="s">
        <v>137</v>
      </c>
    </row>
    <row r="942" spans="1:65" s="2" customFormat="1" ht="21.75" customHeight="1">
      <c r="A942" s="35"/>
      <c r="B942" s="36"/>
      <c r="C942" s="188" t="s">
        <v>1411</v>
      </c>
      <c r="D942" s="188" t="s">
        <v>139</v>
      </c>
      <c r="E942" s="189" t="s">
        <v>1412</v>
      </c>
      <c r="F942" s="190" t="s">
        <v>1413</v>
      </c>
      <c r="G942" s="191" t="s">
        <v>216</v>
      </c>
      <c r="H942" s="192">
        <v>8.787</v>
      </c>
      <c r="I942" s="193"/>
      <c r="J942" s="194">
        <f>ROUND(I942*H942,2)</f>
        <v>0</v>
      </c>
      <c r="K942" s="190" t="s">
        <v>143</v>
      </c>
      <c r="L942" s="40"/>
      <c r="M942" s="195" t="s">
        <v>19</v>
      </c>
      <c r="N942" s="196" t="s">
        <v>46</v>
      </c>
      <c r="O942" s="65"/>
      <c r="P942" s="197">
        <f>O942*H942</f>
        <v>0</v>
      </c>
      <c r="Q942" s="197">
        <v>0</v>
      </c>
      <c r="R942" s="197">
        <f>Q942*H942</f>
        <v>0</v>
      </c>
      <c r="S942" s="197">
        <v>0</v>
      </c>
      <c r="T942" s="198">
        <f>S942*H942</f>
        <v>0</v>
      </c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R942" s="199" t="s">
        <v>178</v>
      </c>
      <c r="AT942" s="199" t="s">
        <v>139</v>
      </c>
      <c r="AU942" s="199" t="s">
        <v>85</v>
      </c>
      <c r="AY942" s="18" t="s">
        <v>137</v>
      </c>
      <c r="BE942" s="200">
        <f>IF(N942="základní",J942,0)</f>
        <v>0</v>
      </c>
      <c r="BF942" s="200">
        <f>IF(N942="snížená",J942,0)</f>
        <v>0</v>
      </c>
      <c r="BG942" s="200">
        <f>IF(N942="zákl. přenesená",J942,0)</f>
        <v>0</v>
      </c>
      <c r="BH942" s="200">
        <f>IF(N942="sníž. přenesená",J942,0)</f>
        <v>0</v>
      </c>
      <c r="BI942" s="200">
        <f>IF(N942="nulová",J942,0)</f>
        <v>0</v>
      </c>
      <c r="BJ942" s="18" t="s">
        <v>83</v>
      </c>
      <c r="BK942" s="200">
        <f>ROUND(I942*H942,2)</f>
        <v>0</v>
      </c>
      <c r="BL942" s="18" t="s">
        <v>178</v>
      </c>
      <c r="BM942" s="199" t="s">
        <v>1414</v>
      </c>
    </row>
    <row r="943" spans="2:51" s="15" customFormat="1" ht="11.25">
      <c r="B943" s="224"/>
      <c r="C943" s="225"/>
      <c r="D943" s="203" t="s">
        <v>145</v>
      </c>
      <c r="E943" s="226" t="s">
        <v>19</v>
      </c>
      <c r="F943" s="227" t="s">
        <v>520</v>
      </c>
      <c r="G943" s="225"/>
      <c r="H943" s="226" t="s">
        <v>19</v>
      </c>
      <c r="I943" s="228"/>
      <c r="J943" s="225"/>
      <c r="K943" s="225"/>
      <c r="L943" s="229"/>
      <c r="M943" s="230"/>
      <c r="N943" s="231"/>
      <c r="O943" s="231"/>
      <c r="P943" s="231"/>
      <c r="Q943" s="231"/>
      <c r="R943" s="231"/>
      <c r="S943" s="231"/>
      <c r="T943" s="232"/>
      <c r="AT943" s="233" t="s">
        <v>145</v>
      </c>
      <c r="AU943" s="233" t="s">
        <v>85</v>
      </c>
      <c r="AV943" s="15" t="s">
        <v>83</v>
      </c>
      <c r="AW943" s="15" t="s">
        <v>35</v>
      </c>
      <c r="AX943" s="15" t="s">
        <v>75</v>
      </c>
      <c r="AY943" s="233" t="s">
        <v>137</v>
      </c>
    </row>
    <row r="944" spans="2:51" s="13" customFormat="1" ht="11.25">
      <c r="B944" s="201"/>
      <c r="C944" s="202"/>
      <c r="D944" s="203" t="s">
        <v>145</v>
      </c>
      <c r="E944" s="204" t="s">
        <v>19</v>
      </c>
      <c r="F944" s="205" t="s">
        <v>1325</v>
      </c>
      <c r="G944" s="202"/>
      <c r="H944" s="206">
        <v>1.766</v>
      </c>
      <c r="I944" s="207"/>
      <c r="J944" s="202"/>
      <c r="K944" s="202"/>
      <c r="L944" s="208"/>
      <c r="M944" s="209"/>
      <c r="N944" s="210"/>
      <c r="O944" s="210"/>
      <c r="P944" s="210"/>
      <c r="Q944" s="210"/>
      <c r="R944" s="210"/>
      <c r="S944" s="210"/>
      <c r="T944" s="211"/>
      <c r="AT944" s="212" t="s">
        <v>145</v>
      </c>
      <c r="AU944" s="212" t="s">
        <v>85</v>
      </c>
      <c r="AV944" s="13" t="s">
        <v>85</v>
      </c>
      <c r="AW944" s="13" t="s">
        <v>35</v>
      </c>
      <c r="AX944" s="13" t="s">
        <v>75</v>
      </c>
      <c r="AY944" s="212" t="s">
        <v>137</v>
      </c>
    </row>
    <row r="945" spans="2:51" s="15" customFormat="1" ht="11.25">
      <c r="B945" s="224"/>
      <c r="C945" s="225"/>
      <c r="D945" s="203" t="s">
        <v>145</v>
      </c>
      <c r="E945" s="226" t="s">
        <v>19</v>
      </c>
      <c r="F945" s="227" t="s">
        <v>1290</v>
      </c>
      <c r="G945" s="225"/>
      <c r="H945" s="226" t="s">
        <v>19</v>
      </c>
      <c r="I945" s="228"/>
      <c r="J945" s="225"/>
      <c r="K945" s="225"/>
      <c r="L945" s="229"/>
      <c r="M945" s="230"/>
      <c r="N945" s="231"/>
      <c r="O945" s="231"/>
      <c r="P945" s="231"/>
      <c r="Q945" s="231"/>
      <c r="R945" s="231"/>
      <c r="S945" s="231"/>
      <c r="T945" s="232"/>
      <c r="AT945" s="233" t="s">
        <v>145</v>
      </c>
      <c r="AU945" s="233" t="s">
        <v>85</v>
      </c>
      <c r="AV945" s="15" t="s">
        <v>83</v>
      </c>
      <c r="AW945" s="15" t="s">
        <v>35</v>
      </c>
      <c r="AX945" s="15" t="s">
        <v>75</v>
      </c>
      <c r="AY945" s="233" t="s">
        <v>137</v>
      </c>
    </row>
    <row r="946" spans="2:51" s="13" customFormat="1" ht="11.25">
      <c r="B946" s="201"/>
      <c r="C946" s="202"/>
      <c r="D946" s="203" t="s">
        <v>145</v>
      </c>
      <c r="E946" s="204" t="s">
        <v>19</v>
      </c>
      <c r="F946" s="205" t="s">
        <v>1326</v>
      </c>
      <c r="G946" s="202"/>
      <c r="H946" s="206">
        <v>7.021</v>
      </c>
      <c r="I946" s="207"/>
      <c r="J946" s="202"/>
      <c r="K946" s="202"/>
      <c r="L946" s="208"/>
      <c r="M946" s="209"/>
      <c r="N946" s="210"/>
      <c r="O946" s="210"/>
      <c r="P946" s="210"/>
      <c r="Q946" s="210"/>
      <c r="R946" s="210"/>
      <c r="S946" s="210"/>
      <c r="T946" s="211"/>
      <c r="AT946" s="212" t="s">
        <v>145</v>
      </c>
      <c r="AU946" s="212" t="s">
        <v>85</v>
      </c>
      <c r="AV946" s="13" t="s">
        <v>85</v>
      </c>
      <c r="AW946" s="13" t="s">
        <v>35</v>
      </c>
      <c r="AX946" s="13" t="s">
        <v>75</v>
      </c>
      <c r="AY946" s="212" t="s">
        <v>137</v>
      </c>
    </row>
    <row r="947" spans="2:51" s="14" customFormat="1" ht="11.25">
      <c r="B947" s="213"/>
      <c r="C947" s="214"/>
      <c r="D947" s="203" t="s">
        <v>145</v>
      </c>
      <c r="E947" s="215" t="s">
        <v>19</v>
      </c>
      <c r="F947" s="216" t="s">
        <v>147</v>
      </c>
      <c r="G947" s="214"/>
      <c r="H947" s="217">
        <v>8.786999999999999</v>
      </c>
      <c r="I947" s="218"/>
      <c r="J947" s="214"/>
      <c r="K947" s="214"/>
      <c r="L947" s="219"/>
      <c r="M947" s="220"/>
      <c r="N947" s="221"/>
      <c r="O947" s="221"/>
      <c r="P947" s="221"/>
      <c r="Q947" s="221"/>
      <c r="R947" s="221"/>
      <c r="S947" s="221"/>
      <c r="T947" s="222"/>
      <c r="AT947" s="223" t="s">
        <v>145</v>
      </c>
      <c r="AU947" s="223" t="s">
        <v>85</v>
      </c>
      <c r="AV947" s="14" t="s">
        <v>144</v>
      </c>
      <c r="AW947" s="14" t="s">
        <v>35</v>
      </c>
      <c r="AX947" s="14" t="s">
        <v>83</v>
      </c>
      <c r="AY947" s="223" t="s">
        <v>137</v>
      </c>
    </row>
    <row r="948" spans="1:65" s="2" customFormat="1" ht="16.5" customHeight="1">
      <c r="A948" s="35"/>
      <c r="B948" s="36"/>
      <c r="C948" s="234" t="s">
        <v>895</v>
      </c>
      <c r="D948" s="234" t="s">
        <v>218</v>
      </c>
      <c r="E948" s="235" t="s">
        <v>1415</v>
      </c>
      <c r="F948" s="236" t="s">
        <v>1416</v>
      </c>
      <c r="G948" s="237" t="s">
        <v>216</v>
      </c>
      <c r="H948" s="238">
        <v>9.226</v>
      </c>
      <c r="I948" s="239"/>
      <c r="J948" s="240">
        <f>ROUND(I948*H948,2)</f>
        <v>0</v>
      </c>
      <c r="K948" s="236" t="s">
        <v>143</v>
      </c>
      <c r="L948" s="241"/>
      <c r="M948" s="242" t="s">
        <v>19</v>
      </c>
      <c r="N948" s="243" t="s">
        <v>46</v>
      </c>
      <c r="O948" s="65"/>
      <c r="P948" s="197">
        <f>O948*H948</f>
        <v>0</v>
      </c>
      <c r="Q948" s="197">
        <v>0</v>
      </c>
      <c r="R948" s="197">
        <f>Q948*H948</f>
        <v>0</v>
      </c>
      <c r="S948" s="197">
        <v>0</v>
      </c>
      <c r="T948" s="198">
        <f>S948*H948</f>
        <v>0</v>
      </c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R948" s="199" t="s">
        <v>207</v>
      </c>
      <c r="AT948" s="199" t="s">
        <v>218</v>
      </c>
      <c r="AU948" s="199" t="s">
        <v>85</v>
      </c>
      <c r="AY948" s="18" t="s">
        <v>137</v>
      </c>
      <c r="BE948" s="200">
        <f>IF(N948="základní",J948,0)</f>
        <v>0</v>
      </c>
      <c r="BF948" s="200">
        <f>IF(N948="snížená",J948,0)</f>
        <v>0</v>
      </c>
      <c r="BG948" s="200">
        <f>IF(N948="zákl. přenesená",J948,0)</f>
        <v>0</v>
      </c>
      <c r="BH948" s="200">
        <f>IF(N948="sníž. přenesená",J948,0)</f>
        <v>0</v>
      </c>
      <c r="BI948" s="200">
        <f>IF(N948="nulová",J948,0)</f>
        <v>0</v>
      </c>
      <c r="BJ948" s="18" t="s">
        <v>83</v>
      </c>
      <c r="BK948" s="200">
        <f>ROUND(I948*H948,2)</f>
        <v>0</v>
      </c>
      <c r="BL948" s="18" t="s">
        <v>178</v>
      </c>
      <c r="BM948" s="199" t="s">
        <v>1417</v>
      </c>
    </row>
    <row r="949" spans="2:51" s="13" customFormat="1" ht="11.25">
      <c r="B949" s="201"/>
      <c r="C949" s="202"/>
      <c r="D949" s="203" t="s">
        <v>145</v>
      </c>
      <c r="E949" s="204" t="s">
        <v>19</v>
      </c>
      <c r="F949" s="205" t="s">
        <v>1418</v>
      </c>
      <c r="G949" s="202"/>
      <c r="H949" s="206">
        <v>9.226</v>
      </c>
      <c r="I949" s="207"/>
      <c r="J949" s="202"/>
      <c r="K949" s="202"/>
      <c r="L949" s="208"/>
      <c r="M949" s="209"/>
      <c r="N949" s="210"/>
      <c r="O949" s="210"/>
      <c r="P949" s="210"/>
      <c r="Q949" s="210"/>
      <c r="R949" s="210"/>
      <c r="S949" s="210"/>
      <c r="T949" s="211"/>
      <c r="AT949" s="212" t="s">
        <v>145</v>
      </c>
      <c r="AU949" s="212" t="s">
        <v>85</v>
      </c>
      <c r="AV949" s="13" t="s">
        <v>85</v>
      </c>
      <c r="AW949" s="13" t="s">
        <v>35</v>
      </c>
      <c r="AX949" s="13" t="s">
        <v>75</v>
      </c>
      <c r="AY949" s="212" t="s">
        <v>137</v>
      </c>
    </row>
    <row r="950" spans="2:51" s="14" customFormat="1" ht="11.25">
      <c r="B950" s="213"/>
      <c r="C950" s="214"/>
      <c r="D950" s="203" t="s">
        <v>145</v>
      </c>
      <c r="E950" s="215" t="s">
        <v>19</v>
      </c>
      <c r="F950" s="216" t="s">
        <v>147</v>
      </c>
      <c r="G950" s="214"/>
      <c r="H950" s="217">
        <v>9.226</v>
      </c>
      <c r="I950" s="218"/>
      <c r="J950" s="214"/>
      <c r="K950" s="214"/>
      <c r="L950" s="219"/>
      <c r="M950" s="220"/>
      <c r="N950" s="221"/>
      <c r="O950" s="221"/>
      <c r="P950" s="221"/>
      <c r="Q950" s="221"/>
      <c r="R950" s="221"/>
      <c r="S950" s="221"/>
      <c r="T950" s="222"/>
      <c r="AT950" s="223" t="s">
        <v>145</v>
      </c>
      <c r="AU950" s="223" t="s">
        <v>85</v>
      </c>
      <c r="AV950" s="14" t="s">
        <v>144</v>
      </c>
      <c r="AW950" s="14" t="s">
        <v>35</v>
      </c>
      <c r="AX950" s="14" t="s">
        <v>83</v>
      </c>
      <c r="AY950" s="223" t="s">
        <v>137</v>
      </c>
    </row>
    <row r="951" spans="1:65" s="2" customFormat="1" ht="21.75" customHeight="1">
      <c r="A951" s="35"/>
      <c r="B951" s="36"/>
      <c r="C951" s="188" t="s">
        <v>1419</v>
      </c>
      <c r="D951" s="188" t="s">
        <v>139</v>
      </c>
      <c r="E951" s="189" t="s">
        <v>1420</v>
      </c>
      <c r="F951" s="190" t="s">
        <v>1421</v>
      </c>
      <c r="G951" s="191" t="s">
        <v>216</v>
      </c>
      <c r="H951" s="192">
        <v>8.787</v>
      </c>
      <c r="I951" s="193"/>
      <c r="J951" s="194">
        <f>ROUND(I951*H951,2)</f>
        <v>0</v>
      </c>
      <c r="K951" s="190" t="s">
        <v>143</v>
      </c>
      <c r="L951" s="40"/>
      <c r="M951" s="195" t="s">
        <v>19</v>
      </c>
      <c r="N951" s="196" t="s">
        <v>46</v>
      </c>
      <c r="O951" s="65"/>
      <c r="P951" s="197">
        <f>O951*H951</f>
        <v>0</v>
      </c>
      <c r="Q951" s="197">
        <v>0</v>
      </c>
      <c r="R951" s="197">
        <f>Q951*H951</f>
        <v>0</v>
      </c>
      <c r="S951" s="197">
        <v>0</v>
      </c>
      <c r="T951" s="198">
        <f>S951*H951</f>
        <v>0</v>
      </c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R951" s="199" t="s">
        <v>178</v>
      </c>
      <c r="AT951" s="199" t="s">
        <v>139</v>
      </c>
      <c r="AU951" s="199" t="s">
        <v>85</v>
      </c>
      <c r="AY951" s="18" t="s">
        <v>137</v>
      </c>
      <c r="BE951" s="200">
        <f>IF(N951="základní",J951,0)</f>
        <v>0</v>
      </c>
      <c r="BF951" s="200">
        <f>IF(N951="snížená",J951,0)</f>
        <v>0</v>
      </c>
      <c r="BG951" s="200">
        <f>IF(N951="zákl. přenesená",J951,0)</f>
        <v>0</v>
      </c>
      <c r="BH951" s="200">
        <f>IF(N951="sníž. přenesená",J951,0)</f>
        <v>0</v>
      </c>
      <c r="BI951" s="200">
        <f>IF(N951="nulová",J951,0)</f>
        <v>0</v>
      </c>
      <c r="BJ951" s="18" t="s">
        <v>83</v>
      </c>
      <c r="BK951" s="200">
        <f>ROUND(I951*H951,2)</f>
        <v>0</v>
      </c>
      <c r="BL951" s="18" t="s">
        <v>178</v>
      </c>
      <c r="BM951" s="199" t="s">
        <v>1422</v>
      </c>
    </row>
    <row r="952" spans="2:51" s="15" customFormat="1" ht="11.25">
      <c r="B952" s="224"/>
      <c r="C952" s="225"/>
      <c r="D952" s="203" t="s">
        <v>145</v>
      </c>
      <c r="E952" s="226" t="s">
        <v>19</v>
      </c>
      <c r="F952" s="227" t="s">
        <v>520</v>
      </c>
      <c r="G952" s="225"/>
      <c r="H952" s="226" t="s">
        <v>19</v>
      </c>
      <c r="I952" s="228"/>
      <c r="J952" s="225"/>
      <c r="K952" s="225"/>
      <c r="L952" s="229"/>
      <c r="M952" s="230"/>
      <c r="N952" s="231"/>
      <c r="O952" s="231"/>
      <c r="P952" s="231"/>
      <c r="Q952" s="231"/>
      <c r="R952" s="231"/>
      <c r="S952" s="231"/>
      <c r="T952" s="232"/>
      <c r="AT952" s="233" t="s">
        <v>145</v>
      </c>
      <c r="AU952" s="233" t="s">
        <v>85</v>
      </c>
      <c r="AV952" s="15" t="s">
        <v>83</v>
      </c>
      <c r="AW952" s="15" t="s">
        <v>35</v>
      </c>
      <c r="AX952" s="15" t="s">
        <v>75</v>
      </c>
      <c r="AY952" s="233" t="s">
        <v>137</v>
      </c>
    </row>
    <row r="953" spans="2:51" s="13" customFormat="1" ht="11.25">
      <c r="B953" s="201"/>
      <c r="C953" s="202"/>
      <c r="D953" s="203" t="s">
        <v>145</v>
      </c>
      <c r="E953" s="204" t="s">
        <v>19</v>
      </c>
      <c r="F953" s="205" t="s">
        <v>1325</v>
      </c>
      <c r="G953" s="202"/>
      <c r="H953" s="206">
        <v>1.766</v>
      </c>
      <c r="I953" s="207"/>
      <c r="J953" s="202"/>
      <c r="K953" s="202"/>
      <c r="L953" s="208"/>
      <c r="M953" s="209"/>
      <c r="N953" s="210"/>
      <c r="O953" s="210"/>
      <c r="P953" s="210"/>
      <c r="Q953" s="210"/>
      <c r="R953" s="210"/>
      <c r="S953" s="210"/>
      <c r="T953" s="211"/>
      <c r="AT953" s="212" t="s">
        <v>145</v>
      </c>
      <c r="AU953" s="212" t="s">
        <v>85</v>
      </c>
      <c r="AV953" s="13" t="s">
        <v>85</v>
      </c>
      <c r="AW953" s="13" t="s">
        <v>35</v>
      </c>
      <c r="AX953" s="13" t="s">
        <v>75</v>
      </c>
      <c r="AY953" s="212" t="s">
        <v>137</v>
      </c>
    </row>
    <row r="954" spans="2:51" s="15" customFormat="1" ht="11.25">
      <c r="B954" s="224"/>
      <c r="C954" s="225"/>
      <c r="D954" s="203" t="s">
        <v>145</v>
      </c>
      <c r="E954" s="226" t="s">
        <v>19</v>
      </c>
      <c r="F954" s="227" t="s">
        <v>1290</v>
      </c>
      <c r="G954" s="225"/>
      <c r="H954" s="226" t="s">
        <v>19</v>
      </c>
      <c r="I954" s="228"/>
      <c r="J954" s="225"/>
      <c r="K954" s="225"/>
      <c r="L954" s="229"/>
      <c r="M954" s="230"/>
      <c r="N954" s="231"/>
      <c r="O954" s="231"/>
      <c r="P954" s="231"/>
      <c r="Q954" s="231"/>
      <c r="R954" s="231"/>
      <c r="S954" s="231"/>
      <c r="T954" s="232"/>
      <c r="AT954" s="233" t="s">
        <v>145</v>
      </c>
      <c r="AU954" s="233" t="s">
        <v>85</v>
      </c>
      <c r="AV954" s="15" t="s">
        <v>83</v>
      </c>
      <c r="AW954" s="15" t="s">
        <v>35</v>
      </c>
      <c r="AX954" s="15" t="s">
        <v>75</v>
      </c>
      <c r="AY954" s="233" t="s">
        <v>137</v>
      </c>
    </row>
    <row r="955" spans="2:51" s="13" customFormat="1" ht="11.25">
      <c r="B955" s="201"/>
      <c r="C955" s="202"/>
      <c r="D955" s="203" t="s">
        <v>145</v>
      </c>
      <c r="E955" s="204" t="s">
        <v>19</v>
      </c>
      <c r="F955" s="205" t="s">
        <v>1326</v>
      </c>
      <c r="G955" s="202"/>
      <c r="H955" s="206">
        <v>7.021</v>
      </c>
      <c r="I955" s="207"/>
      <c r="J955" s="202"/>
      <c r="K955" s="202"/>
      <c r="L955" s="208"/>
      <c r="M955" s="209"/>
      <c r="N955" s="210"/>
      <c r="O955" s="210"/>
      <c r="P955" s="210"/>
      <c r="Q955" s="210"/>
      <c r="R955" s="210"/>
      <c r="S955" s="210"/>
      <c r="T955" s="211"/>
      <c r="AT955" s="212" t="s">
        <v>145</v>
      </c>
      <c r="AU955" s="212" t="s">
        <v>85</v>
      </c>
      <c r="AV955" s="13" t="s">
        <v>85</v>
      </c>
      <c r="AW955" s="13" t="s">
        <v>35</v>
      </c>
      <c r="AX955" s="13" t="s">
        <v>75</v>
      </c>
      <c r="AY955" s="212" t="s">
        <v>137</v>
      </c>
    </row>
    <row r="956" spans="2:51" s="14" customFormat="1" ht="11.25">
      <c r="B956" s="213"/>
      <c r="C956" s="214"/>
      <c r="D956" s="203" t="s">
        <v>145</v>
      </c>
      <c r="E956" s="215" t="s">
        <v>19</v>
      </c>
      <c r="F956" s="216" t="s">
        <v>147</v>
      </c>
      <c r="G956" s="214"/>
      <c r="H956" s="217">
        <v>8.786999999999999</v>
      </c>
      <c r="I956" s="218"/>
      <c r="J956" s="214"/>
      <c r="K956" s="214"/>
      <c r="L956" s="219"/>
      <c r="M956" s="220"/>
      <c r="N956" s="221"/>
      <c r="O956" s="221"/>
      <c r="P956" s="221"/>
      <c r="Q956" s="221"/>
      <c r="R956" s="221"/>
      <c r="S956" s="221"/>
      <c r="T956" s="222"/>
      <c r="AT956" s="223" t="s">
        <v>145</v>
      </c>
      <c r="AU956" s="223" t="s">
        <v>85</v>
      </c>
      <c r="AV956" s="14" t="s">
        <v>144</v>
      </c>
      <c r="AW956" s="14" t="s">
        <v>35</v>
      </c>
      <c r="AX956" s="14" t="s">
        <v>83</v>
      </c>
      <c r="AY956" s="223" t="s">
        <v>137</v>
      </c>
    </row>
    <row r="957" spans="1:65" s="2" customFormat="1" ht="16.5" customHeight="1">
      <c r="A957" s="35"/>
      <c r="B957" s="36"/>
      <c r="C957" s="234" t="s">
        <v>899</v>
      </c>
      <c r="D957" s="234" t="s">
        <v>218</v>
      </c>
      <c r="E957" s="235" t="s">
        <v>1423</v>
      </c>
      <c r="F957" s="236" t="s">
        <v>1424</v>
      </c>
      <c r="G957" s="237" t="s">
        <v>216</v>
      </c>
      <c r="H957" s="238">
        <v>9.226</v>
      </c>
      <c r="I957" s="239"/>
      <c r="J957" s="240">
        <f>ROUND(I957*H957,2)</f>
        <v>0</v>
      </c>
      <c r="K957" s="236" t="s">
        <v>143</v>
      </c>
      <c r="L957" s="241"/>
      <c r="M957" s="242" t="s">
        <v>19</v>
      </c>
      <c r="N957" s="243" t="s">
        <v>46</v>
      </c>
      <c r="O957" s="65"/>
      <c r="P957" s="197">
        <f>O957*H957</f>
        <v>0</v>
      </c>
      <c r="Q957" s="197">
        <v>0</v>
      </c>
      <c r="R957" s="197">
        <f>Q957*H957</f>
        <v>0</v>
      </c>
      <c r="S957" s="197">
        <v>0</v>
      </c>
      <c r="T957" s="198">
        <f>S957*H957</f>
        <v>0</v>
      </c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R957" s="199" t="s">
        <v>207</v>
      </c>
      <c r="AT957" s="199" t="s">
        <v>218</v>
      </c>
      <c r="AU957" s="199" t="s">
        <v>85</v>
      </c>
      <c r="AY957" s="18" t="s">
        <v>137</v>
      </c>
      <c r="BE957" s="200">
        <f>IF(N957="základní",J957,0)</f>
        <v>0</v>
      </c>
      <c r="BF957" s="200">
        <f>IF(N957="snížená",J957,0)</f>
        <v>0</v>
      </c>
      <c r="BG957" s="200">
        <f>IF(N957="zákl. přenesená",J957,0)</f>
        <v>0</v>
      </c>
      <c r="BH957" s="200">
        <f>IF(N957="sníž. přenesená",J957,0)</f>
        <v>0</v>
      </c>
      <c r="BI957" s="200">
        <f>IF(N957="nulová",J957,0)</f>
        <v>0</v>
      </c>
      <c r="BJ957" s="18" t="s">
        <v>83</v>
      </c>
      <c r="BK957" s="200">
        <f>ROUND(I957*H957,2)</f>
        <v>0</v>
      </c>
      <c r="BL957" s="18" t="s">
        <v>178</v>
      </c>
      <c r="BM957" s="199" t="s">
        <v>1425</v>
      </c>
    </row>
    <row r="958" spans="2:51" s="13" customFormat="1" ht="11.25">
      <c r="B958" s="201"/>
      <c r="C958" s="202"/>
      <c r="D958" s="203" t="s">
        <v>145</v>
      </c>
      <c r="E958" s="204" t="s">
        <v>19</v>
      </c>
      <c r="F958" s="205" t="s">
        <v>1418</v>
      </c>
      <c r="G958" s="202"/>
      <c r="H958" s="206">
        <v>9.226</v>
      </c>
      <c r="I958" s="207"/>
      <c r="J958" s="202"/>
      <c r="K958" s="202"/>
      <c r="L958" s="208"/>
      <c r="M958" s="209"/>
      <c r="N958" s="210"/>
      <c r="O958" s="210"/>
      <c r="P958" s="210"/>
      <c r="Q958" s="210"/>
      <c r="R958" s="210"/>
      <c r="S958" s="210"/>
      <c r="T958" s="211"/>
      <c r="AT958" s="212" t="s">
        <v>145</v>
      </c>
      <c r="AU958" s="212" t="s">
        <v>85</v>
      </c>
      <c r="AV958" s="13" t="s">
        <v>85</v>
      </c>
      <c r="AW958" s="13" t="s">
        <v>35</v>
      </c>
      <c r="AX958" s="13" t="s">
        <v>75</v>
      </c>
      <c r="AY958" s="212" t="s">
        <v>137</v>
      </c>
    </row>
    <row r="959" spans="2:51" s="14" customFormat="1" ht="11.25">
      <c r="B959" s="213"/>
      <c r="C959" s="214"/>
      <c r="D959" s="203" t="s">
        <v>145</v>
      </c>
      <c r="E959" s="215" t="s">
        <v>19</v>
      </c>
      <c r="F959" s="216" t="s">
        <v>147</v>
      </c>
      <c r="G959" s="214"/>
      <c r="H959" s="217">
        <v>9.226</v>
      </c>
      <c r="I959" s="218"/>
      <c r="J959" s="214"/>
      <c r="K959" s="214"/>
      <c r="L959" s="219"/>
      <c r="M959" s="220"/>
      <c r="N959" s="221"/>
      <c r="O959" s="221"/>
      <c r="P959" s="221"/>
      <c r="Q959" s="221"/>
      <c r="R959" s="221"/>
      <c r="S959" s="221"/>
      <c r="T959" s="222"/>
      <c r="AT959" s="223" t="s">
        <v>145</v>
      </c>
      <c r="AU959" s="223" t="s">
        <v>85</v>
      </c>
      <c r="AV959" s="14" t="s">
        <v>144</v>
      </c>
      <c r="AW959" s="14" t="s">
        <v>35</v>
      </c>
      <c r="AX959" s="14" t="s">
        <v>83</v>
      </c>
      <c r="AY959" s="223" t="s">
        <v>137</v>
      </c>
    </row>
    <row r="960" spans="1:65" s="2" customFormat="1" ht="21.75" customHeight="1">
      <c r="A960" s="35"/>
      <c r="B960" s="36"/>
      <c r="C960" s="188" t="s">
        <v>1426</v>
      </c>
      <c r="D960" s="188" t="s">
        <v>139</v>
      </c>
      <c r="E960" s="189" t="s">
        <v>1420</v>
      </c>
      <c r="F960" s="190" t="s">
        <v>1421</v>
      </c>
      <c r="G960" s="191" t="s">
        <v>216</v>
      </c>
      <c r="H960" s="192">
        <v>643.572</v>
      </c>
      <c r="I960" s="193"/>
      <c r="J960" s="194">
        <f>ROUND(I960*H960,2)</f>
        <v>0</v>
      </c>
      <c r="K960" s="190" t="s">
        <v>143</v>
      </c>
      <c r="L960" s="40"/>
      <c r="M960" s="195" t="s">
        <v>19</v>
      </c>
      <c r="N960" s="196" t="s">
        <v>46</v>
      </c>
      <c r="O960" s="65"/>
      <c r="P960" s="197">
        <f>O960*H960</f>
        <v>0</v>
      </c>
      <c r="Q960" s="197">
        <v>0</v>
      </c>
      <c r="R960" s="197">
        <f>Q960*H960</f>
        <v>0</v>
      </c>
      <c r="S960" s="197">
        <v>0</v>
      </c>
      <c r="T960" s="198">
        <f>S960*H960</f>
        <v>0</v>
      </c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R960" s="199" t="s">
        <v>178</v>
      </c>
      <c r="AT960" s="199" t="s">
        <v>139</v>
      </c>
      <c r="AU960" s="199" t="s">
        <v>85</v>
      </c>
      <c r="AY960" s="18" t="s">
        <v>137</v>
      </c>
      <c r="BE960" s="200">
        <f>IF(N960="základní",J960,0)</f>
        <v>0</v>
      </c>
      <c r="BF960" s="200">
        <f>IF(N960="snížená",J960,0)</f>
        <v>0</v>
      </c>
      <c r="BG960" s="200">
        <f>IF(N960="zákl. přenesená",J960,0)</f>
        <v>0</v>
      </c>
      <c r="BH960" s="200">
        <f>IF(N960="sníž. přenesená",J960,0)</f>
        <v>0</v>
      </c>
      <c r="BI960" s="200">
        <f>IF(N960="nulová",J960,0)</f>
        <v>0</v>
      </c>
      <c r="BJ960" s="18" t="s">
        <v>83</v>
      </c>
      <c r="BK960" s="200">
        <f>ROUND(I960*H960,2)</f>
        <v>0</v>
      </c>
      <c r="BL960" s="18" t="s">
        <v>178</v>
      </c>
      <c r="BM960" s="199" t="s">
        <v>1427</v>
      </c>
    </row>
    <row r="961" spans="2:51" s="15" customFormat="1" ht="11.25">
      <c r="B961" s="224"/>
      <c r="C961" s="225"/>
      <c r="D961" s="203" t="s">
        <v>145</v>
      </c>
      <c r="E961" s="226" t="s">
        <v>19</v>
      </c>
      <c r="F961" s="227" t="s">
        <v>1428</v>
      </c>
      <c r="G961" s="225"/>
      <c r="H961" s="226" t="s">
        <v>19</v>
      </c>
      <c r="I961" s="228"/>
      <c r="J961" s="225"/>
      <c r="K961" s="225"/>
      <c r="L961" s="229"/>
      <c r="M961" s="230"/>
      <c r="N961" s="231"/>
      <c r="O961" s="231"/>
      <c r="P961" s="231"/>
      <c r="Q961" s="231"/>
      <c r="R961" s="231"/>
      <c r="S961" s="231"/>
      <c r="T961" s="232"/>
      <c r="AT961" s="233" t="s">
        <v>145</v>
      </c>
      <c r="AU961" s="233" t="s">
        <v>85</v>
      </c>
      <c r="AV961" s="15" t="s">
        <v>83</v>
      </c>
      <c r="AW961" s="15" t="s">
        <v>35</v>
      </c>
      <c r="AX961" s="15" t="s">
        <v>75</v>
      </c>
      <c r="AY961" s="233" t="s">
        <v>137</v>
      </c>
    </row>
    <row r="962" spans="2:51" s="13" customFormat="1" ht="11.25">
      <c r="B962" s="201"/>
      <c r="C962" s="202"/>
      <c r="D962" s="203" t="s">
        <v>145</v>
      </c>
      <c r="E962" s="204" t="s">
        <v>19</v>
      </c>
      <c r="F962" s="205" t="s">
        <v>1404</v>
      </c>
      <c r="G962" s="202"/>
      <c r="H962" s="206">
        <v>643.572</v>
      </c>
      <c r="I962" s="207"/>
      <c r="J962" s="202"/>
      <c r="K962" s="202"/>
      <c r="L962" s="208"/>
      <c r="M962" s="209"/>
      <c r="N962" s="210"/>
      <c r="O962" s="210"/>
      <c r="P962" s="210"/>
      <c r="Q962" s="210"/>
      <c r="R962" s="210"/>
      <c r="S962" s="210"/>
      <c r="T962" s="211"/>
      <c r="AT962" s="212" t="s">
        <v>145</v>
      </c>
      <c r="AU962" s="212" t="s">
        <v>85</v>
      </c>
      <c r="AV962" s="13" t="s">
        <v>85</v>
      </c>
      <c r="AW962" s="13" t="s">
        <v>35</v>
      </c>
      <c r="AX962" s="13" t="s">
        <v>75</v>
      </c>
      <c r="AY962" s="212" t="s">
        <v>137</v>
      </c>
    </row>
    <row r="963" spans="2:51" s="14" customFormat="1" ht="11.25">
      <c r="B963" s="213"/>
      <c r="C963" s="214"/>
      <c r="D963" s="203" t="s">
        <v>145</v>
      </c>
      <c r="E963" s="215" t="s">
        <v>19</v>
      </c>
      <c r="F963" s="216" t="s">
        <v>147</v>
      </c>
      <c r="G963" s="214"/>
      <c r="H963" s="217">
        <v>643.572</v>
      </c>
      <c r="I963" s="218"/>
      <c r="J963" s="214"/>
      <c r="K963" s="214"/>
      <c r="L963" s="219"/>
      <c r="M963" s="220"/>
      <c r="N963" s="221"/>
      <c r="O963" s="221"/>
      <c r="P963" s="221"/>
      <c r="Q963" s="221"/>
      <c r="R963" s="221"/>
      <c r="S963" s="221"/>
      <c r="T963" s="222"/>
      <c r="AT963" s="223" t="s">
        <v>145</v>
      </c>
      <c r="AU963" s="223" t="s">
        <v>85</v>
      </c>
      <c r="AV963" s="14" t="s">
        <v>144</v>
      </c>
      <c r="AW963" s="14" t="s">
        <v>35</v>
      </c>
      <c r="AX963" s="14" t="s">
        <v>83</v>
      </c>
      <c r="AY963" s="223" t="s">
        <v>137</v>
      </c>
    </row>
    <row r="964" spans="1:65" s="2" customFormat="1" ht="16.5" customHeight="1">
      <c r="A964" s="35"/>
      <c r="B964" s="36"/>
      <c r="C964" s="234" t="s">
        <v>904</v>
      </c>
      <c r="D964" s="234" t="s">
        <v>218</v>
      </c>
      <c r="E964" s="235" t="s">
        <v>1429</v>
      </c>
      <c r="F964" s="236" t="s">
        <v>1430</v>
      </c>
      <c r="G964" s="237" t="s">
        <v>216</v>
      </c>
      <c r="H964" s="238">
        <v>656.443</v>
      </c>
      <c r="I964" s="239"/>
      <c r="J964" s="240">
        <f>ROUND(I964*H964,2)</f>
        <v>0</v>
      </c>
      <c r="K964" s="236" t="s">
        <v>143</v>
      </c>
      <c r="L964" s="241"/>
      <c r="M964" s="242" t="s">
        <v>19</v>
      </c>
      <c r="N964" s="243" t="s">
        <v>46</v>
      </c>
      <c r="O964" s="65"/>
      <c r="P964" s="197">
        <f>O964*H964</f>
        <v>0</v>
      </c>
      <c r="Q964" s="197">
        <v>0</v>
      </c>
      <c r="R964" s="197">
        <f>Q964*H964</f>
        <v>0</v>
      </c>
      <c r="S964" s="197">
        <v>0</v>
      </c>
      <c r="T964" s="198">
        <f>S964*H964</f>
        <v>0</v>
      </c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R964" s="199" t="s">
        <v>207</v>
      </c>
      <c r="AT964" s="199" t="s">
        <v>218</v>
      </c>
      <c r="AU964" s="199" t="s">
        <v>85</v>
      </c>
      <c r="AY964" s="18" t="s">
        <v>137</v>
      </c>
      <c r="BE964" s="200">
        <f>IF(N964="základní",J964,0)</f>
        <v>0</v>
      </c>
      <c r="BF964" s="200">
        <f>IF(N964="snížená",J964,0)</f>
        <v>0</v>
      </c>
      <c r="BG964" s="200">
        <f>IF(N964="zákl. přenesená",J964,0)</f>
        <v>0</v>
      </c>
      <c r="BH964" s="200">
        <f>IF(N964="sníž. přenesená",J964,0)</f>
        <v>0</v>
      </c>
      <c r="BI964" s="200">
        <f>IF(N964="nulová",J964,0)</f>
        <v>0</v>
      </c>
      <c r="BJ964" s="18" t="s">
        <v>83</v>
      </c>
      <c r="BK964" s="200">
        <f>ROUND(I964*H964,2)</f>
        <v>0</v>
      </c>
      <c r="BL964" s="18" t="s">
        <v>178</v>
      </c>
      <c r="BM964" s="199" t="s">
        <v>1431</v>
      </c>
    </row>
    <row r="965" spans="1:65" s="2" customFormat="1" ht="16.5" customHeight="1">
      <c r="A965" s="35"/>
      <c r="B965" s="36"/>
      <c r="C965" s="188" t="s">
        <v>1432</v>
      </c>
      <c r="D965" s="188" t="s">
        <v>139</v>
      </c>
      <c r="E965" s="189" t="s">
        <v>1433</v>
      </c>
      <c r="F965" s="190" t="s">
        <v>1434</v>
      </c>
      <c r="G965" s="191" t="s">
        <v>216</v>
      </c>
      <c r="H965" s="192">
        <v>20.709</v>
      </c>
      <c r="I965" s="193"/>
      <c r="J965" s="194">
        <f>ROUND(I965*H965,2)</f>
        <v>0</v>
      </c>
      <c r="K965" s="190" t="s">
        <v>143</v>
      </c>
      <c r="L965" s="40"/>
      <c r="M965" s="195" t="s">
        <v>19</v>
      </c>
      <c r="N965" s="196" t="s">
        <v>46</v>
      </c>
      <c r="O965" s="65"/>
      <c r="P965" s="197">
        <f>O965*H965</f>
        <v>0</v>
      </c>
      <c r="Q965" s="197">
        <v>0</v>
      </c>
      <c r="R965" s="197">
        <f>Q965*H965</f>
        <v>0</v>
      </c>
      <c r="S965" s="197">
        <v>0</v>
      </c>
      <c r="T965" s="198">
        <f>S965*H965</f>
        <v>0</v>
      </c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R965" s="199" t="s">
        <v>178</v>
      </c>
      <c r="AT965" s="199" t="s">
        <v>139</v>
      </c>
      <c r="AU965" s="199" t="s">
        <v>85</v>
      </c>
      <c r="AY965" s="18" t="s">
        <v>137</v>
      </c>
      <c r="BE965" s="200">
        <f>IF(N965="základní",J965,0)</f>
        <v>0</v>
      </c>
      <c r="BF965" s="200">
        <f>IF(N965="snížená",J965,0)</f>
        <v>0</v>
      </c>
      <c r="BG965" s="200">
        <f>IF(N965="zákl. přenesená",J965,0)</f>
        <v>0</v>
      </c>
      <c r="BH965" s="200">
        <f>IF(N965="sníž. přenesená",J965,0)</f>
        <v>0</v>
      </c>
      <c r="BI965" s="200">
        <f>IF(N965="nulová",J965,0)</f>
        <v>0</v>
      </c>
      <c r="BJ965" s="18" t="s">
        <v>83</v>
      </c>
      <c r="BK965" s="200">
        <f>ROUND(I965*H965,2)</f>
        <v>0</v>
      </c>
      <c r="BL965" s="18" t="s">
        <v>178</v>
      </c>
      <c r="BM965" s="199" t="s">
        <v>1435</v>
      </c>
    </row>
    <row r="966" spans="2:51" s="15" customFormat="1" ht="11.25">
      <c r="B966" s="224"/>
      <c r="C966" s="225"/>
      <c r="D966" s="203" t="s">
        <v>145</v>
      </c>
      <c r="E966" s="226" t="s">
        <v>19</v>
      </c>
      <c r="F966" s="227" t="s">
        <v>1436</v>
      </c>
      <c r="G966" s="225"/>
      <c r="H966" s="226" t="s">
        <v>19</v>
      </c>
      <c r="I966" s="228"/>
      <c r="J966" s="225"/>
      <c r="K966" s="225"/>
      <c r="L966" s="229"/>
      <c r="M966" s="230"/>
      <c r="N966" s="231"/>
      <c r="O966" s="231"/>
      <c r="P966" s="231"/>
      <c r="Q966" s="231"/>
      <c r="R966" s="231"/>
      <c r="S966" s="231"/>
      <c r="T966" s="232"/>
      <c r="AT966" s="233" t="s">
        <v>145</v>
      </c>
      <c r="AU966" s="233" t="s">
        <v>85</v>
      </c>
      <c r="AV966" s="15" t="s">
        <v>83</v>
      </c>
      <c r="AW966" s="15" t="s">
        <v>35</v>
      </c>
      <c r="AX966" s="15" t="s">
        <v>75</v>
      </c>
      <c r="AY966" s="233" t="s">
        <v>137</v>
      </c>
    </row>
    <row r="967" spans="2:51" s="13" customFormat="1" ht="11.25">
      <c r="B967" s="201"/>
      <c r="C967" s="202"/>
      <c r="D967" s="203" t="s">
        <v>145</v>
      </c>
      <c r="E967" s="204" t="s">
        <v>19</v>
      </c>
      <c r="F967" s="205" t="s">
        <v>1437</v>
      </c>
      <c r="G967" s="202"/>
      <c r="H967" s="206">
        <v>20.709</v>
      </c>
      <c r="I967" s="207"/>
      <c r="J967" s="202"/>
      <c r="K967" s="202"/>
      <c r="L967" s="208"/>
      <c r="M967" s="209"/>
      <c r="N967" s="210"/>
      <c r="O967" s="210"/>
      <c r="P967" s="210"/>
      <c r="Q967" s="210"/>
      <c r="R967" s="210"/>
      <c r="S967" s="210"/>
      <c r="T967" s="211"/>
      <c r="AT967" s="212" t="s">
        <v>145</v>
      </c>
      <c r="AU967" s="212" t="s">
        <v>85</v>
      </c>
      <c r="AV967" s="13" t="s">
        <v>85</v>
      </c>
      <c r="AW967" s="13" t="s">
        <v>35</v>
      </c>
      <c r="AX967" s="13" t="s">
        <v>75</v>
      </c>
      <c r="AY967" s="212" t="s">
        <v>137</v>
      </c>
    </row>
    <row r="968" spans="2:51" s="14" customFormat="1" ht="11.25">
      <c r="B968" s="213"/>
      <c r="C968" s="214"/>
      <c r="D968" s="203" t="s">
        <v>145</v>
      </c>
      <c r="E968" s="215" t="s">
        <v>19</v>
      </c>
      <c r="F968" s="216" t="s">
        <v>147</v>
      </c>
      <c r="G968" s="214"/>
      <c r="H968" s="217">
        <v>20.709</v>
      </c>
      <c r="I968" s="218"/>
      <c r="J968" s="214"/>
      <c r="K968" s="214"/>
      <c r="L968" s="219"/>
      <c r="M968" s="220"/>
      <c r="N968" s="221"/>
      <c r="O968" s="221"/>
      <c r="P968" s="221"/>
      <c r="Q968" s="221"/>
      <c r="R968" s="221"/>
      <c r="S968" s="221"/>
      <c r="T968" s="222"/>
      <c r="AT968" s="223" t="s">
        <v>145</v>
      </c>
      <c r="AU968" s="223" t="s">
        <v>85</v>
      </c>
      <c r="AV968" s="14" t="s">
        <v>144</v>
      </c>
      <c r="AW968" s="14" t="s">
        <v>35</v>
      </c>
      <c r="AX968" s="14" t="s">
        <v>83</v>
      </c>
      <c r="AY968" s="223" t="s">
        <v>137</v>
      </c>
    </row>
    <row r="969" spans="1:65" s="2" customFormat="1" ht="16.5" customHeight="1">
      <c r="A969" s="35"/>
      <c r="B969" s="36"/>
      <c r="C969" s="234" t="s">
        <v>908</v>
      </c>
      <c r="D969" s="234" t="s">
        <v>218</v>
      </c>
      <c r="E969" s="235" t="s">
        <v>1438</v>
      </c>
      <c r="F969" s="236" t="s">
        <v>1439</v>
      </c>
      <c r="G969" s="237" t="s">
        <v>142</v>
      </c>
      <c r="H969" s="238">
        <v>0.422</v>
      </c>
      <c r="I969" s="239"/>
      <c r="J969" s="240">
        <f>ROUND(I969*H969,2)</f>
        <v>0</v>
      </c>
      <c r="K969" s="236" t="s">
        <v>19</v>
      </c>
      <c r="L969" s="241"/>
      <c r="M969" s="242" t="s">
        <v>19</v>
      </c>
      <c r="N969" s="243" t="s">
        <v>46</v>
      </c>
      <c r="O969" s="65"/>
      <c r="P969" s="197">
        <f>O969*H969</f>
        <v>0</v>
      </c>
      <c r="Q969" s="197">
        <v>0</v>
      </c>
      <c r="R969" s="197">
        <f>Q969*H969</f>
        <v>0</v>
      </c>
      <c r="S969" s="197">
        <v>0</v>
      </c>
      <c r="T969" s="198">
        <f>S969*H969</f>
        <v>0</v>
      </c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R969" s="199" t="s">
        <v>207</v>
      </c>
      <c r="AT969" s="199" t="s">
        <v>218</v>
      </c>
      <c r="AU969" s="199" t="s">
        <v>85</v>
      </c>
      <c r="AY969" s="18" t="s">
        <v>137</v>
      </c>
      <c r="BE969" s="200">
        <f>IF(N969="základní",J969,0)</f>
        <v>0</v>
      </c>
      <c r="BF969" s="200">
        <f>IF(N969="snížená",J969,0)</f>
        <v>0</v>
      </c>
      <c r="BG969" s="200">
        <f>IF(N969="zákl. přenesená",J969,0)</f>
        <v>0</v>
      </c>
      <c r="BH969" s="200">
        <f>IF(N969="sníž. přenesená",J969,0)</f>
        <v>0</v>
      </c>
      <c r="BI969" s="200">
        <f>IF(N969="nulová",J969,0)</f>
        <v>0</v>
      </c>
      <c r="BJ969" s="18" t="s">
        <v>83</v>
      </c>
      <c r="BK969" s="200">
        <f>ROUND(I969*H969,2)</f>
        <v>0</v>
      </c>
      <c r="BL969" s="18" t="s">
        <v>178</v>
      </c>
      <c r="BM969" s="199" t="s">
        <v>1440</v>
      </c>
    </row>
    <row r="970" spans="1:65" s="2" customFormat="1" ht="16.5" customHeight="1">
      <c r="A970" s="35"/>
      <c r="B970" s="36"/>
      <c r="C970" s="188" t="s">
        <v>1441</v>
      </c>
      <c r="D970" s="188" t="s">
        <v>139</v>
      </c>
      <c r="E970" s="189" t="s">
        <v>1433</v>
      </c>
      <c r="F970" s="190" t="s">
        <v>1434</v>
      </c>
      <c r="G970" s="191" t="s">
        <v>216</v>
      </c>
      <c r="H970" s="192">
        <v>8.787</v>
      </c>
      <c r="I970" s="193"/>
      <c r="J970" s="194">
        <f>ROUND(I970*H970,2)</f>
        <v>0</v>
      </c>
      <c r="K970" s="190" t="s">
        <v>143</v>
      </c>
      <c r="L970" s="40"/>
      <c r="M970" s="195" t="s">
        <v>19</v>
      </c>
      <c r="N970" s="196" t="s">
        <v>46</v>
      </c>
      <c r="O970" s="65"/>
      <c r="P970" s="197">
        <f>O970*H970</f>
        <v>0</v>
      </c>
      <c r="Q970" s="197">
        <v>0</v>
      </c>
      <c r="R970" s="197">
        <f>Q970*H970</f>
        <v>0</v>
      </c>
      <c r="S970" s="197">
        <v>0</v>
      </c>
      <c r="T970" s="198">
        <f>S970*H970</f>
        <v>0</v>
      </c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R970" s="199" t="s">
        <v>178</v>
      </c>
      <c r="AT970" s="199" t="s">
        <v>139</v>
      </c>
      <c r="AU970" s="199" t="s">
        <v>85</v>
      </c>
      <c r="AY970" s="18" t="s">
        <v>137</v>
      </c>
      <c r="BE970" s="200">
        <f>IF(N970="základní",J970,0)</f>
        <v>0</v>
      </c>
      <c r="BF970" s="200">
        <f>IF(N970="snížená",J970,0)</f>
        <v>0</v>
      </c>
      <c r="BG970" s="200">
        <f>IF(N970="zákl. přenesená",J970,0)</f>
        <v>0</v>
      </c>
      <c r="BH970" s="200">
        <f>IF(N970="sníž. přenesená",J970,0)</f>
        <v>0</v>
      </c>
      <c r="BI970" s="200">
        <f>IF(N970="nulová",J970,0)</f>
        <v>0</v>
      </c>
      <c r="BJ970" s="18" t="s">
        <v>83</v>
      </c>
      <c r="BK970" s="200">
        <f>ROUND(I970*H970,2)</f>
        <v>0</v>
      </c>
      <c r="BL970" s="18" t="s">
        <v>178</v>
      </c>
      <c r="BM970" s="199" t="s">
        <v>1442</v>
      </c>
    </row>
    <row r="971" spans="2:51" s="15" customFormat="1" ht="11.25">
      <c r="B971" s="224"/>
      <c r="C971" s="225"/>
      <c r="D971" s="203" t="s">
        <v>145</v>
      </c>
      <c r="E971" s="226" t="s">
        <v>19</v>
      </c>
      <c r="F971" s="227" t="s">
        <v>520</v>
      </c>
      <c r="G971" s="225"/>
      <c r="H971" s="226" t="s">
        <v>19</v>
      </c>
      <c r="I971" s="228"/>
      <c r="J971" s="225"/>
      <c r="K971" s="225"/>
      <c r="L971" s="229"/>
      <c r="M971" s="230"/>
      <c r="N971" s="231"/>
      <c r="O971" s="231"/>
      <c r="P971" s="231"/>
      <c r="Q971" s="231"/>
      <c r="R971" s="231"/>
      <c r="S971" s="231"/>
      <c r="T971" s="232"/>
      <c r="AT971" s="233" t="s">
        <v>145</v>
      </c>
      <c r="AU971" s="233" t="s">
        <v>85</v>
      </c>
      <c r="AV971" s="15" t="s">
        <v>83</v>
      </c>
      <c r="AW971" s="15" t="s">
        <v>35</v>
      </c>
      <c r="AX971" s="15" t="s">
        <v>75</v>
      </c>
      <c r="AY971" s="233" t="s">
        <v>137</v>
      </c>
    </row>
    <row r="972" spans="2:51" s="13" customFormat="1" ht="11.25">
      <c r="B972" s="201"/>
      <c r="C972" s="202"/>
      <c r="D972" s="203" t="s">
        <v>145</v>
      </c>
      <c r="E972" s="204" t="s">
        <v>19</v>
      </c>
      <c r="F972" s="205" t="s">
        <v>1325</v>
      </c>
      <c r="G972" s="202"/>
      <c r="H972" s="206">
        <v>1.766</v>
      </c>
      <c r="I972" s="207"/>
      <c r="J972" s="202"/>
      <c r="K972" s="202"/>
      <c r="L972" s="208"/>
      <c r="M972" s="209"/>
      <c r="N972" s="210"/>
      <c r="O972" s="210"/>
      <c r="P972" s="210"/>
      <c r="Q972" s="210"/>
      <c r="R972" s="210"/>
      <c r="S972" s="210"/>
      <c r="T972" s="211"/>
      <c r="AT972" s="212" t="s">
        <v>145</v>
      </c>
      <c r="AU972" s="212" t="s">
        <v>85</v>
      </c>
      <c r="AV972" s="13" t="s">
        <v>85</v>
      </c>
      <c r="AW972" s="13" t="s">
        <v>35</v>
      </c>
      <c r="AX972" s="13" t="s">
        <v>75</v>
      </c>
      <c r="AY972" s="212" t="s">
        <v>137</v>
      </c>
    </row>
    <row r="973" spans="2:51" s="15" customFormat="1" ht="11.25">
      <c r="B973" s="224"/>
      <c r="C973" s="225"/>
      <c r="D973" s="203" t="s">
        <v>145</v>
      </c>
      <c r="E973" s="226" t="s">
        <v>19</v>
      </c>
      <c r="F973" s="227" t="s">
        <v>1290</v>
      </c>
      <c r="G973" s="225"/>
      <c r="H973" s="226" t="s">
        <v>19</v>
      </c>
      <c r="I973" s="228"/>
      <c r="J973" s="225"/>
      <c r="K973" s="225"/>
      <c r="L973" s="229"/>
      <c r="M973" s="230"/>
      <c r="N973" s="231"/>
      <c r="O973" s="231"/>
      <c r="P973" s="231"/>
      <c r="Q973" s="231"/>
      <c r="R973" s="231"/>
      <c r="S973" s="231"/>
      <c r="T973" s="232"/>
      <c r="AT973" s="233" t="s">
        <v>145</v>
      </c>
      <c r="AU973" s="233" t="s">
        <v>85</v>
      </c>
      <c r="AV973" s="15" t="s">
        <v>83</v>
      </c>
      <c r="AW973" s="15" t="s">
        <v>35</v>
      </c>
      <c r="AX973" s="15" t="s">
        <v>75</v>
      </c>
      <c r="AY973" s="233" t="s">
        <v>137</v>
      </c>
    </row>
    <row r="974" spans="2:51" s="13" customFormat="1" ht="11.25">
      <c r="B974" s="201"/>
      <c r="C974" s="202"/>
      <c r="D974" s="203" t="s">
        <v>145</v>
      </c>
      <c r="E974" s="204" t="s">
        <v>19</v>
      </c>
      <c r="F974" s="205" t="s">
        <v>1326</v>
      </c>
      <c r="G974" s="202"/>
      <c r="H974" s="206">
        <v>7.021</v>
      </c>
      <c r="I974" s="207"/>
      <c r="J974" s="202"/>
      <c r="K974" s="202"/>
      <c r="L974" s="208"/>
      <c r="M974" s="209"/>
      <c r="N974" s="210"/>
      <c r="O974" s="210"/>
      <c r="P974" s="210"/>
      <c r="Q974" s="210"/>
      <c r="R974" s="210"/>
      <c r="S974" s="210"/>
      <c r="T974" s="211"/>
      <c r="AT974" s="212" t="s">
        <v>145</v>
      </c>
      <c r="AU974" s="212" t="s">
        <v>85</v>
      </c>
      <c r="AV974" s="13" t="s">
        <v>85</v>
      </c>
      <c r="AW974" s="13" t="s">
        <v>35</v>
      </c>
      <c r="AX974" s="13" t="s">
        <v>75</v>
      </c>
      <c r="AY974" s="212" t="s">
        <v>137</v>
      </c>
    </row>
    <row r="975" spans="2:51" s="14" customFormat="1" ht="11.25">
      <c r="B975" s="213"/>
      <c r="C975" s="214"/>
      <c r="D975" s="203" t="s">
        <v>145</v>
      </c>
      <c r="E975" s="215" t="s">
        <v>19</v>
      </c>
      <c r="F975" s="216" t="s">
        <v>147</v>
      </c>
      <c r="G975" s="214"/>
      <c r="H975" s="217">
        <v>8.786999999999999</v>
      </c>
      <c r="I975" s="218"/>
      <c r="J975" s="214"/>
      <c r="K975" s="214"/>
      <c r="L975" s="219"/>
      <c r="M975" s="220"/>
      <c r="N975" s="221"/>
      <c r="O975" s="221"/>
      <c r="P975" s="221"/>
      <c r="Q975" s="221"/>
      <c r="R975" s="221"/>
      <c r="S975" s="221"/>
      <c r="T975" s="222"/>
      <c r="AT975" s="223" t="s">
        <v>145</v>
      </c>
      <c r="AU975" s="223" t="s">
        <v>85</v>
      </c>
      <c r="AV975" s="14" t="s">
        <v>144</v>
      </c>
      <c r="AW975" s="14" t="s">
        <v>35</v>
      </c>
      <c r="AX975" s="14" t="s">
        <v>83</v>
      </c>
      <c r="AY975" s="223" t="s">
        <v>137</v>
      </c>
    </row>
    <row r="976" spans="1:65" s="2" customFormat="1" ht="16.5" customHeight="1">
      <c r="A976" s="35"/>
      <c r="B976" s="36"/>
      <c r="C976" s="234" t="s">
        <v>912</v>
      </c>
      <c r="D976" s="234" t="s">
        <v>218</v>
      </c>
      <c r="E976" s="235" t="s">
        <v>1443</v>
      </c>
      <c r="F976" s="236" t="s">
        <v>1439</v>
      </c>
      <c r="G976" s="237" t="s">
        <v>142</v>
      </c>
      <c r="H976" s="238">
        <v>0.185</v>
      </c>
      <c r="I976" s="239"/>
      <c r="J976" s="240">
        <f>ROUND(I976*H976,2)</f>
        <v>0</v>
      </c>
      <c r="K976" s="236" t="s">
        <v>143</v>
      </c>
      <c r="L976" s="241"/>
      <c r="M976" s="242" t="s">
        <v>19</v>
      </c>
      <c r="N976" s="243" t="s">
        <v>46</v>
      </c>
      <c r="O976" s="65"/>
      <c r="P976" s="197">
        <f>O976*H976</f>
        <v>0</v>
      </c>
      <c r="Q976" s="197">
        <v>0</v>
      </c>
      <c r="R976" s="197">
        <f>Q976*H976</f>
        <v>0</v>
      </c>
      <c r="S976" s="197">
        <v>0</v>
      </c>
      <c r="T976" s="198">
        <f>S976*H976</f>
        <v>0</v>
      </c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R976" s="199" t="s">
        <v>207</v>
      </c>
      <c r="AT976" s="199" t="s">
        <v>218</v>
      </c>
      <c r="AU976" s="199" t="s">
        <v>85</v>
      </c>
      <c r="AY976" s="18" t="s">
        <v>137</v>
      </c>
      <c r="BE976" s="200">
        <f>IF(N976="základní",J976,0)</f>
        <v>0</v>
      </c>
      <c r="BF976" s="200">
        <f>IF(N976="snížená",J976,0)</f>
        <v>0</v>
      </c>
      <c r="BG976" s="200">
        <f>IF(N976="zákl. přenesená",J976,0)</f>
        <v>0</v>
      </c>
      <c r="BH976" s="200">
        <f>IF(N976="sníž. přenesená",J976,0)</f>
        <v>0</v>
      </c>
      <c r="BI976" s="200">
        <f>IF(N976="nulová",J976,0)</f>
        <v>0</v>
      </c>
      <c r="BJ976" s="18" t="s">
        <v>83</v>
      </c>
      <c r="BK976" s="200">
        <f>ROUND(I976*H976,2)</f>
        <v>0</v>
      </c>
      <c r="BL976" s="18" t="s">
        <v>178</v>
      </c>
      <c r="BM976" s="199" t="s">
        <v>1444</v>
      </c>
    </row>
    <row r="977" spans="1:65" s="2" customFormat="1" ht="21.75" customHeight="1">
      <c r="A977" s="35"/>
      <c r="B977" s="36"/>
      <c r="C977" s="188" t="s">
        <v>1445</v>
      </c>
      <c r="D977" s="188" t="s">
        <v>139</v>
      </c>
      <c r="E977" s="189" t="s">
        <v>1446</v>
      </c>
      <c r="F977" s="190" t="s">
        <v>1447</v>
      </c>
      <c r="G977" s="191" t="s">
        <v>216</v>
      </c>
      <c r="H977" s="192">
        <v>1047.02</v>
      </c>
      <c r="I977" s="193"/>
      <c r="J977" s="194">
        <f>ROUND(I977*H977,2)</f>
        <v>0</v>
      </c>
      <c r="K977" s="190" t="s">
        <v>143</v>
      </c>
      <c r="L977" s="40"/>
      <c r="M977" s="195" t="s">
        <v>19</v>
      </c>
      <c r="N977" s="196" t="s">
        <v>46</v>
      </c>
      <c r="O977" s="65"/>
      <c r="P977" s="197">
        <f>O977*H977</f>
        <v>0</v>
      </c>
      <c r="Q977" s="197">
        <v>0</v>
      </c>
      <c r="R977" s="197">
        <f>Q977*H977</f>
        <v>0</v>
      </c>
      <c r="S977" s="197">
        <v>0</v>
      </c>
      <c r="T977" s="198">
        <f>S977*H977</f>
        <v>0</v>
      </c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R977" s="199" t="s">
        <v>178</v>
      </c>
      <c r="AT977" s="199" t="s">
        <v>139</v>
      </c>
      <c r="AU977" s="199" t="s">
        <v>85</v>
      </c>
      <c r="AY977" s="18" t="s">
        <v>137</v>
      </c>
      <c r="BE977" s="200">
        <f>IF(N977="základní",J977,0)</f>
        <v>0</v>
      </c>
      <c r="BF977" s="200">
        <f>IF(N977="snížená",J977,0)</f>
        <v>0</v>
      </c>
      <c r="BG977" s="200">
        <f>IF(N977="zákl. přenesená",J977,0)</f>
        <v>0</v>
      </c>
      <c r="BH977" s="200">
        <f>IF(N977="sníž. přenesená",J977,0)</f>
        <v>0</v>
      </c>
      <c r="BI977" s="200">
        <f>IF(N977="nulová",J977,0)</f>
        <v>0</v>
      </c>
      <c r="BJ977" s="18" t="s">
        <v>83</v>
      </c>
      <c r="BK977" s="200">
        <f>ROUND(I977*H977,2)</f>
        <v>0</v>
      </c>
      <c r="BL977" s="18" t="s">
        <v>178</v>
      </c>
      <c r="BM977" s="199" t="s">
        <v>1448</v>
      </c>
    </row>
    <row r="978" spans="2:51" s="15" customFormat="1" ht="11.25">
      <c r="B978" s="224"/>
      <c r="C978" s="225"/>
      <c r="D978" s="203" t="s">
        <v>145</v>
      </c>
      <c r="E978" s="226" t="s">
        <v>19</v>
      </c>
      <c r="F978" s="227" t="s">
        <v>1449</v>
      </c>
      <c r="G978" s="225"/>
      <c r="H978" s="226" t="s">
        <v>19</v>
      </c>
      <c r="I978" s="228"/>
      <c r="J978" s="225"/>
      <c r="K978" s="225"/>
      <c r="L978" s="229"/>
      <c r="M978" s="230"/>
      <c r="N978" s="231"/>
      <c r="O978" s="231"/>
      <c r="P978" s="231"/>
      <c r="Q978" s="231"/>
      <c r="R978" s="231"/>
      <c r="S978" s="231"/>
      <c r="T978" s="232"/>
      <c r="AT978" s="233" t="s">
        <v>145</v>
      </c>
      <c r="AU978" s="233" t="s">
        <v>85</v>
      </c>
      <c r="AV978" s="15" t="s">
        <v>83</v>
      </c>
      <c r="AW978" s="15" t="s">
        <v>35</v>
      </c>
      <c r="AX978" s="15" t="s">
        <v>75</v>
      </c>
      <c r="AY978" s="233" t="s">
        <v>137</v>
      </c>
    </row>
    <row r="979" spans="2:51" s="15" customFormat="1" ht="11.25">
      <c r="B979" s="224"/>
      <c r="C979" s="225"/>
      <c r="D979" s="203" t="s">
        <v>145</v>
      </c>
      <c r="E979" s="226" t="s">
        <v>19</v>
      </c>
      <c r="F979" s="227" t="s">
        <v>939</v>
      </c>
      <c r="G979" s="225"/>
      <c r="H979" s="226" t="s">
        <v>19</v>
      </c>
      <c r="I979" s="228"/>
      <c r="J979" s="225"/>
      <c r="K979" s="225"/>
      <c r="L979" s="229"/>
      <c r="M979" s="230"/>
      <c r="N979" s="231"/>
      <c r="O979" s="231"/>
      <c r="P979" s="231"/>
      <c r="Q979" s="231"/>
      <c r="R979" s="231"/>
      <c r="S979" s="231"/>
      <c r="T979" s="232"/>
      <c r="AT979" s="233" t="s">
        <v>145</v>
      </c>
      <c r="AU979" s="233" t="s">
        <v>85</v>
      </c>
      <c r="AV979" s="15" t="s">
        <v>83</v>
      </c>
      <c r="AW979" s="15" t="s">
        <v>35</v>
      </c>
      <c r="AX979" s="15" t="s">
        <v>75</v>
      </c>
      <c r="AY979" s="233" t="s">
        <v>137</v>
      </c>
    </row>
    <row r="980" spans="2:51" s="13" customFormat="1" ht="11.25">
      <c r="B980" s="201"/>
      <c r="C980" s="202"/>
      <c r="D980" s="203" t="s">
        <v>145</v>
      </c>
      <c r="E980" s="204" t="s">
        <v>19</v>
      </c>
      <c r="F980" s="205" t="s">
        <v>959</v>
      </c>
      <c r="G980" s="202"/>
      <c r="H980" s="206">
        <v>457.91</v>
      </c>
      <c r="I980" s="207"/>
      <c r="J980" s="202"/>
      <c r="K980" s="202"/>
      <c r="L980" s="208"/>
      <c r="M980" s="209"/>
      <c r="N980" s="210"/>
      <c r="O980" s="210"/>
      <c r="P980" s="210"/>
      <c r="Q980" s="210"/>
      <c r="R980" s="210"/>
      <c r="S980" s="210"/>
      <c r="T980" s="211"/>
      <c r="AT980" s="212" t="s">
        <v>145</v>
      </c>
      <c r="AU980" s="212" t="s">
        <v>85</v>
      </c>
      <c r="AV980" s="13" t="s">
        <v>85</v>
      </c>
      <c r="AW980" s="13" t="s">
        <v>35</v>
      </c>
      <c r="AX980" s="13" t="s">
        <v>75</v>
      </c>
      <c r="AY980" s="212" t="s">
        <v>137</v>
      </c>
    </row>
    <row r="981" spans="2:51" s="15" customFormat="1" ht="11.25">
      <c r="B981" s="224"/>
      <c r="C981" s="225"/>
      <c r="D981" s="203" t="s">
        <v>145</v>
      </c>
      <c r="E981" s="226" t="s">
        <v>19</v>
      </c>
      <c r="F981" s="227" t="s">
        <v>960</v>
      </c>
      <c r="G981" s="225"/>
      <c r="H981" s="226" t="s">
        <v>19</v>
      </c>
      <c r="I981" s="228"/>
      <c r="J981" s="225"/>
      <c r="K981" s="225"/>
      <c r="L981" s="229"/>
      <c r="M981" s="230"/>
      <c r="N981" s="231"/>
      <c r="O981" s="231"/>
      <c r="P981" s="231"/>
      <c r="Q981" s="231"/>
      <c r="R981" s="231"/>
      <c r="S981" s="231"/>
      <c r="T981" s="232"/>
      <c r="AT981" s="233" t="s">
        <v>145</v>
      </c>
      <c r="AU981" s="233" t="s">
        <v>85</v>
      </c>
      <c r="AV981" s="15" t="s">
        <v>83</v>
      </c>
      <c r="AW981" s="15" t="s">
        <v>35</v>
      </c>
      <c r="AX981" s="15" t="s">
        <v>75</v>
      </c>
      <c r="AY981" s="233" t="s">
        <v>137</v>
      </c>
    </row>
    <row r="982" spans="2:51" s="13" customFormat="1" ht="11.25">
      <c r="B982" s="201"/>
      <c r="C982" s="202"/>
      <c r="D982" s="203" t="s">
        <v>145</v>
      </c>
      <c r="E982" s="204" t="s">
        <v>19</v>
      </c>
      <c r="F982" s="205" t="s">
        <v>961</v>
      </c>
      <c r="G982" s="202"/>
      <c r="H982" s="206">
        <v>589.11</v>
      </c>
      <c r="I982" s="207"/>
      <c r="J982" s="202"/>
      <c r="K982" s="202"/>
      <c r="L982" s="208"/>
      <c r="M982" s="209"/>
      <c r="N982" s="210"/>
      <c r="O982" s="210"/>
      <c r="P982" s="210"/>
      <c r="Q982" s="210"/>
      <c r="R982" s="210"/>
      <c r="S982" s="210"/>
      <c r="T982" s="211"/>
      <c r="AT982" s="212" t="s">
        <v>145</v>
      </c>
      <c r="AU982" s="212" t="s">
        <v>85</v>
      </c>
      <c r="AV982" s="13" t="s">
        <v>85</v>
      </c>
      <c r="AW982" s="13" t="s">
        <v>35</v>
      </c>
      <c r="AX982" s="13" t="s">
        <v>75</v>
      </c>
      <c r="AY982" s="212" t="s">
        <v>137</v>
      </c>
    </row>
    <row r="983" spans="2:51" s="14" customFormat="1" ht="11.25">
      <c r="B983" s="213"/>
      <c r="C983" s="214"/>
      <c r="D983" s="203" t="s">
        <v>145</v>
      </c>
      <c r="E983" s="215" t="s">
        <v>19</v>
      </c>
      <c r="F983" s="216" t="s">
        <v>147</v>
      </c>
      <c r="G983" s="214"/>
      <c r="H983" s="217">
        <v>1047.02</v>
      </c>
      <c r="I983" s="218"/>
      <c r="J983" s="214"/>
      <c r="K983" s="214"/>
      <c r="L983" s="219"/>
      <c r="M983" s="220"/>
      <c r="N983" s="221"/>
      <c r="O983" s="221"/>
      <c r="P983" s="221"/>
      <c r="Q983" s="221"/>
      <c r="R983" s="221"/>
      <c r="S983" s="221"/>
      <c r="T983" s="222"/>
      <c r="AT983" s="223" t="s">
        <v>145</v>
      </c>
      <c r="AU983" s="223" t="s">
        <v>85</v>
      </c>
      <c r="AV983" s="14" t="s">
        <v>144</v>
      </c>
      <c r="AW983" s="14" t="s">
        <v>35</v>
      </c>
      <c r="AX983" s="14" t="s">
        <v>83</v>
      </c>
      <c r="AY983" s="223" t="s">
        <v>137</v>
      </c>
    </row>
    <row r="984" spans="1:65" s="2" customFormat="1" ht="16.5" customHeight="1">
      <c r="A984" s="35"/>
      <c r="B984" s="36"/>
      <c r="C984" s="234" t="s">
        <v>917</v>
      </c>
      <c r="D984" s="234" t="s">
        <v>218</v>
      </c>
      <c r="E984" s="235" t="s">
        <v>1450</v>
      </c>
      <c r="F984" s="236" t="s">
        <v>1451</v>
      </c>
      <c r="G984" s="237" t="s">
        <v>216</v>
      </c>
      <c r="H984" s="238">
        <v>1151.722</v>
      </c>
      <c r="I984" s="239"/>
      <c r="J984" s="240">
        <f>ROUND(I984*H984,2)</f>
        <v>0</v>
      </c>
      <c r="K984" s="236" t="s">
        <v>143</v>
      </c>
      <c r="L984" s="241"/>
      <c r="M984" s="242" t="s">
        <v>19</v>
      </c>
      <c r="N984" s="243" t="s">
        <v>46</v>
      </c>
      <c r="O984" s="65"/>
      <c r="P984" s="197">
        <f>O984*H984</f>
        <v>0</v>
      </c>
      <c r="Q984" s="197">
        <v>0</v>
      </c>
      <c r="R984" s="197">
        <f>Q984*H984</f>
        <v>0</v>
      </c>
      <c r="S984" s="197">
        <v>0</v>
      </c>
      <c r="T984" s="198">
        <f>S984*H984</f>
        <v>0</v>
      </c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R984" s="199" t="s">
        <v>207</v>
      </c>
      <c r="AT984" s="199" t="s">
        <v>218</v>
      </c>
      <c r="AU984" s="199" t="s">
        <v>85</v>
      </c>
      <c r="AY984" s="18" t="s">
        <v>137</v>
      </c>
      <c r="BE984" s="200">
        <f>IF(N984="základní",J984,0)</f>
        <v>0</v>
      </c>
      <c r="BF984" s="200">
        <f>IF(N984="snížená",J984,0)</f>
        <v>0</v>
      </c>
      <c r="BG984" s="200">
        <f>IF(N984="zákl. přenesená",J984,0)</f>
        <v>0</v>
      </c>
      <c r="BH984" s="200">
        <f>IF(N984="sníž. přenesená",J984,0)</f>
        <v>0</v>
      </c>
      <c r="BI984" s="200">
        <f>IF(N984="nulová",J984,0)</f>
        <v>0</v>
      </c>
      <c r="BJ984" s="18" t="s">
        <v>83</v>
      </c>
      <c r="BK984" s="200">
        <f>ROUND(I984*H984,2)</f>
        <v>0</v>
      </c>
      <c r="BL984" s="18" t="s">
        <v>178</v>
      </c>
      <c r="BM984" s="199" t="s">
        <v>1452</v>
      </c>
    </row>
    <row r="985" spans="2:51" s="13" customFormat="1" ht="11.25">
      <c r="B985" s="201"/>
      <c r="C985" s="202"/>
      <c r="D985" s="203" t="s">
        <v>145</v>
      </c>
      <c r="E985" s="204" t="s">
        <v>19</v>
      </c>
      <c r="F985" s="205" t="s">
        <v>1453</v>
      </c>
      <c r="G985" s="202"/>
      <c r="H985" s="206">
        <v>1151.722</v>
      </c>
      <c r="I985" s="207"/>
      <c r="J985" s="202"/>
      <c r="K985" s="202"/>
      <c r="L985" s="208"/>
      <c r="M985" s="209"/>
      <c r="N985" s="210"/>
      <c r="O985" s="210"/>
      <c r="P985" s="210"/>
      <c r="Q985" s="210"/>
      <c r="R985" s="210"/>
      <c r="S985" s="210"/>
      <c r="T985" s="211"/>
      <c r="AT985" s="212" t="s">
        <v>145</v>
      </c>
      <c r="AU985" s="212" t="s">
        <v>85</v>
      </c>
      <c r="AV985" s="13" t="s">
        <v>85</v>
      </c>
      <c r="AW985" s="13" t="s">
        <v>35</v>
      </c>
      <c r="AX985" s="13" t="s">
        <v>75</v>
      </c>
      <c r="AY985" s="212" t="s">
        <v>137</v>
      </c>
    </row>
    <row r="986" spans="2:51" s="14" customFormat="1" ht="11.25">
      <c r="B986" s="213"/>
      <c r="C986" s="214"/>
      <c r="D986" s="203" t="s">
        <v>145</v>
      </c>
      <c r="E986" s="215" t="s">
        <v>19</v>
      </c>
      <c r="F986" s="216" t="s">
        <v>147</v>
      </c>
      <c r="G986" s="214"/>
      <c r="H986" s="217">
        <v>1151.722</v>
      </c>
      <c r="I986" s="218"/>
      <c r="J986" s="214"/>
      <c r="K986" s="214"/>
      <c r="L986" s="219"/>
      <c r="M986" s="220"/>
      <c r="N986" s="221"/>
      <c r="O986" s="221"/>
      <c r="P986" s="221"/>
      <c r="Q986" s="221"/>
      <c r="R986" s="221"/>
      <c r="S986" s="221"/>
      <c r="T986" s="222"/>
      <c r="AT986" s="223" t="s">
        <v>145</v>
      </c>
      <c r="AU986" s="223" t="s">
        <v>85</v>
      </c>
      <c r="AV986" s="14" t="s">
        <v>144</v>
      </c>
      <c r="AW986" s="14" t="s">
        <v>35</v>
      </c>
      <c r="AX986" s="14" t="s">
        <v>83</v>
      </c>
      <c r="AY986" s="223" t="s">
        <v>137</v>
      </c>
    </row>
    <row r="987" spans="1:65" s="2" customFormat="1" ht="21.75" customHeight="1">
      <c r="A987" s="35"/>
      <c r="B987" s="36"/>
      <c r="C987" s="188" t="s">
        <v>1454</v>
      </c>
      <c r="D987" s="188" t="s">
        <v>139</v>
      </c>
      <c r="E987" s="189" t="s">
        <v>1455</v>
      </c>
      <c r="F987" s="190" t="s">
        <v>1456</v>
      </c>
      <c r="G987" s="191" t="s">
        <v>216</v>
      </c>
      <c r="H987" s="192">
        <v>1047.02</v>
      </c>
      <c r="I987" s="193"/>
      <c r="J987" s="194">
        <f>ROUND(I987*H987,2)</f>
        <v>0</v>
      </c>
      <c r="K987" s="190" t="s">
        <v>143</v>
      </c>
      <c r="L987" s="40"/>
      <c r="M987" s="195" t="s">
        <v>19</v>
      </c>
      <c r="N987" s="196" t="s">
        <v>46</v>
      </c>
      <c r="O987" s="65"/>
      <c r="P987" s="197">
        <f>O987*H987</f>
        <v>0</v>
      </c>
      <c r="Q987" s="197">
        <v>0</v>
      </c>
      <c r="R987" s="197">
        <f>Q987*H987</f>
        <v>0</v>
      </c>
      <c r="S987" s="197">
        <v>0</v>
      </c>
      <c r="T987" s="198">
        <f>S987*H987</f>
        <v>0</v>
      </c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R987" s="199" t="s">
        <v>178</v>
      </c>
      <c r="AT987" s="199" t="s">
        <v>139</v>
      </c>
      <c r="AU987" s="199" t="s">
        <v>85</v>
      </c>
      <c r="AY987" s="18" t="s">
        <v>137</v>
      </c>
      <c r="BE987" s="200">
        <f>IF(N987="základní",J987,0)</f>
        <v>0</v>
      </c>
      <c r="BF987" s="200">
        <f>IF(N987="snížená",J987,0)</f>
        <v>0</v>
      </c>
      <c r="BG987" s="200">
        <f>IF(N987="zákl. přenesená",J987,0)</f>
        <v>0</v>
      </c>
      <c r="BH987" s="200">
        <f>IF(N987="sníž. přenesená",J987,0)</f>
        <v>0</v>
      </c>
      <c r="BI987" s="200">
        <f>IF(N987="nulová",J987,0)</f>
        <v>0</v>
      </c>
      <c r="BJ987" s="18" t="s">
        <v>83</v>
      </c>
      <c r="BK987" s="200">
        <f>ROUND(I987*H987,2)</f>
        <v>0</v>
      </c>
      <c r="BL987" s="18" t="s">
        <v>178</v>
      </c>
      <c r="BM987" s="199" t="s">
        <v>1457</v>
      </c>
    </row>
    <row r="988" spans="2:51" s="15" customFormat="1" ht="11.25">
      <c r="B988" s="224"/>
      <c r="C988" s="225"/>
      <c r="D988" s="203" t="s">
        <v>145</v>
      </c>
      <c r="E988" s="226" t="s">
        <v>19</v>
      </c>
      <c r="F988" s="227" t="s">
        <v>939</v>
      </c>
      <c r="G988" s="225"/>
      <c r="H988" s="226" t="s">
        <v>19</v>
      </c>
      <c r="I988" s="228"/>
      <c r="J988" s="225"/>
      <c r="K988" s="225"/>
      <c r="L988" s="229"/>
      <c r="M988" s="230"/>
      <c r="N988" s="231"/>
      <c r="O988" s="231"/>
      <c r="P988" s="231"/>
      <c r="Q988" s="231"/>
      <c r="R988" s="231"/>
      <c r="S988" s="231"/>
      <c r="T988" s="232"/>
      <c r="AT988" s="233" t="s">
        <v>145</v>
      </c>
      <c r="AU988" s="233" t="s">
        <v>85</v>
      </c>
      <c r="AV988" s="15" t="s">
        <v>83</v>
      </c>
      <c r="AW988" s="15" t="s">
        <v>35</v>
      </c>
      <c r="AX988" s="15" t="s">
        <v>75</v>
      </c>
      <c r="AY988" s="233" t="s">
        <v>137</v>
      </c>
    </row>
    <row r="989" spans="2:51" s="13" customFormat="1" ht="11.25">
      <c r="B989" s="201"/>
      <c r="C989" s="202"/>
      <c r="D989" s="203" t="s">
        <v>145</v>
      </c>
      <c r="E989" s="204" t="s">
        <v>19</v>
      </c>
      <c r="F989" s="205" t="s">
        <v>959</v>
      </c>
      <c r="G989" s="202"/>
      <c r="H989" s="206">
        <v>457.91</v>
      </c>
      <c r="I989" s="207"/>
      <c r="J989" s="202"/>
      <c r="K989" s="202"/>
      <c r="L989" s="208"/>
      <c r="M989" s="209"/>
      <c r="N989" s="210"/>
      <c r="O989" s="210"/>
      <c r="P989" s="210"/>
      <c r="Q989" s="210"/>
      <c r="R989" s="210"/>
      <c r="S989" s="210"/>
      <c r="T989" s="211"/>
      <c r="AT989" s="212" t="s">
        <v>145</v>
      </c>
      <c r="AU989" s="212" t="s">
        <v>85</v>
      </c>
      <c r="AV989" s="13" t="s">
        <v>85</v>
      </c>
      <c r="AW989" s="13" t="s">
        <v>35</v>
      </c>
      <c r="AX989" s="13" t="s">
        <v>75</v>
      </c>
      <c r="AY989" s="212" t="s">
        <v>137</v>
      </c>
    </row>
    <row r="990" spans="2:51" s="15" customFormat="1" ht="11.25">
      <c r="B990" s="224"/>
      <c r="C990" s="225"/>
      <c r="D990" s="203" t="s">
        <v>145</v>
      </c>
      <c r="E990" s="226" t="s">
        <v>19</v>
      </c>
      <c r="F990" s="227" t="s">
        <v>960</v>
      </c>
      <c r="G990" s="225"/>
      <c r="H990" s="226" t="s">
        <v>19</v>
      </c>
      <c r="I990" s="228"/>
      <c r="J990" s="225"/>
      <c r="K990" s="225"/>
      <c r="L990" s="229"/>
      <c r="M990" s="230"/>
      <c r="N990" s="231"/>
      <c r="O990" s="231"/>
      <c r="P990" s="231"/>
      <c r="Q990" s="231"/>
      <c r="R990" s="231"/>
      <c r="S990" s="231"/>
      <c r="T990" s="232"/>
      <c r="AT990" s="233" t="s">
        <v>145</v>
      </c>
      <c r="AU990" s="233" t="s">
        <v>85</v>
      </c>
      <c r="AV990" s="15" t="s">
        <v>83</v>
      </c>
      <c r="AW990" s="15" t="s">
        <v>35</v>
      </c>
      <c r="AX990" s="15" t="s">
        <v>75</v>
      </c>
      <c r="AY990" s="233" t="s">
        <v>137</v>
      </c>
    </row>
    <row r="991" spans="2:51" s="13" customFormat="1" ht="11.25">
      <c r="B991" s="201"/>
      <c r="C991" s="202"/>
      <c r="D991" s="203" t="s">
        <v>145</v>
      </c>
      <c r="E991" s="204" t="s">
        <v>19</v>
      </c>
      <c r="F991" s="205" t="s">
        <v>961</v>
      </c>
      <c r="G991" s="202"/>
      <c r="H991" s="206">
        <v>589.11</v>
      </c>
      <c r="I991" s="207"/>
      <c r="J991" s="202"/>
      <c r="K991" s="202"/>
      <c r="L991" s="208"/>
      <c r="M991" s="209"/>
      <c r="N991" s="210"/>
      <c r="O991" s="210"/>
      <c r="P991" s="210"/>
      <c r="Q991" s="210"/>
      <c r="R991" s="210"/>
      <c r="S991" s="210"/>
      <c r="T991" s="211"/>
      <c r="AT991" s="212" t="s">
        <v>145</v>
      </c>
      <c r="AU991" s="212" t="s">
        <v>85</v>
      </c>
      <c r="AV991" s="13" t="s">
        <v>85</v>
      </c>
      <c r="AW991" s="13" t="s">
        <v>35</v>
      </c>
      <c r="AX991" s="13" t="s">
        <v>75</v>
      </c>
      <c r="AY991" s="212" t="s">
        <v>137</v>
      </c>
    </row>
    <row r="992" spans="2:51" s="14" customFormat="1" ht="11.25">
      <c r="B992" s="213"/>
      <c r="C992" s="214"/>
      <c r="D992" s="203" t="s">
        <v>145</v>
      </c>
      <c r="E992" s="215" t="s">
        <v>19</v>
      </c>
      <c r="F992" s="216" t="s">
        <v>147</v>
      </c>
      <c r="G992" s="214"/>
      <c r="H992" s="217">
        <v>1047.02</v>
      </c>
      <c r="I992" s="218"/>
      <c r="J992" s="214"/>
      <c r="K992" s="214"/>
      <c r="L992" s="219"/>
      <c r="M992" s="220"/>
      <c r="N992" s="221"/>
      <c r="O992" s="221"/>
      <c r="P992" s="221"/>
      <c r="Q992" s="221"/>
      <c r="R992" s="221"/>
      <c r="S992" s="221"/>
      <c r="T992" s="222"/>
      <c r="AT992" s="223" t="s">
        <v>145</v>
      </c>
      <c r="AU992" s="223" t="s">
        <v>85</v>
      </c>
      <c r="AV992" s="14" t="s">
        <v>144</v>
      </c>
      <c r="AW992" s="14" t="s">
        <v>35</v>
      </c>
      <c r="AX992" s="14" t="s">
        <v>83</v>
      </c>
      <c r="AY992" s="223" t="s">
        <v>137</v>
      </c>
    </row>
    <row r="993" spans="1:65" s="2" customFormat="1" ht="16.5" customHeight="1">
      <c r="A993" s="35"/>
      <c r="B993" s="36"/>
      <c r="C993" s="234" t="s">
        <v>924</v>
      </c>
      <c r="D993" s="234" t="s">
        <v>218</v>
      </c>
      <c r="E993" s="235" t="s">
        <v>1458</v>
      </c>
      <c r="F993" s="236" t="s">
        <v>1459</v>
      </c>
      <c r="G993" s="237" t="s">
        <v>216</v>
      </c>
      <c r="H993" s="238">
        <v>1151.722</v>
      </c>
      <c r="I993" s="239"/>
      <c r="J993" s="240">
        <f>ROUND(I993*H993,2)</f>
        <v>0</v>
      </c>
      <c r="K993" s="236" t="s">
        <v>143</v>
      </c>
      <c r="L993" s="241"/>
      <c r="M993" s="242" t="s">
        <v>19</v>
      </c>
      <c r="N993" s="243" t="s">
        <v>46</v>
      </c>
      <c r="O993" s="65"/>
      <c r="P993" s="197">
        <f>O993*H993</f>
        <v>0</v>
      </c>
      <c r="Q993" s="197">
        <v>0</v>
      </c>
      <c r="R993" s="197">
        <f>Q993*H993</f>
        <v>0</v>
      </c>
      <c r="S993" s="197">
        <v>0</v>
      </c>
      <c r="T993" s="198">
        <f>S993*H993</f>
        <v>0</v>
      </c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R993" s="199" t="s">
        <v>207</v>
      </c>
      <c r="AT993" s="199" t="s">
        <v>218</v>
      </c>
      <c r="AU993" s="199" t="s">
        <v>85</v>
      </c>
      <c r="AY993" s="18" t="s">
        <v>137</v>
      </c>
      <c r="BE993" s="200">
        <f>IF(N993="základní",J993,0)</f>
        <v>0</v>
      </c>
      <c r="BF993" s="200">
        <f>IF(N993="snížená",J993,0)</f>
        <v>0</v>
      </c>
      <c r="BG993" s="200">
        <f>IF(N993="zákl. přenesená",J993,0)</f>
        <v>0</v>
      </c>
      <c r="BH993" s="200">
        <f>IF(N993="sníž. přenesená",J993,0)</f>
        <v>0</v>
      </c>
      <c r="BI993" s="200">
        <f>IF(N993="nulová",J993,0)</f>
        <v>0</v>
      </c>
      <c r="BJ993" s="18" t="s">
        <v>83</v>
      </c>
      <c r="BK993" s="200">
        <f>ROUND(I993*H993,2)</f>
        <v>0</v>
      </c>
      <c r="BL993" s="18" t="s">
        <v>178</v>
      </c>
      <c r="BM993" s="199" t="s">
        <v>1460</v>
      </c>
    </row>
    <row r="994" spans="2:51" s="13" customFormat="1" ht="11.25">
      <c r="B994" s="201"/>
      <c r="C994" s="202"/>
      <c r="D994" s="203" t="s">
        <v>145</v>
      </c>
      <c r="E994" s="204" t="s">
        <v>19</v>
      </c>
      <c r="F994" s="205" t="s">
        <v>1453</v>
      </c>
      <c r="G994" s="202"/>
      <c r="H994" s="206">
        <v>1151.722</v>
      </c>
      <c r="I994" s="207"/>
      <c r="J994" s="202"/>
      <c r="K994" s="202"/>
      <c r="L994" s="208"/>
      <c r="M994" s="209"/>
      <c r="N994" s="210"/>
      <c r="O994" s="210"/>
      <c r="P994" s="210"/>
      <c r="Q994" s="210"/>
      <c r="R994" s="210"/>
      <c r="S994" s="210"/>
      <c r="T994" s="211"/>
      <c r="AT994" s="212" t="s">
        <v>145</v>
      </c>
      <c r="AU994" s="212" t="s">
        <v>85</v>
      </c>
      <c r="AV994" s="13" t="s">
        <v>85</v>
      </c>
      <c r="AW994" s="13" t="s">
        <v>35</v>
      </c>
      <c r="AX994" s="13" t="s">
        <v>75</v>
      </c>
      <c r="AY994" s="212" t="s">
        <v>137</v>
      </c>
    </row>
    <row r="995" spans="2:51" s="14" customFormat="1" ht="11.25">
      <c r="B995" s="213"/>
      <c r="C995" s="214"/>
      <c r="D995" s="203" t="s">
        <v>145</v>
      </c>
      <c r="E995" s="215" t="s">
        <v>19</v>
      </c>
      <c r="F995" s="216" t="s">
        <v>147</v>
      </c>
      <c r="G995" s="214"/>
      <c r="H995" s="217">
        <v>1151.722</v>
      </c>
      <c r="I995" s="218"/>
      <c r="J995" s="214"/>
      <c r="K995" s="214"/>
      <c r="L995" s="219"/>
      <c r="M995" s="220"/>
      <c r="N995" s="221"/>
      <c r="O995" s="221"/>
      <c r="P995" s="221"/>
      <c r="Q995" s="221"/>
      <c r="R995" s="221"/>
      <c r="S995" s="221"/>
      <c r="T995" s="222"/>
      <c r="AT995" s="223" t="s">
        <v>145</v>
      </c>
      <c r="AU995" s="223" t="s">
        <v>85</v>
      </c>
      <c r="AV995" s="14" t="s">
        <v>144</v>
      </c>
      <c r="AW995" s="14" t="s">
        <v>35</v>
      </c>
      <c r="AX995" s="14" t="s">
        <v>83</v>
      </c>
      <c r="AY995" s="223" t="s">
        <v>137</v>
      </c>
    </row>
    <row r="996" spans="1:65" s="2" customFormat="1" ht="21.75" customHeight="1">
      <c r="A996" s="35"/>
      <c r="B996" s="36"/>
      <c r="C996" s="188" t="s">
        <v>1461</v>
      </c>
      <c r="D996" s="188" t="s">
        <v>139</v>
      </c>
      <c r="E996" s="189" t="s">
        <v>1455</v>
      </c>
      <c r="F996" s="190" t="s">
        <v>1456</v>
      </c>
      <c r="G996" s="191" t="s">
        <v>216</v>
      </c>
      <c r="H996" s="192">
        <v>852.177</v>
      </c>
      <c r="I996" s="193"/>
      <c r="J996" s="194">
        <f>ROUND(I996*H996,2)</f>
        <v>0</v>
      </c>
      <c r="K996" s="190" t="s">
        <v>143</v>
      </c>
      <c r="L996" s="40"/>
      <c r="M996" s="195" t="s">
        <v>19</v>
      </c>
      <c r="N996" s="196" t="s">
        <v>46</v>
      </c>
      <c r="O996" s="65"/>
      <c r="P996" s="197">
        <f>O996*H996</f>
        <v>0</v>
      </c>
      <c r="Q996" s="197">
        <v>0</v>
      </c>
      <c r="R996" s="197">
        <f>Q996*H996</f>
        <v>0</v>
      </c>
      <c r="S996" s="197">
        <v>0</v>
      </c>
      <c r="T996" s="198">
        <f>S996*H996</f>
        <v>0</v>
      </c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R996" s="199" t="s">
        <v>178</v>
      </c>
      <c r="AT996" s="199" t="s">
        <v>139</v>
      </c>
      <c r="AU996" s="199" t="s">
        <v>85</v>
      </c>
      <c r="AY996" s="18" t="s">
        <v>137</v>
      </c>
      <c r="BE996" s="200">
        <f>IF(N996="základní",J996,0)</f>
        <v>0</v>
      </c>
      <c r="BF996" s="200">
        <f>IF(N996="snížená",J996,0)</f>
        <v>0</v>
      </c>
      <c r="BG996" s="200">
        <f>IF(N996="zákl. přenesená",J996,0)</f>
        <v>0</v>
      </c>
      <c r="BH996" s="200">
        <f>IF(N996="sníž. přenesená",J996,0)</f>
        <v>0</v>
      </c>
      <c r="BI996" s="200">
        <f>IF(N996="nulová",J996,0)</f>
        <v>0</v>
      </c>
      <c r="BJ996" s="18" t="s">
        <v>83</v>
      </c>
      <c r="BK996" s="200">
        <f>ROUND(I996*H996,2)</f>
        <v>0</v>
      </c>
      <c r="BL996" s="18" t="s">
        <v>178</v>
      </c>
      <c r="BM996" s="199" t="s">
        <v>1462</v>
      </c>
    </row>
    <row r="997" spans="2:51" s="15" customFormat="1" ht="11.25">
      <c r="B997" s="224"/>
      <c r="C997" s="225"/>
      <c r="D997" s="203" t="s">
        <v>145</v>
      </c>
      <c r="E997" s="226" t="s">
        <v>19</v>
      </c>
      <c r="F997" s="227" t="s">
        <v>1463</v>
      </c>
      <c r="G997" s="225"/>
      <c r="H997" s="226" t="s">
        <v>19</v>
      </c>
      <c r="I997" s="228"/>
      <c r="J997" s="225"/>
      <c r="K997" s="225"/>
      <c r="L997" s="229"/>
      <c r="M997" s="230"/>
      <c r="N997" s="231"/>
      <c r="O997" s="231"/>
      <c r="P997" s="231"/>
      <c r="Q997" s="231"/>
      <c r="R997" s="231"/>
      <c r="S997" s="231"/>
      <c r="T997" s="232"/>
      <c r="AT997" s="233" t="s">
        <v>145</v>
      </c>
      <c r="AU997" s="233" t="s">
        <v>85</v>
      </c>
      <c r="AV997" s="15" t="s">
        <v>83</v>
      </c>
      <c r="AW997" s="15" t="s">
        <v>35</v>
      </c>
      <c r="AX997" s="15" t="s">
        <v>75</v>
      </c>
      <c r="AY997" s="233" t="s">
        <v>137</v>
      </c>
    </row>
    <row r="998" spans="2:51" s="15" customFormat="1" ht="11.25">
      <c r="B998" s="224"/>
      <c r="C998" s="225"/>
      <c r="D998" s="203" t="s">
        <v>145</v>
      </c>
      <c r="E998" s="226" t="s">
        <v>19</v>
      </c>
      <c r="F998" s="227" t="s">
        <v>1403</v>
      </c>
      <c r="G998" s="225"/>
      <c r="H998" s="226" t="s">
        <v>19</v>
      </c>
      <c r="I998" s="228"/>
      <c r="J998" s="225"/>
      <c r="K998" s="225"/>
      <c r="L998" s="229"/>
      <c r="M998" s="230"/>
      <c r="N998" s="231"/>
      <c r="O998" s="231"/>
      <c r="P998" s="231"/>
      <c r="Q998" s="231"/>
      <c r="R998" s="231"/>
      <c r="S998" s="231"/>
      <c r="T998" s="232"/>
      <c r="AT998" s="233" t="s">
        <v>145</v>
      </c>
      <c r="AU998" s="233" t="s">
        <v>85</v>
      </c>
      <c r="AV998" s="15" t="s">
        <v>83</v>
      </c>
      <c r="AW998" s="15" t="s">
        <v>35</v>
      </c>
      <c r="AX998" s="15" t="s">
        <v>75</v>
      </c>
      <c r="AY998" s="233" t="s">
        <v>137</v>
      </c>
    </row>
    <row r="999" spans="2:51" s="13" customFormat="1" ht="11.25">
      <c r="B999" s="201"/>
      <c r="C999" s="202"/>
      <c r="D999" s="203" t="s">
        <v>145</v>
      </c>
      <c r="E999" s="204" t="s">
        <v>19</v>
      </c>
      <c r="F999" s="205" t="s">
        <v>1404</v>
      </c>
      <c r="G999" s="202"/>
      <c r="H999" s="206">
        <v>643.572</v>
      </c>
      <c r="I999" s="207"/>
      <c r="J999" s="202"/>
      <c r="K999" s="202"/>
      <c r="L999" s="208"/>
      <c r="M999" s="209"/>
      <c r="N999" s="210"/>
      <c r="O999" s="210"/>
      <c r="P999" s="210"/>
      <c r="Q999" s="210"/>
      <c r="R999" s="210"/>
      <c r="S999" s="210"/>
      <c r="T999" s="211"/>
      <c r="AT999" s="212" t="s">
        <v>145</v>
      </c>
      <c r="AU999" s="212" t="s">
        <v>85</v>
      </c>
      <c r="AV999" s="13" t="s">
        <v>85</v>
      </c>
      <c r="AW999" s="13" t="s">
        <v>35</v>
      </c>
      <c r="AX999" s="13" t="s">
        <v>75</v>
      </c>
      <c r="AY999" s="212" t="s">
        <v>137</v>
      </c>
    </row>
    <row r="1000" spans="2:51" s="15" customFormat="1" ht="11.25">
      <c r="B1000" s="224"/>
      <c r="C1000" s="225"/>
      <c r="D1000" s="203" t="s">
        <v>145</v>
      </c>
      <c r="E1000" s="226" t="s">
        <v>19</v>
      </c>
      <c r="F1000" s="227" t="s">
        <v>520</v>
      </c>
      <c r="G1000" s="225"/>
      <c r="H1000" s="226" t="s">
        <v>19</v>
      </c>
      <c r="I1000" s="228"/>
      <c r="J1000" s="225"/>
      <c r="K1000" s="225"/>
      <c r="L1000" s="229"/>
      <c r="M1000" s="230"/>
      <c r="N1000" s="231"/>
      <c r="O1000" s="231"/>
      <c r="P1000" s="231"/>
      <c r="Q1000" s="231"/>
      <c r="R1000" s="231"/>
      <c r="S1000" s="231"/>
      <c r="T1000" s="232"/>
      <c r="AT1000" s="233" t="s">
        <v>145</v>
      </c>
      <c r="AU1000" s="233" t="s">
        <v>85</v>
      </c>
      <c r="AV1000" s="15" t="s">
        <v>83</v>
      </c>
      <c r="AW1000" s="15" t="s">
        <v>35</v>
      </c>
      <c r="AX1000" s="15" t="s">
        <v>75</v>
      </c>
      <c r="AY1000" s="233" t="s">
        <v>137</v>
      </c>
    </row>
    <row r="1001" spans="2:51" s="13" customFormat="1" ht="11.25">
      <c r="B1001" s="201"/>
      <c r="C1001" s="202"/>
      <c r="D1001" s="203" t="s">
        <v>145</v>
      </c>
      <c r="E1001" s="204" t="s">
        <v>19</v>
      </c>
      <c r="F1001" s="205" t="s">
        <v>1325</v>
      </c>
      <c r="G1001" s="202"/>
      <c r="H1001" s="206">
        <v>1.766</v>
      </c>
      <c r="I1001" s="207"/>
      <c r="J1001" s="202"/>
      <c r="K1001" s="202"/>
      <c r="L1001" s="208"/>
      <c r="M1001" s="209"/>
      <c r="N1001" s="210"/>
      <c r="O1001" s="210"/>
      <c r="P1001" s="210"/>
      <c r="Q1001" s="210"/>
      <c r="R1001" s="210"/>
      <c r="S1001" s="210"/>
      <c r="T1001" s="211"/>
      <c r="AT1001" s="212" t="s">
        <v>145</v>
      </c>
      <c r="AU1001" s="212" t="s">
        <v>85</v>
      </c>
      <c r="AV1001" s="13" t="s">
        <v>85</v>
      </c>
      <c r="AW1001" s="13" t="s">
        <v>35</v>
      </c>
      <c r="AX1001" s="13" t="s">
        <v>75</v>
      </c>
      <c r="AY1001" s="212" t="s">
        <v>137</v>
      </c>
    </row>
    <row r="1002" spans="2:51" s="15" customFormat="1" ht="11.25">
      <c r="B1002" s="224"/>
      <c r="C1002" s="225"/>
      <c r="D1002" s="203" t="s">
        <v>145</v>
      </c>
      <c r="E1002" s="226" t="s">
        <v>19</v>
      </c>
      <c r="F1002" s="227" t="s">
        <v>1290</v>
      </c>
      <c r="G1002" s="225"/>
      <c r="H1002" s="226" t="s">
        <v>19</v>
      </c>
      <c r="I1002" s="228"/>
      <c r="J1002" s="225"/>
      <c r="K1002" s="225"/>
      <c r="L1002" s="229"/>
      <c r="M1002" s="230"/>
      <c r="N1002" s="231"/>
      <c r="O1002" s="231"/>
      <c r="P1002" s="231"/>
      <c r="Q1002" s="231"/>
      <c r="R1002" s="231"/>
      <c r="S1002" s="231"/>
      <c r="T1002" s="232"/>
      <c r="AT1002" s="233" t="s">
        <v>145</v>
      </c>
      <c r="AU1002" s="233" t="s">
        <v>85</v>
      </c>
      <c r="AV1002" s="15" t="s">
        <v>83</v>
      </c>
      <c r="AW1002" s="15" t="s">
        <v>35</v>
      </c>
      <c r="AX1002" s="15" t="s">
        <v>75</v>
      </c>
      <c r="AY1002" s="233" t="s">
        <v>137</v>
      </c>
    </row>
    <row r="1003" spans="2:51" s="13" customFormat="1" ht="11.25">
      <c r="B1003" s="201"/>
      <c r="C1003" s="202"/>
      <c r="D1003" s="203" t="s">
        <v>145</v>
      </c>
      <c r="E1003" s="204" t="s">
        <v>19</v>
      </c>
      <c r="F1003" s="205" t="s">
        <v>1326</v>
      </c>
      <c r="G1003" s="202"/>
      <c r="H1003" s="206">
        <v>7.021</v>
      </c>
      <c r="I1003" s="207"/>
      <c r="J1003" s="202"/>
      <c r="K1003" s="202"/>
      <c r="L1003" s="208"/>
      <c r="M1003" s="209"/>
      <c r="N1003" s="210"/>
      <c r="O1003" s="210"/>
      <c r="P1003" s="210"/>
      <c r="Q1003" s="210"/>
      <c r="R1003" s="210"/>
      <c r="S1003" s="210"/>
      <c r="T1003" s="211"/>
      <c r="AT1003" s="212" t="s">
        <v>145</v>
      </c>
      <c r="AU1003" s="212" t="s">
        <v>85</v>
      </c>
      <c r="AV1003" s="13" t="s">
        <v>85</v>
      </c>
      <c r="AW1003" s="13" t="s">
        <v>35</v>
      </c>
      <c r="AX1003" s="13" t="s">
        <v>75</v>
      </c>
      <c r="AY1003" s="212" t="s">
        <v>137</v>
      </c>
    </row>
    <row r="1004" spans="2:51" s="15" customFormat="1" ht="11.25">
      <c r="B1004" s="224"/>
      <c r="C1004" s="225"/>
      <c r="D1004" s="203" t="s">
        <v>145</v>
      </c>
      <c r="E1004" s="226" t="s">
        <v>19</v>
      </c>
      <c r="F1004" s="227" t="s">
        <v>1464</v>
      </c>
      <c r="G1004" s="225"/>
      <c r="H1004" s="226" t="s">
        <v>19</v>
      </c>
      <c r="I1004" s="228"/>
      <c r="J1004" s="225"/>
      <c r="K1004" s="225"/>
      <c r="L1004" s="229"/>
      <c r="M1004" s="230"/>
      <c r="N1004" s="231"/>
      <c r="O1004" s="231"/>
      <c r="P1004" s="231"/>
      <c r="Q1004" s="231"/>
      <c r="R1004" s="231"/>
      <c r="S1004" s="231"/>
      <c r="T1004" s="232"/>
      <c r="AT1004" s="233" t="s">
        <v>145</v>
      </c>
      <c r="AU1004" s="233" t="s">
        <v>85</v>
      </c>
      <c r="AV1004" s="15" t="s">
        <v>83</v>
      </c>
      <c r="AW1004" s="15" t="s">
        <v>35</v>
      </c>
      <c r="AX1004" s="15" t="s">
        <v>75</v>
      </c>
      <c r="AY1004" s="233" t="s">
        <v>137</v>
      </c>
    </row>
    <row r="1005" spans="2:51" s="13" customFormat="1" ht="11.25">
      <c r="B1005" s="201"/>
      <c r="C1005" s="202"/>
      <c r="D1005" s="203" t="s">
        <v>145</v>
      </c>
      <c r="E1005" s="204" t="s">
        <v>19</v>
      </c>
      <c r="F1005" s="205" t="s">
        <v>1465</v>
      </c>
      <c r="G1005" s="202"/>
      <c r="H1005" s="206">
        <v>199.818</v>
      </c>
      <c r="I1005" s="207"/>
      <c r="J1005" s="202"/>
      <c r="K1005" s="202"/>
      <c r="L1005" s="208"/>
      <c r="M1005" s="209"/>
      <c r="N1005" s="210"/>
      <c r="O1005" s="210"/>
      <c r="P1005" s="210"/>
      <c r="Q1005" s="210"/>
      <c r="R1005" s="210"/>
      <c r="S1005" s="210"/>
      <c r="T1005" s="211"/>
      <c r="AT1005" s="212" t="s">
        <v>145</v>
      </c>
      <c r="AU1005" s="212" t="s">
        <v>85</v>
      </c>
      <c r="AV1005" s="13" t="s">
        <v>85</v>
      </c>
      <c r="AW1005" s="13" t="s">
        <v>35</v>
      </c>
      <c r="AX1005" s="13" t="s">
        <v>75</v>
      </c>
      <c r="AY1005" s="212" t="s">
        <v>137</v>
      </c>
    </row>
    <row r="1006" spans="2:51" s="14" customFormat="1" ht="11.25">
      <c r="B1006" s="213"/>
      <c r="C1006" s="214"/>
      <c r="D1006" s="203" t="s">
        <v>145</v>
      </c>
      <c r="E1006" s="215" t="s">
        <v>19</v>
      </c>
      <c r="F1006" s="216" t="s">
        <v>147</v>
      </c>
      <c r="G1006" s="214"/>
      <c r="H1006" s="217">
        <v>852.1769999999999</v>
      </c>
      <c r="I1006" s="218"/>
      <c r="J1006" s="214"/>
      <c r="K1006" s="214"/>
      <c r="L1006" s="219"/>
      <c r="M1006" s="220"/>
      <c r="N1006" s="221"/>
      <c r="O1006" s="221"/>
      <c r="P1006" s="221"/>
      <c r="Q1006" s="221"/>
      <c r="R1006" s="221"/>
      <c r="S1006" s="221"/>
      <c r="T1006" s="222"/>
      <c r="AT1006" s="223" t="s">
        <v>145</v>
      </c>
      <c r="AU1006" s="223" t="s">
        <v>85</v>
      </c>
      <c r="AV1006" s="14" t="s">
        <v>144</v>
      </c>
      <c r="AW1006" s="14" t="s">
        <v>35</v>
      </c>
      <c r="AX1006" s="14" t="s">
        <v>83</v>
      </c>
      <c r="AY1006" s="223" t="s">
        <v>137</v>
      </c>
    </row>
    <row r="1007" spans="1:65" s="2" customFormat="1" ht="16.5" customHeight="1">
      <c r="A1007" s="35"/>
      <c r="B1007" s="36"/>
      <c r="C1007" s="234" t="s">
        <v>927</v>
      </c>
      <c r="D1007" s="234" t="s">
        <v>218</v>
      </c>
      <c r="E1007" s="235" t="s">
        <v>1466</v>
      </c>
      <c r="F1007" s="236" t="s">
        <v>1467</v>
      </c>
      <c r="G1007" s="237" t="s">
        <v>216</v>
      </c>
      <c r="H1007" s="238">
        <v>937.395</v>
      </c>
      <c r="I1007" s="239"/>
      <c r="J1007" s="240">
        <f>ROUND(I1007*H1007,2)</f>
        <v>0</v>
      </c>
      <c r="K1007" s="236" t="s">
        <v>143</v>
      </c>
      <c r="L1007" s="241"/>
      <c r="M1007" s="242" t="s">
        <v>19</v>
      </c>
      <c r="N1007" s="243" t="s">
        <v>46</v>
      </c>
      <c r="O1007" s="65"/>
      <c r="P1007" s="197">
        <f>O1007*H1007</f>
        <v>0</v>
      </c>
      <c r="Q1007" s="197">
        <v>0</v>
      </c>
      <c r="R1007" s="197">
        <f>Q1007*H1007</f>
        <v>0</v>
      </c>
      <c r="S1007" s="197">
        <v>0</v>
      </c>
      <c r="T1007" s="198">
        <f>S1007*H1007</f>
        <v>0</v>
      </c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R1007" s="199" t="s">
        <v>207</v>
      </c>
      <c r="AT1007" s="199" t="s">
        <v>218</v>
      </c>
      <c r="AU1007" s="199" t="s">
        <v>85</v>
      </c>
      <c r="AY1007" s="18" t="s">
        <v>137</v>
      </c>
      <c r="BE1007" s="200">
        <f>IF(N1007="základní",J1007,0)</f>
        <v>0</v>
      </c>
      <c r="BF1007" s="200">
        <f>IF(N1007="snížená",J1007,0)</f>
        <v>0</v>
      </c>
      <c r="BG1007" s="200">
        <f>IF(N1007="zákl. přenesená",J1007,0)</f>
        <v>0</v>
      </c>
      <c r="BH1007" s="200">
        <f>IF(N1007="sníž. přenesená",J1007,0)</f>
        <v>0</v>
      </c>
      <c r="BI1007" s="200">
        <f>IF(N1007="nulová",J1007,0)</f>
        <v>0</v>
      </c>
      <c r="BJ1007" s="18" t="s">
        <v>83</v>
      </c>
      <c r="BK1007" s="200">
        <f>ROUND(I1007*H1007,2)</f>
        <v>0</v>
      </c>
      <c r="BL1007" s="18" t="s">
        <v>178</v>
      </c>
      <c r="BM1007" s="199" t="s">
        <v>1468</v>
      </c>
    </row>
    <row r="1008" spans="2:51" s="13" customFormat="1" ht="11.25">
      <c r="B1008" s="201"/>
      <c r="C1008" s="202"/>
      <c r="D1008" s="203" t="s">
        <v>145</v>
      </c>
      <c r="E1008" s="204" t="s">
        <v>19</v>
      </c>
      <c r="F1008" s="205" t="s">
        <v>1469</v>
      </c>
      <c r="G1008" s="202"/>
      <c r="H1008" s="206">
        <v>937.395</v>
      </c>
      <c r="I1008" s="207"/>
      <c r="J1008" s="202"/>
      <c r="K1008" s="202"/>
      <c r="L1008" s="208"/>
      <c r="M1008" s="209"/>
      <c r="N1008" s="210"/>
      <c r="O1008" s="210"/>
      <c r="P1008" s="210"/>
      <c r="Q1008" s="210"/>
      <c r="R1008" s="210"/>
      <c r="S1008" s="210"/>
      <c r="T1008" s="211"/>
      <c r="AT1008" s="212" t="s">
        <v>145</v>
      </c>
      <c r="AU1008" s="212" t="s">
        <v>85</v>
      </c>
      <c r="AV1008" s="13" t="s">
        <v>85</v>
      </c>
      <c r="AW1008" s="13" t="s">
        <v>35</v>
      </c>
      <c r="AX1008" s="13" t="s">
        <v>75</v>
      </c>
      <c r="AY1008" s="212" t="s">
        <v>137</v>
      </c>
    </row>
    <row r="1009" spans="2:51" s="14" customFormat="1" ht="11.25">
      <c r="B1009" s="213"/>
      <c r="C1009" s="214"/>
      <c r="D1009" s="203" t="s">
        <v>145</v>
      </c>
      <c r="E1009" s="215" t="s">
        <v>19</v>
      </c>
      <c r="F1009" s="216" t="s">
        <v>147</v>
      </c>
      <c r="G1009" s="214"/>
      <c r="H1009" s="217">
        <v>937.395</v>
      </c>
      <c r="I1009" s="218"/>
      <c r="J1009" s="214"/>
      <c r="K1009" s="214"/>
      <c r="L1009" s="219"/>
      <c r="M1009" s="220"/>
      <c r="N1009" s="221"/>
      <c r="O1009" s="221"/>
      <c r="P1009" s="221"/>
      <c r="Q1009" s="221"/>
      <c r="R1009" s="221"/>
      <c r="S1009" s="221"/>
      <c r="T1009" s="222"/>
      <c r="AT1009" s="223" t="s">
        <v>145</v>
      </c>
      <c r="AU1009" s="223" t="s">
        <v>85</v>
      </c>
      <c r="AV1009" s="14" t="s">
        <v>144</v>
      </c>
      <c r="AW1009" s="14" t="s">
        <v>35</v>
      </c>
      <c r="AX1009" s="14" t="s">
        <v>83</v>
      </c>
      <c r="AY1009" s="223" t="s">
        <v>137</v>
      </c>
    </row>
    <row r="1010" spans="1:65" s="2" customFormat="1" ht="21.75" customHeight="1">
      <c r="A1010" s="35"/>
      <c r="B1010" s="36"/>
      <c r="C1010" s="188" t="s">
        <v>1470</v>
      </c>
      <c r="D1010" s="188" t="s">
        <v>139</v>
      </c>
      <c r="E1010" s="189" t="s">
        <v>1471</v>
      </c>
      <c r="F1010" s="190" t="s">
        <v>1472</v>
      </c>
      <c r="G1010" s="191" t="s">
        <v>216</v>
      </c>
      <c r="H1010" s="192">
        <v>643.572</v>
      </c>
      <c r="I1010" s="193"/>
      <c r="J1010" s="194">
        <f>ROUND(I1010*H1010,2)</f>
        <v>0</v>
      </c>
      <c r="K1010" s="190" t="s">
        <v>143</v>
      </c>
      <c r="L1010" s="40"/>
      <c r="M1010" s="195" t="s">
        <v>19</v>
      </c>
      <c r="N1010" s="196" t="s">
        <v>46</v>
      </c>
      <c r="O1010" s="65"/>
      <c r="P1010" s="197">
        <f>O1010*H1010</f>
        <v>0</v>
      </c>
      <c r="Q1010" s="197">
        <v>0</v>
      </c>
      <c r="R1010" s="197">
        <f>Q1010*H1010</f>
        <v>0</v>
      </c>
      <c r="S1010" s="197">
        <v>0</v>
      </c>
      <c r="T1010" s="198">
        <f>S1010*H1010</f>
        <v>0</v>
      </c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R1010" s="199" t="s">
        <v>178</v>
      </c>
      <c r="AT1010" s="199" t="s">
        <v>139</v>
      </c>
      <c r="AU1010" s="199" t="s">
        <v>85</v>
      </c>
      <c r="AY1010" s="18" t="s">
        <v>137</v>
      </c>
      <c r="BE1010" s="200">
        <f>IF(N1010="základní",J1010,0)</f>
        <v>0</v>
      </c>
      <c r="BF1010" s="200">
        <f>IF(N1010="snížená",J1010,0)</f>
        <v>0</v>
      </c>
      <c r="BG1010" s="200">
        <f>IF(N1010="zákl. přenesená",J1010,0)</f>
        <v>0</v>
      </c>
      <c r="BH1010" s="200">
        <f>IF(N1010="sníž. přenesená",J1010,0)</f>
        <v>0</v>
      </c>
      <c r="BI1010" s="200">
        <f>IF(N1010="nulová",J1010,0)</f>
        <v>0</v>
      </c>
      <c r="BJ1010" s="18" t="s">
        <v>83</v>
      </c>
      <c r="BK1010" s="200">
        <f>ROUND(I1010*H1010,2)</f>
        <v>0</v>
      </c>
      <c r="BL1010" s="18" t="s">
        <v>178</v>
      </c>
      <c r="BM1010" s="199" t="s">
        <v>1473</v>
      </c>
    </row>
    <row r="1011" spans="2:51" s="15" customFormat="1" ht="11.25">
      <c r="B1011" s="224"/>
      <c r="C1011" s="225"/>
      <c r="D1011" s="203" t="s">
        <v>145</v>
      </c>
      <c r="E1011" s="226" t="s">
        <v>19</v>
      </c>
      <c r="F1011" s="227" t="s">
        <v>1474</v>
      </c>
      <c r="G1011" s="225"/>
      <c r="H1011" s="226" t="s">
        <v>19</v>
      </c>
      <c r="I1011" s="228"/>
      <c r="J1011" s="225"/>
      <c r="K1011" s="225"/>
      <c r="L1011" s="229"/>
      <c r="M1011" s="230"/>
      <c r="N1011" s="231"/>
      <c r="O1011" s="231"/>
      <c r="P1011" s="231"/>
      <c r="Q1011" s="231"/>
      <c r="R1011" s="231"/>
      <c r="S1011" s="231"/>
      <c r="T1011" s="232"/>
      <c r="AT1011" s="233" t="s">
        <v>145</v>
      </c>
      <c r="AU1011" s="233" t="s">
        <v>85</v>
      </c>
      <c r="AV1011" s="15" t="s">
        <v>83</v>
      </c>
      <c r="AW1011" s="15" t="s">
        <v>35</v>
      </c>
      <c r="AX1011" s="15" t="s">
        <v>75</v>
      </c>
      <c r="AY1011" s="233" t="s">
        <v>137</v>
      </c>
    </row>
    <row r="1012" spans="2:51" s="13" customFormat="1" ht="11.25">
      <c r="B1012" s="201"/>
      <c r="C1012" s="202"/>
      <c r="D1012" s="203" t="s">
        <v>145</v>
      </c>
      <c r="E1012" s="204" t="s">
        <v>19</v>
      </c>
      <c r="F1012" s="205" t="s">
        <v>1404</v>
      </c>
      <c r="G1012" s="202"/>
      <c r="H1012" s="206">
        <v>643.572</v>
      </c>
      <c r="I1012" s="207"/>
      <c r="J1012" s="202"/>
      <c r="K1012" s="202"/>
      <c r="L1012" s="208"/>
      <c r="M1012" s="209"/>
      <c r="N1012" s="210"/>
      <c r="O1012" s="210"/>
      <c r="P1012" s="210"/>
      <c r="Q1012" s="210"/>
      <c r="R1012" s="210"/>
      <c r="S1012" s="210"/>
      <c r="T1012" s="211"/>
      <c r="AT1012" s="212" t="s">
        <v>145</v>
      </c>
      <c r="AU1012" s="212" t="s">
        <v>85</v>
      </c>
      <c r="AV1012" s="13" t="s">
        <v>85</v>
      </c>
      <c r="AW1012" s="13" t="s">
        <v>35</v>
      </c>
      <c r="AX1012" s="13" t="s">
        <v>75</v>
      </c>
      <c r="AY1012" s="212" t="s">
        <v>137</v>
      </c>
    </row>
    <row r="1013" spans="2:51" s="14" customFormat="1" ht="11.25">
      <c r="B1013" s="213"/>
      <c r="C1013" s="214"/>
      <c r="D1013" s="203" t="s">
        <v>145</v>
      </c>
      <c r="E1013" s="215" t="s">
        <v>19</v>
      </c>
      <c r="F1013" s="216" t="s">
        <v>147</v>
      </c>
      <c r="G1013" s="214"/>
      <c r="H1013" s="217">
        <v>643.572</v>
      </c>
      <c r="I1013" s="218"/>
      <c r="J1013" s="214"/>
      <c r="K1013" s="214"/>
      <c r="L1013" s="219"/>
      <c r="M1013" s="220"/>
      <c r="N1013" s="221"/>
      <c r="O1013" s="221"/>
      <c r="P1013" s="221"/>
      <c r="Q1013" s="221"/>
      <c r="R1013" s="221"/>
      <c r="S1013" s="221"/>
      <c r="T1013" s="222"/>
      <c r="AT1013" s="223" t="s">
        <v>145</v>
      </c>
      <c r="AU1013" s="223" t="s">
        <v>85</v>
      </c>
      <c r="AV1013" s="14" t="s">
        <v>144</v>
      </c>
      <c r="AW1013" s="14" t="s">
        <v>35</v>
      </c>
      <c r="AX1013" s="14" t="s">
        <v>83</v>
      </c>
      <c r="AY1013" s="223" t="s">
        <v>137</v>
      </c>
    </row>
    <row r="1014" spans="1:65" s="2" customFormat="1" ht="16.5" customHeight="1">
      <c r="A1014" s="35"/>
      <c r="B1014" s="36"/>
      <c r="C1014" s="234" t="s">
        <v>938</v>
      </c>
      <c r="D1014" s="234" t="s">
        <v>218</v>
      </c>
      <c r="E1014" s="235" t="s">
        <v>1475</v>
      </c>
      <c r="F1014" s="236" t="s">
        <v>1476</v>
      </c>
      <c r="G1014" s="237" t="s">
        <v>216</v>
      </c>
      <c r="H1014" s="238">
        <v>707.929</v>
      </c>
      <c r="I1014" s="239"/>
      <c r="J1014" s="240">
        <f>ROUND(I1014*H1014,2)</f>
        <v>0</v>
      </c>
      <c r="K1014" s="236" t="s">
        <v>143</v>
      </c>
      <c r="L1014" s="241"/>
      <c r="M1014" s="242" t="s">
        <v>19</v>
      </c>
      <c r="N1014" s="243" t="s">
        <v>46</v>
      </c>
      <c r="O1014" s="65"/>
      <c r="P1014" s="197">
        <f>O1014*H1014</f>
        <v>0</v>
      </c>
      <c r="Q1014" s="197">
        <v>0</v>
      </c>
      <c r="R1014" s="197">
        <f>Q1014*H1014</f>
        <v>0</v>
      </c>
      <c r="S1014" s="197">
        <v>0</v>
      </c>
      <c r="T1014" s="198">
        <f>S1014*H1014</f>
        <v>0</v>
      </c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R1014" s="199" t="s">
        <v>207</v>
      </c>
      <c r="AT1014" s="199" t="s">
        <v>218</v>
      </c>
      <c r="AU1014" s="199" t="s">
        <v>85</v>
      </c>
      <c r="AY1014" s="18" t="s">
        <v>137</v>
      </c>
      <c r="BE1014" s="200">
        <f>IF(N1014="základní",J1014,0)</f>
        <v>0</v>
      </c>
      <c r="BF1014" s="200">
        <f>IF(N1014="snížená",J1014,0)</f>
        <v>0</v>
      </c>
      <c r="BG1014" s="200">
        <f>IF(N1014="zákl. přenesená",J1014,0)</f>
        <v>0</v>
      </c>
      <c r="BH1014" s="200">
        <f>IF(N1014="sníž. přenesená",J1014,0)</f>
        <v>0</v>
      </c>
      <c r="BI1014" s="200">
        <f>IF(N1014="nulová",J1014,0)</f>
        <v>0</v>
      </c>
      <c r="BJ1014" s="18" t="s">
        <v>83</v>
      </c>
      <c r="BK1014" s="200">
        <f>ROUND(I1014*H1014,2)</f>
        <v>0</v>
      </c>
      <c r="BL1014" s="18" t="s">
        <v>178</v>
      </c>
      <c r="BM1014" s="199" t="s">
        <v>1477</v>
      </c>
    </row>
    <row r="1015" spans="2:51" s="13" customFormat="1" ht="11.25">
      <c r="B1015" s="201"/>
      <c r="C1015" s="202"/>
      <c r="D1015" s="203" t="s">
        <v>145</v>
      </c>
      <c r="E1015" s="204" t="s">
        <v>19</v>
      </c>
      <c r="F1015" s="205" t="s">
        <v>1478</v>
      </c>
      <c r="G1015" s="202"/>
      <c r="H1015" s="206">
        <v>707.929</v>
      </c>
      <c r="I1015" s="207"/>
      <c r="J1015" s="202"/>
      <c r="K1015" s="202"/>
      <c r="L1015" s="208"/>
      <c r="M1015" s="209"/>
      <c r="N1015" s="210"/>
      <c r="O1015" s="210"/>
      <c r="P1015" s="210"/>
      <c r="Q1015" s="210"/>
      <c r="R1015" s="210"/>
      <c r="S1015" s="210"/>
      <c r="T1015" s="211"/>
      <c r="AT1015" s="212" t="s">
        <v>145</v>
      </c>
      <c r="AU1015" s="212" t="s">
        <v>85</v>
      </c>
      <c r="AV1015" s="13" t="s">
        <v>85</v>
      </c>
      <c r="AW1015" s="13" t="s">
        <v>35</v>
      </c>
      <c r="AX1015" s="13" t="s">
        <v>75</v>
      </c>
      <c r="AY1015" s="212" t="s">
        <v>137</v>
      </c>
    </row>
    <row r="1016" spans="2:51" s="14" customFormat="1" ht="11.25">
      <c r="B1016" s="213"/>
      <c r="C1016" s="214"/>
      <c r="D1016" s="203" t="s">
        <v>145</v>
      </c>
      <c r="E1016" s="215" t="s">
        <v>19</v>
      </c>
      <c r="F1016" s="216" t="s">
        <v>147</v>
      </c>
      <c r="G1016" s="214"/>
      <c r="H1016" s="217">
        <v>707.929</v>
      </c>
      <c r="I1016" s="218"/>
      <c r="J1016" s="214"/>
      <c r="K1016" s="214"/>
      <c r="L1016" s="219"/>
      <c r="M1016" s="220"/>
      <c r="N1016" s="221"/>
      <c r="O1016" s="221"/>
      <c r="P1016" s="221"/>
      <c r="Q1016" s="221"/>
      <c r="R1016" s="221"/>
      <c r="S1016" s="221"/>
      <c r="T1016" s="222"/>
      <c r="AT1016" s="223" t="s">
        <v>145</v>
      </c>
      <c r="AU1016" s="223" t="s">
        <v>85</v>
      </c>
      <c r="AV1016" s="14" t="s">
        <v>144</v>
      </c>
      <c r="AW1016" s="14" t="s">
        <v>35</v>
      </c>
      <c r="AX1016" s="14" t="s">
        <v>83</v>
      </c>
      <c r="AY1016" s="223" t="s">
        <v>137</v>
      </c>
    </row>
    <row r="1017" spans="1:65" s="2" customFormat="1" ht="21.75" customHeight="1">
      <c r="A1017" s="35"/>
      <c r="B1017" s="36"/>
      <c r="C1017" s="188" t="s">
        <v>1479</v>
      </c>
      <c r="D1017" s="188" t="s">
        <v>139</v>
      </c>
      <c r="E1017" s="189" t="s">
        <v>1480</v>
      </c>
      <c r="F1017" s="190" t="s">
        <v>1481</v>
      </c>
      <c r="G1017" s="191" t="s">
        <v>177</v>
      </c>
      <c r="H1017" s="192">
        <v>49.431</v>
      </c>
      <c r="I1017" s="193"/>
      <c r="J1017" s="194">
        <f>ROUND(I1017*H1017,2)</f>
        <v>0</v>
      </c>
      <c r="K1017" s="190" t="s">
        <v>143</v>
      </c>
      <c r="L1017" s="40"/>
      <c r="M1017" s="195" t="s">
        <v>19</v>
      </c>
      <c r="N1017" s="196" t="s">
        <v>46</v>
      </c>
      <c r="O1017" s="65"/>
      <c r="P1017" s="197">
        <f>O1017*H1017</f>
        <v>0</v>
      </c>
      <c r="Q1017" s="197">
        <v>0</v>
      </c>
      <c r="R1017" s="197">
        <f>Q1017*H1017</f>
        <v>0</v>
      </c>
      <c r="S1017" s="197">
        <v>0</v>
      </c>
      <c r="T1017" s="198">
        <f>S1017*H1017</f>
        <v>0</v>
      </c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R1017" s="199" t="s">
        <v>178</v>
      </c>
      <c r="AT1017" s="199" t="s">
        <v>139</v>
      </c>
      <c r="AU1017" s="199" t="s">
        <v>85</v>
      </c>
      <c r="AY1017" s="18" t="s">
        <v>137</v>
      </c>
      <c r="BE1017" s="200">
        <f>IF(N1017="základní",J1017,0)</f>
        <v>0</v>
      </c>
      <c r="BF1017" s="200">
        <f>IF(N1017="snížená",J1017,0)</f>
        <v>0</v>
      </c>
      <c r="BG1017" s="200">
        <f>IF(N1017="zákl. přenesená",J1017,0)</f>
        <v>0</v>
      </c>
      <c r="BH1017" s="200">
        <f>IF(N1017="sníž. přenesená",J1017,0)</f>
        <v>0</v>
      </c>
      <c r="BI1017" s="200">
        <f>IF(N1017="nulová",J1017,0)</f>
        <v>0</v>
      </c>
      <c r="BJ1017" s="18" t="s">
        <v>83</v>
      </c>
      <c r="BK1017" s="200">
        <f>ROUND(I1017*H1017,2)</f>
        <v>0</v>
      </c>
      <c r="BL1017" s="18" t="s">
        <v>178</v>
      </c>
      <c r="BM1017" s="199" t="s">
        <v>1482</v>
      </c>
    </row>
    <row r="1018" spans="2:63" s="12" customFormat="1" ht="22.9" customHeight="1">
      <c r="B1018" s="172"/>
      <c r="C1018" s="173"/>
      <c r="D1018" s="174" t="s">
        <v>74</v>
      </c>
      <c r="E1018" s="186" t="s">
        <v>1483</v>
      </c>
      <c r="F1018" s="186" t="s">
        <v>1484</v>
      </c>
      <c r="G1018" s="173"/>
      <c r="H1018" s="173"/>
      <c r="I1018" s="176"/>
      <c r="J1018" s="187">
        <f>BK1018</f>
        <v>0</v>
      </c>
      <c r="K1018" s="173"/>
      <c r="L1018" s="178"/>
      <c r="M1018" s="179"/>
      <c r="N1018" s="180"/>
      <c r="O1018" s="180"/>
      <c r="P1018" s="181">
        <f>SUM(P1019:P1039)</f>
        <v>0</v>
      </c>
      <c r="Q1018" s="180"/>
      <c r="R1018" s="181">
        <f>SUM(R1019:R1039)</f>
        <v>0</v>
      </c>
      <c r="S1018" s="180"/>
      <c r="T1018" s="182">
        <f>SUM(T1019:T1039)</f>
        <v>0</v>
      </c>
      <c r="AR1018" s="183" t="s">
        <v>85</v>
      </c>
      <c r="AT1018" s="184" t="s">
        <v>74</v>
      </c>
      <c r="AU1018" s="184" t="s">
        <v>83</v>
      </c>
      <c r="AY1018" s="183" t="s">
        <v>137</v>
      </c>
      <c r="BK1018" s="185">
        <f>SUM(BK1019:BK1039)</f>
        <v>0</v>
      </c>
    </row>
    <row r="1019" spans="1:65" s="2" customFormat="1" ht="21.75" customHeight="1">
      <c r="A1019" s="35"/>
      <c r="B1019" s="36"/>
      <c r="C1019" s="188" t="s">
        <v>943</v>
      </c>
      <c r="D1019" s="188" t="s">
        <v>139</v>
      </c>
      <c r="E1019" s="189" t="s">
        <v>1485</v>
      </c>
      <c r="F1019" s="190" t="s">
        <v>1486</v>
      </c>
      <c r="G1019" s="191" t="s">
        <v>216</v>
      </c>
      <c r="H1019" s="192">
        <v>1047.02</v>
      </c>
      <c r="I1019" s="193"/>
      <c r="J1019" s="194">
        <f>ROUND(I1019*H1019,2)</f>
        <v>0</v>
      </c>
      <c r="K1019" s="190" t="s">
        <v>143</v>
      </c>
      <c r="L1019" s="40"/>
      <c r="M1019" s="195" t="s">
        <v>19</v>
      </c>
      <c r="N1019" s="196" t="s">
        <v>46</v>
      </c>
      <c r="O1019" s="65"/>
      <c r="P1019" s="197">
        <f>O1019*H1019</f>
        <v>0</v>
      </c>
      <c r="Q1019" s="197">
        <v>0</v>
      </c>
      <c r="R1019" s="197">
        <f>Q1019*H1019</f>
        <v>0</v>
      </c>
      <c r="S1019" s="197">
        <v>0</v>
      </c>
      <c r="T1019" s="198">
        <f>S1019*H1019</f>
        <v>0</v>
      </c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R1019" s="199" t="s">
        <v>178</v>
      </c>
      <c r="AT1019" s="199" t="s">
        <v>139</v>
      </c>
      <c r="AU1019" s="199" t="s">
        <v>85</v>
      </c>
      <c r="AY1019" s="18" t="s">
        <v>137</v>
      </c>
      <c r="BE1019" s="200">
        <f>IF(N1019="základní",J1019,0)</f>
        <v>0</v>
      </c>
      <c r="BF1019" s="200">
        <f>IF(N1019="snížená",J1019,0)</f>
        <v>0</v>
      </c>
      <c r="BG1019" s="200">
        <f>IF(N1019="zákl. přenesená",J1019,0)</f>
        <v>0</v>
      </c>
      <c r="BH1019" s="200">
        <f>IF(N1019="sníž. přenesená",J1019,0)</f>
        <v>0</v>
      </c>
      <c r="BI1019" s="200">
        <f>IF(N1019="nulová",J1019,0)</f>
        <v>0</v>
      </c>
      <c r="BJ1019" s="18" t="s">
        <v>83</v>
      </c>
      <c r="BK1019" s="200">
        <f>ROUND(I1019*H1019,2)</f>
        <v>0</v>
      </c>
      <c r="BL1019" s="18" t="s">
        <v>178</v>
      </c>
      <c r="BM1019" s="199" t="s">
        <v>1487</v>
      </c>
    </row>
    <row r="1020" spans="2:51" s="15" customFormat="1" ht="11.25">
      <c r="B1020" s="224"/>
      <c r="C1020" s="225"/>
      <c r="D1020" s="203" t="s">
        <v>145</v>
      </c>
      <c r="E1020" s="226" t="s">
        <v>19</v>
      </c>
      <c r="F1020" s="227" t="s">
        <v>688</v>
      </c>
      <c r="G1020" s="225"/>
      <c r="H1020" s="226" t="s">
        <v>19</v>
      </c>
      <c r="I1020" s="228"/>
      <c r="J1020" s="225"/>
      <c r="K1020" s="225"/>
      <c r="L1020" s="229"/>
      <c r="M1020" s="230"/>
      <c r="N1020" s="231"/>
      <c r="O1020" s="231"/>
      <c r="P1020" s="231"/>
      <c r="Q1020" s="231"/>
      <c r="R1020" s="231"/>
      <c r="S1020" s="231"/>
      <c r="T1020" s="232"/>
      <c r="AT1020" s="233" t="s">
        <v>145</v>
      </c>
      <c r="AU1020" s="233" t="s">
        <v>85</v>
      </c>
      <c r="AV1020" s="15" t="s">
        <v>83</v>
      </c>
      <c r="AW1020" s="15" t="s">
        <v>35</v>
      </c>
      <c r="AX1020" s="15" t="s">
        <v>75</v>
      </c>
      <c r="AY1020" s="233" t="s">
        <v>137</v>
      </c>
    </row>
    <row r="1021" spans="2:51" s="13" customFormat="1" ht="11.25">
      <c r="B1021" s="201"/>
      <c r="C1021" s="202"/>
      <c r="D1021" s="203" t="s">
        <v>145</v>
      </c>
      <c r="E1021" s="204" t="s">
        <v>19</v>
      </c>
      <c r="F1021" s="205" t="s">
        <v>959</v>
      </c>
      <c r="G1021" s="202"/>
      <c r="H1021" s="206">
        <v>457.91</v>
      </c>
      <c r="I1021" s="207"/>
      <c r="J1021" s="202"/>
      <c r="K1021" s="202"/>
      <c r="L1021" s="208"/>
      <c r="M1021" s="209"/>
      <c r="N1021" s="210"/>
      <c r="O1021" s="210"/>
      <c r="P1021" s="210"/>
      <c r="Q1021" s="210"/>
      <c r="R1021" s="210"/>
      <c r="S1021" s="210"/>
      <c r="T1021" s="211"/>
      <c r="AT1021" s="212" t="s">
        <v>145</v>
      </c>
      <c r="AU1021" s="212" t="s">
        <v>85</v>
      </c>
      <c r="AV1021" s="13" t="s">
        <v>85</v>
      </c>
      <c r="AW1021" s="13" t="s">
        <v>35</v>
      </c>
      <c r="AX1021" s="13" t="s">
        <v>75</v>
      </c>
      <c r="AY1021" s="212" t="s">
        <v>137</v>
      </c>
    </row>
    <row r="1022" spans="2:51" s="15" customFormat="1" ht="11.25">
      <c r="B1022" s="224"/>
      <c r="C1022" s="225"/>
      <c r="D1022" s="203" t="s">
        <v>145</v>
      </c>
      <c r="E1022" s="226" t="s">
        <v>19</v>
      </c>
      <c r="F1022" s="227" t="s">
        <v>695</v>
      </c>
      <c r="G1022" s="225"/>
      <c r="H1022" s="226" t="s">
        <v>19</v>
      </c>
      <c r="I1022" s="228"/>
      <c r="J1022" s="225"/>
      <c r="K1022" s="225"/>
      <c r="L1022" s="229"/>
      <c r="M1022" s="230"/>
      <c r="N1022" s="231"/>
      <c r="O1022" s="231"/>
      <c r="P1022" s="231"/>
      <c r="Q1022" s="231"/>
      <c r="R1022" s="231"/>
      <c r="S1022" s="231"/>
      <c r="T1022" s="232"/>
      <c r="AT1022" s="233" t="s">
        <v>145</v>
      </c>
      <c r="AU1022" s="233" t="s">
        <v>85</v>
      </c>
      <c r="AV1022" s="15" t="s">
        <v>83</v>
      </c>
      <c r="AW1022" s="15" t="s">
        <v>35</v>
      </c>
      <c r="AX1022" s="15" t="s">
        <v>75</v>
      </c>
      <c r="AY1022" s="233" t="s">
        <v>137</v>
      </c>
    </row>
    <row r="1023" spans="2:51" s="13" customFormat="1" ht="11.25">
      <c r="B1023" s="201"/>
      <c r="C1023" s="202"/>
      <c r="D1023" s="203" t="s">
        <v>145</v>
      </c>
      <c r="E1023" s="204" t="s">
        <v>19</v>
      </c>
      <c r="F1023" s="205" t="s">
        <v>961</v>
      </c>
      <c r="G1023" s="202"/>
      <c r="H1023" s="206">
        <v>589.11</v>
      </c>
      <c r="I1023" s="207"/>
      <c r="J1023" s="202"/>
      <c r="K1023" s="202"/>
      <c r="L1023" s="208"/>
      <c r="M1023" s="209"/>
      <c r="N1023" s="210"/>
      <c r="O1023" s="210"/>
      <c r="P1023" s="210"/>
      <c r="Q1023" s="210"/>
      <c r="R1023" s="210"/>
      <c r="S1023" s="210"/>
      <c r="T1023" s="211"/>
      <c r="AT1023" s="212" t="s">
        <v>145</v>
      </c>
      <c r="AU1023" s="212" t="s">
        <v>85</v>
      </c>
      <c r="AV1023" s="13" t="s">
        <v>85</v>
      </c>
      <c r="AW1023" s="13" t="s">
        <v>35</v>
      </c>
      <c r="AX1023" s="13" t="s">
        <v>75</v>
      </c>
      <c r="AY1023" s="212" t="s">
        <v>137</v>
      </c>
    </row>
    <row r="1024" spans="2:51" s="14" customFormat="1" ht="11.25">
      <c r="B1024" s="213"/>
      <c r="C1024" s="214"/>
      <c r="D1024" s="203" t="s">
        <v>145</v>
      </c>
      <c r="E1024" s="215" t="s">
        <v>19</v>
      </c>
      <c r="F1024" s="216" t="s">
        <v>147</v>
      </c>
      <c r="G1024" s="214"/>
      <c r="H1024" s="217">
        <v>1047.02</v>
      </c>
      <c r="I1024" s="218"/>
      <c r="J1024" s="214"/>
      <c r="K1024" s="214"/>
      <c r="L1024" s="219"/>
      <c r="M1024" s="220"/>
      <c r="N1024" s="221"/>
      <c r="O1024" s="221"/>
      <c r="P1024" s="221"/>
      <c r="Q1024" s="221"/>
      <c r="R1024" s="221"/>
      <c r="S1024" s="221"/>
      <c r="T1024" s="222"/>
      <c r="AT1024" s="223" t="s">
        <v>145</v>
      </c>
      <c r="AU1024" s="223" t="s">
        <v>85</v>
      </c>
      <c r="AV1024" s="14" t="s">
        <v>144</v>
      </c>
      <c r="AW1024" s="14" t="s">
        <v>35</v>
      </c>
      <c r="AX1024" s="14" t="s">
        <v>83</v>
      </c>
      <c r="AY1024" s="223" t="s">
        <v>137</v>
      </c>
    </row>
    <row r="1025" spans="1:65" s="2" customFormat="1" ht="16.5" customHeight="1">
      <c r="A1025" s="35"/>
      <c r="B1025" s="36"/>
      <c r="C1025" s="234" t="s">
        <v>1488</v>
      </c>
      <c r="D1025" s="234" t="s">
        <v>218</v>
      </c>
      <c r="E1025" s="235" t="s">
        <v>1489</v>
      </c>
      <c r="F1025" s="236" t="s">
        <v>1490</v>
      </c>
      <c r="G1025" s="237" t="s">
        <v>216</v>
      </c>
      <c r="H1025" s="238">
        <v>1099.371</v>
      </c>
      <c r="I1025" s="239"/>
      <c r="J1025" s="240">
        <f>ROUND(I1025*H1025,2)</f>
        <v>0</v>
      </c>
      <c r="K1025" s="236" t="s">
        <v>143</v>
      </c>
      <c r="L1025" s="241"/>
      <c r="M1025" s="242" t="s">
        <v>19</v>
      </c>
      <c r="N1025" s="243" t="s">
        <v>46</v>
      </c>
      <c r="O1025" s="65"/>
      <c r="P1025" s="197">
        <f>O1025*H1025</f>
        <v>0</v>
      </c>
      <c r="Q1025" s="197">
        <v>0</v>
      </c>
      <c r="R1025" s="197">
        <f>Q1025*H1025</f>
        <v>0</v>
      </c>
      <c r="S1025" s="197">
        <v>0</v>
      </c>
      <c r="T1025" s="198">
        <f>S1025*H1025</f>
        <v>0</v>
      </c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R1025" s="199" t="s">
        <v>207</v>
      </c>
      <c r="AT1025" s="199" t="s">
        <v>218</v>
      </c>
      <c r="AU1025" s="199" t="s">
        <v>85</v>
      </c>
      <c r="AY1025" s="18" t="s">
        <v>137</v>
      </c>
      <c r="BE1025" s="200">
        <f>IF(N1025="základní",J1025,0)</f>
        <v>0</v>
      </c>
      <c r="BF1025" s="200">
        <f>IF(N1025="snížená",J1025,0)</f>
        <v>0</v>
      </c>
      <c r="BG1025" s="200">
        <f>IF(N1025="zákl. přenesená",J1025,0)</f>
        <v>0</v>
      </c>
      <c r="BH1025" s="200">
        <f>IF(N1025="sníž. přenesená",J1025,0)</f>
        <v>0</v>
      </c>
      <c r="BI1025" s="200">
        <f>IF(N1025="nulová",J1025,0)</f>
        <v>0</v>
      </c>
      <c r="BJ1025" s="18" t="s">
        <v>83</v>
      </c>
      <c r="BK1025" s="200">
        <f>ROUND(I1025*H1025,2)</f>
        <v>0</v>
      </c>
      <c r="BL1025" s="18" t="s">
        <v>178</v>
      </c>
      <c r="BM1025" s="199" t="s">
        <v>1491</v>
      </c>
    </row>
    <row r="1026" spans="2:51" s="13" customFormat="1" ht="11.25">
      <c r="B1026" s="201"/>
      <c r="C1026" s="202"/>
      <c r="D1026" s="203" t="s">
        <v>145</v>
      </c>
      <c r="E1026" s="204" t="s">
        <v>19</v>
      </c>
      <c r="F1026" s="205" t="s">
        <v>1492</v>
      </c>
      <c r="G1026" s="202"/>
      <c r="H1026" s="206">
        <v>1099.371</v>
      </c>
      <c r="I1026" s="207"/>
      <c r="J1026" s="202"/>
      <c r="K1026" s="202"/>
      <c r="L1026" s="208"/>
      <c r="M1026" s="209"/>
      <c r="N1026" s="210"/>
      <c r="O1026" s="210"/>
      <c r="P1026" s="210"/>
      <c r="Q1026" s="210"/>
      <c r="R1026" s="210"/>
      <c r="S1026" s="210"/>
      <c r="T1026" s="211"/>
      <c r="AT1026" s="212" t="s">
        <v>145</v>
      </c>
      <c r="AU1026" s="212" t="s">
        <v>85</v>
      </c>
      <c r="AV1026" s="13" t="s">
        <v>85</v>
      </c>
      <c r="AW1026" s="13" t="s">
        <v>35</v>
      </c>
      <c r="AX1026" s="13" t="s">
        <v>75</v>
      </c>
      <c r="AY1026" s="212" t="s">
        <v>137</v>
      </c>
    </row>
    <row r="1027" spans="2:51" s="14" customFormat="1" ht="11.25">
      <c r="B1027" s="213"/>
      <c r="C1027" s="214"/>
      <c r="D1027" s="203" t="s">
        <v>145</v>
      </c>
      <c r="E1027" s="215" t="s">
        <v>19</v>
      </c>
      <c r="F1027" s="216" t="s">
        <v>147</v>
      </c>
      <c r="G1027" s="214"/>
      <c r="H1027" s="217">
        <v>1099.371</v>
      </c>
      <c r="I1027" s="218"/>
      <c r="J1027" s="214"/>
      <c r="K1027" s="214"/>
      <c r="L1027" s="219"/>
      <c r="M1027" s="220"/>
      <c r="N1027" s="221"/>
      <c r="O1027" s="221"/>
      <c r="P1027" s="221"/>
      <c r="Q1027" s="221"/>
      <c r="R1027" s="221"/>
      <c r="S1027" s="221"/>
      <c r="T1027" s="222"/>
      <c r="AT1027" s="223" t="s">
        <v>145</v>
      </c>
      <c r="AU1027" s="223" t="s">
        <v>85</v>
      </c>
      <c r="AV1027" s="14" t="s">
        <v>144</v>
      </c>
      <c r="AW1027" s="14" t="s">
        <v>35</v>
      </c>
      <c r="AX1027" s="14" t="s">
        <v>83</v>
      </c>
      <c r="AY1027" s="223" t="s">
        <v>137</v>
      </c>
    </row>
    <row r="1028" spans="1:65" s="2" customFormat="1" ht="16.5" customHeight="1">
      <c r="A1028" s="35"/>
      <c r="B1028" s="36"/>
      <c r="C1028" s="188" t="s">
        <v>947</v>
      </c>
      <c r="D1028" s="188" t="s">
        <v>139</v>
      </c>
      <c r="E1028" s="189" t="s">
        <v>1493</v>
      </c>
      <c r="F1028" s="190" t="s">
        <v>1494</v>
      </c>
      <c r="G1028" s="191" t="s">
        <v>224</v>
      </c>
      <c r="H1028" s="192">
        <v>190.04</v>
      </c>
      <c r="I1028" s="193"/>
      <c r="J1028" s="194">
        <f>ROUND(I1028*H1028,2)</f>
        <v>0</v>
      </c>
      <c r="K1028" s="190" t="s">
        <v>143</v>
      </c>
      <c r="L1028" s="40"/>
      <c r="M1028" s="195" t="s">
        <v>19</v>
      </c>
      <c r="N1028" s="196" t="s">
        <v>46</v>
      </c>
      <c r="O1028" s="65"/>
      <c r="P1028" s="197">
        <f>O1028*H1028</f>
        <v>0</v>
      </c>
      <c r="Q1028" s="197">
        <v>0</v>
      </c>
      <c r="R1028" s="197">
        <f>Q1028*H1028</f>
        <v>0</v>
      </c>
      <c r="S1028" s="197">
        <v>0</v>
      </c>
      <c r="T1028" s="198">
        <f>S1028*H1028</f>
        <v>0</v>
      </c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R1028" s="199" t="s">
        <v>178</v>
      </c>
      <c r="AT1028" s="199" t="s">
        <v>139</v>
      </c>
      <c r="AU1028" s="199" t="s">
        <v>85</v>
      </c>
      <c r="AY1028" s="18" t="s">
        <v>137</v>
      </c>
      <c r="BE1028" s="200">
        <f>IF(N1028="základní",J1028,0)</f>
        <v>0</v>
      </c>
      <c r="BF1028" s="200">
        <f>IF(N1028="snížená",J1028,0)</f>
        <v>0</v>
      </c>
      <c r="BG1028" s="200">
        <f>IF(N1028="zákl. přenesená",J1028,0)</f>
        <v>0</v>
      </c>
      <c r="BH1028" s="200">
        <f>IF(N1028="sníž. přenesená",J1028,0)</f>
        <v>0</v>
      </c>
      <c r="BI1028" s="200">
        <f>IF(N1028="nulová",J1028,0)</f>
        <v>0</v>
      </c>
      <c r="BJ1028" s="18" t="s">
        <v>83</v>
      </c>
      <c r="BK1028" s="200">
        <f>ROUND(I1028*H1028,2)</f>
        <v>0</v>
      </c>
      <c r="BL1028" s="18" t="s">
        <v>178</v>
      </c>
      <c r="BM1028" s="199" t="s">
        <v>1495</v>
      </c>
    </row>
    <row r="1029" spans="2:51" s="13" customFormat="1" ht="11.25">
      <c r="B1029" s="201"/>
      <c r="C1029" s="202"/>
      <c r="D1029" s="203" t="s">
        <v>145</v>
      </c>
      <c r="E1029" s="204" t="s">
        <v>19</v>
      </c>
      <c r="F1029" s="205" t="s">
        <v>1496</v>
      </c>
      <c r="G1029" s="202"/>
      <c r="H1029" s="206">
        <v>90.52</v>
      </c>
      <c r="I1029" s="207"/>
      <c r="J1029" s="202"/>
      <c r="K1029" s="202"/>
      <c r="L1029" s="208"/>
      <c r="M1029" s="209"/>
      <c r="N1029" s="210"/>
      <c r="O1029" s="210"/>
      <c r="P1029" s="210"/>
      <c r="Q1029" s="210"/>
      <c r="R1029" s="210"/>
      <c r="S1029" s="210"/>
      <c r="T1029" s="211"/>
      <c r="AT1029" s="212" t="s">
        <v>145</v>
      </c>
      <c r="AU1029" s="212" t="s">
        <v>85</v>
      </c>
      <c r="AV1029" s="13" t="s">
        <v>85</v>
      </c>
      <c r="AW1029" s="13" t="s">
        <v>35</v>
      </c>
      <c r="AX1029" s="13" t="s">
        <v>75</v>
      </c>
      <c r="AY1029" s="212" t="s">
        <v>137</v>
      </c>
    </row>
    <row r="1030" spans="2:51" s="13" customFormat="1" ht="11.25">
      <c r="B1030" s="201"/>
      <c r="C1030" s="202"/>
      <c r="D1030" s="203" t="s">
        <v>145</v>
      </c>
      <c r="E1030" s="204" t="s">
        <v>19</v>
      </c>
      <c r="F1030" s="205" t="s">
        <v>1497</v>
      </c>
      <c r="G1030" s="202"/>
      <c r="H1030" s="206">
        <v>99.52</v>
      </c>
      <c r="I1030" s="207"/>
      <c r="J1030" s="202"/>
      <c r="K1030" s="202"/>
      <c r="L1030" s="208"/>
      <c r="M1030" s="209"/>
      <c r="N1030" s="210"/>
      <c r="O1030" s="210"/>
      <c r="P1030" s="210"/>
      <c r="Q1030" s="210"/>
      <c r="R1030" s="210"/>
      <c r="S1030" s="210"/>
      <c r="T1030" s="211"/>
      <c r="AT1030" s="212" t="s">
        <v>145</v>
      </c>
      <c r="AU1030" s="212" t="s">
        <v>85</v>
      </c>
      <c r="AV1030" s="13" t="s">
        <v>85</v>
      </c>
      <c r="AW1030" s="13" t="s">
        <v>35</v>
      </c>
      <c r="AX1030" s="13" t="s">
        <v>75</v>
      </c>
      <c r="AY1030" s="212" t="s">
        <v>137</v>
      </c>
    </row>
    <row r="1031" spans="2:51" s="14" customFormat="1" ht="11.25">
      <c r="B1031" s="213"/>
      <c r="C1031" s="214"/>
      <c r="D1031" s="203" t="s">
        <v>145</v>
      </c>
      <c r="E1031" s="215" t="s">
        <v>19</v>
      </c>
      <c r="F1031" s="216" t="s">
        <v>147</v>
      </c>
      <c r="G1031" s="214"/>
      <c r="H1031" s="217">
        <v>190.04</v>
      </c>
      <c r="I1031" s="218"/>
      <c r="J1031" s="214"/>
      <c r="K1031" s="214"/>
      <c r="L1031" s="219"/>
      <c r="M1031" s="220"/>
      <c r="N1031" s="221"/>
      <c r="O1031" s="221"/>
      <c r="P1031" s="221"/>
      <c r="Q1031" s="221"/>
      <c r="R1031" s="221"/>
      <c r="S1031" s="221"/>
      <c r="T1031" s="222"/>
      <c r="AT1031" s="223" t="s">
        <v>145</v>
      </c>
      <c r="AU1031" s="223" t="s">
        <v>85</v>
      </c>
      <c r="AV1031" s="14" t="s">
        <v>144</v>
      </c>
      <c r="AW1031" s="14" t="s">
        <v>35</v>
      </c>
      <c r="AX1031" s="14" t="s">
        <v>83</v>
      </c>
      <c r="AY1031" s="223" t="s">
        <v>137</v>
      </c>
    </row>
    <row r="1032" spans="1:65" s="2" customFormat="1" ht="16.5" customHeight="1">
      <c r="A1032" s="35"/>
      <c r="B1032" s="36"/>
      <c r="C1032" s="234" t="s">
        <v>1498</v>
      </c>
      <c r="D1032" s="234" t="s">
        <v>218</v>
      </c>
      <c r="E1032" s="235" t="s">
        <v>1499</v>
      </c>
      <c r="F1032" s="236" t="s">
        <v>1500</v>
      </c>
      <c r="G1032" s="237" t="s">
        <v>224</v>
      </c>
      <c r="H1032" s="238">
        <v>199.542</v>
      </c>
      <c r="I1032" s="239"/>
      <c r="J1032" s="240">
        <f>ROUND(I1032*H1032,2)</f>
        <v>0</v>
      </c>
      <c r="K1032" s="236" t="s">
        <v>143</v>
      </c>
      <c r="L1032" s="241"/>
      <c r="M1032" s="242" t="s">
        <v>19</v>
      </c>
      <c r="N1032" s="243" t="s">
        <v>46</v>
      </c>
      <c r="O1032" s="65"/>
      <c r="P1032" s="197">
        <f>O1032*H1032</f>
        <v>0</v>
      </c>
      <c r="Q1032" s="197">
        <v>0</v>
      </c>
      <c r="R1032" s="197">
        <f>Q1032*H1032</f>
        <v>0</v>
      </c>
      <c r="S1032" s="197">
        <v>0</v>
      </c>
      <c r="T1032" s="198">
        <f>S1032*H1032</f>
        <v>0</v>
      </c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R1032" s="199" t="s">
        <v>207</v>
      </c>
      <c r="AT1032" s="199" t="s">
        <v>218</v>
      </c>
      <c r="AU1032" s="199" t="s">
        <v>85</v>
      </c>
      <c r="AY1032" s="18" t="s">
        <v>137</v>
      </c>
      <c r="BE1032" s="200">
        <f>IF(N1032="základní",J1032,0)</f>
        <v>0</v>
      </c>
      <c r="BF1032" s="200">
        <f>IF(N1032="snížená",J1032,0)</f>
        <v>0</v>
      </c>
      <c r="BG1032" s="200">
        <f>IF(N1032="zákl. přenesená",J1032,0)</f>
        <v>0</v>
      </c>
      <c r="BH1032" s="200">
        <f>IF(N1032="sníž. přenesená",J1032,0)</f>
        <v>0</v>
      </c>
      <c r="BI1032" s="200">
        <f>IF(N1032="nulová",J1032,0)</f>
        <v>0</v>
      </c>
      <c r="BJ1032" s="18" t="s">
        <v>83</v>
      </c>
      <c r="BK1032" s="200">
        <f>ROUND(I1032*H1032,2)</f>
        <v>0</v>
      </c>
      <c r="BL1032" s="18" t="s">
        <v>178</v>
      </c>
      <c r="BM1032" s="199" t="s">
        <v>1501</v>
      </c>
    </row>
    <row r="1033" spans="2:51" s="13" customFormat="1" ht="11.25">
      <c r="B1033" s="201"/>
      <c r="C1033" s="202"/>
      <c r="D1033" s="203" t="s">
        <v>145</v>
      </c>
      <c r="E1033" s="204" t="s">
        <v>19</v>
      </c>
      <c r="F1033" s="205" t="s">
        <v>1502</v>
      </c>
      <c r="G1033" s="202"/>
      <c r="H1033" s="206">
        <v>199.542</v>
      </c>
      <c r="I1033" s="207"/>
      <c r="J1033" s="202"/>
      <c r="K1033" s="202"/>
      <c r="L1033" s="208"/>
      <c r="M1033" s="209"/>
      <c r="N1033" s="210"/>
      <c r="O1033" s="210"/>
      <c r="P1033" s="210"/>
      <c r="Q1033" s="210"/>
      <c r="R1033" s="210"/>
      <c r="S1033" s="210"/>
      <c r="T1033" s="211"/>
      <c r="AT1033" s="212" t="s">
        <v>145</v>
      </c>
      <c r="AU1033" s="212" t="s">
        <v>85</v>
      </c>
      <c r="AV1033" s="13" t="s">
        <v>85</v>
      </c>
      <c r="AW1033" s="13" t="s">
        <v>35</v>
      </c>
      <c r="AX1033" s="13" t="s">
        <v>75</v>
      </c>
      <c r="AY1033" s="212" t="s">
        <v>137</v>
      </c>
    </row>
    <row r="1034" spans="2:51" s="14" customFormat="1" ht="11.25">
      <c r="B1034" s="213"/>
      <c r="C1034" s="214"/>
      <c r="D1034" s="203" t="s">
        <v>145</v>
      </c>
      <c r="E1034" s="215" t="s">
        <v>19</v>
      </c>
      <c r="F1034" s="216" t="s">
        <v>147</v>
      </c>
      <c r="G1034" s="214"/>
      <c r="H1034" s="217">
        <v>199.542</v>
      </c>
      <c r="I1034" s="218"/>
      <c r="J1034" s="214"/>
      <c r="K1034" s="214"/>
      <c r="L1034" s="219"/>
      <c r="M1034" s="220"/>
      <c r="N1034" s="221"/>
      <c r="O1034" s="221"/>
      <c r="P1034" s="221"/>
      <c r="Q1034" s="221"/>
      <c r="R1034" s="221"/>
      <c r="S1034" s="221"/>
      <c r="T1034" s="222"/>
      <c r="AT1034" s="223" t="s">
        <v>145</v>
      </c>
      <c r="AU1034" s="223" t="s">
        <v>85</v>
      </c>
      <c r="AV1034" s="14" t="s">
        <v>144</v>
      </c>
      <c r="AW1034" s="14" t="s">
        <v>35</v>
      </c>
      <c r="AX1034" s="14" t="s">
        <v>83</v>
      </c>
      <c r="AY1034" s="223" t="s">
        <v>137</v>
      </c>
    </row>
    <row r="1035" spans="1:65" s="2" customFormat="1" ht="16.5" customHeight="1">
      <c r="A1035" s="35"/>
      <c r="B1035" s="36"/>
      <c r="C1035" s="188" t="s">
        <v>953</v>
      </c>
      <c r="D1035" s="188" t="s">
        <v>139</v>
      </c>
      <c r="E1035" s="189" t="s">
        <v>1503</v>
      </c>
      <c r="F1035" s="190" t="s">
        <v>1504</v>
      </c>
      <c r="G1035" s="191" t="s">
        <v>216</v>
      </c>
      <c r="H1035" s="192">
        <v>100</v>
      </c>
      <c r="I1035" s="193"/>
      <c r="J1035" s="194">
        <f>ROUND(I1035*H1035,2)</f>
        <v>0</v>
      </c>
      <c r="K1035" s="190" t="s">
        <v>143</v>
      </c>
      <c r="L1035" s="40"/>
      <c r="M1035" s="195" t="s">
        <v>19</v>
      </c>
      <c r="N1035" s="196" t="s">
        <v>46</v>
      </c>
      <c r="O1035" s="65"/>
      <c r="P1035" s="197">
        <f>O1035*H1035</f>
        <v>0</v>
      </c>
      <c r="Q1035" s="197">
        <v>0</v>
      </c>
      <c r="R1035" s="197">
        <f>Q1035*H1035</f>
        <v>0</v>
      </c>
      <c r="S1035" s="197">
        <v>0</v>
      </c>
      <c r="T1035" s="198">
        <f>S1035*H1035</f>
        <v>0</v>
      </c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R1035" s="199" t="s">
        <v>178</v>
      </c>
      <c r="AT1035" s="199" t="s">
        <v>139</v>
      </c>
      <c r="AU1035" s="199" t="s">
        <v>85</v>
      </c>
      <c r="AY1035" s="18" t="s">
        <v>137</v>
      </c>
      <c r="BE1035" s="200">
        <f>IF(N1035="základní",J1035,0)</f>
        <v>0</v>
      </c>
      <c r="BF1035" s="200">
        <f>IF(N1035="snížená",J1035,0)</f>
        <v>0</v>
      </c>
      <c r="BG1035" s="200">
        <f>IF(N1035="zákl. přenesená",J1035,0)</f>
        <v>0</v>
      </c>
      <c r="BH1035" s="200">
        <f>IF(N1035="sníž. přenesená",J1035,0)</f>
        <v>0</v>
      </c>
      <c r="BI1035" s="200">
        <f>IF(N1035="nulová",J1035,0)</f>
        <v>0</v>
      </c>
      <c r="BJ1035" s="18" t="s">
        <v>83</v>
      </c>
      <c r="BK1035" s="200">
        <f>ROUND(I1035*H1035,2)</f>
        <v>0</v>
      </c>
      <c r="BL1035" s="18" t="s">
        <v>178</v>
      </c>
      <c r="BM1035" s="199" t="s">
        <v>1505</v>
      </c>
    </row>
    <row r="1036" spans="1:65" s="2" customFormat="1" ht="16.5" customHeight="1">
      <c r="A1036" s="35"/>
      <c r="B1036" s="36"/>
      <c r="C1036" s="234" t="s">
        <v>1506</v>
      </c>
      <c r="D1036" s="234" t="s">
        <v>218</v>
      </c>
      <c r="E1036" s="235" t="s">
        <v>1489</v>
      </c>
      <c r="F1036" s="236" t="s">
        <v>1490</v>
      </c>
      <c r="G1036" s="237" t="s">
        <v>216</v>
      </c>
      <c r="H1036" s="238">
        <v>105</v>
      </c>
      <c r="I1036" s="239"/>
      <c r="J1036" s="240">
        <f>ROUND(I1036*H1036,2)</f>
        <v>0</v>
      </c>
      <c r="K1036" s="236" t="s">
        <v>143</v>
      </c>
      <c r="L1036" s="241"/>
      <c r="M1036" s="242" t="s">
        <v>19</v>
      </c>
      <c r="N1036" s="243" t="s">
        <v>46</v>
      </c>
      <c r="O1036" s="65"/>
      <c r="P1036" s="197">
        <f>O1036*H1036</f>
        <v>0</v>
      </c>
      <c r="Q1036" s="197">
        <v>0</v>
      </c>
      <c r="R1036" s="197">
        <f>Q1036*H1036</f>
        <v>0</v>
      </c>
      <c r="S1036" s="197">
        <v>0</v>
      </c>
      <c r="T1036" s="198">
        <f>S1036*H1036</f>
        <v>0</v>
      </c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R1036" s="199" t="s">
        <v>207</v>
      </c>
      <c r="AT1036" s="199" t="s">
        <v>218</v>
      </c>
      <c r="AU1036" s="199" t="s">
        <v>85</v>
      </c>
      <c r="AY1036" s="18" t="s">
        <v>137</v>
      </c>
      <c r="BE1036" s="200">
        <f>IF(N1036="základní",J1036,0)</f>
        <v>0</v>
      </c>
      <c r="BF1036" s="200">
        <f>IF(N1036="snížená",J1036,0)</f>
        <v>0</v>
      </c>
      <c r="BG1036" s="200">
        <f>IF(N1036="zákl. přenesená",J1036,0)</f>
        <v>0</v>
      </c>
      <c r="BH1036" s="200">
        <f>IF(N1036="sníž. přenesená",J1036,0)</f>
        <v>0</v>
      </c>
      <c r="BI1036" s="200">
        <f>IF(N1036="nulová",J1036,0)</f>
        <v>0</v>
      </c>
      <c r="BJ1036" s="18" t="s">
        <v>83</v>
      </c>
      <c r="BK1036" s="200">
        <f>ROUND(I1036*H1036,2)</f>
        <v>0</v>
      </c>
      <c r="BL1036" s="18" t="s">
        <v>178</v>
      </c>
      <c r="BM1036" s="199" t="s">
        <v>1507</v>
      </c>
    </row>
    <row r="1037" spans="2:51" s="13" customFormat="1" ht="11.25">
      <c r="B1037" s="201"/>
      <c r="C1037" s="202"/>
      <c r="D1037" s="203" t="s">
        <v>145</v>
      </c>
      <c r="E1037" s="204" t="s">
        <v>19</v>
      </c>
      <c r="F1037" s="205" t="s">
        <v>1508</v>
      </c>
      <c r="G1037" s="202"/>
      <c r="H1037" s="206">
        <v>105</v>
      </c>
      <c r="I1037" s="207"/>
      <c r="J1037" s="202"/>
      <c r="K1037" s="202"/>
      <c r="L1037" s="208"/>
      <c r="M1037" s="209"/>
      <c r="N1037" s="210"/>
      <c r="O1037" s="210"/>
      <c r="P1037" s="210"/>
      <c r="Q1037" s="210"/>
      <c r="R1037" s="210"/>
      <c r="S1037" s="210"/>
      <c r="T1037" s="211"/>
      <c r="AT1037" s="212" t="s">
        <v>145</v>
      </c>
      <c r="AU1037" s="212" t="s">
        <v>85</v>
      </c>
      <c r="AV1037" s="13" t="s">
        <v>85</v>
      </c>
      <c r="AW1037" s="13" t="s">
        <v>35</v>
      </c>
      <c r="AX1037" s="13" t="s">
        <v>75</v>
      </c>
      <c r="AY1037" s="212" t="s">
        <v>137</v>
      </c>
    </row>
    <row r="1038" spans="2:51" s="14" customFormat="1" ht="11.25">
      <c r="B1038" s="213"/>
      <c r="C1038" s="214"/>
      <c r="D1038" s="203" t="s">
        <v>145</v>
      </c>
      <c r="E1038" s="215" t="s">
        <v>19</v>
      </c>
      <c r="F1038" s="216" t="s">
        <v>147</v>
      </c>
      <c r="G1038" s="214"/>
      <c r="H1038" s="217">
        <v>105</v>
      </c>
      <c r="I1038" s="218"/>
      <c r="J1038" s="214"/>
      <c r="K1038" s="214"/>
      <c r="L1038" s="219"/>
      <c r="M1038" s="220"/>
      <c r="N1038" s="221"/>
      <c r="O1038" s="221"/>
      <c r="P1038" s="221"/>
      <c r="Q1038" s="221"/>
      <c r="R1038" s="221"/>
      <c r="S1038" s="221"/>
      <c r="T1038" s="222"/>
      <c r="AT1038" s="223" t="s">
        <v>145</v>
      </c>
      <c r="AU1038" s="223" t="s">
        <v>85</v>
      </c>
      <c r="AV1038" s="14" t="s">
        <v>144</v>
      </c>
      <c r="AW1038" s="14" t="s">
        <v>35</v>
      </c>
      <c r="AX1038" s="14" t="s">
        <v>83</v>
      </c>
      <c r="AY1038" s="223" t="s">
        <v>137</v>
      </c>
    </row>
    <row r="1039" spans="1:65" s="2" customFormat="1" ht="21.75" customHeight="1">
      <c r="A1039" s="35"/>
      <c r="B1039" s="36"/>
      <c r="C1039" s="188" t="s">
        <v>958</v>
      </c>
      <c r="D1039" s="188" t="s">
        <v>139</v>
      </c>
      <c r="E1039" s="189" t="s">
        <v>1509</v>
      </c>
      <c r="F1039" s="190" t="s">
        <v>1510</v>
      </c>
      <c r="G1039" s="191" t="s">
        <v>177</v>
      </c>
      <c r="H1039" s="192">
        <v>11.193</v>
      </c>
      <c r="I1039" s="193"/>
      <c r="J1039" s="194">
        <f>ROUND(I1039*H1039,2)</f>
        <v>0</v>
      </c>
      <c r="K1039" s="190" t="s">
        <v>143</v>
      </c>
      <c r="L1039" s="40"/>
      <c r="M1039" s="195" t="s">
        <v>19</v>
      </c>
      <c r="N1039" s="196" t="s">
        <v>46</v>
      </c>
      <c r="O1039" s="65"/>
      <c r="P1039" s="197">
        <f>O1039*H1039</f>
        <v>0</v>
      </c>
      <c r="Q1039" s="197">
        <v>0</v>
      </c>
      <c r="R1039" s="197">
        <f>Q1039*H1039</f>
        <v>0</v>
      </c>
      <c r="S1039" s="197">
        <v>0</v>
      </c>
      <c r="T1039" s="198">
        <f>S1039*H1039</f>
        <v>0</v>
      </c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R1039" s="199" t="s">
        <v>178</v>
      </c>
      <c r="AT1039" s="199" t="s">
        <v>139</v>
      </c>
      <c r="AU1039" s="199" t="s">
        <v>85</v>
      </c>
      <c r="AY1039" s="18" t="s">
        <v>137</v>
      </c>
      <c r="BE1039" s="200">
        <f>IF(N1039="základní",J1039,0)</f>
        <v>0</v>
      </c>
      <c r="BF1039" s="200">
        <f>IF(N1039="snížená",J1039,0)</f>
        <v>0</v>
      </c>
      <c r="BG1039" s="200">
        <f>IF(N1039="zákl. přenesená",J1039,0)</f>
        <v>0</v>
      </c>
      <c r="BH1039" s="200">
        <f>IF(N1039="sníž. přenesená",J1039,0)</f>
        <v>0</v>
      </c>
      <c r="BI1039" s="200">
        <f>IF(N1039="nulová",J1039,0)</f>
        <v>0</v>
      </c>
      <c r="BJ1039" s="18" t="s">
        <v>83</v>
      </c>
      <c r="BK1039" s="200">
        <f>ROUND(I1039*H1039,2)</f>
        <v>0</v>
      </c>
      <c r="BL1039" s="18" t="s">
        <v>178</v>
      </c>
      <c r="BM1039" s="199" t="s">
        <v>1511</v>
      </c>
    </row>
    <row r="1040" spans="2:63" s="12" customFormat="1" ht="22.9" customHeight="1">
      <c r="B1040" s="172"/>
      <c r="C1040" s="173"/>
      <c r="D1040" s="174" t="s">
        <v>74</v>
      </c>
      <c r="E1040" s="186" t="s">
        <v>1512</v>
      </c>
      <c r="F1040" s="186" t="s">
        <v>1513</v>
      </c>
      <c r="G1040" s="173"/>
      <c r="H1040" s="173"/>
      <c r="I1040" s="176"/>
      <c r="J1040" s="187">
        <f>BK1040</f>
        <v>0</v>
      </c>
      <c r="K1040" s="173"/>
      <c r="L1040" s="178"/>
      <c r="M1040" s="179"/>
      <c r="N1040" s="180"/>
      <c r="O1040" s="180"/>
      <c r="P1040" s="181">
        <f>SUM(P1041:P1084)</f>
        <v>0</v>
      </c>
      <c r="Q1040" s="180"/>
      <c r="R1040" s="181">
        <f>SUM(R1041:R1084)</f>
        <v>0</v>
      </c>
      <c r="S1040" s="180"/>
      <c r="T1040" s="182">
        <f>SUM(T1041:T1084)</f>
        <v>0</v>
      </c>
      <c r="AR1040" s="183" t="s">
        <v>85</v>
      </c>
      <c r="AT1040" s="184" t="s">
        <v>74</v>
      </c>
      <c r="AU1040" s="184" t="s">
        <v>83</v>
      </c>
      <c r="AY1040" s="183" t="s">
        <v>137</v>
      </c>
      <c r="BK1040" s="185">
        <f>SUM(BK1041:BK1084)</f>
        <v>0</v>
      </c>
    </row>
    <row r="1041" spans="1:65" s="2" customFormat="1" ht="21.75" customHeight="1">
      <c r="A1041" s="35"/>
      <c r="B1041" s="36"/>
      <c r="C1041" s="188" t="s">
        <v>1514</v>
      </c>
      <c r="D1041" s="188" t="s">
        <v>139</v>
      </c>
      <c r="E1041" s="189" t="s">
        <v>1177</v>
      </c>
      <c r="F1041" s="190" t="s">
        <v>1178</v>
      </c>
      <c r="G1041" s="191" t="s">
        <v>142</v>
      </c>
      <c r="H1041" s="192">
        <v>20</v>
      </c>
      <c r="I1041" s="193"/>
      <c r="J1041" s="194">
        <f>ROUND(I1041*H1041,2)</f>
        <v>0</v>
      </c>
      <c r="K1041" s="190" t="s">
        <v>143</v>
      </c>
      <c r="L1041" s="40"/>
      <c r="M1041" s="195" t="s">
        <v>19</v>
      </c>
      <c r="N1041" s="196" t="s">
        <v>46</v>
      </c>
      <c r="O1041" s="65"/>
      <c r="P1041" s="197">
        <f>O1041*H1041</f>
        <v>0</v>
      </c>
      <c r="Q1041" s="197">
        <v>0</v>
      </c>
      <c r="R1041" s="197">
        <f>Q1041*H1041</f>
        <v>0</v>
      </c>
      <c r="S1041" s="197">
        <v>0</v>
      </c>
      <c r="T1041" s="198">
        <f>S1041*H1041</f>
        <v>0</v>
      </c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R1041" s="199" t="s">
        <v>178</v>
      </c>
      <c r="AT1041" s="199" t="s">
        <v>139</v>
      </c>
      <c r="AU1041" s="199" t="s">
        <v>85</v>
      </c>
      <c r="AY1041" s="18" t="s">
        <v>137</v>
      </c>
      <c r="BE1041" s="200">
        <f>IF(N1041="základní",J1041,0)</f>
        <v>0</v>
      </c>
      <c r="BF1041" s="200">
        <f>IF(N1041="snížená",J1041,0)</f>
        <v>0</v>
      </c>
      <c r="BG1041" s="200">
        <f>IF(N1041="zákl. přenesená",J1041,0)</f>
        <v>0</v>
      </c>
      <c r="BH1041" s="200">
        <f>IF(N1041="sníž. přenesená",J1041,0)</f>
        <v>0</v>
      </c>
      <c r="BI1041" s="200">
        <f>IF(N1041="nulová",J1041,0)</f>
        <v>0</v>
      </c>
      <c r="BJ1041" s="18" t="s">
        <v>83</v>
      </c>
      <c r="BK1041" s="200">
        <f>ROUND(I1041*H1041,2)</f>
        <v>0</v>
      </c>
      <c r="BL1041" s="18" t="s">
        <v>178</v>
      </c>
      <c r="BM1041" s="199" t="s">
        <v>1515</v>
      </c>
    </row>
    <row r="1042" spans="2:51" s="15" customFormat="1" ht="11.25">
      <c r="B1042" s="224"/>
      <c r="C1042" s="225"/>
      <c r="D1042" s="203" t="s">
        <v>145</v>
      </c>
      <c r="E1042" s="226" t="s">
        <v>19</v>
      </c>
      <c r="F1042" s="227" t="s">
        <v>1516</v>
      </c>
      <c r="G1042" s="225"/>
      <c r="H1042" s="226" t="s">
        <v>19</v>
      </c>
      <c r="I1042" s="228"/>
      <c r="J1042" s="225"/>
      <c r="K1042" s="225"/>
      <c r="L1042" s="229"/>
      <c r="M1042" s="230"/>
      <c r="N1042" s="231"/>
      <c r="O1042" s="231"/>
      <c r="P1042" s="231"/>
      <c r="Q1042" s="231"/>
      <c r="R1042" s="231"/>
      <c r="S1042" s="231"/>
      <c r="T1042" s="232"/>
      <c r="AT1042" s="233" t="s">
        <v>145</v>
      </c>
      <c r="AU1042" s="233" t="s">
        <v>85</v>
      </c>
      <c r="AV1042" s="15" t="s">
        <v>83</v>
      </c>
      <c r="AW1042" s="15" t="s">
        <v>35</v>
      </c>
      <c r="AX1042" s="15" t="s">
        <v>75</v>
      </c>
      <c r="AY1042" s="233" t="s">
        <v>137</v>
      </c>
    </row>
    <row r="1043" spans="2:51" s="13" customFormat="1" ht="11.25">
      <c r="B1043" s="201"/>
      <c r="C1043" s="202"/>
      <c r="D1043" s="203" t="s">
        <v>145</v>
      </c>
      <c r="E1043" s="204" t="s">
        <v>19</v>
      </c>
      <c r="F1043" s="205" t="s">
        <v>1517</v>
      </c>
      <c r="G1043" s="202"/>
      <c r="H1043" s="206">
        <v>20</v>
      </c>
      <c r="I1043" s="207"/>
      <c r="J1043" s="202"/>
      <c r="K1043" s="202"/>
      <c r="L1043" s="208"/>
      <c r="M1043" s="209"/>
      <c r="N1043" s="210"/>
      <c r="O1043" s="210"/>
      <c r="P1043" s="210"/>
      <c r="Q1043" s="210"/>
      <c r="R1043" s="210"/>
      <c r="S1043" s="210"/>
      <c r="T1043" s="211"/>
      <c r="AT1043" s="212" t="s">
        <v>145</v>
      </c>
      <c r="AU1043" s="212" t="s">
        <v>85</v>
      </c>
      <c r="AV1043" s="13" t="s">
        <v>85</v>
      </c>
      <c r="AW1043" s="13" t="s">
        <v>35</v>
      </c>
      <c r="AX1043" s="13" t="s">
        <v>75</v>
      </c>
      <c r="AY1043" s="212" t="s">
        <v>137</v>
      </c>
    </row>
    <row r="1044" spans="2:51" s="14" customFormat="1" ht="11.25">
      <c r="B1044" s="213"/>
      <c r="C1044" s="214"/>
      <c r="D1044" s="203" t="s">
        <v>145</v>
      </c>
      <c r="E1044" s="215" t="s">
        <v>19</v>
      </c>
      <c r="F1044" s="216" t="s">
        <v>147</v>
      </c>
      <c r="G1044" s="214"/>
      <c r="H1044" s="217">
        <v>20</v>
      </c>
      <c r="I1044" s="218"/>
      <c r="J1044" s="214"/>
      <c r="K1044" s="214"/>
      <c r="L1044" s="219"/>
      <c r="M1044" s="220"/>
      <c r="N1044" s="221"/>
      <c r="O1044" s="221"/>
      <c r="P1044" s="221"/>
      <c r="Q1044" s="221"/>
      <c r="R1044" s="221"/>
      <c r="S1044" s="221"/>
      <c r="T1044" s="222"/>
      <c r="AT1044" s="223" t="s">
        <v>145</v>
      </c>
      <c r="AU1044" s="223" t="s">
        <v>85</v>
      </c>
      <c r="AV1044" s="14" t="s">
        <v>144</v>
      </c>
      <c r="AW1044" s="14" t="s">
        <v>35</v>
      </c>
      <c r="AX1044" s="14" t="s">
        <v>83</v>
      </c>
      <c r="AY1044" s="223" t="s">
        <v>137</v>
      </c>
    </row>
    <row r="1045" spans="1:65" s="2" customFormat="1" ht="21.75" customHeight="1">
      <c r="A1045" s="35"/>
      <c r="B1045" s="36"/>
      <c r="C1045" s="188" t="s">
        <v>966</v>
      </c>
      <c r="D1045" s="188" t="s">
        <v>139</v>
      </c>
      <c r="E1045" s="189" t="s">
        <v>152</v>
      </c>
      <c r="F1045" s="190" t="s">
        <v>153</v>
      </c>
      <c r="G1045" s="191" t="s">
        <v>142</v>
      </c>
      <c r="H1045" s="192">
        <v>10</v>
      </c>
      <c r="I1045" s="193"/>
      <c r="J1045" s="194">
        <f>ROUND(I1045*H1045,2)</f>
        <v>0</v>
      </c>
      <c r="K1045" s="190" t="s">
        <v>143</v>
      </c>
      <c r="L1045" s="40"/>
      <c r="M1045" s="195" t="s">
        <v>19</v>
      </c>
      <c r="N1045" s="196" t="s">
        <v>46</v>
      </c>
      <c r="O1045" s="65"/>
      <c r="P1045" s="197">
        <f>O1045*H1045</f>
        <v>0</v>
      </c>
      <c r="Q1045" s="197">
        <v>0</v>
      </c>
      <c r="R1045" s="197">
        <f>Q1045*H1045</f>
        <v>0</v>
      </c>
      <c r="S1045" s="197">
        <v>0</v>
      </c>
      <c r="T1045" s="198">
        <f>S1045*H1045</f>
        <v>0</v>
      </c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R1045" s="199" t="s">
        <v>178</v>
      </c>
      <c r="AT1045" s="199" t="s">
        <v>139</v>
      </c>
      <c r="AU1045" s="199" t="s">
        <v>85</v>
      </c>
      <c r="AY1045" s="18" t="s">
        <v>137</v>
      </c>
      <c r="BE1045" s="200">
        <f>IF(N1045="základní",J1045,0)</f>
        <v>0</v>
      </c>
      <c r="BF1045" s="200">
        <f>IF(N1045="snížená",J1045,0)</f>
        <v>0</v>
      </c>
      <c r="BG1045" s="200">
        <f>IF(N1045="zákl. přenesená",J1045,0)</f>
        <v>0</v>
      </c>
      <c r="BH1045" s="200">
        <f>IF(N1045="sníž. přenesená",J1045,0)</f>
        <v>0</v>
      </c>
      <c r="BI1045" s="200">
        <f>IF(N1045="nulová",J1045,0)</f>
        <v>0</v>
      </c>
      <c r="BJ1045" s="18" t="s">
        <v>83</v>
      </c>
      <c r="BK1045" s="200">
        <f>ROUND(I1045*H1045,2)</f>
        <v>0</v>
      </c>
      <c r="BL1045" s="18" t="s">
        <v>178</v>
      </c>
      <c r="BM1045" s="199" t="s">
        <v>1518</v>
      </c>
    </row>
    <row r="1046" spans="2:51" s="13" customFormat="1" ht="11.25">
      <c r="B1046" s="201"/>
      <c r="C1046" s="202"/>
      <c r="D1046" s="203" t="s">
        <v>145</v>
      </c>
      <c r="E1046" s="204" t="s">
        <v>19</v>
      </c>
      <c r="F1046" s="205" t="s">
        <v>1519</v>
      </c>
      <c r="G1046" s="202"/>
      <c r="H1046" s="206">
        <v>10</v>
      </c>
      <c r="I1046" s="207"/>
      <c r="J1046" s="202"/>
      <c r="K1046" s="202"/>
      <c r="L1046" s="208"/>
      <c r="M1046" s="209"/>
      <c r="N1046" s="210"/>
      <c r="O1046" s="210"/>
      <c r="P1046" s="210"/>
      <c r="Q1046" s="210"/>
      <c r="R1046" s="210"/>
      <c r="S1046" s="210"/>
      <c r="T1046" s="211"/>
      <c r="AT1046" s="212" t="s">
        <v>145</v>
      </c>
      <c r="AU1046" s="212" t="s">
        <v>85</v>
      </c>
      <c r="AV1046" s="13" t="s">
        <v>85</v>
      </c>
      <c r="AW1046" s="13" t="s">
        <v>35</v>
      </c>
      <c r="AX1046" s="13" t="s">
        <v>75</v>
      </c>
      <c r="AY1046" s="212" t="s">
        <v>137</v>
      </c>
    </row>
    <row r="1047" spans="2:51" s="14" customFormat="1" ht="11.25">
      <c r="B1047" s="213"/>
      <c r="C1047" s="214"/>
      <c r="D1047" s="203" t="s">
        <v>145</v>
      </c>
      <c r="E1047" s="215" t="s">
        <v>19</v>
      </c>
      <c r="F1047" s="216" t="s">
        <v>147</v>
      </c>
      <c r="G1047" s="214"/>
      <c r="H1047" s="217">
        <v>10</v>
      </c>
      <c r="I1047" s="218"/>
      <c r="J1047" s="214"/>
      <c r="K1047" s="214"/>
      <c r="L1047" s="219"/>
      <c r="M1047" s="220"/>
      <c r="N1047" s="221"/>
      <c r="O1047" s="221"/>
      <c r="P1047" s="221"/>
      <c r="Q1047" s="221"/>
      <c r="R1047" s="221"/>
      <c r="S1047" s="221"/>
      <c r="T1047" s="222"/>
      <c r="AT1047" s="223" t="s">
        <v>145</v>
      </c>
      <c r="AU1047" s="223" t="s">
        <v>85</v>
      </c>
      <c r="AV1047" s="14" t="s">
        <v>144</v>
      </c>
      <c r="AW1047" s="14" t="s">
        <v>35</v>
      </c>
      <c r="AX1047" s="14" t="s">
        <v>83</v>
      </c>
      <c r="AY1047" s="223" t="s">
        <v>137</v>
      </c>
    </row>
    <row r="1048" spans="1:65" s="2" customFormat="1" ht="21.75" customHeight="1">
      <c r="A1048" s="35"/>
      <c r="B1048" s="36"/>
      <c r="C1048" s="188" t="s">
        <v>1520</v>
      </c>
      <c r="D1048" s="188" t="s">
        <v>139</v>
      </c>
      <c r="E1048" s="189" t="s">
        <v>1521</v>
      </c>
      <c r="F1048" s="190" t="s">
        <v>1522</v>
      </c>
      <c r="G1048" s="191" t="s">
        <v>216</v>
      </c>
      <c r="H1048" s="192">
        <v>14</v>
      </c>
      <c r="I1048" s="193"/>
      <c r="J1048" s="194">
        <f>ROUND(I1048*H1048,2)</f>
        <v>0</v>
      </c>
      <c r="K1048" s="190" t="s">
        <v>143</v>
      </c>
      <c r="L1048" s="40"/>
      <c r="M1048" s="195" t="s">
        <v>19</v>
      </c>
      <c r="N1048" s="196" t="s">
        <v>46</v>
      </c>
      <c r="O1048" s="65"/>
      <c r="P1048" s="197">
        <f>O1048*H1048</f>
        <v>0</v>
      </c>
      <c r="Q1048" s="197">
        <v>0</v>
      </c>
      <c r="R1048" s="197">
        <f>Q1048*H1048</f>
        <v>0</v>
      </c>
      <c r="S1048" s="197">
        <v>0</v>
      </c>
      <c r="T1048" s="198">
        <f>S1048*H1048</f>
        <v>0</v>
      </c>
      <c r="U1048" s="35"/>
      <c r="V1048" s="35"/>
      <c r="W1048" s="35"/>
      <c r="X1048" s="35"/>
      <c r="Y1048" s="35"/>
      <c r="Z1048" s="35"/>
      <c r="AA1048" s="35"/>
      <c r="AB1048" s="35"/>
      <c r="AC1048" s="35"/>
      <c r="AD1048" s="35"/>
      <c r="AE1048" s="35"/>
      <c r="AR1048" s="199" t="s">
        <v>178</v>
      </c>
      <c r="AT1048" s="199" t="s">
        <v>139</v>
      </c>
      <c r="AU1048" s="199" t="s">
        <v>85</v>
      </c>
      <c r="AY1048" s="18" t="s">
        <v>137</v>
      </c>
      <c r="BE1048" s="200">
        <f>IF(N1048="základní",J1048,0)</f>
        <v>0</v>
      </c>
      <c r="BF1048" s="200">
        <f>IF(N1048="snížená",J1048,0)</f>
        <v>0</v>
      </c>
      <c r="BG1048" s="200">
        <f>IF(N1048="zákl. přenesená",J1048,0)</f>
        <v>0</v>
      </c>
      <c r="BH1048" s="200">
        <f>IF(N1048="sníž. přenesená",J1048,0)</f>
        <v>0</v>
      </c>
      <c r="BI1048" s="200">
        <f>IF(N1048="nulová",J1048,0)</f>
        <v>0</v>
      </c>
      <c r="BJ1048" s="18" t="s">
        <v>83</v>
      </c>
      <c r="BK1048" s="200">
        <f>ROUND(I1048*H1048,2)</f>
        <v>0</v>
      </c>
      <c r="BL1048" s="18" t="s">
        <v>178</v>
      </c>
      <c r="BM1048" s="199" t="s">
        <v>1523</v>
      </c>
    </row>
    <row r="1049" spans="2:51" s="13" customFormat="1" ht="11.25">
      <c r="B1049" s="201"/>
      <c r="C1049" s="202"/>
      <c r="D1049" s="203" t="s">
        <v>145</v>
      </c>
      <c r="E1049" s="204" t="s">
        <v>19</v>
      </c>
      <c r="F1049" s="205" t="s">
        <v>1524</v>
      </c>
      <c r="G1049" s="202"/>
      <c r="H1049" s="206">
        <v>14</v>
      </c>
      <c r="I1049" s="207"/>
      <c r="J1049" s="202"/>
      <c r="K1049" s="202"/>
      <c r="L1049" s="208"/>
      <c r="M1049" s="209"/>
      <c r="N1049" s="210"/>
      <c r="O1049" s="210"/>
      <c r="P1049" s="210"/>
      <c r="Q1049" s="210"/>
      <c r="R1049" s="210"/>
      <c r="S1049" s="210"/>
      <c r="T1049" s="211"/>
      <c r="AT1049" s="212" t="s">
        <v>145</v>
      </c>
      <c r="AU1049" s="212" t="s">
        <v>85</v>
      </c>
      <c r="AV1049" s="13" t="s">
        <v>85</v>
      </c>
      <c r="AW1049" s="13" t="s">
        <v>35</v>
      </c>
      <c r="AX1049" s="13" t="s">
        <v>75</v>
      </c>
      <c r="AY1049" s="212" t="s">
        <v>137</v>
      </c>
    </row>
    <row r="1050" spans="2:51" s="14" customFormat="1" ht="11.25">
      <c r="B1050" s="213"/>
      <c r="C1050" s="214"/>
      <c r="D1050" s="203" t="s">
        <v>145</v>
      </c>
      <c r="E1050" s="215" t="s">
        <v>19</v>
      </c>
      <c r="F1050" s="216" t="s">
        <v>147</v>
      </c>
      <c r="G1050" s="214"/>
      <c r="H1050" s="217">
        <v>14</v>
      </c>
      <c r="I1050" s="218"/>
      <c r="J1050" s="214"/>
      <c r="K1050" s="214"/>
      <c r="L1050" s="219"/>
      <c r="M1050" s="220"/>
      <c r="N1050" s="221"/>
      <c r="O1050" s="221"/>
      <c r="P1050" s="221"/>
      <c r="Q1050" s="221"/>
      <c r="R1050" s="221"/>
      <c r="S1050" s="221"/>
      <c r="T1050" s="222"/>
      <c r="AT1050" s="223" t="s">
        <v>145</v>
      </c>
      <c r="AU1050" s="223" t="s">
        <v>85</v>
      </c>
      <c r="AV1050" s="14" t="s">
        <v>144</v>
      </c>
      <c r="AW1050" s="14" t="s">
        <v>35</v>
      </c>
      <c r="AX1050" s="14" t="s">
        <v>83</v>
      </c>
      <c r="AY1050" s="223" t="s">
        <v>137</v>
      </c>
    </row>
    <row r="1051" spans="1:65" s="2" customFormat="1" ht="21.75" customHeight="1">
      <c r="A1051" s="35"/>
      <c r="B1051" s="36"/>
      <c r="C1051" s="188" t="s">
        <v>971</v>
      </c>
      <c r="D1051" s="188" t="s">
        <v>139</v>
      </c>
      <c r="E1051" s="189" t="s">
        <v>1525</v>
      </c>
      <c r="F1051" s="190" t="s">
        <v>1526</v>
      </c>
      <c r="G1051" s="191" t="s">
        <v>216</v>
      </c>
      <c r="H1051" s="192">
        <v>14</v>
      </c>
      <c r="I1051" s="193"/>
      <c r="J1051" s="194">
        <f aca="true" t="shared" si="10" ref="J1051:J1056">ROUND(I1051*H1051,2)</f>
        <v>0</v>
      </c>
      <c r="K1051" s="190" t="s">
        <v>143</v>
      </c>
      <c r="L1051" s="40"/>
      <c r="M1051" s="195" t="s">
        <v>19</v>
      </c>
      <c r="N1051" s="196" t="s">
        <v>46</v>
      </c>
      <c r="O1051" s="65"/>
      <c r="P1051" s="197">
        <f aca="true" t="shared" si="11" ref="P1051:P1056">O1051*H1051</f>
        <v>0</v>
      </c>
      <c r="Q1051" s="197">
        <v>0</v>
      </c>
      <c r="R1051" s="197">
        <f aca="true" t="shared" si="12" ref="R1051:R1056">Q1051*H1051</f>
        <v>0</v>
      </c>
      <c r="S1051" s="197">
        <v>0</v>
      </c>
      <c r="T1051" s="198">
        <f aca="true" t="shared" si="13" ref="T1051:T1056">S1051*H1051</f>
        <v>0</v>
      </c>
      <c r="U1051" s="35"/>
      <c r="V1051" s="35"/>
      <c r="W1051" s="35"/>
      <c r="X1051" s="35"/>
      <c r="Y1051" s="35"/>
      <c r="Z1051" s="35"/>
      <c r="AA1051" s="35"/>
      <c r="AB1051" s="35"/>
      <c r="AC1051" s="35"/>
      <c r="AD1051" s="35"/>
      <c r="AE1051" s="35"/>
      <c r="AR1051" s="199" t="s">
        <v>178</v>
      </c>
      <c r="AT1051" s="199" t="s">
        <v>139</v>
      </c>
      <c r="AU1051" s="199" t="s">
        <v>85</v>
      </c>
      <c r="AY1051" s="18" t="s">
        <v>137</v>
      </c>
      <c r="BE1051" s="200">
        <f aca="true" t="shared" si="14" ref="BE1051:BE1056">IF(N1051="základní",J1051,0)</f>
        <v>0</v>
      </c>
      <c r="BF1051" s="200">
        <f aca="true" t="shared" si="15" ref="BF1051:BF1056">IF(N1051="snížená",J1051,0)</f>
        <v>0</v>
      </c>
      <c r="BG1051" s="200">
        <f aca="true" t="shared" si="16" ref="BG1051:BG1056">IF(N1051="zákl. přenesená",J1051,0)</f>
        <v>0</v>
      </c>
      <c r="BH1051" s="200">
        <f aca="true" t="shared" si="17" ref="BH1051:BH1056">IF(N1051="sníž. přenesená",J1051,0)</f>
        <v>0</v>
      </c>
      <c r="BI1051" s="200">
        <f aca="true" t="shared" si="18" ref="BI1051:BI1056">IF(N1051="nulová",J1051,0)</f>
        <v>0</v>
      </c>
      <c r="BJ1051" s="18" t="s">
        <v>83</v>
      </c>
      <c r="BK1051" s="200">
        <f aca="true" t="shared" si="19" ref="BK1051:BK1056">ROUND(I1051*H1051,2)</f>
        <v>0</v>
      </c>
      <c r="BL1051" s="18" t="s">
        <v>178</v>
      </c>
      <c r="BM1051" s="199" t="s">
        <v>1527</v>
      </c>
    </row>
    <row r="1052" spans="1:65" s="2" customFormat="1" ht="21.75" customHeight="1">
      <c r="A1052" s="35"/>
      <c r="B1052" s="36"/>
      <c r="C1052" s="188" t="s">
        <v>1528</v>
      </c>
      <c r="D1052" s="188" t="s">
        <v>139</v>
      </c>
      <c r="E1052" s="189" t="s">
        <v>1529</v>
      </c>
      <c r="F1052" s="190" t="s">
        <v>1530</v>
      </c>
      <c r="G1052" s="191" t="s">
        <v>142</v>
      </c>
      <c r="H1052" s="192">
        <v>10</v>
      </c>
      <c r="I1052" s="193"/>
      <c r="J1052" s="194">
        <f t="shared" si="10"/>
        <v>0</v>
      </c>
      <c r="K1052" s="190" t="s">
        <v>143</v>
      </c>
      <c r="L1052" s="40"/>
      <c r="M1052" s="195" t="s">
        <v>19</v>
      </c>
      <c r="N1052" s="196" t="s">
        <v>46</v>
      </c>
      <c r="O1052" s="65"/>
      <c r="P1052" s="197">
        <f t="shared" si="11"/>
        <v>0</v>
      </c>
      <c r="Q1052" s="197">
        <v>0</v>
      </c>
      <c r="R1052" s="197">
        <f t="shared" si="12"/>
        <v>0</v>
      </c>
      <c r="S1052" s="197">
        <v>0</v>
      </c>
      <c r="T1052" s="198">
        <f t="shared" si="13"/>
        <v>0</v>
      </c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R1052" s="199" t="s">
        <v>178</v>
      </c>
      <c r="AT1052" s="199" t="s">
        <v>139</v>
      </c>
      <c r="AU1052" s="199" t="s">
        <v>85</v>
      </c>
      <c r="AY1052" s="18" t="s">
        <v>137</v>
      </c>
      <c r="BE1052" s="200">
        <f t="shared" si="14"/>
        <v>0</v>
      </c>
      <c r="BF1052" s="200">
        <f t="shared" si="15"/>
        <v>0</v>
      </c>
      <c r="BG1052" s="200">
        <f t="shared" si="16"/>
        <v>0</v>
      </c>
      <c r="BH1052" s="200">
        <f t="shared" si="17"/>
        <v>0</v>
      </c>
      <c r="BI1052" s="200">
        <f t="shared" si="18"/>
        <v>0</v>
      </c>
      <c r="BJ1052" s="18" t="s">
        <v>83</v>
      </c>
      <c r="BK1052" s="200">
        <f t="shared" si="19"/>
        <v>0</v>
      </c>
      <c r="BL1052" s="18" t="s">
        <v>178</v>
      </c>
      <c r="BM1052" s="199" t="s">
        <v>1531</v>
      </c>
    </row>
    <row r="1053" spans="1:65" s="2" customFormat="1" ht="21.75" customHeight="1">
      <c r="A1053" s="35"/>
      <c r="B1053" s="36"/>
      <c r="C1053" s="188" t="s">
        <v>975</v>
      </c>
      <c r="D1053" s="188" t="s">
        <v>139</v>
      </c>
      <c r="E1053" s="189" t="s">
        <v>162</v>
      </c>
      <c r="F1053" s="190" t="s">
        <v>163</v>
      </c>
      <c r="G1053" s="191" t="s">
        <v>142</v>
      </c>
      <c r="H1053" s="192">
        <v>4</v>
      </c>
      <c r="I1053" s="193"/>
      <c r="J1053" s="194">
        <f t="shared" si="10"/>
        <v>0</v>
      </c>
      <c r="K1053" s="190" t="s">
        <v>143</v>
      </c>
      <c r="L1053" s="40"/>
      <c r="M1053" s="195" t="s">
        <v>19</v>
      </c>
      <c r="N1053" s="196" t="s">
        <v>46</v>
      </c>
      <c r="O1053" s="65"/>
      <c r="P1053" s="197">
        <f t="shared" si="11"/>
        <v>0</v>
      </c>
      <c r="Q1053" s="197">
        <v>0</v>
      </c>
      <c r="R1053" s="197">
        <f t="shared" si="12"/>
        <v>0</v>
      </c>
      <c r="S1053" s="197">
        <v>0</v>
      </c>
      <c r="T1053" s="198">
        <f t="shared" si="13"/>
        <v>0</v>
      </c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R1053" s="199" t="s">
        <v>178</v>
      </c>
      <c r="AT1053" s="199" t="s">
        <v>139</v>
      </c>
      <c r="AU1053" s="199" t="s">
        <v>85</v>
      </c>
      <c r="AY1053" s="18" t="s">
        <v>137</v>
      </c>
      <c r="BE1053" s="200">
        <f t="shared" si="14"/>
        <v>0</v>
      </c>
      <c r="BF1053" s="200">
        <f t="shared" si="15"/>
        <v>0</v>
      </c>
      <c r="BG1053" s="200">
        <f t="shared" si="16"/>
        <v>0</v>
      </c>
      <c r="BH1053" s="200">
        <f t="shared" si="17"/>
        <v>0</v>
      </c>
      <c r="BI1053" s="200">
        <f t="shared" si="18"/>
        <v>0</v>
      </c>
      <c r="BJ1053" s="18" t="s">
        <v>83</v>
      </c>
      <c r="BK1053" s="200">
        <f t="shared" si="19"/>
        <v>0</v>
      </c>
      <c r="BL1053" s="18" t="s">
        <v>178</v>
      </c>
      <c r="BM1053" s="199" t="s">
        <v>1532</v>
      </c>
    </row>
    <row r="1054" spans="1:65" s="2" customFormat="1" ht="33" customHeight="1">
      <c r="A1054" s="35"/>
      <c r="B1054" s="36"/>
      <c r="C1054" s="188" t="s">
        <v>1533</v>
      </c>
      <c r="D1054" s="188" t="s">
        <v>139</v>
      </c>
      <c r="E1054" s="189" t="s">
        <v>167</v>
      </c>
      <c r="F1054" s="190" t="s">
        <v>168</v>
      </c>
      <c r="G1054" s="191" t="s">
        <v>142</v>
      </c>
      <c r="H1054" s="192">
        <v>4</v>
      </c>
      <c r="I1054" s="193"/>
      <c r="J1054" s="194">
        <f t="shared" si="10"/>
        <v>0</v>
      </c>
      <c r="K1054" s="190" t="s">
        <v>143</v>
      </c>
      <c r="L1054" s="40"/>
      <c r="M1054" s="195" t="s">
        <v>19</v>
      </c>
      <c r="N1054" s="196" t="s">
        <v>46</v>
      </c>
      <c r="O1054" s="65"/>
      <c r="P1054" s="197">
        <f t="shared" si="11"/>
        <v>0</v>
      </c>
      <c r="Q1054" s="197">
        <v>0</v>
      </c>
      <c r="R1054" s="197">
        <f t="shared" si="12"/>
        <v>0</v>
      </c>
      <c r="S1054" s="197">
        <v>0</v>
      </c>
      <c r="T1054" s="198">
        <f t="shared" si="13"/>
        <v>0</v>
      </c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R1054" s="199" t="s">
        <v>178</v>
      </c>
      <c r="AT1054" s="199" t="s">
        <v>139</v>
      </c>
      <c r="AU1054" s="199" t="s">
        <v>85</v>
      </c>
      <c r="AY1054" s="18" t="s">
        <v>137</v>
      </c>
      <c r="BE1054" s="200">
        <f t="shared" si="14"/>
        <v>0</v>
      </c>
      <c r="BF1054" s="200">
        <f t="shared" si="15"/>
        <v>0</v>
      </c>
      <c r="BG1054" s="200">
        <f t="shared" si="16"/>
        <v>0</v>
      </c>
      <c r="BH1054" s="200">
        <f t="shared" si="17"/>
        <v>0</v>
      </c>
      <c r="BI1054" s="200">
        <f t="shared" si="18"/>
        <v>0</v>
      </c>
      <c r="BJ1054" s="18" t="s">
        <v>83</v>
      </c>
      <c r="BK1054" s="200">
        <f t="shared" si="19"/>
        <v>0</v>
      </c>
      <c r="BL1054" s="18" t="s">
        <v>178</v>
      </c>
      <c r="BM1054" s="199" t="s">
        <v>1534</v>
      </c>
    </row>
    <row r="1055" spans="1:65" s="2" customFormat="1" ht="16.5" customHeight="1">
      <c r="A1055" s="35"/>
      <c r="B1055" s="36"/>
      <c r="C1055" s="188" t="s">
        <v>980</v>
      </c>
      <c r="D1055" s="188" t="s">
        <v>139</v>
      </c>
      <c r="E1055" s="189" t="s">
        <v>171</v>
      </c>
      <c r="F1055" s="190" t="s">
        <v>172</v>
      </c>
      <c r="G1055" s="191" t="s">
        <v>142</v>
      </c>
      <c r="H1055" s="192">
        <v>4</v>
      </c>
      <c r="I1055" s="193"/>
      <c r="J1055" s="194">
        <f t="shared" si="10"/>
        <v>0</v>
      </c>
      <c r="K1055" s="190" t="s">
        <v>143</v>
      </c>
      <c r="L1055" s="40"/>
      <c r="M1055" s="195" t="s">
        <v>19</v>
      </c>
      <c r="N1055" s="196" t="s">
        <v>46</v>
      </c>
      <c r="O1055" s="65"/>
      <c r="P1055" s="197">
        <f t="shared" si="11"/>
        <v>0</v>
      </c>
      <c r="Q1055" s="197">
        <v>0</v>
      </c>
      <c r="R1055" s="197">
        <f t="shared" si="12"/>
        <v>0</v>
      </c>
      <c r="S1055" s="197">
        <v>0</v>
      </c>
      <c r="T1055" s="198">
        <f t="shared" si="13"/>
        <v>0</v>
      </c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5"/>
      <c r="AR1055" s="199" t="s">
        <v>178</v>
      </c>
      <c r="AT1055" s="199" t="s">
        <v>139</v>
      </c>
      <c r="AU1055" s="199" t="s">
        <v>85</v>
      </c>
      <c r="AY1055" s="18" t="s">
        <v>137</v>
      </c>
      <c r="BE1055" s="200">
        <f t="shared" si="14"/>
        <v>0</v>
      </c>
      <c r="BF1055" s="200">
        <f t="shared" si="15"/>
        <v>0</v>
      </c>
      <c r="BG1055" s="200">
        <f t="shared" si="16"/>
        <v>0</v>
      </c>
      <c r="BH1055" s="200">
        <f t="shared" si="17"/>
        <v>0</v>
      </c>
      <c r="BI1055" s="200">
        <f t="shared" si="18"/>
        <v>0</v>
      </c>
      <c r="BJ1055" s="18" t="s">
        <v>83</v>
      </c>
      <c r="BK1055" s="200">
        <f t="shared" si="19"/>
        <v>0</v>
      </c>
      <c r="BL1055" s="18" t="s">
        <v>178</v>
      </c>
      <c r="BM1055" s="199" t="s">
        <v>1535</v>
      </c>
    </row>
    <row r="1056" spans="1:65" s="2" customFormat="1" ht="21.75" customHeight="1">
      <c r="A1056" s="35"/>
      <c r="B1056" s="36"/>
      <c r="C1056" s="188" t="s">
        <v>1536</v>
      </c>
      <c r="D1056" s="188" t="s">
        <v>139</v>
      </c>
      <c r="E1056" s="189" t="s">
        <v>175</v>
      </c>
      <c r="F1056" s="190" t="s">
        <v>176</v>
      </c>
      <c r="G1056" s="191" t="s">
        <v>177</v>
      </c>
      <c r="H1056" s="192">
        <v>7.2</v>
      </c>
      <c r="I1056" s="193"/>
      <c r="J1056" s="194">
        <f t="shared" si="10"/>
        <v>0</v>
      </c>
      <c r="K1056" s="190" t="s">
        <v>143</v>
      </c>
      <c r="L1056" s="40"/>
      <c r="M1056" s="195" t="s">
        <v>19</v>
      </c>
      <c r="N1056" s="196" t="s">
        <v>46</v>
      </c>
      <c r="O1056" s="65"/>
      <c r="P1056" s="197">
        <f t="shared" si="11"/>
        <v>0</v>
      </c>
      <c r="Q1056" s="197">
        <v>0</v>
      </c>
      <c r="R1056" s="197">
        <f t="shared" si="12"/>
        <v>0</v>
      </c>
      <c r="S1056" s="197">
        <v>0</v>
      </c>
      <c r="T1056" s="198">
        <f t="shared" si="13"/>
        <v>0</v>
      </c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5"/>
      <c r="AR1056" s="199" t="s">
        <v>178</v>
      </c>
      <c r="AT1056" s="199" t="s">
        <v>139</v>
      </c>
      <c r="AU1056" s="199" t="s">
        <v>85</v>
      </c>
      <c r="AY1056" s="18" t="s">
        <v>137</v>
      </c>
      <c r="BE1056" s="200">
        <f t="shared" si="14"/>
        <v>0</v>
      </c>
      <c r="BF1056" s="200">
        <f t="shared" si="15"/>
        <v>0</v>
      </c>
      <c r="BG1056" s="200">
        <f t="shared" si="16"/>
        <v>0</v>
      </c>
      <c r="BH1056" s="200">
        <f t="shared" si="17"/>
        <v>0</v>
      </c>
      <c r="BI1056" s="200">
        <f t="shared" si="18"/>
        <v>0</v>
      </c>
      <c r="BJ1056" s="18" t="s">
        <v>83</v>
      </c>
      <c r="BK1056" s="200">
        <f t="shared" si="19"/>
        <v>0</v>
      </c>
      <c r="BL1056" s="18" t="s">
        <v>178</v>
      </c>
      <c r="BM1056" s="199" t="s">
        <v>1537</v>
      </c>
    </row>
    <row r="1057" spans="2:51" s="13" customFormat="1" ht="11.25">
      <c r="B1057" s="201"/>
      <c r="C1057" s="202"/>
      <c r="D1057" s="203" t="s">
        <v>145</v>
      </c>
      <c r="E1057" s="204" t="s">
        <v>19</v>
      </c>
      <c r="F1057" s="205" t="s">
        <v>1538</v>
      </c>
      <c r="G1057" s="202"/>
      <c r="H1057" s="206">
        <v>7.2</v>
      </c>
      <c r="I1057" s="207"/>
      <c r="J1057" s="202"/>
      <c r="K1057" s="202"/>
      <c r="L1057" s="208"/>
      <c r="M1057" s="209"/>
      <c r="N1057" s="210"/>
      <c r="O1057" s="210"/>
      <c r="P1057" s="210"/>
      <c r="Q1057" s="210"/>
      <c r="R1057" s="210"/>
      <c r="S1057" s="210"/>
      <c r="T1057" s="211"/>
      <c r="AT1057" s="212" t="s">
        <v>145</v>
      </c>
      <c r="AU1057" s="212" t="s">
        <v>85</v>
      </c>
      <c r="AV1057" s="13" t="s">
        <v>85</v>
      </c>
      <c r="AW1057" s="13" t="s">
        <v>35</v>
      </c>
      <c r="AX1057" s="13" t="s">
        <v>75</v>
      </c>
      <c r="AY1057" s="212" t="s">
        <v>137</v>
      </c>
    </row>
    <row r="1058" spans="2:51" s="14" customFormat="1" ht="11.25">
      <c r="B1058" s="213"/>
      <c r="C1058" s="214"/>
      <c r="D1058" s="203" t="s">
        <v>145</v>
      </c>
      <c r="E1058" s="215" t="s">
        <v>19</v>
      </c>
      <c r="F1058" s="216" t="s">
        <v>147</v>
      </c>
      <c r="G1058" s="214"/>
      <c r="H1058" s="217">
        <v>7.2</v>
      </c>
      <c r="I1058" s="218"/>
      <c r="J1058" s="214"/>
      <c r="K1058" s="214"/>
      <c r="L1058" s="219"/>
      <c r="M1058" s="220"/>
      <c r="N1058" s="221"/>
      <c r="O1058" s="221"/>
      <c r="P1058" s="221"/>
      <c r="Q1058" s="221"/>
      <c r="R1058" s="221"/>
      <c r="S1058" s="221"/>
      <c r="T1058" s="222"/>
      <c r="AT1058" s="223" t="s">
        <v>145</v>
      </c>
      <c r="AU1058" s="223" t="s">
        <v>85</v>
      </c>
      <c r="AV1058" s="14" t="s">
        <v>144</v>
      </c>
      <c r="AW1058" s="14" t="s">
        <v>35</v>
      </c>
      <c r="AX1058" s="14" t="s">
        <v>83</v>
      </c>
      <c r="AY1058" s="223" t="s">
        <v>137</v>
      </c>
    </row>
    <row r="1059" spans="1:65" s="2" customFormat="1" ht="21.75" customHeight="1">
      <c r="A1059" s="35"/>
      <c r="B1059" s="36"/>
      <c r="C1059" s="188" t="s">
        <v>983</v>
      </c>
      <c r="D1059" s="188" t="s">
        <v>139</v>
      </c>
      <c r="E1059" s="189" t="s">
        <v>1200</v>
      </c>
      <c r="F1059" s="190" t="s">
        <v>1201</v>
      </c>
      <c r="G1059" s="191" t="s">
        <v>142</v>
      </c>
      <c r="H1059" s="192">
        <v>16</v>
      </c>
      <c r="I1059" s="193"/>
      <c r="J1059" s="194">
        <f>ROUND(I1059*H1059,2)</f>
        <v>0</v>
      </c>
      <c r="K1059" s="190" t="s">
        <v>143</v>
      </c>
      <c r="L1059" s="40"/>
      <c r="M1059" s="195" t="s">
        <v>19</v>
      </c>
      <c r="N1059" s="196" t="s">
        <v>46</v>
      </c>
      <c r="O1059" s="65"/>
      <c r="P1059" s="197">
        <f>O1059*H1059</f>
        <v>0</v>
      </c>
      <c r="Q1059" s="197">
        <v>0</v>
      </c>
      <c r="R1059" s="197">
        <f>Q1059*H1059</f>
        <v>0</v>
      </c>
      <c r="S1059" s="197">
        <v>0</v>
      </c>
      <c r="T1059" s="198">
        <f>S1059*H1059</f>
        <v>0</v>
      </c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R1059" s="199" t="s">
        <v>178</v>
      </c>
      <c r="AT1059" s="199" t="s">
        <v>139</v>
      </c>
      <c r="AU1059" s="199" t="s">
        <v>85</v>
      </c>
      <c r="AY1059" s="18" t="s">
        <v>137</v>
      </c>
      <c r="BE1059" s="200">
        <f>IF(N1059="základní",J1059,0)</f>
        <v>0</v>
      </c>
      <c r="BF1059" s="200">
        <f>IF(N1059="snížená",J1059,0)</f>
        <v>0</v>
      </c>
      <c r="BG1059" s="200">
        <f>IF(N1059="zákl. přenesená",J1059,0)</f>
        <v>0</v>
      </c>
      <c r="BH1059" s="200">
        <f>IF(N1059="sníž. přenesená",J1059,0)</f>
        <v>0</v>
      </c>
      <c r="BI1059" s="200">
        <f>IF(N1059="nulová",J1059,0)</f>
        <v>0</v>
      </c>
      <c r="BJ1059" s="18" t="s">
        <v>83</v>
      </c>
      <c r="BK1059" s="200">
        <f>ROUND(I1059*H1059,2)</f>
        <v>0</v>
      </c>
      <c r="BL1059" s="18" t="s">
        <v>178</v>
      </c>
      <c r="BM1059" s="199" t="s">
        <v>1539</v>
      </c>
    </row>
    <row r="1060" spans="2:51" s="13" customFormat="1" ht="11.25">
      <c r="B1060" s="201"/>
      <c r="C1060" s="202"/>
      <c r="D1060" s="203" t="s">
        <v>145</v>
      </c>
      <c r="E1060" s="204" t="s">
        <v>19</v>
      </c>
      <c r="F1060" s="205" t="s">
        <v>1540</v>
      </c>
      <c r="G1060" s="202"/>
      <c r="H1060" s="206">
        <v>16</v>
      </c>
      <c r="I1060" s="207"/>
      <c r="J1060" s="202"/>
      <c r="K1060" s="202"/>
      <c r="L1060" s="208"/>
      <c r="M1060" s="209"/>
      <c r="N1060" s="210"/>
      <c r="O1060" s="210"/>
      <c r="P1060" s="210"/>
      <c r="Q1060" s="210"/>
      <c r="R1060" s="210"/>
      <c r="S1060" s="210"/>
      <c r="T1060" s="211"/>
      <c r="AT1060" s="212" t="s">
        <v>145</v>
      </c>
      <c r="AU1060" s="212" t="s">
        <v>85</v>
      </c>
      <c r="AV1060" s="13" t="s">
        <v>85</v>
      </c>
      <c r="AW1060" s="13" t="s">
        <v>35</v>
      </c>
      <c r="AX1060" s="13" t="s">
        <v>75</v>
      </c>
      <c r="AY1060" s="212" t="s">
        <v>137</v>
      </c>
    </row>
    <row r="1061" spans="2:51" s="14" customFormat="1" ht="11.25">
      <c r="B1061" s="213"/>
      <c r="C1061" s="214"/>
      <c r="D1061" s="203" t="s">
        <v>145</v>
      </c>
      <c r="E1061" s="215" t="s">
        <v>19</v>
      </c>
      <c r="F1061" s="216" t="s">
        <v>147</v>
      </c>
      <c r="G1061" s="214"/>
      <c r="H1061" s="217">
        <v>16</v>
      </c>
      <c r="I1061" s="218"/>
      <c r="J1061" s="214"/>
      <c r="K1061" s="214"/>
      <c r="L1061" s="219"/>
      <c r="M1061" s="220"/>
      <c r="N1061" s="221"/>
      <c r="O1061" s="221"/>
      <c r="P1061" s="221"/>
      <c r="Q1061" s="221"/>
      <c r="R1061" s="221"/>
      <c r="S1061" s="221"/>
      <c r="T1061" s="222"/>
      <c r="AT1061" s="223" t="s">
        <v>145</v>
      </c>
      <c r="AU1061" s="223" t="s">
        <v>85</v>
      </c>
      <c r="AV1061" s="14" t="s">
        <v>144</v>
      </c>
      <c r="AW1061" s="14" t="s">
        <v>35</v>
      </c>
      <c r="AX1061" s="14" t="s">
        <v>83</v>
      </c>
      <c r="AY1061" s="223" t="s">
        <v>137</v>
      </c>
    </row>
    <row r="1062" spans="1:65" s="2" customFormat="1" ht="21.75" customHeight="1">
      <c r="A1062" s="35"/>
      <c r="B1062" s="36"/>
      <c r="C1062" s="188" t="s">
        <v>1541</v>
      </c>
      <c r="D1062" s="188" t="s">
        <v>139</v>
      </c>
      <c r="E1062" s="189" t="s">
        <v>1542</v>
      </c>
      <c r="F1062" s="190" t="s">
        <v>1543</v>
      </c>
      <c r="G1062" s="191" t="s">
        <v>142</v>
      </c>
      <c r="H1062" s="192">
        <v>2</v>
      </c>
      <c r="I1062" s="193"/>
      <c r="J1062" s="194">
        <f>ROUND(I1062*H1062,2)</f>
        <v>0</v>
      </c>
      <c r="K1062" s="190" t="s">
        <v>143</v>
      </c>
      <c r="L1062" s="40"/>
      <c r="M1062" s="195" t="s">
        <v>19</v>
      </c>
      <c r="N1062" s="196" t="s">
        <v>46</v>
      </c>
      <c r="O1062" s="65"/>
      <c r="P1062" s="197">
        <f>O1062*H1062</f>
        <v>0</v>
      </c>
      <c r="Q1062" s="197">
        <v>0</v>
      </c>
      <c r="R1062" s="197">
        <f>Q1062*H1062</f>
        <v>0</v>
      </c>
      <c r="S1062" s="197">
        <v>0</v>
      </c>
      <c r="T1062" s="198">
        <f>S1062*H1062</f>
        <v>0</v>
      </c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R1062" s="199" t="s">
        <v>178</v>
      </c>
      <c r="AT1062" s="199" t="s">
        <v>139</v>
      </c>
      <c r="AU1062" s="199" t="s">
        <v>85</v>
      </c>
      <c r="AY1062" s="18" t="s">
        <v>137</v>
      </c>
      <c r="BE1062" s="200">
        <f>IF(N1062="základní",J1062,0)</f>
        <v>0</v>
      </c>
      <c r="BF1062" s="200">
        <f>IF(N1062="snížená",J1062,0)</f>
        <v>0</v>
      </c>
      <c r="BG1062" s="200">
        <f>IF(N1062="zákl. přenesená",J1062,0)</f>
        <v>0</v>
      </c>
      <c r="BH1062" s="200">
        <f>IF(N1062="sníž. přenesená",J1062,0)</f>
        <v>0</v>
      </c>
      <c r="BI1062" s="200">
        <f>IF(N1062="nulová",J1062,0)</f>
        <v>0</v>
      </c>
      <c r="BJ1062" s="18" t="s">
        <v>83</v>
      </c>
      <c r="BK1062" s="200">
        <f>ROUND(I1062*H1062,2)</f>
        <v>0</v>
      </c>
      <c r="BL1062" s="18" t="s">
        <v>178</v>
      </c>
      <c r="BM1062" s="199" t="s">
        <v>1544</v>
      </c>
    </row>
    <row r="1063" spans="2:51" s="13" customFormat="1" ht="11.25">
      <c r="B1063" s="201"/>
      <c r="C1063" s="202"/>
      <c r="D1063" s="203" t="s">
        <v>145</v>
      </c>
      <c r="E1063" s="204" t="s">
        <v>19</v>
      </c>
      <c r="F1063" s="205" t="s">
        <v>1545</v>
      </c>
      <c r="G1063" s="202"/>
      <c r="H1063" s="206">
        <v>2</v>
      </c>
      <c r="I1063" s="207"/>
      <c r="J1063" s="202"/>
      <c r="K1063" s="202"/>
      <c r="L1063" s="208"/>
      <c r="M1063" s="209"/>
      <c r="N1063" s="210"/>
      <c r="O1063" s="210"/>
      <c r="P1063" s="210"/>
      <c r="Q1063" s="210"/>
      <c r="R1063" s="210"/>
      <c r="S1063" s="210"/>
      <c r="T1063" s="211"/>
      <c r="AT1063" s="212" t="s">
        <v>145</v>
      </c>
      <c r="AU1063" s="212" t="s">
        <v>85</v>
      </c>
      <c r="AV1063" s="13" t="s">
        <v>85</v>
      </c>
      <c r="AW1063" s="13" t="s">
        <v>35</v>
      </c>
      <c r="AX1063" s="13" t="s">
        <v>75</v>
      </c>
      <c r="AY1063" s="212" t="s">
        <v>137</v>
      </c>
    </row>
    <row r="1064" spans="2:51" s="14" customFormat="1" ht="11.25">
      <c r="B1064" s="213"/>
      <c r="C1064" s="214"/>
      <c r="D1064" s="203" t="s">
        <v>145</v>
      </c>
      <c r="E1064" s="215" t="s">
        <v>19</v>
      </c>
      <c r="F1064" s="216" t="s">
        <v>147</v>
      </c>
      <c r="G1064" s="214"/>
      <c r="H1064" s="217">
        <v>2</v>
      </c>
      <c r="I1064" s="218"/>
      <c r="J1064" s="214"/>
      <c r="K1064" s="214"/>
      <c r="L1064" s="219"/>
      <c r="M1064" s="220"/>
      <c r="N1064" s="221"/>
      <c r="O1064" s="221"/>
      <c r="P1064" s="221"/>
      <c r="Q1064" s="221"/>
      <c r="R1064" s="221"/>
      <c r="S1064" s="221"/>
      <c r="T1064" s="222"/>
      <c r="AT1064" s="223" t="s">
        <v>145</v>
      </c>
      <c r="AU1064" s="223" t="s">
        <v>85</v>
      </c>
      <c r="AV1064" s="14" t="s">
        <v>144</v>
      </c>
      <c r="AW1064" s="14" t="s">
        <v>35</v>
      </c>
      <c r="AX1064" s="14" t="s">
        <v>83</v>
      </c>
      <c r="AY1064" s="223" t="s">
        <v>137</v>
      </c>
    </row>
    <row r="1065" spans="1:65" s="2" customFormat="1" ht="16.5" customHeight="1">
      <c r="A1065" s="35"/>
      <c r="B1065" s="36"/>
      <c r="C1065" s="234" t="s">
        <v>989</v>
      </c>
      <c r="D1065" s="234" t="s">
        <v>218</v>
      </c>
      <c r="E1065" s="235" t="s">
        <v>1546</v>
      </c>
      <c r="F1065" s="236" t="s">
        <v>1547</v>
      </c>
      <c r="G1065" s="237" t="s">
        <v>177</v>
      </c>
      <c r="H1065" s="238">
        <v>4</v>
      </c>
      <c r="I1065" s="239"/>
      <c r="J1065" s="240">
        <f>ROUND(I1065*H1065,2)</f>
        <v>0</v>
      </c>
      <c r="K1065" s="236" t="s">
        <v>143</v>
      </c>
      <c r="L1065" s="241"/>
      <c r="M1065" s="242" t="s">
        <v>19</v>
      </c>
      <c r="N1065" s="243" t="s">
        <v>46</v>
      </c>
      <c r="O1065" s="65"/>
      <c r="P1065" s="197">
        <f>O1065*H1065</f>
        <v>0</v>
      </c>
      <c r="Q1065" s="197">
        <v>0</v>
      </c>
      <c r="R1065" s="197">
        <f>Q1065*H1065</f>
        <v>0</v>
      </c>
      <c r="S1065" s="197">
        <v>0</v>
      </c>
      <c r="T1065" s="198">
        <f>S1065*H1065</f>
        <v>0</v>
      </c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5"/>
      <c r="AR1065" s="199" t="s">
        <v>207</v>
      </c>
      <c r="AT1065" s="199" t="s">
        <v>218</v>
      </c>
      <c r="AU1065" s="199" t="s">
        <v>85</v>
      </c>
      <c r="AY1065" s="18" t="s">
        <v>137</v>
      </c>
      <c r="BE1065" s="200">
        <f>IF(N1065="základní",J1065,0)</f>
        <v>0</v>
      </c>
      <c r="BF1065" s="200">
        <f>IF(N1065="snížená",J1065,0)</f>
        <v>0</v>
      </c>
      <c r="BG1065" s="200">
        <f>IF(N1065="zákl. přenesená",J1065,0)</f>
        <v>0</v>
      </c>
      <c r="BH1065" s="200">
        <f>IF(N1065="sníž. přenesená",J1065,0)</f>
        <v>0</v>
      </c>
      <c r="BI1065" s="200">
        <f>IF(N1065="nulová",J1065,0)</f>
        <v>0</v>
      </c>
      <c r="BJ1065" s="18" t="s">
        <v>83</v>
      </c>
      <c r="BK1065" s="200">
        <f>ROUND(I1065*H1065,2)</f>
        <v>0</v>
      </c>
      <c r="BL1065" s="18" t="s">
        <v>178</v>
      </c>
      <c r="BM1065" s="199" t="s">
        <v>1548</v>
      </c>
    </row>
    <row r="1066" spans="2:51" s="13" customFormat="1" ht="11.25">
      <c r="B1066" s="201"/>
      <c r="C1066" s="202"/>
      <c r="D1066" s="203" t="s">
        <v>145</v>
      </c>
      <c r="E1066" s="204" t="s">
        <v>19</v>
      </c>
      <c r="F1066" s="205" t="s">
        <v>1549</v>
      </c>
      <c r="G1066" s="202"/>
      <c r="H1066" s="206">
        <v>4</v>
      </c>
      <c r="I1066" s="207"/>
      <c r="J1066" s="202"/>
      <c r="K1066" s="202"/>
      <c r="L1066" s="208"/>
      <c r="M1066" s="209"/>
      <c r="N1066" s="210"/>
      <c r="O1066" s="210"/>
      <c r="P1066" s="210"/>
      <c r="Q1066" s="210"/>
      <c r="R1066" s="210"/>
      <c r="S1066" s="210"/>
      <c r="T1066" s="211"/>
      <c r="AT1066" s="212" t="s">
        <v>145</v>
      </c>
      <c r="AU1066" s="212" t="s">
        <v>85</v>
      </c>
      <c r="AV1066" s="13" t="s">
        <v>85</v>
      </c>
      <c r="AW1066" s="13" t="s">
        <v>35</v>
      </c>
      <c r="AX1066" s="13" t="s">
        <v>75</v>
      </c>
      <c r="AY1066" s="212" t="s">
        <v>137</v>
      </c>
    </row>
    <row r="1067" spans="2:51" s="14" customFormat="1" ht="11.25">
      <c r="B1067" s="213"/>
      <c r="C1067" s="214"/>
      <c r="D1067" s="203" t="s">
        <v>145</v>
      </c>
      <c r="E1067" s="215" t="s">
        <v>19</v>
      </c>
      <c r="F1067" s="216" t="s">
        <v>147</v>
      </c>
      <c r="G1067" s="214"/>
      <c r="H1067" s="217">
        <v>4</v>
      </c>
      <c r="I1067" s="218"/>
      <c r="J1067" s="214"/>
      <c r="K1067" s="214"/>
      <c r="L1067" s="219"/>
      <c r="M1067" s="220"/>
      <c r="N1067" s="221"/>
      <c r="O1067" s="221"/>
      <c r="P1067" s="221"/>
      <c r="Q1067" s="221"/>
      <c r="R1067" s="221"/>
      <c r="S1067" s="221"/>
      <c r="T1067" s="222"/>
      <c r="AT1067" s="223" t="s">
        <v>145</v>
      </c>
      <c r="AU1067" s="223" t="s">
        <v>85</v>
      </c>
      <c r="AV1067" s="14" t="s">
        <v>144</v>
      </c>
      <c r="AW1067" s="14" t="s">
        <v>35</v>
      </c>
      <c r="AX1067" s="14" t="s">
        <v>83</v>
      </c>
      <c r="AY1067" s="223" t="s">
        <v>137</v>
      </c>
    </row>
    <row r="1068" spans="1:65" s="2" customFormat="1" ht="16.5" customHeight="1">
      <c r="A1068" s="35"/>
      <c r="B1068" s="36"/>
      <c r="C1068" s="188" t="s">
        <v>1550</v>
      </c>
      <c r="D1068" s="188" t="s">
        <v>139</v>
      </c>
      <c r="E1068" s="189" t="s">
        <v>1551</v>
      </c>
      <c r="F1068" s="190" t="s">
        <v>1552</v>
      </c>
      <c r="G1068" s="191" t="s">
        <v>142</v>
      </c>
      <c r="H1068" s="192">
        <v>2</v>
      </c>
      <c r="I1068" s="193"/>
      <c r="J1068" s="194">
        <f>ROUND(I1068*H1068,2)</f>
        <v>0</v>
      </c>
      <c r="K1068" s="190" t="s">
        <v>143</v>
      </c>
      <c r="L1068" s="40"/>
      <c r="M1068" s="195" t="s">
        <v>19</v>
      </c>
      <c r="N1068" s="196" t="s">
        <v>46</v>
      </c>
      <c r="O1068" s="65"/>
      <c r="P1068" s="197">
        <f>O1068*H1068</f>
        <v>0</v>
      </c>
      <c r="Q1068" s="197">
        <v>0</v>
      </c>
      <c r="R1068" s="197">
        <f>Q1068*H1068</f>
        <v>0</v>
      </c>
      <c r="S1068" s="197">
        <v>0</v>
      </c>
      <c r="T1068" s="198">
        <f>S1068*H1068</f>
        <v>0</v>
      </c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R1068" s="199" t="s">
        <v>178</v>
      </c>
      <c r="AT1068" s="199" t="s">
        <v>139</v>
      </c>
      <c r="AU1068" s="199" t="s">
        <v>85</v>
      </c>
      <c r="AY1068" s="18" t="s">
        <v>137</v>
      </c>
      <c r="BE1068" s="200">
        <f>IF(N1068="základní",J1068,0)</f>
        <v>0</v>
      </c>
      <c r="BF1068" s="200">
        <f>IF(N1068="snížená",J1068,0)</f>
        <v>0</v>
      </c>
      <c r="BG1068" s="200">
        <f>IF(N1068="zákl. přenesená",J1068,0)</f>
        <v>0</v>
      </c>
      <c r="BH1068" s="200">
        <f>IF(N1068="sníž. přenesená",J1068,0)</f>
        <v>0</v>
      </c>
      <c r="BI1068" s="200">
        <f>IF(N1068="nulová",J1068,0)</f>
        <v>0</v>
      </c>
      <c r="BJ1068" s="18" t="s">
        <v>83</v>
      </c>
      <c r="BK1068" s="200">
        <f>ROUND(I1068*H1068,2)</f>
        <v>0</v>
      </c>
      <c r="BL1068" s="18" t="s">
        <v>178</v>
      </c>
      <c r="BM1068" s="199" t="s">
        <v>1553</v>
      </c>
    </row>
    <row r="1069" spans="2:51" s="13" customFormat="1" ht="11.25">
      <c r="B1069" s="201"/>
      <c r="C1069" s="202"/>
      <c r="D1069" s="203" t="s">
        <v>145</v>
      </c>
      <c r="E1069" s="204" t="s">
        <v>19</v>
      </c>
      <c r="F1069" s="205" t="s">
        <v>1545</v>
      </c>
      <c r="G1069" s="202"/>
      <c r="H1069" s="206">
        <v>2</v>
      </c>
      <c r="I1069" s="207"/>
      <c r="J1069" s="202"/>
      <c r="K1069" s="202"/>
      <c r="L1069" s="208"/>
      <c r="M1069" s="209"/>
      <c r="N1069" s="210"/>
      <c r="O1069" s="210"/>
      <c r="P1069" s="210"/>
      <c r="Q1069" s="210"/>
      <c r="R1069" s="210"/>
      <c r="S1069" s="210"/>
      <c r="T1069" s="211"/>
      <c r="AT1069" s="212" t="s">
        <v>145</v>
      </c>
      <c r="AU1069" s="212" t="s">
        <v>85</v>
      </c>
      <c r="AV1069" s="13" t="s">
        <v>85</v>
      </c>
      <c r="AW1069" s="13" t="s">
        <v>35</v>
      </c>
      <c r="AX1069" s="13" t="s">
        <v>75</v>
      </c>
      <c r="AY1069" s="212" t="s">
        <v>137</v>
      </c>
    </row>
    <row r="1070" spans="2:51" s="14" customFormat="1" ht="11.25">
      <c r="B1070" s="213"/>
      <c r="C1070" s="214"/>
      <c r="D1070" s="203" t="s">
        <v>145</v>
      </c>
      <c r="E1070" s="215" t="s">
        <v>19</v>
      </c>
      <c r="F1070" s="216" t="s">
        <v>147</v>
      </c>
      <c r="G1070" s="214"/>
      <c r="H1070" s="217">
        <v>2</v>
      </c>
      <c r="I1070" s="218"/>
      <c r="J1070" s="214"/>
      <c r="K1070" s="214"/>
      <c r="L1070" s="219"/>
      <c r="M1070" s="220"/>
      <c r="N1070" s="221"/>
      <c r="O1070" s="221"/>
      <c r="P1070" s="221"/>
      <c r="Q1070" s="221"/>
      <c r="R1070" s="221"/>
      <c r="S1070" s="221"/>
      <c r="T1070" s="222"/>
      <c r="AT1070" s="223" t="s">
        <v>145</v>
      </c>
      <c r="AU1070" s="223" t="s">
        <v>85</v>
      </c>
      <c r="AV1070" s="14" t="s">
        <v>144</v>
      </c>
      <c r="AW1070" s="14" t="s">
        <v>35</v>
      </c>
      <c r="AX1070" s="14" t="s">
        <v>83</v>
      </c>
      <c r="AY1070" s="223" t="s">
        <v>137</v>
      </c>
    </row>
    <row r="1071" spans="1:65" s="2" customFormat="1" ht="16.5" customHeight="1">
      <c r="A1071" s="35"/>
      <c r="B1071" s="36"/>
      <c r="C1071" s="188" t="s">
        <v>993</v>
      </c>
      <c r="D1071" s="188" t="s">
        <v>139</v>
      </c>
      <c r="E1071" s="189" t="s">
        <v>1554</v>
      </c>
      <c r="F1071" s="190" t="s">
        <v>1555</v>
      </c>
      <c r="G1071" s="191" t="s">
        <v>224</v>
      </c>
      <c r="H1071" s="192">
        <v>25</v>
      </c>
      <c r="I1071" s="193"/>
      <c r="J1071" s="194">
        <f aca="true" t="shared" si="20" ref="J1071:J1077">ROUND(I1071*H1071,2)</f>
        <v>0</v>
      </c>
      <c r="K1071" s="190" t="s">
        <v>143</v>
      </c>
      <c r="L1071" s="40"/>
      <c r="M1071" s="195" t="s">
        <v>19</v>
      </c>
      <c r="N1071" s="196" t="s">
        <v>46</v>
      </c>
      <c r="O1071" s="65"/>
      <c r="P1071" s="197">
        <f aca="true" t="shared" si="21" ref="P1071:P1077">O1071*H1071</f>
        <v>0</v>
      </c>
      <c r="Q1071" s="197">
        <v>0</v>
      </c>
      <c r="R1071" s="197">
        <f aca="true" t="shared" si="22" ref="R1071:R1077">Q1071*H1071</f>
        <v>0</v>
      </c>
      <c r="S1071" s="197">
        <v>0</v>
      </c>
      <c r="T1071" s="198">
        <f aca="true" t="shared" si="23" ref="T1071:T1077">S1071*H1071</f>
        <v>0</v>
      </c>
      <c r="U1071" s="35"/>
      <c r="V1071" s="35"/>
      <c r="W1071" s="35"/>
      <c r="X1071" s="35"/>
      <c r="Y1071" s="35"/>
      <c r="Z1071" s="35"/>
      <c r="AA1071" s="35"/>
      <c r="AB1071" s="35"/>
      <c r="AC1071" s="35"/>
      <c r="AD1071" s="35"/>
      <c r="AE1071" s="35"/>
      <c r="AR1071" s="199" t="s">
        <v>178</v>
      </c>
      <c r="AT1071" s="199" t="s">
        <v>139</v>
      </c>
      <c r="AU1071" s="199" t="s">
        <v>85</v>
      </c>
      <c r="AY1071" s="18" t="s">
        <v>137</v>
      </c>
      <c r="BE1071" s="200">
        <f aca="true" t="shared" si="24" ref="BE1071:BE1077">IF(N1071="základní",J1071,0)</f>
        <v>0</v>
      </c>
      <c r="BF1071" s="200">
        <f aca="true" t="shared" si="25" ref="BF1071:BF1077">IF(N1071="snížená",J1071,0)</f>
        <v>0</v>
      </c>
      <c r="BG1071" s="200">
        <f aca="true" t="shared" si="26" ref="BG1071:BG1077">IF(N1071="zákl. přenesená",J1071,0)</f>
        <v>0</v>
      </c>
      <c r="BH1071" s="200">
        <f aca="true" t="shared" si="27" ref="BH1071:BH1077">IF(N1071="sníž. přenesená",J1071,0)</f>
        <v>0</v>
      </c>
      <c r="BI1071" s="200">
        <f aca="true" t="shared" si="28" ref="BI1071:BI1077">IF(N1071="nulová",J1071,0)</f>
        <v>0</v>
      </c>
      <c r="BJ1071" s="18" t="s">
        <v>83</v>
      </c>
      <c r="BK1071" s="200">
        <f aca="true" t="shared" si="29" ref="BK1071:BK1077">ROUND(I1071*H1071,2)</f>
        <v>0</v>
      </c>
      <c r="BL1071" s="18" t="s">
        <v>178</v>
      </c>
      <c r="BM1071" s="199" t="s">
        <v>1556</v>
      </c>
    </row>
    <row r="1072" spans="1:65" s="2" customFormat="1" ht="16.5" customHeight="1">
      <c r="A1072" s="35"/>
      <c r="B1072" s="36"/>
      <c r="C1072" s="188" t="s">
        <v>1557</v>
      </c>
      <c r="D1072" s="188" t="s">
        <v>139</v>
      </c>
      <c r="E1072" s="189" t="s">
        <v>1558</v>
      </c>
      <c r="F1072" s="190" t="s">
        <v>1559</v>
      </c>
      <c r="G1072" s="191" t="s">
        <v>224</v>
      </c>
      <c r="H1072" s="192">
        <v>20</v>
      </c>
      <c r="I1072" s="193"/>
      <c r="J1072" s="194">
        <f t="shared" si="20"/>
        <v>0</v>
      </c>
      <c r="K1072" s="190" t="s">
        <v>143</v>
      </c>
      <c r="L1072" s="40"/>
      <c r="M1072" s="195" t="s">
        <v>19</v>
      </c>
      <c r="N1072" s="196" t="s">
        <v>46</v>
      </c>
      <c r="O1072" s="65"/>
      <c r="P1072" s="197">
        <f t="shared" si="21"/>
        <v>0</v>
      </c>
      <c r="Q1072" s="197">
        <v>0</v>
      </c>
      <c r="R1072" s="197">
        <f t="shared" si="22"/>
        <v>0</v>
      </c>
      <c r="S1072" s="197">
        <v>0</v>
      </c>
      <c r="T1072" s="198">
        <f t="shared" si="23"/>
        <v>0</v>
      </c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R1072" s="199" t="s">
        <v>178</v>
      </c>
      <c r="AT1072" s="199" t="s">
        <v>139</v>
      </c>
      <c r="AU1072" s="199" t="s">
        <v>85</v>
      </c>
      <c r="AY1072" s="18" t="s">
        <v>137</v>
      </c>
      <c r="BE1072" s="200">
        <f t="shared" si="24"/>
        <v>0</v>
      </c>
      <c r="BF1072" s="200">
        <f t="shared" si="25"/>
        <v>0</v>
      </c>
      <c r="BG1072" s="200">
        <f t="shared" si="26"/>
        <v>0</v>
      </c>
      <c r="BH1072" s="200">
        <f t="shared" si="27"/>
        <v>0</v>
      </c>
      <c r="BI1072" s="200">
        <f t="shared" si="28"/>
        <v>0</v>
      </c>
      <c r="BJ1072" s="18" t="s">
        <v>83</v>
      </c>
      <c r="BK1072" s="200">
        <f t="shared" si="29"/>
        <v>0</v>
      </c>
      <c r="BL1072" s="18" t="s">
        <v>178</v>
      </c>
      <c r="BM1072" s="199" t="s">
        <v>1560</v>
      </c>
    </row>
    <row r="1073" spans="1:65" s="2" customFormat="1" ht="16.5" customHeight="1">
      <c r="A1073" s="35"/>
      <c r="B1073" s="36"/>
      <c r="C1073" s="188" t="s">
        <v>998</v>
      </c>
      <c r="D1073" s="188" t="s">
        <v>139</v>
      </c>
      <c r="E1073" s="189" t="s">
        <v>1561</v>
      </c>
      <c r="F1073" s="190" t="s">
        <v>1562</v>
      </c>
      <c r="G1073" s="191" t="s">
        <v>224</v>
      </c>
      <c r="H1073" s="192">
        <v>10</v>
      </c>
      <c r="I1073" s="193"/>
      <c r="J1073" s="194">
        <f t="shared" si="20"/>
        <v>0</v>
      </c>
      <c r="K1073" s="190" t="s">
        <v>143</v>
      </c>
      <c r="L1073" s="40"/>
      <c r="M1073" s="195" t="s">
        <v>19</v>
      </c>
      <c r="N1073" s="196" t="s">
        <v>46</v>
      </c>
      <c r="O1073" s="65"/>
      <c r="P1073" s="197">
        <f t="shared" si="21"/>
        <v>0</v>
      </c>
      <c r="Q1073" s="197">
        <v>0</v>
      </c>
      <c r="R1073" s="197">
        <f t="shared" si="22"/>
        <v>0</v>
      </c>
      <c r="S1073" s="197">
        <v>0</v>
      </c>
      <c r="T1073" s="198">
        <f t="shared" si="23"/>
        <v>0</v>
      </c>
      <c r="U1073" s="35"/>
      <c r="V1073" s="35"/>
      <c r="W1073" s="35"/>
      <c r="X1073" s="35"/>
      <c r="Y1073" s="35"/>
      <c r="Z1073" s="35"/>
      <c r="AA1073" s="35"/>
      <c r="AB1073" s="35"/>
      <c r="AC1073" s="35"/>
      <c r="AD1073" s="35"/>
      <c r="AE1073" s="35"/>
      <c r="AR1073" s="199" t="s">
        <v>178</v>
      </c>
      <c r="AT1073" s="199" t="s">
        <v>139</v>
      </c>
      <c r="AU1073" s="199" t="s">
        <v>85</v>
      </c>
      <c r="AY1073" s="18" t="s">
        <v>137</v>
      </c>
      <c r="BE1073" s="200">
        <f t="shared" si="24"/>
        <v>0</v>
      </c>
      <c r="BF1073" s="200">
        <f t="shared" si="25"/>
        <v>0</v>
      </c>
      <c r="BG1073" s="200">
        <f t="shared" si="26"/>
        <v>0</v>
      </c>
      <c r="BH1073" s="200">
        <f t="shared" si="27"/>
        <v>0</v>
      </c>
      <c r="BI1073" s="200">
        <f t="shared" si="28"/>
        <v>0</v>
      </c>
      <c r="BJ1073" s="18" t="s">
        <v>83</v>
      </c>
      <c r="BK1073" s="200">
        <f t="shared" si="29"/>
        <v>0</v>
      </c>
      <c r="BL1073" s="18" t="s">
        <v>178</v>
      </c>
      <c r="BM1073" s="199" t="s">
        <v>1563</v>
      </c>
    </row>
    <row r="1074" spans="1:65" s="2" customFormat="1" ht="16.5" customHeight="1">
      <c r="A1074" s="35"/>
      <c r="B1074" s="36"/>
      <c r="C1074" s="188" t="s">
        <v>1564</v>
      </c>
      <c r="D1074" s="188" t="s">
        <v>139</v>
      </c>
      <c r="E1074" s="189" t="s">
        <v>1565</v>
      </c>
      <c r="F1074" s="190" t="s">
        <v>1566</v>
      </c>
      <c r="G1074" s="191" t="s">
        <v>224</v>
      </c>
      <c r="H1074" s="192">
        <v>40</v>
      </c>
      <c r="I1074" s="193"/>
      <c r="J1074" s="194">
        <f t="shared" si="20"/>
        <v>0</v>
      </c>
      <c r="K1074" s="190" t="s">
        <v>143</v>
      </c>
      <c r="L1074" s="40"/>
      <c r="M1074" s="195" t="s">
        <v>19</v>
      </c>
      <c r="N1074" s="196" t="s">
        <v>46</v>
      </c>
      <c r="O1074" s="65"/>
      <c r="P1074" s="197">
        <f t="shared" si="21"/>
        <v>0</v>
      </c>
      <c r="Q1074" s="197">
        <v>0</v>
      </c>
      <c r="R1074" s="197">
        <f t="shared" si="22"/>
        <v>0</v>
      </c>
      <c r="S1074" s="197">
        <v>0</v>
      </c>
      <c r="T1074" s="198">
        <f t="shared" si="23"/>
        <v>0</v>
      </c>
      <c r="U1074" s="35"/>
      <c r="V1074" s="35"/>
      <c r="W1074" s="35"/>
      <c r="X1074" s="35"/>
      <c r="Y1074" s="35"/>
      <c r="Z1074" s="35"/>
      <c r="AA1074" s="35"/>
      <c r="AB1074" s="35"/>
      <c r="AC1074" s="35"/>
      <c r="AD1074" s="35"/>
      <c r="AE1074" s="35"/>
      <c r="AR1074" s="199" t="s">
        <v>178</v>
      </c>
      <c r="AT1074" s="199" t="s">
        <v>139</v>
      </c>
      <c r="AU1074" s="199" t="s">
        <v>85</v>
      </c>
      <c r="AY1074" s="18" t="s">
        <v>137</v>
      </c>
      <c r="BE1074" s="200">
        <f t="shared" si="24"/>
        <v>0</v>
      </c>
      <c r="BF1074" s="200">
        <f t="shared" si="25"/>
        <v>0</v>
      </c>
      <c r="BG1074" s="200">
        <f t="shared" si="26"/>
        <v>0</v>
      </c>
      <c r="BH1074" s="200">
        <f t="shared" si="27"/>
        <v>0</v>
      </c>
      <c r="BI1074" s="200">
        <f t="shared" si="28"/>
        <v>0</v>
      </c>
      <c r="BJ1074" s="18" t="s">
        <v>83</v>
      </c>
      <c r="BK1074" s="200">
        <f t="shared" si="29"/>
        <v>0</v>
      </c>
      <c r="BL1074" s="18" t="s">
        <v>178</v>
      </c>
      <c r="BM1074" s="199" t="s">
        <v>1567</v>
      </c>
    </row>
    <row r="1075" spans="1:65" s="2" customFormat="1" ht="21.75" customHeight="1">
      <c r="A1075" s="35"/>
      <c r="B1075" s="36"/>
      <c r="C1075" s="188" t="s">
        <v>1001</v>
      </c>
      <c r="D1075" s="188" t="s">
        <v>139</v>
      </c>
      <c r="E1075" s="189" t="s">
        <v>1568</v>
      </c>
      <c r="F1075" s="190" t="s">
        <v>1569</v>
      </c>
      <c r="G1075" s="191" t="s">
        <v>273</v>
      </c>
      <c r="H1075" s="192">
        <v>4</v>
      </c>
      <c r="I1075" s="193"/>
      <c r="J1075" s="194">
        <f t="shared" si="20"/>
        <v>0</v>
      </c>
      <c r="K1075" s="190" t="s">
        <v>143</v>
      </c>
      <c r="L1075" s="40"/>
      <c r="M1075" s="195" t="s">
        <v>19</v>
      </c>
      <c r="N1075" s="196" t="s">
        <v>46</v>
      </c>
      <c r="O1075" s="65"/>
      <c r="P1075" s="197">
        <f t="shared" si="21"/>
        <v>0</v>
      </c>
      <c r="Q1075" s="197">
        <v>0</v>
      </c>
      <c r="R1075" s="197">
        <f t="shared" si="22"/>
        <v>0</v>
      </c>
      <c r="S1075" s="197">
        <v>0</v>
      </c>
      <c r="T1075" s="198">
        <f t="shared" si="23"/>
        <v>0</v>
      </c>
      <c r="U1075" s="35"/>
      <c r="V1075" s="35"/>
      <c r="W1075" s="35"/>
      <c r="X1075" s="35"/>
      <c r="Y1075" s="35"/>
      <c r="Z1075" s="35"/>
      <c r="AA1075" s="35"/>
      <c r="AB1075" s="35"/>
      <c r="AC1075" s="35"/>
      <c r="AD1075" s="35"/>
      <c r="AE1075" s="35"/>
      <c r="AR1075" s="199" t="s">
        <v>178</v>
      </c>
      <c r="AT1075" s="199" t="s">
        <v>139</v>
      </c>
      <c r="AU1075" s="199" t="s">
        <v>85</v>
      </c>
      <c r="AY1075" s="18" t="s">
        <v>137</v>
      </c>
      <c r="BE1075" s="200">
        <f t="shared" si="24"/>
        <v>0</v>
      </c>
      <c r="BF1075" s="200">
        <f t="shared" si="25"/>
        <v>0</v>
      </c>
      <c r="BG1075" s="200">
        <f t="shared" si="26"/>
        <v>0</v>
      </c>
      <c r="BH1075" s="200">
        <f t="shared" si="27"/>
        <v>0</v>
      </c>
      <c r="BI1075" s="200">
        <f t="shared" si="28"/>
        <v>0</v>
      </c>
      <c r="BJ1075" s="18" t="s">
        <v>83</v>
      </c>
      <c r="BK1075" s="200">
        <f t="shared" si="29"/>
        <v>0</v>
      </c>
      <c r="BL1075" s="18" t="s">
        <v>178</v>
      </c>
      <c r="BM1075" s="199" t="s">
        <v>1570</v>
      </c>
    </row>
    <row r="1076" spans="1:65" s="2" customFormat="1" ht="16.5" customHeight="1">
      <c r="A1076" s="35"/>
      <c r="B1076" s="36"/>
      <c r="C1076" s="234" t="s">
        <v>1571</v>
      </c>
      <c r="D1076" s="234" t="s">
        <v>218</v>
      </c>
      <c r="E1076" s="235" t="s">
        <v>1572</v>
      </c>
      <c r="F1076" s="236" t="s">
        <v>1573</v>
      </c>
      <c r="G1076" s="237" t="s">
        <v>273</v>
      </c>
      <c r="H1076" s="238">
        <v>4</v>
      </c>
      <c r="I1076" s="239"/>
      <c r="J1076" s="240">
        <f t="shared" si="20"/>
        <v>0</v>
      </c>
      <c r="K1076" s="236" t="s">
        <v>143</v>
      </c>
      <c r="L1076" s="241"/>
      <c r="M1076" s="242" t="s">
        <v>19</v>
      </c>
      <c r="N1076" s="243" t="s">
        <v>46</v>
      </c>
      <c r="O1076" s="65"/>
      <c r="P1076" s="197">
        <f t="shared" si="21"/>
        <v>0</v>
      </c>
      <c r="Q1076" s="197">
        <v>0</v>
      </c>
      <c r="R1076" s="197">
        <f t="shared" si="22"/>
        <v>0</v>
      </c>
      <c r="S1076" s="197">
        <v>0</v>
      </c>
      <c r="T1076" s="198">
        <f t="shared" si="23"/>
        <v>0</v>
      </c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R1076" s="199" t="s">
        <v>207</v>
      </c>
      <c r="AT1076" s="199" t="s">
        <v>218</v>
      </c>
      <c r="AU1076" s="199" t="s">
        <v>85</v>
      </c>
      <c r="AY1076" s="18" t="s">
        <v>137</v>
      </c>
      <c r="BE1076" s="200">
        <f t="shared" si="24"/>
        <v>0</v>
      </c>
      <c r="BF1076" s="200">
        <f t="shared" si="25"/>
        <v>0</v>
      </c>
      <c r="BG1076" s="200">
        <f t="shared" si="26"/>
        <v>0</v>
      </c>
      <c r="BH1076" s="200">
        <f t="shared" si="27"/>
        <v>0</v>
      </c>
      <c r="BI1076" s="200">
        <f t="shared" si="28"/>
        <v>0</v>
      </c>
      <c r="BJ1076" s="18" t="s">
        <v>83</v>
      </c>
      <c r="BK1076" s="200">
        <f t="shared" si="29"/>
        <v>0</v>
      </c>
      <c r="BL1076" s="18" t="s">
        <v>178</v>
      </c>
      <c r="BM1076" s="199" t="s">
        <v>1574</v>
      </c>
    </row>
    <row r="1077" spans="1:65" s="2" customFormat="1" ht="55.5" customHeight="1">
      <c r="A1077" s="35"/>
      <c r="B1077" s="36"/>
      <c r="C1077" s="188" t="s">
        <v>1011</v>
      </c>
      <c r="D1077" s="188" t="s">
        <v>139</v>
      </c>
      <c r="E1077" s="189" t="s">
        <v>1575</v>
      </c>
      <c r="F1077" s="190" t="s">
        <v>1576</v>
      </c>
      <c r="G1077" s="191" t="s">
        <v>273</v>
      </c>
      <c r="H1077" s="192">
        <v>4</v>
      </c>
      <c r="I1077" s="193"/>
      <c r="J1077" s="194">
        <f t="shared" si="20"/>
        <v>0</v>
      </c>
      <c r="K1077" s="190" t="s">
        <v>143</v>
      </c>
      <c r="L1077" s="40"/>
      <c r="M1077" s="195" t="s">
        <v>19</v>
      </c>
      <c r="N1077" s="196" t="s">
        <v>46</v>
      </c>
      <c r="O1077" s="65"/>
      <c r="P1077" s="197">
        <f t="shared" si="21"/>
        <v>0</v>
      </c>
      <c r="Q1077" s="197">
        <v>0</v>
      </c>
      <c r="R1077" s="197">
        <f t="shared" si="22"/>
        <v>0</v>
      </c>
      <c r="S1077" s="197">
        <v>0</v>
      </c>
      <c r="T1077" s="198">
        <f t="shared" si="23"/>
        <v>0</v>
      </c>
      <c r="U1077" s="35"/>
      <c r="V1077" s="35"/>
      <c r="W1077" s="35"/>
      <c r="X1077" s="35"/>
      <c r="Y1077" s="35"/>
      <c r="Z1077" s="35"/>
      <c r="AA1077" s="35"/>
      <c r="AB1077" s="35"/>
      <c r="AC1077" s="35"/>
      <c r="AD1077" s="35"/>
      <c r="AE1077" s="35"/>
      <c r="AR1077" s="199" t="s">
        <v>178</v>
      </c>
      <c r="AT1077" s="199" t="s">
        <v>139</v>
      </c>
      <c r="AU1077" s="199" t="s">
        <v>85</v>
      </c>
      <c r="AY1077" s="18" t="s">
        <v>137</v>
      </c>
      <c r="BE1077" s="200">
        <f t="shared" si="24"/>
        <v>0</v>
      </c>
      <c r="BF1077" s="200">
        <f t="shared" si="25"/>
        <v>0</v>
      </c>
      <c r="BG1077" s="200">
        <f t="shared" si="26"/>
        <v>0</v>
      </c>
      <c r="BH1077" s="200">
        <f t="shared" si="27"/>
        <v>0</v>
      </c>
      <c r="BI1077" s="200">
        <f t="shared" si="28"/>
        <v>0</v>
      </c>
      <c r="BJ1077" s="18" t="s">
        <v>83</v>
      </c>
      <c r="BK1077" s="200">
        <f t="shared" si="29"/>
        <v>0</v>
      </c>
      <c r="BL1077" s="18" t="s">
        <v>178</v>
      </c>
      <c r="BM1077" s="199" t="s">
        <v>1577</v>
      </c>
    </row>
    <row r="1078" spans="2:51" s="15" customFormat="1" ht="11.25">
      <c r="B1078" s="224"/>
      <c r="C1078" s="225"/>
      <c r="D1078" s="203" t="s">
        <v>145</v>
      </c>
      <c r="E1078" s="226" t="s">
        <v>19</v>
      </c>
      <c r="F1078" s="227" t="s">
        <v>1578</v>
      </c>
      <c r="G1078" s="225"/>
      <c r="H1078" s="226" t="s">
        <v>19</v>
      </c>
      <c r="I1078" s="228"/>
      <c r="J1078" s="225"/>
      <c r="K1078" s="225"/>
      <c r="L1078" s="229"/>
      <c r="M1078" s="230"/>
      <c r="N1078" s="231"/>
      <c r="O1078" s="231"/>
      <c r="P1078" s="231"/>
      <c r="Q1078" s="231"/>
      <c r="R1078" s="231"/>
      <c r="S1078" s="231"/>
      <c r="T1078" s="232"/>
      <c r="AT1078" s="233" t="s">
        <v>145</v>
      </c>
      <c r="AU1078" s="233" t="s">
        <v>85</v>
      </c>
      <c r="AV1078" s="15" t="s">
        <v>83</v>
      </c>
      <c r="AW1078" s="15" t="s">
        <v>35</v>
      </c>
      <c r="AX1078" s="15" t="s">
        <v>75</v>
      </c>
      <c r="AY1078" s="233" t="s">
        <v>137</v>
      </c>
    </row>
    <row r="1079" spans="2:51" s="13" customFormat="1" ht="11.25">
      <c r="B1079" s="201"/>
      <c r="C1079" s="202"/>
      <c r="D1079" s="203" t="s">
        <v>145</v>
      </c>
      <c r="E1079" s="204" t="s">
        <v>19</v>
      </c>
      <c r="F1079" s="205" t="s">
        <v>144</v>
      </c>
      <c r="G1079" s="202"/>
      <c r="H1079" s="206">
        <v>4</v>
      </c>
      <c r="I1079" s="207"/>
      <c r="J1079" s="202"/>
      <c r="K1079" s="202"/>
      <c r="L1079" s="208"/>
      <c r="M1079" s="209"/>
      <c r="N1079" s="210"/>
      <c r="O1079" s="210"/>
      <c r="P1079" s="210"/>
      <c r="Q1079" s="210"/>
      <c r="R1079" s="210"/>
      <c r="S1079" s="210"/>
      <c r="T1079" s="211"/>
      <c r="AT1079" s="212" t="s">
        <v>145</v>
      </c>
      <c r="AU1079" s="212" t="s">
        <v>85</v>
      </c>
      <c r="AV1079" s="13" t="s">
        <v>85</v>
      </c>
      <c r="AW1079" s="13" t="s">
        <v>35</v>
      </c>
      <c r="AX1079" s="13" t="s">
        <v>75</v>
      </c>
      <c r="AY1079" s="212" t="s">
        <v>137</v>
      </c>
    </row>
    <row r="1080" spans="2:51" s="14" customFormat="1" ht="11.25">
      <c r="B1080" s="213"/>
      <c r="C1080" s="214"/>
      <c r="D1080" s="203" t="s">
        <v>145</v>
      </c>
      <c r="E1080" s="215" t="s">
        <v>19</v>
      </c>
      <c r="F1080" s="216" t="s">
        <v>147</v>
      </c>
      <c r="G1080" s="214"/>
      <c r="H1080" s="217">
        <v>4</v>
      </c>
      <c r="I1080" s="218"/>
      <c r="J1080" s="214"/>
      <c r="K1080" s="214"/>
      <c r="L1080" s="219"/>
      <c r="M1080" s="220"/>
      <c r="N1080" s="221"/>
      <c r="O1080" s="221"/>
      <c r="P1080" s="221"/>
      <c r="Q1080" s="221"/>
      <c r="R1080" s="221"/>
      <c r="S1080" s="221"/>
      <c r="T1080" s="222"/>
      <c r="AT1080" s="223" t="s">
        <v>145</v>
      </c>
      <c r="AU1080" s="223" t="s">
        <v>85</v>
      </c>
      <c r="AV1080" s="14" t="s">
        <v>144</v>
      </c>
      <c r="AW1080" s="14" t="s">
        <v>35</v>
      </c>
      <c r="AX1080" s="14" t="s">
        <v>83</v>
      </c>
      <c r="AY1080" s="223" t="s">
        <v>137</v>
      </c>
    </row>
    <row r="1081" spans="1:65" s="2" customFormat="1" ht="16.5" customHeight="1">
      <c r="A1081" s="35"/>
      <c r="B1081" s="36"/>
      <c r="C1081" s="188" t="s">
        <v>1579</v>
      </c>
      <c r="D1081" s="188" t="s">
        <v>139</v>
      </c>
      <c r="E1081" s="189" t="s">
        <v>1580</v>
      </c>
      <c r="F1081" s="190" t="s">
        <v>1581</v>
      </c>
      <c r="G1081" s="191" t="s">
        <v>224</v>
      </c>
      <c r="H1081" s="192">
        <v>95</v>
      </c>
      <c r="I1081" s="193"/>
      <c r="J1081" s="194">
        <f>ROUND(I1081*H1081,2)</f>
        <v>0</v>
      </c>
      <c r="K1081" s="190" t="s">
        <v>143</v>
      </c>
      <c r="L1081" s="40"/>
      <c r="M1081" s="195" t="s">
        <v>19</v>
      </c>
      <c r="N1081" s="196" t="s">
        <v>46</v>
      </c>
      <c r="O1081" s="65"/>
      <c r="P1081" s="197">
        <f>O1081*H1081</f>
        <v>0</v>
      </c>
      <c r="Q1081" s="197">
        <v>0</v>
      </c>
      <c r="R1081" s="197">
        <f>Q1081*H1081</f>
        <v>0</v>
      </c>
      <c r="S1081" s="197">
        <v>0</v>
      </c>
      <c r="T1081" s="198">
        <f>S1081*H1081</f>
        <v>0</v>
      </c>
      <c r="U1081" s="35"/>
      <c r="V1081" s="35"/>
      <c r="W1081" s="35"/>
      <c r="X1081" s="35"/>
      <c r="Y1081" s="35"/>
      <c r="Z1081" s="35"/>
      <c r="AA1081" s="35"/>
      <c r="AB1081" s="35"/>
      <c r="AC1081" s="35"/>
      <c r="AD1081" s="35"/>
      <c r="AE1081" s="35"/>
      <c r="AR1081" s="199" t="s">
        <v>178</v>
      </c>
      <c r="AT1081" s="199" t="s">
        <v>139</v>
      </c>
      <c r="AU1081" s="199" t="s">
        <v>85</v>
      </c>
      <c r="AY1081" s="18" t="s">
        <v>137</v>
      </c>
      <c r="BE1081" s="200">
        <f>IF(N1081="základní",J1081,0)</f>
        <v>0</v>
      </c>
      <c r="BF1081" s="200">
        <f>IF(N1081="snížená",J1081,0)</f>
        <v>0</v>
      </c>
      <c r="BG1081" s="200">
        <f>IF(N1081="zákl. přenesená",J1081,0)</f>
        <v>0</v>
      </c>
      <c r="BH1081" s="200">
        <f>IF(N1081="sníž. přenesená",J1081,0)</f>
        <v>0</v>
      </c>
      <c r="BI1081" s="200">
        <f>IF(N1081="nulová",J1081,0)</f>
        <v>0</v>
      </c>
      <c r="BJ1081" s="18" t="s">
        <v>83</v>
      </c>
      <c r="BK1081" s="200">
        <f>ROUND(I1081*H1081,2)</f>
        <v>0</v>
      </c>
      <c r="BL1081" s="18" t="s">
        <v>178</v>
      </c>
      <c r="BM1081" s="199" t="s">
        <v>1582</v>
      </c>
    </row>
    <row r="1082" spans="2:51" s="13" customFormat="1" ht="11.25">
      <c r="B1082" s="201"/>
      <c r="C1082" s="202"/>
      <c r="D1082" s="203" t="s">
        <v>145</v>
      </c>
      <c r="E1082" s="204" t="s">
        <v>19</v>
      </c>
      <c r="F1082" s="205" t="s">
        <v>1583</v>
      </c>
      <c r="G1082" s="202"/>
      <c r="H1082" s="206">
        <v>95</v>
      </c>
      <c r="I1082" s="207"/>
      <c r="J1082" s="202"/>
      <c r="K1082" s="202"/>
      <c r="L1082" s="208"/>
      <c r="M1082" s="209"/>
      <c r="N1082" s="210"/>
      <c r="O1082" s="210"/>
      <c r="P1082" s="210"/>
      <c r="Q1082" s="210"/>
      <c r="R1082" s="210"/>
      <c r="S1082" s="210"/>
      <c r="T1082" s="211"/>
      <c r="AT1082" s="212" t="s">
        <v>145</v>
      </c>
      <c r="AU1082" s="212" t="s">
        <v>85</v>
      </c>
      <c r="AV1082" s="13" t="s">
        <v>85</v>
      </c>
      <c r="AW1082" s="13" t="s">
        <v>35</v>
      </c>
      <c r="AX1082" s="13" t="s">
        <v>75</v>
      </c>
      <c r="AY1082" s="212" t="s">
        <v>137</v>
      </c>
    </row>
    <row r="1083" spans="2:51" s="14" customFormat="1" ht="11.25">
      <c r="B1083" s="213"/>
      <c r="C1083" s="214"/>
      <c r="D1083" s="203" t="s">
        <v>145</v>
      </c>
      <c r="E1083" s="215" t="s">
        <v>19</v>
      </c>
      <c r="F1083" s="216" t="s">
        <v>147</v>
      </c>
      <c r="G1083" s="214"/>
      <c r="H1083" s="217">
        <v>95</v>
      </c>
      <c r="I1083" s="218"/>
      <c r="J1083" s="214"/>
      <c r="K1083" s="214"/>
      <c r="L1083" s="219"/>
      <c r="M1083" s="220"/>
      <c r="N1083" s="221"/>
      <c r="O1083" s="221"/>
      <c r="P1083" s="221"/>
      <c r="Q1083" s="221"/>
      <c r="R1083" s="221"/>
      <c r="S1083" s="221"/>
      <c r="T1083" s="222"/>
      <c r="AT1083" s="223" t="s">
        <v>145</v>
      </c>
      <c r="AU1083" s="223" t="s">
        <v>85</v>
      </c>
      <c r="AV1083" s="14" t="s">
        <v>144</v>
      </c>
      <c r="AW1083" s="14" t="s">
        <v>35</v>
      </c>
      <c r="AX1083" s="14" t="s">
        <v>83</v>
      </c>
      <c r="AY1083" s="223" t="s">
        <v>137</v>
      </c>
    </row>
    <row r="1084" spans="1:65" s="2" customFormat="1" ht="21.75" customHeight="1">
      <c r="A1084" s="35"/>
      <c r="B1084" s="36"/>
      <c r="C1084" s="188" t="s">
        <v>1015</v>
      </c>
      <c r="D1084" s="188" t="s">
        <v>139</v>
      </c>
      <c r="E1084" s="189" t="s">
        <v>1584</v>
      </c>
      <c r="F1084" s="190" t="s">
        <v>1585</v>
      </c>
      <c r="G1084" s="191" t="s">
        <v>177</v>
      </c>
      <c r="H1084" s="192">
        <v>4.26</v>
      </c>
      <c r="I1084" s="193"/>
      <c r="J1084" s="194">
        <f>ROUND(I1084*H1084,2)</f>
        <v>0</v>
      </c>
      <c r="K1084" s="190" t="s">
        <v>143</v>
      </c>
      <c r="L1084" s="40"/>
      <c r="M1084" s="195" t="s">
        <v>19</v>
      </c>
      <c r="N1084" s="196" t="s">
        <v>46</v>
      </c>
      <c r="O1084" s="65"/>
      <c r="P1084" s="197">
        <f>O1084*H1084</f>
        <v>0</v>
      </c>
      <c r="Q1084" s="197">
        <v>0</v>
      </c>
      <c r="R1084" s="197">
        <f>Q1084*H1084</f>
        <v>0</v>
      </c>
      <c r="S1084" s="197">
        <v>0</v>
      </c>
      <c r="T1084" s="198">
        <f>S1084*H1084</f>
        <v>0</v>
      </c>
      <c r="U1084" s="35"/>
      <c r="V1084" s="35"/>
      <c r="W1084" s="35"/>
      <c r="X1084" s="35"/>
      <c r="Y1084" s="35"/>
      <c r="Z1084" s="35"/>
      <c r="AA1084" s="35"/>
      <c r="AB1084" s="35"/>
      <c r="AC1084" s="35"/>
      <c r="AD1084" s="35"/>
      <c r="AE1084" s="35"/>
      <c r="AR1084" s="199" t="s">
        <v>178</v>
      </c>
      <c r="AT1084" s="199" t="s">
        <v>139</v>
      </c>
      <c r="AU1084" s="199" t="s">
        <v>85</v>
      </c>
      <c r="AY1084" s="18" t="s">
        <v>137</v>
      </c>
      <c r="BE1084" s="200">
        <f>IF(N1084="základní",J1084,0)</f>
        <v>0</v>
      </c>
      <c r="BF1084" s="200">
        <f>IF(N1084="snížená",J1084,0)</f>
        <v>0</v>
      </c>
      <c r="BG1084" s="200">
        <f>IF(N1084="zákl. přenesená",J1084,0)</f>
        <v>0</v>
      </c>
      <c r="BH1084" s="200">
        <f>IF(N1084="sníž. přenesená",J1084,0)</f>
        <v>0</v>
      </c>
      <c r="BI1084" s="200">
        <f>IF(N1084="nulová",J1084,0)</f>
        <v>0</v>
      </c>
      <c r="BJ1084" s="18" t="s">
        <v>83</v>
      </c>
      <c r="BK1084" s="200">
        <f>ROUND(I1084*H1084,2)</f>
        <v>0</v>
      </c>
      <c r="BL1084" s="18" t="s">
        <v>178</v>
      </c>
      <c r="BM1084" s="199" t="s">
        <v>1586</v>
      </c>
    </row>
    <row r="1085" spans="2:63" s="12" customFormat="1" ht="22.9" customHeight="1">
      <c r="B1085" s="172"/>
      <c r="C1085" s="173"/>
      <c r="D1085" s="174" t="s">
        <v>74</v>
      </c>
      <c r="E1085" s="186" t="s">
        <v>1587</v>
      </c>
      <c r="F1085" s="186" t="s">
        <v>1588</v>
      </c>
      <c r="G1085" s="173"/>
      <c r="H1085" s="173"/>
      <c r="I1085" s="176"/>
      <c r="J1085" s="187">
        <f>BK1085</f>
        <v>0</v>
      </c>
      <c r="K1085" s="173"/>
      <c r="L1085" s="178"/>
      <c r="M1085" s="179"/>
      <c r="N1085" s="180"/>
      <c r="O1085" s="180"/>
      <c r="P1085" s="181">
        <f>SUM(P1086:P1092)</f>
        <v>0</v>
      </c>
      <c r="Q1085" s="180"/>
      <c r="R1085" s="181">
        <f>SUM(R1086:R1092)</f>
        <v>0</v>
      </c>
      <c r="S1085" s="180"/>
      <c r="T1085" s="182">
        <f>SUM(T1086:T1092)</f>
        <v>0</v>
      </c>
      <c r="AR1085" s="183" t="s">
        <v>85</v>
      </c>
      <c r="AT1085" s="184" t="s">
        <v>74</v>
      </c>
      <c r="AU1085" s="184" t="s">
        <v>83</v>
      </c>
      <c r="AY1085" s="183" t="s">
        <v>137</v>
      </c>
      <c r="BK1085" s="185">
        <f>SUM(BK1086:BK1092)</f>
        <v>0</v>
      </c>
    </row>
    <row r="1086" spans="1:65" s="2" customFormat="1" ht="16.5" customHeight="1">
      <c r="A1086" s="35"/>
      <c r="B1086" s="36"/>
      <c r="C1086" s="188" t="s">
        <v>1589</v>
      </c>
      <c r="D1086" s="188" t="s">
        <v>139</v>
      </c>
      <c r="E1086" s="189" t="s">
        <v>1590</v>
      </c>
      <c r="F1086" s="190" t="s">
        <v>1591</v>
      </c>
      <c r="G1086" s="191" t="s">
        <v>1592</v>
      </c>
      <c r="H1086" s="192">
        <v>2</v>
      </c>
      <c r="I1086" s="193"/>
      <c r="J1086" s="194">
        <f aca="true" t="shared" si="30" ref="J1086:J1092">ROUND(I1086*H1086,2)</f>
        <v>0</v>
      </c>
      <c r="K1086" s="190" t="s">
        <v>143</v>
      </c>
      <c r="L1086" s="40"/>
      <c r="M1086" s="195" t="s">
        <v>19</v>
      </c>
      <c r="N1086" s="196" t="s">
        <v>46</v>
      </c>
      <c r="O1086" s="65"/>
      <c r="P1086" s="197">
        <f aca="true" t="shared" si="31" ref="P1086:P1092">O1086*H1086</f>
        <v>0</v>
      </c>
      <c r="Q1086" s="197">
        <v>0</v>
      </c>
      <c r="R1086" s="197">
        <f aca="true" t="shared" si="32" ref="R1086:R1092">Q1086*H1086</f>
        <v>0</v>
      </c>
      <c r="S1086" s="197">
        <v>0</v>
      </c>
      <c r="T1086" s="198">
        <f aca="true" t="shared" si="33" ref="T1086:T1092">S1086*H1086</f>
        <v>0</v>
      </c>
      <c r="U1086" s="35"/>
      <c r="V1086" s="35"/>
      <c r="W1086" s="35"/>
      <c r="X1086" s="35"/>
      <c r="Y1086" s="35"/>
      <c r="Z1086" s="35"/>
      <c r="AA1086" s="35"/>
      <c r="AB1086" s="35"/>
      <c r="AC1086" s="35"/>
      <c r="AD1086" s="35"/>
      <c r="AE1086" s="35"/>
      <c r="AR1086" s="199" t="s">
        <v>178</v>
      </c>
      <c r="AT1086" s="199" t="s">
        <v>139</v>
      </c>
      <c r="AU1086" s="199" t="s">
        <v>85</v>
      </c>
      <c r="AY1086" s="18" t="s">
        <v>137</v>
      </c>
      <c r="BE1086" s="200">
        <f aca="true" t="shared" si="34" ref="BE1086:BE1092">IF(N1086="základní",J1086,0)</f>
        <v>0</v>
      </c>
      <c r="BF1086" s="200">
        <f aca="true" t="shared" si="35" ref="BF1086:BF1092">IF(N1086="snížená",J1086,0)</f>
        <v>0</v>
      </c>
      <c r="BG1086" s="200">
        <f aca="true" t="shared" si="36" ref="BG1086:BG1092">IF(N1086="zákl. přenesená",J1086,0)</f>
        <v>0</v>
      </c>
      <c r="BH1086" s="200">
        <f aca="true" t="shared" si="37" ref="BH1086:BH1092">IF(N1086="sníž. přenesená",J1086,0)</f>
        <v>0</v>
      </c>
      <c r="BI1086" s="200">
        <f aca="true" t="shared" si="38" ref="BI1086:BI1092">IF(N1086="nulová",J1086,0)</f>
        <v>0</v>
      </c>
      <c r="BJ1086" s="18" t="s">
        <v>83</v>
      </c>
      <c r="BK1086" s="200">
        <f aca="true" t="shared" si="39" ref="BK1086:BK1092">ROUND(I1086*H1086,2)</f>
        <v>0</v>
      </c>
      <c r="BL1086" s="18" t="s">
        <v>178</v>
      </c>
      <c r="BM1086" s="199" t="s">
        <v>1593</v>
      </c>
    </row>
    <row r="1087" spans="1:65" s="2" customFormat="1" ht="16.5" customHeight="1">
      <c r="A1087" s="35"/>
      <c r="B1087" s="36"/>
      <c r="C1087" s="188" t="s">
        <v>1019</v>
      </c>
      <c r="D1087" s="188" t="s">
        <v>139</v>
      </c>
      <c r="E1087" s="189" t="s">
        <v>1594</v>
      </c>
      <c r="F1087" s="190" t="s">
        <v>1595</v>
      </c>
      <c r="G1087" s="191" t="s">
        <v>224</v>
      </c>
      <c r="H1087" s="192">
        <v>50</v>
      </c>
      <c r="I1087" s="193"/>
      <c r="J1087" s="194">
        <f t="shared" si="30"/>
        <v>0</v>
      </c>
      <c r="K1087" s="190" t="s">
        <v>143</v>
      </c>
      <c r="L1087" s="40"/>
      <c r="M1087" s="195" t="s">
        <v>19</v>
      </c>
      <c r="N1087" s="196" t="s">
        <v>46</v>
      </c>
      <c r="O1087" s="65"/>
      <c r="P1087" s="197">
        <f t="shared" si="31"/>
        <v>0</v>
      </c>
      <c r="Q1087" s="197">
        <v>0</v>
      </c>
      <c r="R1087" s="197">
        <f t="shared" si="32"/>
        <v>0</v>
      </c>
      <c r="S1087" s="197">
        <v>0</v>
      </c>
      <c r="T1087" s="198">
        <f t="shared" si="33"/>
        <v>0</v>
      </c>
      <c r="U1087" s="35"/>
      <c r="V1087" s="35"/>
      <c r="W1087" s="35"/>
      <c r="X1087" s="35"/>
      <c r="Y1087" s="35"/>
      <c r="Z1087" s="35"/>
      <c r="AA1087" s="35"/>
      <c r="AB1087" s="35"/>
      <c r="AC1087" s="35"/>
      <c r="AD1087" s="35"/>
      <c r="AE1087" s="35"/>
      <c r="AR1087" s="199" t="s">
        <v>178</v>
      </c>
      <c r="AT1087" s="199" t="s">
        <v>139</v>
      </c>
      <c r="AU1087" s="199" t="s">
        <v>85</v>
      </c>
      <c r="AY1087" s="18" t="s">
        <v>137</v>
      </c>
      <c r="BE1087" s="200">
        <f t="shared" si="34"/>
        <v>0</v>
      </c>
      <c r="BF1087" s="200">
        <f t="shared" si="35"/>
        <v>0</v>
      </c>
      <c r="BG1087" s="200">
        <f t="shared" si="36"/>
        <v>0</v>
      </c>
      <c r="BH1087" s="200">
        <f t="shared" si="37"/>
        <v>0</v>
      </c>
      <c r="BI1087" s="200">
        <f t="shared" si="38"/>
        <v>0</v>
      </c>
      <c r="BJ1087" s="18" t="s">
        <v>83</v>
      </c>
      <c r="BK1087" s="200">
        <f t="shared" si="39"/>
        <v>0</v>
      </c>
      <c r="BL1087" s="18" t="s">
        <v>178</v>
      </c>
      <c r="BM1087" s="199" t="s">
        <v>1596</v>
      </c>
    </row>
    <row r="1088" spans="1:65" s="2" customFormat="1" ht="16.5" customHeight="1">
      <c r="A1088" s="35"/>
      <c r="B1088" s="36"/>
      <c r="C1088" s="188" t="s">
        <v>1597</v>
      </c>
      <c r="D1088" s="188" t="s">
        <v>139</v>
      </c>
      <c r="E1088" s="189" t="s">
        <v>1598</v>
      </c>
      <c r="F1088" s="190" t="s">
        <v>1599</v>
      </c>
      <c r="G1088" s="191" t="s">
        <v>273</v>
      </c>
      <c r="H1088" s="192">
        <v>20</v>
      </c>
      <c r="I1088" s="193"/>
      <c r="J1088" s="194">
        <f t="shared" si="30"/>
        <v>0</v>
      </c>
      <c r="K1088" s="190" t="s">
        <v>143</v>
      </c>
      <c r="L1088" s="40"/>
      <c r="M1088" s="195" t="s">
        <v>19</v>
      </c>
      <c r="N1088" s="196" t="s">
        <v>46</v>
      </c>
      <c r="O1088" s="65"/>
      <c r="P1088" s="197">
        <f t="shared" si="31"/>
        <v>0</v>
      </c>
      <c r="Q1088" s="197">
        <v>0</v>
      </c>
      <c r="R1088" s="197">
        <f t="shared" si="32"/>
        <v>0</v>
      </c>
      <c r="S1088" s="197">
        <v>0</v>
      </c>
      <c r="T1088" s="198">
        <f t="shared" si="33"/>
        <v>0</v>
      </c>
      <c r="U1088" s="35"/>
      <c r="V1088" s="35"/>
      <c r="W1088" s="35"/>
      <c r="X1088" s="35"/>
      <c r="Y1088" s="35"/>
      <c r="Z1088" s="35"/>
      <c r="AA1088" s="35"/>
      <c r="AB1088" s="35"/>
      <c r="AC1088" s="35"/>
      <c r="AD1088" s="35"/>
      <c r="AE1088" s="35"/>
      <c r="AR1088" s="199" t="s">
        <v>178</v>
      </c>
      <c r="AT1088" s="199" t="s">
        <v>139</v>
      </c>
      <c r="AU1088" s="199" t="s">
        <v>85</v>
      </c>
      <c r="AY1088" s="18" t="s">
        <v>137</v>
      </c>
      <c r="BE1088" s="200">
        <f t="shared" si="34"/>
        <v>0</v>
      </c>
      <c r="BF1088" s="200">
        <f t="shared" si="35"/>
        <v>0</v>
      </c>
      <c r="BG1088" s="200">
        <f t="shared" si="36"/>
        <v>0</v>
      </c>
      <c r="BH1088" s="200">
        <f t="shared" si="37"/>
        <v>0</v>
      </c>
      <c r="BI1088" s="200">
        <f t="shared" si="38"/>
        <v>0</v>
      </c>
      <c r="BJ1088" s="18" t="s">
        <v>83</v>
      </c>
      <c r="BK1088" s="200">
        <f t="shared" si="39"/>
        <v>0</v>
      </c>
      <c r="BL1088" s="18" t="s">
        <v>178</v>
      </c>
      <c r="BM1088" s="199" t="s">
        <v>1600</v>
      </c>
    </row>
    <row r="1089" spans="1:65" s="2" customFormat="1" ht="16.5" customHeight="1">
      <c r="A1089" s="35"/>
      <c r="B1089" s="36"/>
      <c r="C1089" s="234" t="s">
        <v>1023</v>
      </c>
      <c r="D1089" s="234" t="s">
        <v>218</v>
      </c>
      <c r="E1089" s="235" t="s">
        <v>1601</v>
      </c>
      <c r="F1089" s="236" t="s">
        <v>1602</v>
      </c>
      <c r="G1089" s="237" t="s">
        <v>1592</v>
      </c>
      <c r="H1089" s="238">
        <v>1</v>
      </c>
      <c r="I1089" s="239"/>
      <c r="J1089" s="240">
        <f t="shared" si="30"/>
        <v>0</v>
      </c>
      <c r="K1089" s="236" t="s">
        <v>19</v>
      </c>
      <c r="L1089" s="241"/>
      <c r="M1089" s="242" t="s">
        <v>19</v>
      </c>
      <c r="N1089" s="243" t="s">
        <v>46</v>
      </c>
      <c r="O1089" s="65"/>
      <c r="P1089" s="197">
        <f t="shared" si="31"/>
        <v>0</v>
      </c>
      <c r="Q1089" s="197">
        <v>0</v>
      </c>
      <c r="R1089" s="197">
        <f t="shared" si="32"/>
        <v>0</v>
      </c>
      <c r="S1089" s="197">
        <v>0</v>
      </c>
      <c r="T1089" s="198">
        <f t="shared" si="33"/>
        <v>0</v>
      </c>
      <c r="U1089" s="35"/>
      <c r="V1089" s="35"/>
      <c r="W1089" s="35"/>
      <c r="X1089" s="35"/>
      <c r="Y1089" s="35"/>
      <c r="Z1089" s="35"/>
      <c r="AA1089" s="35"/>
      <c r="AB1089" s="35"/>
      <c r="AC1089" s="35"/>
      <c r="AD1089" s="35"/>
      <c r="AE1089" s="35"/>
      <c r="AR1089" s="199" t="s">
        <v>207</v>
      </c>
      <c r="AT1089" s="199" t="s">
        <v>218</v>
      </c>
      <c r="AU1089" s="199" t="s">
        <v>85</v>
      </c>
      <c r="AY1089" s="18" t="s">
        <v>137</v>
      </c>
      <c r="BE1089" s="200">
        <f t="shared" si="34"/>
        <v>0</v>
      </c>
      <c r="BF1089" s="200">
        <f t="shared" si="35"/>
        <v>0</v>
      </c>
      <c r="BG1089" s="200">
        <f t="shared" si="36"/>
        <v>0</v>
      </c>
      <c r="BH1089" s="200">
        <f t="shared" si="37"/>
        <v>0</v>
      </c>
      <c r="BI1089" s="200">
        <f t="shared" si="38"/>
        <v>0</v>
      </c>
      <c r="BJ1089" s="18" t="s">
        <v>83</v>
      </c>
      <c r="BK1089" s="200">
        <f t="shared" si="39"/>
        <v>0</v>
      </c>
      <c r="BL1089" s="18" t="s">
        <v>178</v>
      </c>
      <c r="BM1089" s="199" t="s">
        <v>1603</v>
      </c>
    </row>
    <row r="1090" spans="1:65" s="2" customFormat="1" ht="21.75" customHeight="1">
      <c r="A1090" s="35"/>
      <c r="B1090" s="36"/>
      <c r="C1090" s="188" t="s">
        <v>1604</v>
      </c>
      <c r="D1090" s="188" t="s">
        <v>139</v>
      </c>
      <c r="E1090" s="189" t="s">
        <v>1605</v>
      </c>
      <c r="F1090" s="190" t="s">
        <v>1606</v>
      </c>
      <c r="G1090" s="191" t="s">
        <v>224</v>
      </c>
      <c r="H1090" s="192">
        <v>50</v>
      </c>
      <c r="I1090" s="193"/>
      <c r="J1090" s="194">
        <f t="shared" si="30"/>
        <v>0</v>
      </c>
      <c r="K1090" s="190" t="s">
        <v>143</v>
      </c>
      <c r="L1090" s="40"/>
      <c r="M1090" s="195" t="s">
        <v>19</v>
      </c>
      <c r="N1090" s="196" t="s">
        <v>46</v>
      </c>
      <c r="O1090" s="65"/>
      <c r="P1090" s="197">
        <f t="shared" si="31"/>
        <v>0</v>
      </c>
      <c r="Q1090" s="197">
        <v>0</v>
      </c>
      <c r="R1090" s="197">
        <f t="shared" si="32"/>
        <v>0</v>
      </c>
      <c r="S1090" s="197">
        <v>0</v>
      </c>
      <c r="T1090" s="198">
        <f t="shared" si="33"/>
        <v>0</v>
      </c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5"/>
      <c r="AE1090" s="35"/>
      <c r="AR1090" s="199" t="s">
        <v>178</v>
      </c>
      <c r="AT1090" s="199" t="s">
        <v>139</v>
      </c>
      <c r="AU1090" s="199" t="s">
        <v>85</v>
      </c>
      <c r="AY1090" s="18" t="s">
        <v>137</v>
      </c>
      <c r="BE1090" s="200">
        <f t="shared" si="34"/>
        <v>0</v>
      </c>
      <c r="BF1090" s="200">
        <f t="shared" si="35"/>
        <v>0</v>
      </c>
      <c r="BG1090" s="200">
        <f t="shared" si="36"/>
        <v>0</v>
      </c>
      <c r="BH1090" s="200">
        <f t="shared" si="37"/>
        <v>0</v>
      </c>
      <c r="BI1090" s="200">
        <f t="shared" si="38"/>
        <v>0</v>
      </c>
      <c r="BJ1090" s="18" t="s">
        <v>83</v>
      </c>
      <c r="BK1090" s="200">
        <f t="shared" si="39"/>
        <v>0</v>
      </c>
      <c r="BL1090" s="18" t="s">
        <v>178</v>
      </c>
      <c r="BM1090" s="199" t="s">
        <v>1607</v>
      </c>
    </row>
    <row r="1091" spans="1:65" s="2" customFormat="1" ht="16.5" customHeight="1">
      <c r="A1091" s="35"/>
      <c r="B1091" s="36"/>
      <c r="C1091" s="188" t="s">
        <v>1028</v>
      </c>
      <c r="D1091" s="188" t="s">
        <v>139</v>
      </c>
      <c r="E1091" s="189" t="s">
        <v>1608</v>
      </c>
      <c r="F1091" s="190" t="s">
        <v>1609</v>
      </c>
      <c r="G1091" s="191" t="s">
        <v>224</v>
      </c>
      <c r="H1091" s="192">
        <v>1</v>
      </c>
      <c r="I1091" s="193"/>
      <c r="J1091" s="194">
        <f t="shared" si="30"/>
        <v>0</v>
      </c>
      <c r="K1091" s="190" t="s">
        <v>19</v>
      </c>
      <c r="L1091" s="40"/>
      <c r="M1091" s="195" t="s">
        <v>19</v>
      </c>
      <c r="N1091" s="196" t="s">
        <v>46</v>
      </c>
      <c r="O1091" s="65"/>
      <c r="P1091" s="197">
        <f t="shared" si="31"/>
        <v>0</v>
      </c>
      <c r="Q1091" s="197">
        <v>0</v>
      </c>
      <c r="R1091" s="197">
        <f t="shared" si="32"/>
        <v>0</v>
      </c>
      <c r="S1091" s="197">
        <v>0</v>
      </c>
      <c r="T1091" s="198">
        <f t="shared" si="33"/>
        <v>0</v>
      </c>
      <c r="U1091" s="35"/>
      <c r="V1091" s="35"/>
      <c r="W1091" s="35"/>
      <c r="X1091" s="35"/>
      <c r="Y1091" s="35"/>
      <c r="Z1091" s="35"/>
      <c r="AA1091" s="35"/>
      <c r="AB1091" s="35"/>
      <c r="AC1091" s="35"/>
      <c r="AD1091" s="35"/>
      <c r="AE1091" s="35"/>
      <c r="AR1091" s="199" t="s">
        <v>178</v>
      </c>
      <c r="AT1091" s="199" t="s">
        <v>139</v>
      </c>
      <c r="AU1091" s="199" t="s">
        <v>85</v>
      </c>
      <c r="AY1091" s="18" t="s">
        <v>137</v>
      </c>
      <c r="BE1091" s="200">
        <f t="shared" si="34"/>
        <v>0</v>
      </c>
      <c r="BF1091" s="200">
        <f t="shared" si="35"/>
        <v>0</v>
      </c>
      <c r="BG1091" s="200">
        <f t="shared" si="36"/>
        <v>0</v>
      </c>
      <c r="BH1091" s="200">
        <f t="shared" si="37"/>
        <v>0</v>
      </c>
      <c r="BI1091" s="200">
        <f t="shared" si="38"/>
        <v>0</v>
      </c>
      <c r="BJ1091" s="18" t="s">
        <v>83</v>
      </c>
      <c r="BK1091" s="200">
        <f t="shared" si="39"/>
        <v>0</v>
      </c>
      <c r="BL1091" s="18" t="s">
        <v>178</v>
      </c>
      <c r="BM1091" s="199" t="s">
        <v>1610</v>
      </c>
    </row>
    <row r="1092" spans="1:65" s="2" customFormat="1" ht="21.75" customHeight="1">
      <c r="A1092" s="35"/>
      <c r="B1092" s="36"/>
      <c r="C1092" s="188" t="s">
        <v>1611</v>
      </c>
      <c r="D1092" s="188" t="s">
        <v>139</v>
      </c>
      <c r="E1092" s="189" t="s">
        <v>1612</v>
      </c>
      <c r="F1092" s="190" t="s">
        <v>1613</v>
      </c>
      <c r="G1092" s="191" t="s">
        <v>177</v>
      </c>
      <c r="H1092" s="192">
        <v>0.19</v>
      </c>
      <c r="I1092" s="193"/>
      <c r="J1092" s="194">
        <f t="shared" si="30"/>
        <v>0</v>
      </c>
      <c r="K1092" s="190" t="s">
        <v>143</v>
      </c>
      <c r="L1092" s="40"/>
      <c r="M1092" s="195" t="s">
        <v>19</v>
      </c>
      <c r="N1092" s="196" t="s">
        <v>46</v>
      </c>
      <c r="O1092" s="65"/>
      <c r="P1092" s="197">
        <f t="shared" si="31"/>
        <v>0</v>
      </c>
      <c r="Q1092" s="197">
        <v>0</v>
      </c>
      <c r="R1092" s="197">
        <f t="shared" si="32"/>
        <v>0</v>
      </c>
      <c r="S1092" s="197">
        <v>0</v>
      </c>
      <c r="T1092" s="198">
        <f t="shared" si="33"/>
        <v>0</v>
      </c>
      <c r="U1092" s="35"/>
      <c r="V1092" s="35"/>
      <c r="W1092" s="35"/>
      <c r="X1092" s="35"/>
      <c r="Y1092" s="35"/>
      <c r="Z1092" s="35"/>
      <c r="AA1092" s="35"/>
      <c r="AB1092" s="35"/>
      <c r="AC1092" s="35"/>
      <c r="AD1092" s="35"/>
      <c r="AE1092" s="35"/>
      <c r="AR1092" s="199" t="s">
        <v>178</v>
      </c>
      <c r="AT1092" s="199" t="s">
        <v>139</v>
      </c>
      <c r="AU1092" s="199" t="s">
        <v>85</v>
      </c>
      <c r="AY1092" s="18" t="s">
        <v>137</v>
      </c>
      <c r="BE1092" s="200">
        <f t="shared" si="34"/>
        <v>0</v>
      </c>
      <c r="BF1092" s="200">
        <f t="shared" si="35"/>
        <v>0</v>
      </c>
      <c r="BG1092" s="200">
        <f t="shared" si="36"/>
        <v>0</v>
      </c>
      <c r="BH1092" s="200">
        <f t="shared" si="37"/>
        <v>0</v>
      </c>
      <c r="BI1092" s="200">
        <f t="shared" si="38"/>
        <v>0</v>
      </c>
      <c r="BJ1092" s="18" t="s">
        <v>83</v>
      </c>
      <c r="BK1092" s="200">
        <f t="shared" si="39"/>
        <v>0</v>
      </c>
      <c r="BL1092" s="18" t="s">
        <v>178</v>
      </c>
      <c r="BM1092" s="199" t="s">
        <v>1614</v>
      </c>
    </row>
    <row r="1093" spans="2:63" s="12" customFormat="1" ht="22.9" customHeight="1">
      <c r="B1093" s="172"/>
      <c r="C1093" s="173"/>
      <c r="D1093" s="174" t="s">
        <v>74</v>
      </c>
      <c r="E1093" s="186" t="s">
        <v>1615</v>
      </c>
      <c r="F1093" s="186" t="s">
        <v>1616</v>
      </c>
      <c r="G1093" s="173"/>
      <c r="H1093" s="173"/>
      <c r="I1093" s="176"/>
      <c r="J1093" s="187">
        <f>BK1093</f>
        <v>0</v>
      </c>
      <c r="K1093" s="173"/>
      <c r="L1093" s="178"/>
      <c r="M1093" s="179"/>
      <c r="N1093" s="180"/>
      <c r="O1093" s="180"/>
      <c r="P1093" s="181">
        <v>0</v>
      </c>
      <c r="Q1093" s="180"/>
      <c r="R1093" s="181">
        <v>0</v>
      </c>
      <c r="S1093" s="180"/>
      <c r="T1093" s="182">
        <v>0</v>
      </c>
      <c r="AR1093" s="183" t="s">
        <v>83</v>
      </c>
      <c r="AT1093" s="184" t="s">
        <v>74</v>
      </c>
      <c r="AU1093" s="184" t="s">
        <v>83</v>
      </c>
      <c r="AY1093" s="183" t="s">
        <v>137</v>
      </c>
      <c r="BK1093" s="185">
        <v>0</v>
      </c>
    </row>
    <row r="1094" spans="2:63" s="12" customFormat="1" ht="22.9" customHeight="1">
      <c r="B1094" s="172"/>
      <c r="C1094" s="173"/>
      <c r="D1094" s="174" t="s">
        <v>74</v>
      </c>
      <c r="E1094" s="186" t="s">
        <v>1350</v>
      </c>
      <c r="F1094" s="186" t="s">
        <v>1351</v>
      </c>
      <c r="G1094" s="173"/>
      <c r="H1094" s="173"/>
      <c r="I1094" s="176"/>
      <c r="J1094" s="187">
        <f>BK1094</f>
        <v>0</v>
      </c>
      <c r="K1094" s="173"/>
      <c r="L1094" s="178"/>
      <c r="M1094" s="179"/>
      <c r="N1094" s="180"/>
      <c r="O1094" s="180"/>
      <c r="P1094" s="181">
        <f>SUM(P1095:P1111)</f>
        <v>0</v>
      </c>
      <c r="Q1094" s="180"/>
      <c r="R1094" s="181">
        <f>SUM(R1095:R1111)</f>
        <v>0</v>
      </c>
      <c r="S1094" s="180"/>
      <c r="T1094" s="182">
        <f>SUM(T1095:T1111)</f>
        <v>0</v>
      </c>
      <c r="AR1094" s="183" t="s">
        <v>85</v>
      </c>
      <c r="AT1094" s="184" t="s">
        <v>74</v>
      </c>
      <c r="AU1094" s="184" t="s">
        <v>83</v>
      </c>
      <c r="AY1094" s="183" t="s">
        <v>137</v>
      </c>
      <c r="BK1094" s="185">
        <f>SUM(BK1095:BK1111)</f>
        <v>0</v>
      </c>
    </row>
    <row r="1095" spans="1:65" s="2" customFormat="1" ht="16.5" customHeight="1">
      <c r="A1095" s="35"/>
      <c r="B1095" s="36"/>
      <c r="C1095" s="188" t="s">
        <v>1031</v>
      </c>
      <c r="D1095" s="188" t="s">
        <v>139</v>
      </c>
      <c r="E1095" s="189" t="s">
        <v>1617</v>
      </c>
      <c r="F1095" s="190" t="s">
        <v>1618</v>
      </c>
      <c r="G1095" s="191" t="s">
        <v>216</v>
      </c>
      <c r="H1095" s="192">
        <v>26</v>
      </c>
      <c r="I1095" s="193"/>
      <c r="J1095" s="194">
        <f aca="true" t="shared" si="40" ref="J1095:J1111">ROUND(I1095*H1095,2)</f>
        <v>0</v>
      </c>
      <c r="K1095" s="190" t="s">
        <v>19</v>
      </c>
      <c r="L1095" s="40"/>
      <c r="M1095" s="195" t="s">
        <v>19</v>
      </c>
      <c r="N1095" s="196" t="s">
        <v>46</v>
      </c>
      <c r="O1095" s="65"/>
      <c r="P1095" s="197">
        <f aca="true" t="shared" si="41" ref="P1095:P1111">O1095*H1095</f>
        <v>0</v>
      </c>
      <c r="Q1095" s="197">
        <v>0</v>
      </c>
      <c r="R1095" s="197">
        <f aca="true" t="shared" si="42" ref="R1095:R1111">Q1095*H1095</f>
        <v>0</v>
      </c>
      <c r="S1095" s="197">
        <v>0</v>
      </c>
      <c r="T1095" s="198">
        <f aca="true" t="shared" si="43" ref="T1095:T1111">S1095*H1095</f>
        <v>0</v>
      </c>
      <c r="U1095" s="35"/>
      <c r="V1095" s="35"/>
      <c r="W1095" s="35"/>
      <c r="X1095" s="35"/>
      <c r="Y1095" s="35"/>
      <c r="Z1095" s="35"/>
      <c r="AA1095" s="35"/>
      <c r="AB1095" s="35"/>
      <c r="AC1095" s="35"/>
      <c r="AD1095" s="35"/>
      <c r="AE1095" s="35"/>
      <c r="AR1095" s="199" t="s">
        <v>178</v>
      </c>
      <c r="AT1095" s="199" t="s">
        <v>139</v>
      </c>
      <c r="AU1095" s="199" t="s">
        <v>85</v>
      </c>
      <c r="AY1095" s="18" t="s">
        <v>137</v>
      </c>
      <c r="BE1095" s="200">
        <f aca="true" t="shared" si="44" ref="BE1095:BE1111">IF(N1095="základní",J1095,0)</f>
        <v>0</v>
      </c>
      <c r="BF1095" s="200">
        <f aca="true" t="shared" si="45" ref="BF1095:BF1111">IF(N1095="snížená",J1095,0)</f>
        <v>0</v>
      </c>
      <c r="BG1095" s="200">
        <f aca="true" t="shared" si="46" ref="BG1095:BG1111">IF(N1095="zákl. přenesená",J1095,0)</f>
        <v>0</v>
      </c>
      <c r="BH1095" s="200">
        <f aca="true" t="shared" si="47" ref="BH1095:BH1111">IF(N1095="sníž. přenesená",J1095,0)</f>
        <v>0</v>
      </c>
      <c r="BI1095" s="200">
        <f aca="true" t="shared" si="48" ref="BI1095:BI1111">IF(N1095="nulová",J1095,0)</f>
        <v>0</v>
      </c>
      <c r="BJ1095" s="18" t="s">
        <v>83</v>
      </c>
      <c r="BK1095" s="200">
        <f aca="true" t="shared" si="49" ref="BK1095:BK1111">ROUND(I1095*H1095,2)</f>
        <v>0</v>
      </c>
      <c r="BL1095" s="18" t="s">
        <v>178</v>
      </c>
      <c r="BM1095" s="199" t="s">
        <v>1619</v>
      </c>
    </row>
    <row r="1096" spans="1:65" s="2" customFormat="1" ht="16.5" customHeight="1">
      <c r="A1096" s="35"/>
      <c r="B1096" s="36"/>
      <c r="C1096" s="188" t="s">
        <v>1620</v>
      </c>
      <c r="D1096" s="188" t="s">
        <v>139</v>
      </c>
      <c r="E1096" s="189" t="s">
        <v>1621</v>
      </c>
      <c r="F1096" s="190" t="s">
        <v>1622</v>
      </c>
      <c r="G1096" s="191" t="s">
        <v>216</v>
      </c>
      <c r="H1096" s="192">
        <v>6</v>
      </c>
      <c r="I1096" s="193"/>
      <c r="J1096" s="194">
        <f t="shared" si="40"/>
        <v>0</v>
      </c>
      <c r="K1096" s="190" t="s">
        <v>19</v>
      </c>
      <c r="L1096" s="40"/>
      <c r="M1096" s="195" t="s">
        <v>19</v>
      </c>
      <c r="N1096" s="196" t="s">
        <v>46</v>
      </c>
      <c r="O1096" s="65"/>
      <c r="P1096" s="197">
        <f t="shared" si="41"/>
        <v>0</v>
      </c>
      <c r="Q1096" s="197">
        <v>0</v>
      </c>
      <c r="R1096" s="197">
        <f t="shared" si="42"/>
        <v>0</v>
      </c>
      <c r="S1096" s="197">
        <v>0</v>
      </c>
      <c r="T1096" s="198">
        <f t="shared" si="43"/>
        <v>0</v>
      </c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R1096" s="199" t="s">
        <v>178</v>
      </c>
      <c r="AT1096" s="199" t="s">
        <v>139</v>
      </c>
      <c r="AU1096" s="199" t="s">
        <v>85</v>
      </c>
      <c r="AY1096" s="18" t="s">
        <v>137</v>
      </c>
      <c r="BE1096" s="200">
        <f t="shared" si="44"/>
        <v>0</v>
      </c>
      <c r="BF1096" s="200">
        <f t="shared" si="45"/>
        <v>0</v>
      </c>
      <c r="BG1096" s="200">
        <f t="shared" si="46"/>
        <v>0</v>
      </c>
      <c r="BH1096" s="200">
        <f t="shared" si="47"/>
        <v>0</v>
      </c>
      <c r="BI1096" s="200">
        <f t="shared" si="48"/>
        <v>0</v>
      </c>
      <c r="BJ1096" s="18" t="s">
        <v>83</v>
      </c>
      <c r="BK1096" s="200">
        <f t="shared" si="49"/>
        <v>0</v>
      </c>
      <c r="BL1096" s="18" t="s">
        <v>178</v>
      </c>
      <c r="BM1096" s="199" t="s">
        <v>1623</v>
      </c>
    </row>
    <row r="1097" spans="1:65" s="2" customFormat="1" ht="16.5" customHeight="1">
      <c r="A1097" s="35"/>
      <c r="B1097" s="36"/>
      <c r="C1097" s="188" t="s">
        <v>1035</v>
      </c>
      <c r="D1097" s="188" t="s">
        <v>139</v>
      </c>
      <c r="E1097" s="189" t="s">
        <v>1624</v>
      </c>
      <c r="F1097" s="190" t="s">
        <v>1625</v>
      </c>
      <c r="G1097" s="191" t="s">
        <v>224</v>
      </c>
      <c r="H1097" s="192">
        <v>198</v>
      </c>
      <c r="I1097" s="193"/>
      <c r="J1097" s="194">
        <f t="shared" si="40"/>
        <v>0</v>
      </c>
      <c r="K1097" s="190" t="s">
        <v>19</v>
      </c>
      <c r="L1097" s="40"/>
      <c r="M1097" s="195" t="s">
        <v>19</v>
      </c>
      <c r="N1097" s="196" t="s">
        <v>46</v>
      </c>
      <c r="O1097" s="65"/>
      <c r="P1097" s="197">
        <f t="shared" si="41"/>
        <v>0</v>
      </c>
      <c r="Q1097" s="197">
        <v>0</v>
      </c>
      <c r="R1097" s="197">
        <f t="shared" si="42"/>
        <v>0</v>
      </c>
      <c r="S1097" s="197">
        <v>0</v>
      </c>
      <c r="T1097" s="198">
        <f t="shared" si="43"/>
        <v>0</v>
      </c>
      <c r="U1097" s="35"/>
      <c r="V1097" s="35"/>
      <c r="W1097" s="35"/>
      <c r="X1097" s="35"/>
      <c r="Y1097" s="35"/>
      <c r="Z1097" s="35"/>
      <c r="AA1097" s="35"/>
      <c r="AB1097" s="35"/>
      <c r="AC1097" s="35"/>
      <c r="AD1097" s="35"/>
      <c r="AE1097" s="35"/>
      <c r="AR1097" s="199" t="s">
        <v>178</v>
      </c>
      <c r="AT1097" s="199" t="s">
        <v>139</v>
      </c>
      <c r="AU1097" s="199" t="s">
        <v>85</v>
      </c>
      <c r="AY1097" s="18" t="s">
        <v>137</v>
      </c>
      <c r="BE1097" s="200">
        <f t="shared" si="44"/>
        <v>0</v>
      </c>
      <c r="BF1097" s="200">
        <f t="shared" si="45"/>
        <v>0</v>
      </c>
      <c r="BG1097" s="200">
        <f t="shared" si="46"/>
        <v>0</v>
      </c>
      <c r="BH1097" s="200">
        <f t="shared" si="47"/>
        <v>0</v>
      </c>
      <c r="BI1097" s="200">
        <f t="shared" si="48"/>
        <v>0</v>
      </c>
      <c r="BJ1097" s="18" t="s">
        <v>83</v>
      </c>
      <c r="BK1097" s="200">
        <f t="shared" si="49"/>
        <v>0</v>
      </c>
      <c r="BL1097" s="18" t="s">
        <v>178</v>
      </c>
      <c r="BM1097" s="199" t="s">
        <v>1626</v>
      </c>
    </row>
    <row r="1098" spans="1:65" s="2" customFormat="1" ht="16.5" customHeight="1">
      <c r="A1098" s="35"/>
      <c r="B1098" s="36"/>
      <c r="C1098" s="234" t="s">
        <v>1627</v>
      </c>
      <c r="D1098" s="234" t="s">
        <v>218</v>
      </c>
      <c r="E1098" s="235" t="s">
        <v>1628</v>
      </c>
      <c r="F1098" s="236" t="s">
        <v>1629</v>
      </c>
      <c r="G1098" s="237" t="s">
        <v>216</v>
      </c>
      <c r="H1098" s="238">
        <v>6</v>
      </c>
      <c r="I1098" s="239"/>
      <c r="J1098" s="240">
        <f t="shared" si="40"/>
        <v>0</v>
      </c>
      <c r="K1098" s="236" t="s">
        <v>19</v>
      </c>
      <c r="L1098" s="241"/>
      <c r="M1098" s="242" t="s">
        <v>19</v>
      </c>
      <c r="N1098" s="243" t="s">
        <v>46</v>
      </c>
      <c r="O1098" s="65"/>
      <c r="P1098" s="197">
        <f t="shared" si="41"/>
        <v>0</v>
      </c>
      <c r="Q1098" s="197">
        <v>0</v>
      </c>
      <c r="R1098" s="197">
        <f t="shared" si="42"/>
        <v>0</v>
      </c>
      <c r="S1098" s="197">
        <v>0</v>
      </c>
      <c r="T1098" s="198">
        <f t="shared" si="43"/>
        <v>0</v>
      </c>
      <c r="U1098" s="35"/>
      <c r="V1098" s="35"/>
      <c r="W1098" s="35"/>
      <c r="X1098" s="35"/>
      <c r="Y1098" s="35"/>
      <c r="Z1098" s="35"/>
      <c r="AA1098" s="35"/>
      <c r="AB1098" s="35"/>
      <c r="AC1098" s="35"/>
      <c r="AD1098" s="35"/>
      <c r="AE1098" s="35"/>
      <c r="AR1098" s="199" t="s">
        <v>207</v>
      </c>
      <c r="AT1098" s="199" t="s">
        <v>218</v>
      </c>
      <c r="AU1098" s="199" t="s">
        <v>85</v>
      </c>
      <c r="AY1098" s="18" t="s">
        <v>137</v>
      </c>
      <c r="BE1098" s="200">
        <f t="shared" si="44"/>
        <v>0</v>
      </c>
      <c r="BF1098" s="200">
        <f t="shared" si="45"/>
        <v>0</v>
      </c>
      <c r="BG1098" s="200">
        <f t="shared" si="46"/>
        <v>0</v>
      </c>
      <c r="BH1098" s="200">
        <f t="shared" si="47"/>
        <v>0</v>
      </c>
      <c r="BI1098" s="200">
        <f t="shared" si="48"/>
        <v>0</v>
      </c>
      <c r="BJ1098" s="18" t="s">
        <v>83</v>
      </c>
      <c r="BK1098" s="200">
        <f t="shared" si="49"/>
        <v>0</v>
      </c>
      <c r="BL1098" s="18" t="s">
        <v>178</v>
      </c>
      <c r="BM1098" s="199" t="s">
        <v>1630</v>
      </c>
    </row>
    <row r="1099" spans="1:65" s="2" customFormat="1" ht="21.75" customHeight="1">
      <c r="A1099" s="35"/>
      <c r="B1099" s="36"/>
      <c r="C1099" s="234" t="s">
        <v>1039</v>
      </c>
      <c r="D1099" s="234" t="s">
        <v>218</v>
      </c>
      <c r="E1099" s="235" t="s">
        <v>1631</v>
      </c>
      <c r="F1099" s="236" t="s">
        <v>1632</v>
      </c>
      <c r="G1099" s="237" t="s">
        <v>224</v>
      </c>
      <c r="H1099" s="238">
        <v>5</v>
      </c>
      <c r="I1099" s="239"/>
      <c r="J1099" s="240">
        <f t="shared" si="40"/>
        <v>0</v>
      </c>
      <c r="K1099" s="236" t="s">
        <v>19</v>
      </c>
      <c r="L1099" s="241"/>
      <c r="M1099" s="242" t="s">
        <v>19</v>
      </c>
      <c r="N1099" s="243" t="s">
        <v>46</v>
      </c>
      <c r="O1099" s="65"/>
      <c r="P1099" s="197">
        <f t="shared" si="41"/>
        <v>0</v>
      </c>
      <c r="Q1099" s="197">
        <v>0</v>
      </c>
      <c r="R1099" s="197">
        <f t="shared" si="42"/>
        <v>0</v>
      </c>
      <c r="S1099" s="197">
        <v>0</v>
      </c>
      <c r="T1099" s="198">
        <f t="shared" si="43"/>
        <v>0</v>
      </c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R1099" s="199" t="s">
        <v>207</v>
      </c>
      <c r="AT1099" s="199" t="s">
        <v>218</v>
      </c>
      <c r="AU1099" s="199" t="s">
        <v>85</v>
      </c>
      <c r="AY1099" s="18" t="s">
        <v>137</v>
      </c>
      <c r="BE1099" s="200">
        <f t="shared" si="44"/>
        <v>0</v>
      </c>
      <c r="BF1099" s="200">
        <f t="shared" si="45"/>
        <v>0</v>
      </c>
      <c r="BG1099" s="200">
        <f t="shared" si="46"/>
        <v>0</v>
      </c>
      <c r="BH1099" s="200">
        <f t="shared" si="47"/>
        <v>0</v>
      </c>
      <c r="BI1099" s="200">
        <f t="shared" si="48"/>
        <v>0</v>
      </c>
      <c r="BJ1099" s="18" t="s">
        <v>83</v>
      </c>
      <c r="BK1099" s="200">
        <f t="shared" si="49"/>
        <v>0</v>
      </c>
      <c r="BL1099" s="18" t="s">
        <v>178</v>
      </c>
      <c r="BM1099" s="199" t="s">
        <v>1633</v>
      </c>
    </row>
    <row r="1100" spans="1:65" s="2" customFormat="1" ht="16.5" customHeight="1">
      <c r="A1100" s="35"/>
      <c r="B1100" s="36"/>
      <c r="C1100" s="234" t="s">
        <v>1634</v>
      </c>
      <c r="D1100" s="234" t="s">
        <v>218</v>
      </c>
      <c r="E1100" s="235" t="s">
        <v>1635</v>
      </c>
      <c r="F1100" s="236" t="s">
        <v>1636</v>
      </c>
      <c r="G1100" s="237" t="s">
        <v>224</v>
      </c>
      <c r="H1100" s="238">
        <v>8</v>
      </c>
      <c r="I1100" s="239"/>
      <c r="J1100" s="240">
        <f t="shared" si="40"/>
        <v>0</v>
      </c>
      <c r="K1100" s="236" t="s">
        <v>19</v>
      </c>
      <c r="L1100" s="241"/>
      <c r="M1100" s="242" t="s">
        <v>19</v>
      </c>
      <c r="N1100" s="243" t="s">
        <v>46</v>
      </c>
      <c r="O1100" s="65"/>
      <c r="P1100" s="197">
        <f t="shared" si="41"/>
        <v>0</v>
      </c>
      <c r="Q1100" s="197">
        <v>0</v>
      </c>
      <c r="R1100" s="197">
        <f t="shared" si="42"/>
        <v>0</v>
      </c>
      <c r="S1100" s="197">
        <v>0</v>
      </c>
      <c r="T1100" s="198">
        <f t="shared" si="43"/>
        <v>0</v>
      </c>
      <c r="U1100" s="35"/>
      <c r="V1100" s="35"/>
      <c r="W1100" s="35"/>
      <c r="X1100" s="35"/>
      <c r="Y1100" s="35"/>
      <c r="Z1100" s="35"/>
      <c r="AA1100" s="35"/>
      <c r="AB1100" s="35"/>
      <c r="AC1100" s="35"/>
      <c r="AD1100" s="35"/>
      <c r="AE1100" s="35"/>
      <c r="AR1100" s="199" t="s">
        <v>207</v>
      </c>
      <c r="AT1100" s="199" t="s">
        <v>218</v>
      </c>
      <c r="AU1100" s="199" t="s">
        <v>85</v>
      </c>
      <c r="AY1100" s="18" t="s">
        <v>137</v>
      </c>
      <c r="BE1100" s="200">
        <f t="shared" si="44"/>
        <v>0</v>
      </c>
      <c r="BF1100" s="200">
        <f t="shared" si="45"/>
        <v>0</v>
      </c>
      <c r="BG1100" s="200">
        <f t="shared" si="46"/>
        <v>0</v>
      </c>
      <c r="BH1100" s="200">
        <f t="shared" si="47"/>
        <v>0</v>
      </c>
      <c r="BI1100" s="200">
        <f t="shared" si="48"/>
        <v>0</v>
      </c>
      <c r="BJ1100" s="18" t="s">
        <v>83</v>
      </c>
      <c r="BK1100" s="200">
        <f t="shared" si="49"/>
        <v>0</v>
      </c>
      <c r="BL1100" s="18" t="s">
        <v>178</v>
      </c>
      <c r="BM1100" s="199" t="s">
        <v>1637</v>
      </c>
    </row>
    <row r="1101" spans="1:65" s="2" customFormat="1" ht="16.5" customHeight="1">
      <c r="A1101" s="35"/>
      <c r="B1101" s="36"/>
      <c r="C1101" s="234" t="s">
        <v>1043</v>
      </c>
      <c r="D1101" s="234" t="s">
        <v>218</v>
      </c>
      <c r="E1101" s="235" t="s">
        <v>1638</v>
      </c>
      <c r="F1101" s="236" t="s">
        <v>1639</v>
      </c>
      <c r="G1101" s="237" t="s">
        <v>224</v>
      </c>
      <c r="H1101" s="238">
        <v>40</v>
      </c>
      <c r="I1101" s="239"/>
      <c r="J1101" s="240">
        <f t="shared" si="40"/>
        <v>0</v>
      </c>
      <c r="K1101" s="236" t="s">
        <v>19</v>
      </c>
      <c r="L1101" s="241"/>
      <c r="M1101" s="242" t="s">
        <v>19</v>
      </c>
      <c r="N1101" s="243" t="s">
        <v>46</v>
      </c>
      <c r="O1101" s="65"/>
      <c r="P1101" s="197">
        <f t="shared" si="41"/>
        <v>0</v>
      </c>
      <c r="Q1101" s="197">
        <v>0</v>
      </c>
      <c r="R1101" s="197">
        <f t="shared" si="42"/>
        <v>0</v>
      </c>
      <c r="S1101" s="197">
        <v>0</v>
      </c>
      <c r="T1101" s="198">
        <f t="shared" si="43"/>
        <v>0</v>
      </c>
      <c r="U1101" s="35"/>
      <c r="V1101" s="35"/>
      <c r="W1101" s="35"/>
      <c r="X1101" s="35"/>
      <c r="Y1101" s="35"/>
      <c r="Z1101" s="35"/>
      <c r="AA1101" s="35"/>
      <c r="AB1101" s="35"/>
      <c r="AC1101" s="35"/>
      <c r="AD1101" s="35"/>
      <c r="AE1101" s="35"/>
      <c r="AR1101" s="199" t="s">
        <v>207</v>
      </c>
      <c r="AT1101" s="199" t="s">
        <v>218</v>
      </c>
      <c r="AU1101" s="199" t="s">
        <v>85</v>
      </c>
      <c r="AY1101" s="18" t="s">
        <v>137</v>
      </c>
      <c r="BE1101" s="200">
        <f t="shared" si="44"/>
        <v>0</v>
      </c>
      <c r="BF1101" s="200">
        <f t="shared" si="45"/>
        <v>0</v>
      </c>
      <c r="BG1101" s="200">
        <f t="shared" si="46"/>
        <v>0</v>
      </c>
      <c r="BH1101" s="200">
        <f t="shared" si="47"/>
        <v>0</v>
      </c>
      <c r="BI1101" s="200">
        <f t="shared" si="48"/>
        <v>0</v>
      </c>
      <c r="BJ1101" s="18" t="s">
        <v>83</v>
      </c>
      <c r="BK1101" s="200">
        <f t="shared" si="49"/>
        <v>0</v>
      </c>
      <c r="BL1101" s="18" t="s">
        <v>178</v>
      </c>
      <c r="BM1101" s="199" t="s">
        <v>1640</v>
      </c>
    </row>
    <row r="1102" spans="1:65" s="2" customFormat="1" ht="16.5" customHeight="1">
      <c r="A1102" s="35"/>
      <c r="B1102" s="36"/>
      <c r="C1102" s="234" t="s">
        <v>1641</v>
      </c>
      <c r="D1102" s="234" t="s">
        <v>218</v>
      </c>
      <c r="E1102" s="235" t="s">
        <v>1642</v>
      </c>
      <c r="F1102" s="236" t="s">
        <v>1643</v>
      </c>
      <c r="G1102" s="237" t="s">
        <v>224</v>
      </c>
      <c r="H1102" s="238">
        <v>5</v>
      </c>
      <c r="I1102" s="239"/>
      <c r="J1102" s="240">
        <f t="shared" si="40"/>
        <v>0</v>
      </c>
      <c r="K1102" s="236" t="s">
        <v>19</v>
      </c>
      <c r="L1102" s="241"/>
      <c r="M1102" s="242" t="s">
        <v>19</v>
      </c>
      <c r="N1102" s="243" t="s">
        <v>46</v>
      </c>
      <c r="O1102" s="65"/>
      <c r="P1102" s="197">
        <f t="shared" si="41"/>
        <v>0</v>
      </c>
      <c r="Q1102" s="197">
        <v>0</v>
      </c>
      <c r="R1102" s="197">
        <f t="shared" si="42"/>
        <v>0</v>
      </c>
      <c r="S1102" s="197">
        <v>0</v>
      </c>
      <c r="T1102" s="198">
        <f t="shared" si="43"/>
        <v>0</v>
      </c>
      <c r="U1102" s="35"/>
      <c r="V1102" s="35"/>
      <c r="W1102" s="35"/>
      <c r="X1102" s="35"/>
      <c r="Y1102" s="35"/>
      <c r="Z1102" s="35"/>
      <c r="AA1102" s="35"/>
      <c r="AB1102" s="35"/>
      <c r="AC1102" s="35"/>
      <c r="AD1102" s="35"/>
      <c r="AE1102" s="35"/>
      <c r="AR1102" s="199" t="s">
        <v>207</v>
      </c>
      <c r="AT1102" s="199" t="s">
        <v>218</v>
      </c>
      <c r="AU1102" s="199" t="s">
        <v>85</v>
      </c>
      <c r="AY1102" s="18" t="s">
        <v>137</v>
      </c>
      <c r="BE1102" s="200">
        <f t="shared" si="44"/>
        <v>0</v>
      </c>
      <c r="BF1102" s="200">
        <f t="shared" si="45"/>
        <v>0</v>
      </c>
      <c r="BG1102" s="200">
        <f t="shared" si="46"/>
        <v>0</v>
      </c>
      <c r="BH1102" s="200">
        <f t="shared" si="47"/>
        <v>0</v>
      </c>
      <c r="BI1102" s="200">
        <f t="shared" si="48"/>
        <v>0</v>
      </c>
      <c r="BJ1102" s="18" t="s">
        <v>83</v>
      </c>
      <c r="BK1102" s="200">
        <f t="shared" si="49"/>
        <v>0</v>
      </c>
      <c r="BL1102" s="18" t="s">
        <v>178</v>
      </c>
      <c r="BM1102" s="199" t="s">
        <v>1644</v>
      </c>
    </row>
    <row r="1103" spans="1:65" s="2" customFormat="1" ht="16.5" customHeight="1">
      <c r="A1103" s="35"/>
      <c r="B1103" s="36"/>
      <c r="C1103" s="234" t="s">
        <v>1046</v>
      </c>
      <c r="D1103" s="234" t="s">
        <v>218</v>
      </c>
      <c r="E1103" s="235" t="s">
        <v>1645</v>
      </c>
      <c r="F1103" s="236" t="s">
        <v>1646</v>
      </c>
      <c r="G1103" s="237" t="s">
        <v>224</v>
      </c>
      <c r="H1103" s="238">
        <v>56</v>
      </c>
      <c r="I1103" s="239"/>
      <c r="J1103" s="240">
        <f t="shared" si="40"/>
        <v>0</v>
      </c>
      <c r="K1103" s="236" t="s">
        <v>19</v>
      </c>
      <c r="L1103" s="241"/>
      <c r="M1103" s="242" t="s">
        <v>19</v>
      </c>
      <c r="N1103" s="243" t="s">
        <v>46</v>
      </c>
      <c r="O1103" s="65"/>
      <c r="P1103" s="197">
        <f t="shared" si="41"/>
        <v>0</v>
      </c>
      <c r="Q1103" s="197">
        <v>0</v>
      </c>
      <c r="R1103" s="197">
        <f t="shared" si="42"/>
        <v>0</v>
      </c>
      <c r="S1103" s="197">
        <v>0</v>
      </c>
      <c r="T1103" s="198">
        <f t="shared" si="43"/>
        <v>0</v>
      </c>
      <c r="U1103" s="35"/>
      <c r="V1103" s="35"/>
      <c r="W1103" s="35"/>
      <c r="X1103" s="35"/>
      <c r="Y1103" s="35"/>
      <c r="Z1103" s="35"/>
      <c r="AA1103" s="35"/>
      <c r="AB1103" s="35"/>
      <c r="AC1103" s="35"/>
      <c r="AD1103" s="35"/>
      <c r="AE1103" s="35"/>
      <c r="AR1103" s="199" t="s">
        <v>207</v>
      </c>
      <c r="AT1103" s="199" t="s">
        <v>218</v>
      </c>
      <c r="AU1103" s="199" t="s">
        <v>85</v>
      </c>
      <c r="AY1103" s="18" t="s">
        <v>137</v>
      </c>
      <c r="BE1103" s="200">
        <f t="shared" si="44"/>
        <v>0</v>
      </c>
      <c r="BF1103" s="200">
        <f t="shared" si="45"/>
        <v>0</v>
      </c>
      <c r="BG1103" s="200">
        <f t="shared" si="46"/>
        <v>0</v>
      </c>
      <c r="BH1103" s="200">
        <f t="shared" si="47"/>
        <v>0</v>
      </c>
      <c r="BI1103" s="200">
        <f t="shared" si="48"/>
        <v>0</v>
      </c>
      <c r="BJ1103" s="18" t="s">
        <v>83</v>
      </c>
      <c r="BK1103" s="200">
        <f t="shared" si="49"/>
        <v>0</v>
      </c>
      <c r="BL1103" s="18" t="s">
        <v>178</v>
      </c>
      <c r="BM1103" s="199" t="s">
        <v>1647</v>
      </c>
    </row>
    <row r="1104" spans="1:65" s="2" customFormat="1" ht="16.5" customHeight="1">
      <c r="A1104" s="35"/>
      <c r="B1104" s="36"/>
      <c r="C1104" s="234" t="s">
        <v>1648</v>
      </c>
      <c r="D1104" s="234" t="s">
        <v>218</v>
      </c>
      <c r="E1104" s="235" t="s">
        <v>1649</v>
      </c>
      <c r="F1104" s="236" t="s">
        <v>1650</v>
      </c>
      <c r="G1104" s="237" t="s">
        <v>224</v>
      </c>
      <c r="H1104" s="238">
        <v>2</v>
      </c>
      <c r="I1104" s="239"/>
      <c r="J1104" s="240">
        <f t="shared" si="40"/>
        <v>0</v>
      </c>
      <c r="K1104" s="236" t="s">
        <v>19</v>
      </c>
      <c r="L1104" s="241"/>
      <c r="M1104" s="242" t="s">
        <v>19</v>
      </c>
      <c r="N1104" s="243" t="s">
        <v>46</v>
      </c>
      <c r="O1104" s="65"/>
      <c r="P1104" s="197">
        <f t="shared" si="41"/>
        <v>0</v>
      </c>
      <c r="Q1104" s="197">
        <v>0</v>
      </c>
      <c r="R1104" s="197">
        <f t="shared" si="42"/>
        <v>0</v>
      </c>
      <c r="S1104" s="197">
        <v>0</v>
      </c>
      <c r="T1104" s="198">
        <f t="shared" si="43"/>
        <v>0</v>
      </c>
      <c r="U1104" s="35"/>
      <c r="V1104" s="35"/>
      <c r="W1104" s="35"/>
      <c r="X1104" s="35"/>
      <c r="Y1104" s="35"/>
      <c r="Z1104" s="35"/>
      <c r="AA1104" s="35"/>
      <c r="AB1104" s="35"/>
      <c r="AC1104" s="35"/>
      <c r="AD1104" s="35"/>
      <c r="AE1104" s="35"/>
      <c r="AR1104" s="199" t="s">
        <v>207</v>
      </c>
      <c r="AT1104" s="199" t="s">
        <v>218</v>
      </c>
      <c r="AU1104" s="199" t="s">
        <v>85</v>
      </c>
      <c r="AY1104" s="18" t="s">
        <v>137</v>
      </c>
      <c r="BE1104" s="200">
        <f t="shared" si="44"/>
        <v>0</v>
      </c>
      <c r="BF1104" s="200">
        <f t="shared" si="45"/>
        <v>0</v>
      </c>
      <c r="BG1104" s="200">
        <f t="shared" si="46"/>
        <v>0</v>
      </c>
      <c r="BH1104" s="200">
        <f t="shared" si="47"/>
        <v>0</v>
      </c>
      <c r="BI1104" s="200">
        <f t="shared" si="48"/>
        <v>0</v>
      </c>
      <c r="BJ1104" s="18" t="s">
        <v>83</v>
      </c>
      <c r="BK1104" s="200">
        <f t="shared" si="49"/>
        <v>0</v>
      </c>
      <c r="BL1104" s="18" t="s">
        <v>178</v>
      </c>
      <c r="BM1104" s="199" t="s">
        <v>1651</v>
      </c>
    </row>
    <row r="1105" spans="1:65" s="2" customFormat="1" ht="16.5" customHeight="1">
      <c r="A1105" s="35"/>
      <c r="B1105" s="36"/>
      <c r="C1105" s="234" t="s">
        <v>1050</v>
      </c>
      <c r="D1105" s="234" t="s">
        <v>218</v>
      </c>
      <c r="E1105" s="235" t="s">
        <v>1652</v>
      </c>
      <c r="F1105" s="236" t="s">
        <v>1653</v>
      </c>
      <c r="G1105" s="237" t="s">
        <v>224</v>
      </c>
      <c r="H1105" s="238">
        <v>56</v>
      </c>
      <c r="I1105" s="239"/>
      <c r="J1105" s="240">
        <f t="shared" si="40"/>
        <v>0</v>
      </c>
      <c r="K1105" s="236" t="s">
        <v>19</v>
      </c>
      <c r="L1105" s="241"/>
      <c r="M1105" s="242" t="s">
        <v>19</v>
      </c>
      <c r="N1105" s="243" t="s">
        <v>46</v>
      </c>
      <c r="O1105" s="65"/>
      <c r="P1105" s="197">
        <f t="shared" si="41"/>
        <v>0</v>
      </c>
      <c r="Q1105" s="197">
        <v>0</v>
      </c>
      <c r="R1105" s="197">
        <f t="shared" si="42"/>
        <v>0</v>
      </c>
      <c r="S1105" s="197">
        <v>0</v>
      </c>
      <c r="T1105" s="198">
        <f t="shared" si="43"/>
        <v>0</v>
      </c>
      <c r="U1105" s="35"/>
      <c r="V1105" s="35"/>
      <c r="W1105" s="35"/>
      <c r="X1105" s="35"/>
      <c r="Y1105" s="35"/>
      <c r="Z1105" s="35"/>
      <c r="AA1105" s="35"/>
      <c r="AB1105" s="35"/>
      <c r="AC1105" s="35"/>
      <c r="AD1105" s="35"/>
      <c r="AE1105" s="35"/>
      <c r="AR1105" s="199" t="s">
        <v>207</v>
      </c>
      <c r="AT1105" s="199" t="s">
        <v>218</v>
      </c>
      <c r="AU1105" s="199" t="s">
        <v>85</v>
      </c>
      <c r="AY1105" s="18" t="s">
        <v>137</v>
      </c>
      <c r="BE1105" s="200">
        <f t="shared" si="44"/>
        <v>0</v>
      </c>
      <c r="BF1105" s="200">
        <f t="shared" si="45"/>
        <v>0</v>
      </c>
      <c r="BG1105" s="200">
        <f t="shared" si="46"/>
        <v>0</v>
      </c>
      <c r="BH1105" s="200">
        <f t="shared" si="47"/>
        <v>0</v>
      </c>
      <c r="BI1105" s="200">
        <f t="shared" si="48"/>
        <v>0</v>
      </c>
      <c r="BJ1105" s="18" t="s">
        <v>83</v>
      </c>
      <c r="BK1105" s="200">
        <f t="shared" si="49"/>
        <v>0</v>
      </c>
      <c r="BL1105" s="18" t="s">
        <v>178</v>
      </c>
      <c r="BM1105" s="199" t="s">
        <v>1654</v>
      </c>
    </row>
    <row r="1106" spans="1:65" s="2" customFormat="1" ht="16.5" customHeight="1">
      <c r="A1106" s="35"/>
      <c r="B1106" s="36"/>
      <c r="C1106" s="234" t="s">
        <v>1655</v>
      </c>
      <c r="D1106" s="234" t="s">
        <v>218</v>
      </c>
      <c r="E1106" s="235" t="s">
        <v>1656</v>
      </c>
      <c r="F1106" s="236" t="s">
        <v>1657</v>
      </c>
      <c r="G1106" s="237" t="s">
        <v>273</v>
      </c>
      <c r="H1106" s="238">
        <v>2</v>
      </c>
      <c r="I1106" s="239"/>
      <c r="J1106" s="240">
        <f t="shared" si="40"/>
        <v>0</v>
      </c>
      <c r="K1106" s="236" t="s">
        <v>19</v>
      </c>
      <c r="L1106" s="241"/>
      <c r="M1106" s="242" t="s">
        <v>19</v>
      </c>
      <c r="N1106" s="243" t="s">
        <v>46</v>
      </c>
      <c r="O1106" s="65"/>
      <c r="P1106" s="197">
        <f t="shared" si="41"/>
        <v>0</v>
      </c>
      <c r="Q1106" s="197">
        <v>0</v>
      </c>
      <c r="R1106" s="197">
        <f t="shared" si="42"/>
        <v>0</v>
      </c>
      <c r="S1106" s="197">
        <v>0</v>
      </c>
      <c r="T1106" s="198">
        <f t="shared" si="43"/>
        <v>0</v>
      </c>
      <c r="U1106" s="35"/>
      <c r="V1106" s="35"/>
      <c r="W1106" s="35"/>
      <c r="X1106" s="35"/>
      <c r="Y1106" s="35"/>
      <c r="Z1106" s="35"/>
      <c r="AA1106" s="35"/>
      <c r="AB1106" s="35"/>
      <c r="AC1106" s="35"/>
      <c r="AD1106" s="35"/>
      <c r="AE1106" s="35"/>
      <c r="AR1106" s="199" t="s">
        <v>207</v>
      </c>
      <c r="AT1106" s="199" t="s">
        <v>218</v>
      </c>
      <c r="AU1106" s="199" t="s">
        <v>85</v>
      </c>
      <c r="AY1106" s="18" t="s">
        <v>137</v>
      </c>
      <c r="BE1106" s="200">
        <f t="shared" si="44"/>
        <v>0</v>
      </c>
      <c r="BF1106" s="200">
        <f t="shared" si="45"/>
        <v>0</v>
      </c>
      <c r="BG1106" s="200">
        <f t="shared" si="46"/>
        <v>0</v>
      </c>
      <c r="BH1106" s="200">
        <f t="shared" si="47"/>
        <v>0</v>
      </c>
      <c r="BI1106" s="200">
        <f t="shared" si="48"/>
        <v>0</v>
      </c>
      <c r="BJ1106" s="18" t="s">
        <v>83</v>
      </c>
      <c r="BK1106" s="200">
        <f t="shared" si="49"/>
        <v>0</v>
      </c>
      <c r="BL1106" s="18" t="s">
        <v>178</v>
      </c>
      <c r="BM1106" s="199" t="s">
        <v>1658</v>
      </c>
    </row>
    <row r="1107" spans="1:65" s="2" customFormat="1" ht="16.5" customHeight="1">
      <c r="A1107" s="35"/>
      <c r="B1107" s="36"/>
      <c r="C1107" s="234" t="s">
        <v>1053</v>
      </c>
      <c r="D1107" s="234" t="s">
        <v>218</v>
      </c>
      <c r="E1107" s="235" t="s">
        <v>1659</v>
      </c>
      <c r="F1107" s="236" t="s">
        <v>1660</v>
      </c>
      <c r="G1107" s="237" t="s">
        <v>224</v>
      </c>
      <c r="H1107" s="238">
        <v>28</v>
      </c>
      <c r="I1107" s="239"/>
      <c r="J1107" s="240">
        <f t="shared" si="40"/>
        <v>0</v>
      </c>
      <c r="K1107" s="236" t="s">
        <v>19</v>
      </c>
      <c r="L1107" s="241"/>
      <c r="M1107" s="242" t="s">
        <v>19</v>
      </c>
      <c r="N1107" s="243" t="s">
        <v>46</v>
      </c>
      <c r="O1107" s="65"/>
      <c r="P1107" s="197">
        <f t="shared" si="41"/>
        <v>0</v>
      </c>
      <c r="Q1107" s="197">
        <v>0</v>
      </c>
      <c r="R1107" s="197">
        <f t="shared" si="42"/>
        <v>0</v>
      </c>
      <c r="S1107" s="197">
        <v>0</v>
      </c>
      <c r="T1107" s="198">
        <f t="shared" si="43"/>
        <v>0</v>
      </c>
      <c r="U1107" s="35"/>
      <c r="V1107" s="35"/>
      <c r="W1107" s="35"/>
      <c r="X1107" s="35"/>
      <c r="Y1107" s="35"/>
      <c r="Z1107" s="35"/>
      <c r="AA1107" s="35"/>
      <c r="AB1107" s="35"/>
      <c r="AC1107" s="35"/>
      <c r="AD1107" s="35"/>
      <c r="AE1107" s="35"/>
      <c r="AR1107" s="199" t="s">
        <v>207</v>
      </c>
      <c r="AT1107" s="199" t="s">
        <v>218</v>
      </c>
      <c r="AU1107" s="199" t="s">
        <v>85</v>
      </c>
      <c r="AY1107" s="18" t="s">
        <v>137</v>
      </c>
      <c r="BE1107" s="200">
        <f t="shared" si="44"/>
        <v>0</v>
      </c>
      <c r="BF1107" s="200">
        <f t="shared" si="45"/>
        <v>0</v>
      </c>
      <c r="BG1107" s="200">
        <f t="shared" si="46"/>
        <v>0</v>
      </c>
      <c r="BH1107" s="200">
        <f t="shared" si="47"/>
        <v>0</v>
      </c>
      <c r="BI1107" s="200">
        <f t="shared" si="48"/>
        <v>0</v>
      </c>
      <c r="BJ1107" s="18" t="s">
        <v>83</v>
      </c>
      <c r="BK1107" s="200">
        <f t="shared" si="49"/>
        <v>0</v>
      </c>
      <c r="BL1107" s="18" t="s">
        <v>178</v>
      </c>
      <c r="BM1107" s="199" t="s">
        <v>1661</v>
      </c>
    </row>
    <row r="1108" spans="1:65" s="2" customFormat="1" ht="16.5" customHeight="1">
      <c r="A1108" s="35"/>
      <c r="B1108" s="36"/>
      <c r="C1108" s="234" t="s">
        <v>1662</v>
      </c>
      <c r="D1108" s="234" t="s">
        <v>218</v>
      </c>
      <c r="E1108" s="235" t="s">
        <v>1663</v>
      </c>
      <c r="F1108" s="236" t="s">
        <v>1664</v>
      </c>
      <c r="G1108" s="237" t="s">
        <v>224</v>
      </c>
      <c r="H1108" s="238">
        <v>2</v>
      </c>
      <c r="I1108" s="239"/>
      <c r="J1108" s="240">
        <f t="shared" si="40"/>
        <v>0</v>
      </c>
      <c r="K1108" s="236" t="s">
        <v>19</v>
      </c>
      <c r="L1108" s="241"/>
      <c r="M1108" s="242" t="s">
        <v>19</v>
      </c>
      <c r="N1108" s="243" t="s">
        <v>46</v>
      </c>
      <c r="O1108" s="65"/>
      <c r="P1108" s="197">
        <f t="shared" si="41"/>
        <v>0</v>
      </c>
      <c r="Q1108" s="197">
        <v>0</v>
      </c>
      <c r="R1108" s="197">
        <f t="shared" si="42"/>
        <v>0</v>
      </c>
      <c r="S1108" s="197">
        <v>0</v>
      </c>
      <c r="T1108" s="198">
        <f t="shared" si="43"/>
        <v>0</v>
      </c>
      <c r="U1108" s="35"/>
      <c r="V1108" s="35"/>
      <c r="W1108" s="35"/>
      <c r="X1108" s="35"/>
      <c r="Y1108" s="35"/>
      <c r="Z1108" s="35"/>
      <c r="AA1108" s="35"/>
      <c r="AB1108" s="35"/>
      <c r="AC1108" s="35"/>
      <c r="AD1108" s="35"/>
      <c r="AE1108" s="35"/>
      <c r="AR1108" s="199" t="s">
        <v>207</v>
      </c>
      <c r="AT1108" s="199" t="s">
        <v>218</v>
      </c>
      <c r="AU1108" s="199" t="s">
        <v>85</v>
      </c>
      <c r="AY1108" s="18" t="s">
        <v>137</v>
      </c>
      <c r="BE1108" s="200">
        <f t="shared" si="44"/>
        <v>0</v>
      </c>
      <c r="BF1108" s="200">
        <f t="shared" si="45"/>
        <v>0</v>
      </c>
      <c r="BG1108" s="200">
        <f t="shared" si="46"/>
        <v>0</v>
      </c>
      <c r="BH1108" s="200">
        <f t="shared" si="47"/>
        <v>0</v>
      </c>
      <c r="BI1108" s="200">
        <f t="shared" si="48"/>
        <v>0</v>
      </c>
      <c r="BJ1108" s="18" t="s">
        <v>83</v>
      </c>
      <c r="BK1108" s="200">
        <f t="shared" si="49"/>
        <v>0</v>
      </c>
      <c r="BL1108" s="18" t="s">
        <v>178</v>
      </c>
      <c r="BM1108" s="199" t="s">
        <v>1665</v>
      </c>
    </row>
    <row r="1109" spans="1:65" s="2" customFormat="1" ht="16.5" customHeight="1">
      <c r="A1109" s="35"/>
      <c r="B1109" s="36"/>
      <c r="C1109" s="234" t="s">
        <v>1063</v>
      </c>
      <c r="D1109" s="234" t="s">
        <v>218</v>
      </c>
      <c r="E1109" s="235" t="s">
        <v>1666</v>
      </c>
      <c r="F1109" s="236" t="s">
        <v>1667</v>
      </c>
      <c r="G1109" s="237" t="s">
        <v>273</v>
      </c>
      <c r="H1109" s="238">
        <v>150</v>
      </c>
      <c r="I1109" s="239"/>
      <c r="J1109" s="240">
        <f t="shared" si="40"/>
        <v>0</v>
      </c>
      <c r="K1109" s="236" t="s">
        <v>19</v>
      </c>
      <c r="L1109" s="241"/>
      <c r="M1109" s="242" t="s">
        <v>19</v>
      </c>
      <c r="N1109" s="243" t="s">
        <v>46</v>
      </c>
      <c r="O1109" s="65"/>
      <c r="P1109" s="197">
        <f t="shared" si="41"/>
        <v>0</v>
      </c>
      <c r="Q1109" s="197">
        <v>0</v>
      </c>
      <c r="R1109" s="197">
        <f t="shared" si="42"/>
        <v>0</v>
      </c>
      <c r="S1109" s="197">
        <v>0</v>
      </c>
      <c r="T1109" s="198">
        <f t="shared" si="43"/>
        <v>0</v>
      </c>
      <c r="U1109" s="35"/>
      <c r="V1109" s="35"/>
      <c r="W1109" s="35"/>
      <c r="X1109" s="35"/>
      <c r="Y1109" s="35"/>
      <c r="Z1109" s="35"/>
      <c r="AA1109" s="35"/>
      <c r="AB1109" s="35"/>
      <c r="AC1109" s="35"/>
      <c r="AD1109" s="35"/>
      <c r="AE1109" s="35"/>
      <c r="AR1109" s="199" t="s">
        <v>207</v>
      </c>
      <c r="AT1109" s="199" t="s">
        <v>218</v>
      </c>
      <c r="AU1109" s="199" t="s">
        <v>85</v>
      </c>
      <c r="AY1109" s="18" t="s">
        <v>137</v>
      </c>
      <c r="BE1109" s="200">
        <f t="shared" si="44"/>
        <v>0</v>
      </c>
      <c r="BF1109" s="200">
        <f t="shared" si="45"/>
        <v>0</v>
      </c>
      <c r="BG1109" s="200">
        <f t="shared" si="46"/>
        <v>0</v>
      </c>
      <c r="BH1109" s="200">
        <f t="shared" si="47"/>
        <v>0</v>
      </c>
      <c r="BI1109" s="200">
        <f t="shared" si="48"/>
        <v>0</v>
      </c>
      <c r="BJ1109" s="18" t="s">
        <v>83</v>
      </c>
      <c r="BK1109" s="200">
        <f t="shared" si="49"/>
        <v>0</v>
      </c>
      <c r="BL1109" s="18" t="s">
        <v>178</v>
      </c>
      <c r="BM1109" s="199" t="s">
        <v>1668</v>
      </c>
    </row>
    <row r="1110" spans="1:65" s="2" customFormat="1" ht="16.5" customHeight="1">
      <c r="A1110" s="35"/>
      <c r="B1110" s="36"/>
      <c r="C1110" s="234" t="s">
        <v>1669</v>
      </c>
      <c r="D1110" s="234" t="s">
        <v>218</v>
      </c>
      <c r="E1110" s="235" t="s">
        <v>1670</v>
      </c>
      <c r="F1110" s="236" t="s">
        <v>1671</v>
      </c>
      <c r="G1110" s="237" t="s">
        <v>273</v>
      </c>
      <c r="H1110" s="238">
        <v>1</v>
      </c>
      <c r="I1110" s="239"/>
      <c r="J1110" s="240">
        <f t="shared" si="40"/>
        <v>0</v>
      </c>
      <c r="K1110" s="236" t="s">
        <v>19</v>
      </c>
      <c r="L1110" s="241"/>
      <c r="M1110" s="242" t="s">
        <v>19</v>
      </c>
      <c r="N1110" s="243" t="s">
        <v>46</v>
      </c>
      <c r="O1110" s="65"/>
      <c r="P1110" s="197">
        <f t="shared" si="41"/>
        <v>0</v>
      </c>
      <c r="Q1110" s="197">
        <v>0</v>
      </c>
      <c r="R1110" s="197">
        <f t="shared" si="42"/>
        <v>0</v>
      </c>
      <c r="S1110" s="197">
        <v>0</v>
      </c>
      <c r="T1110" s="198">
        <f t="shared" si="43"/>
        <v>0</v>
      </c>
      <c r="U1110" s="35"/>
      <c r="V1110" s="35"/>
      <c r="W1110" s="35"/>
      <c r="X1110" s="35"/>
      <c r="Y1110" s="35"/>
      <c r="Z1110" s="35"/>
      <c r="AA1110" s="35"/>
      <c r="AB1110" s="35"/>
      <c r="AC1110" s="35"/>
      <c r="AD1110" s="35"/>
      <c r="AE1110" s="35"/>
      <c r="AR1110" s="199" t="s">
        <v>207</v>
      </c>
      <c r="AT1110" s="199" t="s">
        <v>218</v>
      </c>
      <c r="AU1110" s="199" t="s">
        <v>85</v>
      </c>
      <c r="AY1110" s="18" t="s">
        <v>137</v>
      </c>
      <c r="BE1110" s="200">
        <f t="shared" si="44"/>
        <v>0</v>
      </c>
      <c r="BF1110" s="200">
        <f t="shared" si="45"/>
        <v>0</v>
      </c>
      <c r="BG1110" s="200">
        <f t="shared" si="46"/>
        <v>0</v>
      </c>
      <c r="BH1110" s="200">
        <f t="shared" si="47"/>
        <v>0</v>
      </c>
      <c r="BI1110" s="200">
        <f t="shared" si="48"/>
        <v>0</v>
      </c>
      <c r="BJ1110" s="18" t="s">
        <v>83</v>
      </c>
      <c r="BK1110" s="200">
        <f t="shared" si="49"/>
        <v>0</v>
      </c>
      <c r="BL1110" s="18" t="s">
        <v>178</v>
      </c>
      <c r="BM1110" s="199" t="s">
        <v>1672</v>
      </c>
    </row>
    <row r="1111" spans="1:65" s="2" customFormat="1" ht="16.5" customHeight="1">
      <c r="A1111" s="35"/>
      <c r="B1111" s="36"/>
      <c r="C1111" s="188" t="s">
        <v>1072</v>
      </c>
      <c r="D1111" s="188" t="s">
        <v>139</v>
      </c>
      <c r="E1111" s="189" t="s">
        <v>1673</v>
      </c>
      <c r="F1111" s="190" t="s">
        <v>1674</v>
      </c>
      <c r="G1111" s="191" t="s">
        <v>177</v>
      </c>
      <c r="H1111" s="192">
        <v>0.181</v>
      </c>
      <c r="I1111" s="193"/>
      <c r="J1111" s="194">
        <f t="shared" si="40"/>
        <v>0</v>
      </c>
      <c r="K1111" s="190" t="s">
        <v>19</v>
      </c>
      <c r="L1111" s="40"/>
      <c r="M1111" s="195" t="s">
        <v>19</v>
      </c>
      <c r="N1111" s="196" t="s">
        <v>46</v>
      </c>
      <c r="O1111" s="65"/>
      <c r="P1111" s="197">
        <f t="shared" si="41"/>
        <v>0</v>
      </c>
      <c r="Q1111" s="197">
        <v>0</v>
      </c>
      <c r="R1111" s="197">
        <f t="shared" si="42"/>
        <v>0</v>
      </c>
      <c r="S1111" s="197">
        <v>0</v>
      </c>
      <c r="T1111" s="198">
        <f t="shared" si="43"/>
        <v>0</v>
      </c>
      <c r="U1111" s="35"/>
      <c r="V1111" s="35"/>
      <c r="W1111" s="35"/>
      <c r="X1111" s="35"/>
      <c r="Y1111" s="35"/>
      <c r="Z1111" s="35"/>
      <c r="AA1111" s="35"/>
      <c r="AB1111" s="35"/>
      <c r="AC1111" s="35"/>
      <c r="AD1111" s="35"/>
      <c r="AE1111" s="35"/>
      <c r="AR1111" s="199" t="s">
        <v>178</v>
      </c>
      <c r="AT1111" s="199" t="s">
        <v>139</v>
      </c>
      <c r="AU1111" s="199" t="s">
        <v>85</v>
      </c>
      <c r="AY1111" s="18" t="s">
        <v>137</v>
      </c>
      <c r="BE1111" s="200">
        <f t="shared" si="44"/>
        <v>0</v>
      </c>
      <c r="BF1111" s="200">
        <f t="shared" si="45"/>
        <v>0</v>
      </c>
      <c r="BG1111" s="200">
        <f t="shared" si="46"/>
        <v>0</v>
      </c>
      <c r="BH1111" s="200">
        <f t="shared" si="47"/>
        <v>0</v>
      </c>
      <c r="BI1111" s="200">
        <f t="shared" si="48"/>
        <v>0</v>
      </c>
      <c r="BJ1111" s="18" t="s">
        <v>83</v>
      </c>
      <c r="BK1111" s="200">
        <f t="shared" si="49"/>
        <v>0</v>
      </c>
      <c r="BL1111" s="18" t="s">
        <v>178</v>
      </c>
      <c r="BM1111" s="199" t="s">
        <v>1675</v>
      </c>
    </row>
    <row r="1112" spans="2:63" s="12" customFormat="1" ht="22.9" customHeight="1">
      <c r="B1112" s="172"/>
      <c r="C1112" s="173"/>
      <c r="D1112" s="174" t="s">
        <v>74</v>
      </c>
      <c r="E1112" s="186" t="s">
        <v>1676</v>
      </c>
      <c r="F1112" s="186" t="s">
        <v>1677</v>
      </c>
      <c r="G1112" s="173"/>
      <c r="H1112" s="173"/>
      <c r="I1112" s="176"/>
      <c r="J1112" s="187">
        <f>BK1112</f>
        <v>0</v>
      </c>
      <c r="K1112" s="173"/>
      <c r="L1112" s="178"/>
      <c r="M1112" s="179"/>
      <c r="N1112" s="180"/>
      <c r="O1112" s="180"/>
      <c r="P1112" s="181">
        <f>SUM(P1113:P1114)</f>
        <v>0</v>
      </c>
      <c r="Q1112" s="180"/>
      <c r="R1112" s="181">
        <f>SUM(R1113:R1114)</f>
        <v>0</v>
      </c>
      <c r="S1112" s="180"/>
      <c r="T1112" s="182">
        <f>SUM(T1113:T1114)</f>
        <v>0</v>
      </c>
      <c r="AR1112" s="183" t="s">
        <v>85</v>
      </c>
      <c r="AT1112" s="184" t="s">
        <v>74</v>
      </c>
      <c r="AU1112" s="184" t="s">
        <v>83</v>
      </c>
      <c r="AY1112" s="183" t="s">
        <v>137</v>
      </c>
      <c r="BK1112" s="185">
        <f>SUM(BK1113:BK1114)</f>
        <v>0</v>
      </c>
    </row>
    <row r="1113" spans="1:65" s="2" customFormat="1" ht="16.5" customHeight="1">
      <c r="A1113" s="35"/>
      <c r="B1113" s="36"/>
      <c r="C1113" s="188" t="s">
        <v>1678</v>
      </c>
      <c r="D1113" s="188" t="s">
        <v>139</v>
      </c>
      <c r="E1113" s="189" t="s">
        <v>1679</v>
      </c>
      <c r="F1113" s="190" t="s">
        <v>1680</v>
      </c>
      <c r="G1113" s="191" t="s">
        <v>224</v>
      </c>
      <c r="H1113" s="192">
        <v>20</v>
      </c>
      <c r="I1113" s="193"/>
      <c r="J1113" s="194">
        <f>ROUND(I1113*H1113,2)</f>
        <v>0</v>
      </c>
      <c r="K1113" s="190" t="s">
        <v>19</v>
      </c>
      <c r="L1113" s="40"/>
      <c r="M1113" s="195" t="s">
        <v>19</v>
      </c>
      <c r="N1113" s="196" t="s">
        <v>46</v>
      </c>
      <c r="O1113" s="65"/>
      <c r="P1113" s="197">
        <f>O1113*H1113</f>
        <v>0</v>
      </c>
      <c r="Q1113" s="197">
        <v>0</v>
      </c>
      <c r="R1113" s="197">
        <f>Q1113*H1113</f>
        <v>0</v>
      </c>
      <c r="S1113" s="197">
        <v>0</v>
      </c>
      <c r="T1113" s="198">
        <f>S1113*H1113</f>
        <v>0</v>
      </c>
      <c r="U1113" s="35"/>
      <c r="V1113" s="35"/>
      <c r="W1113" s="35"/>
      <c r="X1113" s="35"/>
      <c r="Y1113" s="35"/>
      <c r="Z1113" s="35"/>
      <c r="AA1113" s="35"/>
      <c r="AB1113" s="35"/>
      <c r="AC1113" s="35"/>
      <c r="AD1113" s="35"/>
      <c r="AE1113" s="35"/>
      <c r="AR1113" s="199" t="s">
        <v>178</v>
      </c>
      <c r="AT1113" s="199" t="s">
        <v>139</v>
      </c>
      <c r="AU1113" s="199" t="s">
        <v>85</v>
      </c>
      <c r="AY1113" s="18" t="s">
        <v>137</v>
      </c>
      <c r="BE1113" s="200">
        <f>IF(N1113="základní",J1113,0)</f>
        <v>0</v>
      </c>
      <c r="BF1113" s="200">
        <f>IF(N1113="snížená",J1113,0)</f>
        <v>0</v>
      </c>
      <c r="BG1113" s="200">
        <f>IF(N1113="zákl. přenesená",J1113,0)</f>
        <v>0</v>
      </c>
      <c r="BH1113" s="200">
        <f>IF(N1113="sníž. přenesená",J1113,0)</f>
        <v>0</v>
      </c>
      <c r="BI1113" s="200">
        <f>IF(N1113="nulová",J1113,0)</f>
        <v>0</v>
      </c>
      <c r="BJ1113" s="18" t="s">
        <v>83</v>
      </c>
      <c r="BK1113" s="200">
        <f>ROUND(I1113*H1113,2)</f>
        <v>0</v>
      </c>
      <c r="BL1113" s="18" t="s">
        <v>178</v>
      </c>
      <c r="BM1113" s="199" t="s">
        <v>1681</v>
      </c>
    </row>
    <row r="1114" spans="1:65" s="2" customFormat="1" ht="16.5" customHeight="1">
      <c r="A1114" s="35"/>
      <c r="B1114" s="36"/>
      <c r="C1114" s="188" t="s">
        <v>1076</v>
      </c>
      <c r="D1114" s="188" t="s">
        <v>139</v>
      </c>
      <c r="E1114" s="189" t="s">
        <v>1682</v>
      </c>
      <c r="F1114" s="190" t="s">
        <v>1683</v>
      </c>
      <c r="G1114" s="191" t="s">
        <v>177</v>
      </c>
      <c r="H1114" s="192">
        <v>0.008</v>
      </c>
      <c r="I1114" s="193"/>
      <c r="J1114" s="194">
        <f>ROUND(I1114*H1114,2)</f>
        <v>0</v>
      </c>
      <c r="K1114" s="190" t="s">
        <v>19</v>
      </c>
      <c r="L1114" s="40"/>
      <c r="M1114" s="195" t="s">
        <v>19</v>
      </c>
      <c r="N1114" s="196" t="s">
        <v>46</v>
      </c>
      <c r="O1114" s="65"/>
      <c r="P1114" s="197">
        <f>O1114*H1114</f>
        <v>0</v>
      </c>
      <c r="Q1114" s="197">
        <v>0</v>
      </c>
      <c r="R1114" s="197">
        <f>Q1114*H1114</f>
        <v>0</v>
      </c>
      <c r="S1114" s="197">
        <v>0</v>
      </c>
      <c r="T1114" s="198">
        <f>S1114*H1114</f>
        <v>0</v>
      </c>
      <c r="U1114" s="35"/>
      <c r="V1114" s="35"/>
      <c r="W1114" s="35"/>
      <c r="X1114" s="35"/>
      <c r="Y1114" s="35"/>
      <c r="Z1114" s="35"/>
      <c r="AA1114" s="35"/>
      <c r="AB1114" s="35"/>
      <c r="AC1114" s="35"/>
      <c r="AD1114" s="35"/>
      <c r="AE1114" s="35"/>
      <c r="AR1114" s="199" t="s">
        <v>178</v>
      </c>
      <c r="AT1114" s="199" t="s">
        <v>139</v>
      </c>
      <c r="AU1114" s="199" t="s">
        <v>85</v>
      </c>
      <c r="AY1114" s="18" t="s">
        <v>137</v>
      </c>
      <c r="BE1114" s="200">
        <f>IF(N1114="základní",J1114,0)</f>
        <v>0</v>
      </c>
      <c r="BF1114" s="200">
        <f>IF(N1114="snížená",J1114,0)</f>
        <v>0</v>
      </c>
      <c r="BG1114" s="200">
        <f>IF(N1114="zákl. přenesená",J1114,0)</f>
        <v>0</v>
      </c>
      <c r="BH1114" s="200">
        <f>IF(N1114="sníž. přenesená",J1114,0)</f>
        <v>0</v>
      </c>
      <c r="BI1114" s="200">
        <f>IF(N1114="nulová",J1114,0)</f>
        <v>0</v>
      </c>
      <c r="BJ1114" s="18" t="s">
        <v>83</v>
      </c>
      <c r="BK1114" s="200">
        <f>ROUND(I1114*H1114,2)</f>
        <v>0</v>
      </c>
      <c r="BL1114" s="18" t="s">
        <v>178</v>
      </c>
      <c r="BM1114" s="199" t="s">
        <v>1684</v>
      </c>
    </row>
    <row r="1115" spans="2:63" s="12" customFormat="1" ht="22.9" customHeight="1">
      <c r="B1115" s="172"/>
      <c r="C1115" s="173"/>
      <c r="D1115" s="174" t="s">
        <v>74</v>
      </c>
      <c r="E1115" s="186" t="s">
        <v>1685</v>
      </c>
      <c r="F1115" s="186" t="s">
        <v>1686</v>
      </c>
      <c r="G1115" s="173"/>
      <c r="H1115" s="173"/>
      <c r="I1115" s="176"/>
      <c r="J1115" s="187">
        <f>BK1115</f>
        <v>0</v>
      </c>
      <c r="K1115" s="173"/>
      <c r="L1115" s="178"/>
      <c r="M1115" s="179"/>
      <c r="N1115" s="180"/>
      <c r="O1115" s="180"/>
      <c r="P1115" s="181">
        <f>SUM(P1116:P1128)</f>
        <v>0</v>
      </c>
      <c r="Q1115" s="180"/>
      <c r="R1115" s="181">
        <f>SUM(R1116:R1128)</f>
        <v>0</v>
      </c>
      <c r="S1115" s="180"/>
      <c r="T1115" s="182">
        <f>SUM(T1116:T1128)</f>
        <v>0</v>
      </c>
      <c r="AR1115" s="183" t="s">
        <v>85</v>
      </c>
      <c r="AT1115" s="184" t="s">
        <v>74</v>
      </c>
      <c r="AU1115" s="184" t="s">
        <v>83</v>
      </c>
      <c r="AY1115" s="183" t="s">
        <v>137</v>
      </c>
      <c r="BK1115" s="185">
        <f>SUM(BK1116:BK1128)</f>
        <v>0</v>
      </c>
    </row>
    <row r="1116" spans="1:65" s="2" customFormat="1" ht="16.5" customHeight="1">
      <c r="A1116" s="35"/>
      <c r="B1116" s="36"/>
      <c r="C1116" s="188" t="s">
        <v>1687</v>
      </c>
      <c r="D1116" s="188" t="s">
        <v>139</v>
      </c>
      <c r="E1116" s="189" t="s">
        <v>1688</v>
      </c>
      <c r="F1116" s="190" t="s">
        <v>1689</v>
      </c>
      <c r="G1116" s="191" t="s">
        <v>224</v>
      </c>
      <c r="H1116" s="192">
        <v>2</v>
      </c>
      <c r="I1116" s="193"/>
      <c r="J1116" s="194">
        <f aca="true" t="shared" si="50" ref="J1116:J1128">ROUND(I1116*H1116,2)</f>
        <v>0</v>
      </c>
      <c r="K1116" s="190" t="s">
        <v>19</v>
      </c>
      <c r="L1116" s="40"/>
      <c r="M1116" s="195" t="s">
        <v>19</v>
      </c>
      <c r="N1116" s="196" t="s">
        <v>46</v>
      </c>
      <c r="O1116" s="65"/>
      <c r="P1116" s="197">
        <f aca="true" t="shared" si="51" ref="P1116:P1128">O1116*H1116</f>
        <v>0</v>
      </c>
      <c r="Q1116" s="197">
        <v>0</v>
      </c>
      <c r="R1116" s="197">
        <f aca="true" t="shared" si="52" ref="R1116:R1128">Q1116*H1116</f>
        <v>0</v>
      </c>
      <c r="S1116" s="197">
        <v>0</v>
      </c>
      <c r="T1116" s="198">
        <f aca="true" t="shared" si="53" ref="T1116:T1128">S1116*H1116</f>
        <v>0</v>
      </c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R1116" s="199" t="s">
        <v>178</v>
      </c>
      <c r="AT1116" s="199" t="s">
        <v>139</v>
      </c>
      <c r="AU1116" s="199" t="s">
        <v>85</v>
      </c>
      <c r="AY1116" s="18" t="s">
        <v>137</v>
      </c>
      <c r="BE1116" s="200">
        <f aca="true" t="shared" si="54" ref="BE1116:BE1128">IF(N1116="základní",J1116,0)</f>
        <v>0</v>
      </c>
      <c r="BF1116" s="200">
        <f aca="true" t="shared" si="55" ref="BF1116:BF1128">IF(N1116="snížená",J1116,0)</f>
        <v>0</v>
      </c>
      <c r="BG1116" s="200">
        <f aca="true" t="shared" si="56" ref="BG1116:BG1128">IF(N1116="zákl. přenesená",J1116,0)</f>
        <v>0</v>
      </c>
      <c r="BH1116" s="200">
        <f aca="true" t="shared" si="57" ref="BH1116:BH1128">IF(N1116="sníž. přenesená",J1116,0)</f>
        <v>0</v>
      </c>
      <c r="BI1116" s="200">
        <f aca="true" t="shared" si="58" ref="BI1116:BI1128">IF(N1116="nulová",J1116,0)</f>
        <v>0</v>
      </c>
      <c r="BJ1116" s="18" t="s">
        <v>83</v>
      </c>
      <c r="BK1116" s="200">
        <f aca="true" t="shared" si="59" ref="BK1116:BK1128">ROUND(I1116*H1116,2)</f>
        <v>0</v>
      </c>
      <c r="BL1116" s="18" t="s">
        <v>178</v>
      </c>
      <c r="BM1116" s="199" t="s">
        <v>1690</v>
      </c>
    </row>
    <row r="1117" spans="1:65" s="2" customFormat="1" ht="16.5" customHeight="1">
      <c r="A1117" s="35"/>
      <c r="B1117" s="36"/>
      <c r="C1117" s="188" t="s">
        <v>1079</v>
      </c>
      <c r="D1117" s="188" t="s">
        <v>139</v>
      </c>
      <c r="E1117" s="189" t="s">
        <v>1691</v>
      </c>
      <c r="F1117" s="190" t="s">
        <v>1692</v>
      </c>
      <c r="G1117" s="191" t="s">
        <v>273</v>
      </c>
      <c r="H1117" s="192">
        <v>2</v>
      </c>
      <c r="I1117" s="193"/>
      <c r="J1117" s="194">
        <f t="shared" si="50"/>
        <v>0</v>
      </c>
      <c r="K1117" s="190" t="s">
        <v>19</v>
      </c>
      <c r="L1117" s="40"/>
      <c r="M1117" s="195" t="s">
        <v>19</v>
      </c>
      <c r="N1117" s="196" t="s">
        <v>46</v>
      </c>
      <c r="O1117" s="65"/>
      <c r="P1117" s="197">
        <f t="shared" si="51"/>
        <v>0</v>
      </c>
      <c r="Q1117" s="197">
        <v>0</v>
      </c>
      <c r="R1117" s="197">
        <f t="shared" si="52"/>
        <v>0</v>
      </c>
      <c r="S1117" s="197">
        <v>0</v>
      </c>
      <c r="T1117" s="198">
        <f t="shared" si="53"/>
        <v>0</v>
      </c>
      <c r="U1117" s="35"/>
      <c r="V1117" s="35"/>
      <c r="W1117" s="35"/>
      <c r="X1117" s="35"/>
      <c r="Y1117" s="35"/>
      <c r="Z1117" s="35"/>
      <c r="AA1117" s="35"/>
      <c r="AB1117" s="35"/>
      <c r="AC1117" s="35"/>
      <c r="AD1117" s="35"/>
      <c r="AE1117" s="35"/>
      <c r="AR1117" s="199" t="s">
        <v>178</v>
      </c>
      <c r="AT1117" s="199" t="s">
        <v>139</v>
      </c>
      <c r="AU1117" s="199" t="s">
        <v>85</v>
      </c>
      <c r="AY1117" s="18" t="s">
        <v>137</v>
      </c>
      <c r="BE1117" s="200">
        <f t="shared" si="54"/>
        <v>0</v>
      </c>
      <c r="BF1117" s="200">
        <f t="shared" si="55"/>
        <v>0</v>
      </c>
      <c r="BG1117" s="200">
        <f t="shared" si="56"/>
        <v>0</v>
      </c>
      <c r="BH1117" s="200">
        <f t="shared" si="57"/>
        <v>0</v>
      </c>
      <c r="BI1117" s="200">
        <f t="shared" si="58"/>
        <v>0</v>
      </c>
      <c r="BJ1117" s="18" t="s">
        <v>83</v>
      </c>
      <c r="BK1117" s="200">
        <f t="shared" si="59"/>
        <v>0</v>
      </c>
      <c r="BL1117" s="18" t="s">
        <v>178</v>
      </c>
      <c r="BM1117" s="199" t="s">
        <v>1693</v>
      </c>
    </row>
    <row r="1118" spans="1:65" s="2" customFormat="1" ht="16.5" customHeight="1">
      <c r="A1118" s="35"/>
      <c r="B1118" s="36"/>
      <c r="C1118" s="188" t="s">
        <v>1694</v>
      </c>
      <c r="D1118" s="188" t="s">
        <v>139</v>
      </c>
      <c r="E1118" s="189" t="s">
        <v>1695</v>
      </c>
      <c r="F1118" s="190" t="s">
        <v>1696</v>
      </c>
      <c r="G1118" s="191" t="s">
        <v>273</v>
      </c>
      <c r="H1118" s="192">
        <v>4</v>
      </c>
      <c r="I1118" s="193"/>
      <c r="J1118" s="194">
        <f t="shared" si="50"/>
        <v>0</v>
      </c>
      <c r="K1118" s="190" t="s">
        <v>19</v>
      </c>
      <c r="L1118" s="40"/>
      <c r="M1118" s="195" t="s">
        <v>19</v>
      </c>
      <c r="N1118" s="196" t="s">
        <v>46</v>
      </c>
      <c r="O1118" s="65"/>
      <c r="P1118" s="197">
        <f t="shared" si="51"/>
        <v>0</v>
      </c>
      <c r="Q1118" s="197">
        <v>0</v>
      </c>
      <c r="R1118" s="197">
        <f t="shared" si="52"/>
        <v>0</v>
      </c>
      <c r="S1118" s="197">
        <v>0</v>
      </c>
      <c r="T1118" s="198">
        <f t="shared" si="53"/>
        <v>0</v>
      </c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R1118" s="199" t="s">
        <v>178</v>
      </c>
      <c r="AT1118" s="199" t="s">
        <v>139</v>
      </c>
      <c r="AU1118" s="199" t="s">
        <v>85</v>
      </c>
      <c r="AY1118" s="18" t="s">
        <v>137</v>
      </c>
      <c r="BE1118" s="200">
        <f t="shared" si="54"/>
        <v>0</v>
      </c>
      <c r="BF1118" s="200">
        <f t="shared" si="55"/>
        <v>0</v>
      </c>
      <c r="BG1118" s="200">
        <f t="shared" si="56"/>
        <v>0</v>
      </c>
      <c r="BH1118" s="200">
        <f t="shared" si="57"/>
        <v>0</v>
      </c>
      <c r="BI1118" s="200">
        <f t="shared" si="58"/>
        <v>0</v>
      </c>
      <c r="BJ1118" s="18" t="s">
        <v>83</v>
      </c>
      <c r="BK1118" s="200">
        <f t="shared" si="59"/>
        <v>0</v>
      </c>
      <c r="BL1118" s="18" t="s">
        <v>178</v>
      </c>
      <c r="BM1118" s="199" t="s">
        <v>1697</v>
      </c>
    </row>
    <row r="1119" spans="1:65" s="2" customFormat="1" ht="16.5" customHeight="1">
      <c r="A1119" s="35"/>
      <c r="B1119" s="36"/>
      <c r="C1119" s="188" t="s">
        <v>1083</v>
      </c>
      <c r="D1119" s="188" t="s">
        <v>139</v>
      </c>
      <c r="E1119" s="189" t="s">
        <v>1698</v>
      </c>
      <c r="F1119" s="190" t="s">
        <v>1699</v>
      </c>
      <c r="G1119" s="191" t="s">
        <v>273</v>
      </c>
      <c r="H1119" s="192">
        <v>2</v>
      </c>
      <c r="I1119" s="193"/>
      <c r="J1119" s="194">
        <f t="shared" si="50"/>
        <v>0</v>
      </c>
      <c r="K1119" s="190" t="s">
        <v>19</v>
      </c>
      <c r="L1119" s="40"/>
      <c r="M1119" s="195" t="s">
        <v>19</v>
      </c>
      <c r="N1119" s="196" t="s">
        <v>46</v>
      </c>
      <c r="O1119" s="65"/>
      <c r="P1119" s="197">
        <f t="shared" si="51"/>
        <v>0</v>
      </c>
      <c r="Q1119" s="197">
        <v>0</v>
      </c>
      <c r="R1119" s="197">
        <f t="shared" si="52"/>
        <v>0</v>
      </c>
      <c r="S1119" s="197">
        <v>0</v>
      </c>
      <c r="T1119" s="198">
        <f t="shared" si="53"/>
        <v>0</v>
      </c>
      <c r="U1119" s="35"/>
      <c r="V1119" s="35"/>
      <c r="W1119" s="35"/>
      <c r="X1119" s="35"/>
      <c r="Y1119" s="35"/>
      <c r="Z1119" s="35"/>
      <c r="AA1119" s="35"/>
      <c r="AB1119" s="35"/>
      <c r="AC1119" s="35"/>
      <c r="AD1119" s="35"/>
      <c r="AE1119" s="35"/>
      <c r="AR1119" s="199" t="s">
        <v>178</v>
      </c>
      <c r="AT1119" s="199" t="s">
        <v>139</v>
      </c>
      <c r="AU1119" s="199" t="s">
        <v>85</v>
      </c>
      <c r="AY1119" s="18" t="s">
        <v>137</v>
      </c>
      <c r="BE1119" s="200">
        <f t="shared" si="54"/>
        <v>0</v>
      </c>
      <c r="BF1119" s="200">
        <f t="shared" si="55"/>
        <v>0</v>
      </c>
      <c r="BG1119" s="200">
        <f t="shared" si="56"/>
        <v>0</v>
      </c>
      <c r="BH1119" s="200">
        <f t="shared" si="57"/>
        <v>0</v>
      </c>
      <c r="BI1119" s="200">
        <f t="shared" si="58"/>
        <v>0</v>
      </c>
      <c r="BJ1119" s="18" t="s">
        <v>83</v>
      </c>
      <c r="BK1119" s="200">
        <f t="shared" si="59"/>
        <v>0</v>
      </c>
      <c r="BL1119" s="18" t="s">
        <v>178</v>
      </c>
      <c r="BM1119" s="199" t="s">
        <v>1700</v>
      </c>
    </row>
    <row r="1120" spans="1:65" s="2" customFormat="1" ht="16.5" customHeight="1">
      <c r="A1120" s="35"/>
      <c r="B1120" s="36"/>
      <c r="C1120" s="188" t="s">
        <v>1701</v>
      </c>
      <c r="D1120" s="188" t="s">
        <v>139</v>
      </c>
      <c r="E1120" s="189" t="s">
        <v>1702</v>
      </c>
      <c r="F1120" s="190" t="s">
        <v>1703</v>
      </c>
      <c r="G1120" s="191" t="s">
        <v>273</v>
      </c>
      <c r="H1120" s="192">
        <v>2</v>
      </c>
      <c r="I1120" s="193"/>
      <c r="J1120" s="194">
        <f t="shared" si="50"/>
        <v>0</v>
      </c>
      <c r="K1120" s="190" t="s">
        <v>19</v>
      </c>
      <c r="L1120" s="40"/>
      <c r="M1120" s="195" t="s">
        <v>19</v>
      </c>
      <c r="N1120" s="196" t="s">
        <v>46</v>
      </c>
      <c r="O1120" s="65"/>
      <c r="P1120" s="197">
        <f t="shared" si="51"/>
        <v>0</v>
      </c>
      <c r="Q1120" s="197">
        <v>0</v>
      </c>
      <c r="R1120" s="197">
        <f t="shared" si="52"/>
        <v>0</v>
      </c>
      <c r="S1120" s="197">
        <v>0</v>
      </c>
      <c r="T1120" s="198">
        <f t="shared" si="53"/>
        <v>0</v>
      </c>
      <c r="U1120" s="35"/>
      <c r="V1120" s="35"/>
      <c r="W1120" s="35"/>
      <c r="X1120" s="35"/>
      <c r="Y1120" s="35"/>
      <c r="Z1120" s="35"/>
      <c r="AA1120" s="35"/>
      <c r="AB1120" s="35"/>
      <c r="AC1120" s="35"/>
      <c r="AD1120" s="35"/>
      <c r="AE1120" s="35"/>
      <c r="AR1120" s="199" t="s">
        <v>178</v>
      </c>
      <c r="AT1120" s="199" t="s">
        <v>139</v>
      </c>
      <c r="AU1120" s="199" t="s">
        <v>85</v>
      </c>
      <c r="AY1120" s="18" t="s">
        <v>137</v>
      </c>
      <c r="BE1120" s="200">
        <f t="shared" si="54"/>
        <v>0</v>
      </c>
      <c r="BF1120" s="200">
        <f t="shared" si="55"/>
        <v>0</v>
      </c>
      <c r="BG1120" s="200">
        <f t="shared" si="56"/>
        <v>0</v>
      </c>
      <c r="BH1120" s="200">
        <f t="shared" si="57"/>
        <v>0</v>
      </c>
      <c r="BI1120" s="200">
        <f t="shared" si="58"/>
        <v>0</v>
      </c>
      <c r="BJ1120" s="18" t="s">
        <v>83</v>
      </c>
      <c r="BK1120" s="200">
        <f t="shared" si="59"/>
        <v>0</v>
      </c>
      <c r="BL1120" s="18" t="s">
        <v>178</v>
      </c>
      <c r="BM1120" s="199" t="s">
        <v>1704</v>
      </c>
    </row>
    <row r="1121" spans="1:65" s="2" customFormat="1" ht="16.5" customHeight="1">
      <c r="A1121" s="35"/>
      <c r="B1121" s="36"/>
      <c r="C1121" s="188" t="s">
        <v>1086</v>
      </c>
      <c r="D1121" s="188" t="s">
        <v>139</v>
      </c>
      <c r="E1121" s="189" t="s">
        <v>1705</v>
      </c>
      <c r="F1121" s="190" t="s">
        <v>1706</v>
      </c>
      <c r="G1121" s="191" t="s">
        <v>273</v>
      </c>
      <c r="H1121" s="192">
        <v>4</v>
      </c>
      <c r="I1121" s="193"/>
      <c r="J1121" s="194">
        <f t="shared" si="50"/>
        <v>0</v>
      </c>
      <c r="K1121" s="190" t="s">
        <v>19</v>
      </c>
      <c r="L1121" s="40"/>
      <c r="M1121" s="195" t="s">
        <v>19</v>
      </c>
      <c r="N1121" s="196" t="s">
        <v>46</v>
      </c>
      <c r="O1121" s="65"/>
      <c r="P1121" s="197">
        <f t="shared" si="51"/>
        <v>0</v>
      </c>
      <c r="Q1121" s="197">
        <v>0</v>
      </c>
      <c r="R1121" s="197">
        <f t="shared" si="52"/>
        <v>0</v>
      </c>
      <c r="S1121" s="197">
        <v>0</v>
      </c>
      <c r="T1121" s="198">
        <f t="shared" si="53"/>
        <v>0</v>
      </c>
      <c r="U1121" s="35"/>
      <c r="V1121" s="35"/>
      <c r="W1121" s="35"/>
      <c r="X1121" s="35"/>
      <c r="Y1121" s="35"/>
      <c r="Z1121" s="35"/>
      <c r="AA1121" s="35"/>
      <c r="AB1121" s="35"/>
      <c r="AC1121" s="35"/>
      <c r="AD1121" s="35"/>
      <c r="AE1121" s="35"/>
      <c r="AR1121" s="199" t="s">
        <v>178</v>
      </c>
      <c r="AT1121" s="199" t="s">
        <v>139</v>
      </c>
      <c r="AU1121" s="199" t="s">
        <v>85</v>
      </c>
      <c r="AY1121" s="18" t="s">
        <v>137</v>
      </c>
      <c r="BE1121" s="200">
        <f t="shared" si="54"/>
        <v>0</v>
      </c>
      <c r="BF1121" s="200">
        <f t="shared" si="55"/>
        <v>0</v>
      </c>
      <c r="BG1121" s="200">
        <f t="shared" si="56"/>
        <v>0</v>
      </c>
      <c r="BH1121" s="200">
        <f t="shared" si="57"/>
        <v>0</v>
      </c>
      <c r="BI1121" s="200">
        <f t="shared" si="58"/>
        <v>0</v>
      </c>
      <c r="BJ1121" s="18" t="s">
        <v>83</v>
      </c>
      <c r="BK1121" s="200">
        <f t="shared" si="59"/>
        <v>0</v>
      </c>
      <c r="BL1121" s="18" t="s">
        <v>178</v>
      </c>
      <c r="BM1121" s="199" t="s">
        <v>1707</v>
      </c>
    </row>
    <row r="1122" spans="1:65" s="2" customFormat="1" ht="16.5" customHeight="1">
      <c r="A1122" s="35"/>
      <c r="B1122" s="36"/>
      <c r="C1122" s="188" t="s">
        <v>1708</v>
      </c>
      <c r="D1122" s="188" t="s">
        <v>139</v>
      </c>
      <c r="E1122" s="189" t="s">
        <v>1709</v>
      </c>
      <c r="F1122" s="190" t="s">
        <v>1710</v>
      </c>
      <c r="G1122" s="191" t="s">
        <v>273</v>
      </c>
      <c r="H1122" s="192">
        <v>4</v>
      </c>
      <c r="I1122" s="193"/>
      <c r="J1122" s="194">
        <f t="shared" si="50"/>
        <v>0</v>
      </c>
      <c r="K1122" s="190" t="s">
        <v>19</v>
      </c>
      <c r="L1122" s="40"/>
      <c r="M1122" s="195" t="s">
        <v>19</v>
      </c>
      <c r="N1122" s="196" t="s">
        <v>46</v>
      </c>
      <c r="O1122" s="65"/>
      <c r="P1122" s="197">
        <f t="shared" si="51"/>
        <v>0</v>
      </c>
      <c r="Q1122" s="197">
        <v>0</v>
      </c>
      <c r="R1122" s="197">
        <f t="shared" si="52"/>
        <v>0</v>
      </c>
      <c r="S1122" s="197">
        <v>0</v>
      </c>
      <c r="T1122" s="198">
        <f t="shared" si="53"/>
        <v>0</v>
      </c>
      <c r="U1122" s="35"/>
      <c r="V1122" s="35"/>
      <c r="W1122" s="35"/>
      <c r="X1122" s="35"/>
      <c r="Y1122" s="35"/>
      <c r="Z1122" s="35"/>
      <c r="AA1122" s="35"/>
      <c r="AB1122" s="35"/>
      <c r="AC1122" s="35"/>
      <c r="AD1122" s="35"/>
      <c r="AE1122" s="35"/>
      <c r="AR1122" s="199" t="s">
        <v>178</v>
      </c>
      <c r="AT1122" s="199" t="s">
        <v>139</v>
      </c>
      <c r="AU1122" s="199" t="s">
        <v>85</v>
      </c>
      <c r="AY1122" s="18" t="s">
        <v>137</v>
      </c>
      <c r="BE1122" s="200">
        <f t="shared" si="54"/>
        <v>0</v>
      </c>
      <c r="BF1122" s="200">
        <f t="shared" si="55"/>
        <v>0</v>
      </c>
      <c r="BG1122" s="200">
        <f t="shared" si="56"/>
        <v>0</v>
      </c>
      <c r="BH1122" s="200">
        <f t="shared" si="57"/>
        <v>0</v>
      </c>
      <c r="BI1122" s="200">
        <f t="shared" si="58"/>
        <v>0</v>
      </c>
      <c r="BJ1122" s="18" t="s">
        <v>83</v>
      </c>
      <c r="BK1122" s="200">
        <f t="shared" si="59"/>
        <v>0</v>
      </c>
      <c r="BL1122" s="18" t="s">
        <v>178</v>
      </c>
      <c r="BM1122" s="199" t="s">
        <v>1711</v>
      </c>
    </row>
    <row r="1123" spans="1:65" s="2" customFormat="1" ht="16.5" customHeight="1">
      <c r="A1123" s="35"/>
      <c r="B1123" s="36"/>
      <c r="C1123" s="188" t="s">
        <v>1091</v>
      </c>
      <c r="D1123" s="188" t="s">
        <v>139</v>
      </c>
      <c r="E1123" s="189" t="s">
        <v>1712</v>
      </c>
      <c r="F1123" s="190" t="s">
        <v>1713</v>
      </c>
      <c r="G1123" s="191" t="s">
        <v>273</v>
      </c>
      <c r="H1123" s="192">
        <v>1</v>
      </c>
      <c r="I1123" s="193"/>
      <c r="J1123" s="194">
        <f t="shared" si="50"/>
        <v>0</v>
      </c>
      <c r="K1123" s="190" t="s">
        <v>19</v>
      </c>
      <c r="L1123" s="40"/>
      <c r="M1123" s="195" t="s">
        <v>19</v>
      </c>
      <c r="N1123" s="196" t="s">
        <v>46</v>
      </c>
      <c r="O1123" s="65"/>
      <c r="P1123" s="197">
        <f t="shared" si="51"/>
        <v>0</v>
      </c>
      <c r="Q1123" s="197">
        <v>0</v>
      </c>
      <c r="R1123" s="197">
        <f t="shared" si="52"/>
        <v>0</v>
      </c>
      <c r="S1123" s="197">
        <v>0</v>
      </c>
      <c r="T1123" s="198">
        <f t="shared" si="53"/>
        <v>0</v>
      </c>
      <c r="U1123" s="35"/>
      <c r="V1123" s="35"/>
      <c r="W1123" s="35"/>
      <c r="X1123" s="35"/>
      <c r="Y1123" s="35"/>
      <c r="Z1123" s="35"/>
      <c r="AA1123" s="35"/>
      <c r="AB1123" s="35"/>
      <c r="AC1123" s="35"/>
      <c r="AD1123" s="35"/>
      <c r="AE1123" s="35"/>
      <c r="AR1123" s="199" t="s">
        <v>178</v>
      </c>
      <c r="AT1123" s="199" t="s">
        <v>139</v>
      </c>
      <c r="AU1123" s="199" t="s">
        <v>85</v>
      </c>
      <c r="AY1123" s="18" t="s">
        <v>137</v>
      </c>
      <c r="BE1123" s="200">
        <f t="shared" si="54"/>
        <v>0</v>
      </c>
      <c r="BF1123" s="200">
        <f t="shared" si="55"/>
        <v>0</v>
      </c>
      <c r="BG1123" s="200">
        <f t="shared" si="56"/>
        <v>0</v>
      </c>
      <c r="BH1123" s="200">
        <f t="shared" si="57"/>
        <v>0</v>
      </c>
      <c r="BI1123" s="200">
        <f t="shared" si="58"/>
        <v>0</v>
      </c>
      <c r="BJ1123" s="18" t="s">
        <v>83</v>
      </c>
      <c r="BK1123" s="200">
        <f t="shared" si="59"/>
        <v>0</v>
      </c>
      <c r="BL1123" s="18" t="s">
        <v>178</v>
      </c>
      <c r="BM1123" s="199" t="s">
        <v>1714</v>
      </c>
    </row>
    <row r="1124" spans="1:65" s="2" customFormat="1" ht="16.5" customHeight="1">
      <c r="A1124" s="35"/>
      <c r="B1124" s="36"/>
      <c r="C1124" s="188" t="s">
        <v>1715</v>
      </c>
      <c r="D1124" s="188" t="s">
        <v>139</v>
      </c>
      <c r="E1124" s="189" t="s">
        <v>1716</v>
      </c>
      <c r="F1124" s="190" t="s">
        <v>1717</v>
      </c>
      <c r="G1124" s="191" t="s">
        <v>1592</v>
      </c>
      <c r="H1124" s="192">
        <v>22</v>
      </c>
      <c r="I1124" s="193"/>
      <c r="J1124" s="194">
        <f t="shared" si="50"/>
        <v>0</v>
      </c>
      <c r="K1124" s="190" t="s">
        <v>19</v>
      </c>
      <c r="L1124" s="40"/>
      <c r="M1124" s="195" t="s">
        <v>19</v>
      </c>
      <c r="N1124" s="196" t="s">
        <v>46</v>
      </c>
      <c r="O1124" s="65"/>
      <c r="P1124" s="197">
        <f t="shared" si="51"/>
        <v>0</v>
      </c>
      <c r="Q1124" s="197">
        <v>0</v>
      </c>
      <c r="R1124" s="197">
        <f t="shared" si="52"/>
        <v>0</v>
      </c>
      <c r="S1124" s="197">
        <v>0</v>
      </c>
      <c r="T1124" s="198">
        <f t="shared" si="53"/>
        <v>0</v>
      </c>
      <c r="U1124" s="35"/>
      <c r="V1124" s="35"/>
      <c r="W1124" s="35"/>
      <c r="X1124" s="35"/>
      <c r="Y1124" s="35"/>
      <c r="Z1124" s="35"/>
      <c r="AA1124" s="35"/>
      <c r="AB1124" s="35"/>
      <c r="AC1124" s="35"/>
      <c r="AD1124" s="35"/>
      <c r="AE1124" s="35"/>
      <c r="AR1124" s="199" t="s">
        <v>178</v>
      </c>
      <c r="AT1124" s="199" t="s">
        <v>139</v>
      </c>
      <c r="AU1124" s="199" t="s">
        <v>85</v>
      </c>
      <c r="AY1124" s="18" t="s">
        <v>137</v>
      </c>
      <c r="BE1124" s="200">
        <f t="shared" si="54"/>
        <v>0</v>
      </c>
      <c r="BF1124" s="200">
        <f t="shared" si="55"/>
        <v>0</v>
      </c>
      <c r="BG1124" s="200">
        <f t="shared" si="56"/>
        <v>0</v>
      </c>
      <c r="BH1124" s="200">
        <f t="shared" si="57"/>
        <v>0</v>
      </c>
      <c r="BI1124" s="200">
        <f t="shared" si="58"/>
        <v>0</v>
      </c>
      <c r="BJ1124" s="18" t="s">
        <v>83</v>
      </c>
      <c r="BK1124" s="200">
        <f t="shared" si="59"/>
        <v>0</v>
      </c>
      <c r="BL1124" s="18" t="s">
        <v>178</v>
      </c>
      <c r="BM1124" s="199" t="s">
        <v>1718</v>
      </c>
    </row>
    <row r="1125" spans="1:65" s="2" customFormat="1" ht="16.5" customHeight="1">
      <c r="A1125" s="35"/>
      <c r="B1125" s="36"/>
      <c r="C1125" s="188" t="s">
        <v>1095</v>
      </c>
      <c r="D1125" s="188" t="s">
        <v>139</v>
      </c>
      <c r="E1125" s="189" t="s">
        <v>80</v>
      </c>
      <c r="F1125" s="190" t="s">
        <v>1719</v>
      </c>
      <c r="G1125" s="191" t="s">
        <v>273</v>
      </c>
      <c r="H1125" s="192">
        <v>22</v>
      </c>
      <c r="I1125" s="193"/>
      <c r="J1125" s="194">
        <f t="shared" si="50"/>
        <v>0</v>
      </c>
      <c r="K1125" s="190" t="s">
        <v>19</v>
      </c>
      <c r="L1125" s="40"/>
      <c r="M1125" s="195" t="s">
        <v>19</v>
      </c>
      <c r="N1125" s="196" t="s">
        <v>46</v>
      </c>
      <c r="O1125" s="65"/>
      <c r="P1125" s="197">
        <f t="shared" si="51"/>
        <v>0</v>
      </c>
      <c r="Q1125" s="197">
        <v>0</v>
      </c>
      <c r="R1125" s="197">
        <f t="shared" si="52"/>
        <v>0</v>
      </c>
      <c r="S1125" s="197">
        <v>0</v>
      </c>
      <c r="T1125" s="198">
        <f t="shared" si="53"/>
        <v>0</v>
      </c>
      <c r="U1125" s="35"/>
      <c r="V1125" s="35"/>
      <c r="W1125" s="35"/>
      <c r="X1125" s="35"/>
      <c r="Y1125" s="35"/>
      <c r="Z1125" s="35"/>
      <c r="AA1125" s="35"/>
      <c r="AB1125" s="35"/>
      <c r="AC1125" s="35"/>
      <c r="AD1125" s="35"/>
      <c r="AE1125" s="35"/>
      <c r="AR1125" s="199" t="s">
        <v>178</v>
      </c>
      <c r="AT1125" s="199" t="s">
        <v>139</v>
      </c>
      <c r="AU1125" s="199" t="s">
        <v>85</v>
      </c>
      <c r="AY1125" s="18" t="s">
        <v>137</v>
      </c>
      <c r="BE1125" s="200">
        <f t="shared" si="54"/>
        <v>0</v>
      </c>
      <c r="BF1125" s="200">
        <f t="shared" si="55"/>
        <v>0</v>
      </c>
      <c r="BG1125" s="200">
        <f t="shared" si="56"/>
        <v>0</v>
      </c>
      <c r="BH1125" s="200">
        <f t="shared" si="57"/>
        <v>0</v>
      </c>
      <c r="BI1125" s="200">
        <f t="shared" si="58"/>
        <v>0</v>
      </c>
      <c r="BJ1125" s="18" t="s">
        <v>83</v>
      </c>
      <c r="BK1125" s="200">
        <f t="shared" si="59"/>
        <v>0</v>
      </c>
      <c r="BL1125" s="18" t="s">
        <v>178</v>
      </c>
      <c r="BM1125" s="199" t="s">
        <v>1720</v>
      </c>
    </row>
    <row r="1126" spans="1:65" s="2" customFormat="1" ht="16.5" customHeight="1">
      <c r="A1126" s="35"/>
      <c r="B1126" s="36"/>
      <c r="C1126" s="188" t="s">
        <v>1721</v>
      </c>
      <c r="D1126" s="188" t="s">
        <v>139</v>
      </c>
      <c r="E1126" s="189" t="s">
        <v>1722</v>
      </c>
      <c r="F1126" s="190" t="s">
        <v>1723</v>
      </c>
      <c r="G1126" s="191" t="s">
        <v>1592</v>
      </c>
      <c r="H1126" s="192">
        <v>2</v>
      </c>
      <c r="I1126" s="193"/>
      <c r="J1126" s="194">
        <f t="shared" si="50"/>
        <v>0</v>
      </c>
      <c r="K1126" s="190" t="s">
        <v>19</v>
      </c>
      <c r="L1126" s="40"/>
      <c r="M1126" s="195" t="s">
        <v>19</v>
      </c>
      <c r="N1126" s="196" t="s">
        <v>46</v>
      </c>
      <c r="O1126" s="65"/>
      <c r="P1126" s="197">
        <f t="shared" si="51"/>
        <v>0</v>
      </c>
      <c r="Q1126" s="197">
        <v>0</v>
      </c>
      <c r="R1126" s="197">
        <f t="shared" si="52"/>
        <v>0</v>
      </c>
      <c r="S1126" s="197">
        <v>0</v>
      </c>
      <c r="T1126" s="198">
        <f t="shared" si="53"/>
        <v>0</v>
      </c>
      <c r="U1126" s="35"/>
      <c r="V1126" s="35"/>
      <c r="W1126" s="35"/>
      <c r="X1126" s="35"/>
      <c r="Y1126" s="35"/>
      <c r="Z1126" s="35"/>
      <c r="AA1126" s="35"/>
      <c r="AB1126" s="35"/>
      <c r="AC1126" s="35"/>
      <c r="AD1126" s="35"/>
      <c r="AE1126" s="35"/>
      <c r="AR1126" s="199" t="s">
        <v>178</v>
      </c>
      <c r="AT1126" s="199" t="s">
        <v>139</v>
      </c>
      <c r="AU1126" s="199" t="s">
        <v>85</v>
      </c>
      <c r="AY1126" s="18" t="s">
        <v>137</v>
      </c>
      <c r="BE1126" s="200">
        <f t="shared" si="54"/>
        <v>0</v>
      </c>
      <c r="BF1126" s="200">
        <f t="shared" si="55"/>
        <v>0</v>
      </c>
      <c r="BG1126" s="200">
        <f t="shared" si="56"/>
        <v>0</v>
      </c>
      <c r="BH1126" s="200">
        <f t="shared" si="57"/>
        <v>0</v>
      </c>
      <c r="BI1126" s="200">
        <f t="shared" si="58"/>
        <v>0</v>
      </c>
      <c r="BJ1126" s="18" t="s">
        <v>83</v>
      </c>
      <c r="BK1126" s="200">
        <f t="shared" si="59"/>
        <v>0</v>
      </c>
      <c r="BL1126" s="18" t="s">
        <v>178</v>
      </c>
      <c r="BM1126" s="199" t="s">
        <v>1724</v>
      </c>
    </row>
    <row r="1127" spans="1:65" s="2" customFormat="1" ht="21.75" customHeight="1">
      <c r="A1127" s="35"/>
      <c r="B1127" s="36"/>
      <c r="C1127" s="234" t="s">
        <v>1103</v>
      </c>
      <c r="D1127" s="234" t="s">
        <v>218</v>
      </c>
      <c r="E1127" s="235" t="s">
        <v>86</v>
      </c>
      <c r="F1127" s="236" t="s">
        <v>1725</v>
      </c>
      <c r="G1127" s="237" t="s">
        <v>273</v>
      </c>
      <c r="H1127" s="238">
        <v>2</v>
      </c>
      <c r="I1127" s="239"/>
      <c r="J1127" s="240">
        <f t="shared" si="50"/>
        <v>0</v>
      </c>
      <c r="K1127" s="236" t="s">
        <v>19</v>
      </c>
      <c r="L1127" s="241"/>
      <c r="M1127" s="242" t="s">
        <v>19</v>
      </c>
      <c r="N1127" s="243" t="s">
        <v>46</v>
      </c>
      <c r="O1127" s="65"/>
      <c r="P1127" s="197">
        <f t="shared" si="51"/>
        <v>0</v>
      </c>
      <c r="Q1127" s="197">
        <v>0</v>
      </c>
      <c r="R1127" s="197">
        <f t="shared" si="52"/>
        <v>0</v>
      </c>
      <c r="S1127" s="197">
        <v>0</v>
      </c>
      <c r="T1127" s="198">
        <f t="shared" si="53"/>
        <v>0</v>
      </c>
      <c r="U1127" s="35"/>
      <c r="V1127" s="35"/>
      <c r="W1127" s="35"/>
      <c r="X1127" s="35"/>
      <c r="Y1127" s="35"/>
      <c r="Z1127" s="35"/>
      <c r="AA1127" s="35"/>
      <c r="AB1127" s="35"/>
      <c r="AC1127" s="35"/>
      <c r="AD1127" s="35"/>
      <c r="AE1127" s="35"/>
      <c r="AR1127" s="199" t="s">
        <v>207</v>
      </c>
      <c r="AT1127" s="199" t="s">
        <v>218</v>
      </c>
      <c r="AU1127" s="199" t="s">
        <v>85</v>
      </c>
      <c r="AY1127" s="18" t="s">
        <v>137</v>
      </c>
      <c r="BE1127" s="200">
        <f t="shared" si="54"/>
        <v>0</v>
      </c>
      <c r="BF1127" s="200">
        <f t="shared" si="55"/>
        <v>0</v>
      </c>
      <c r="BG1127" s="200">
        <f t="shared" si="56"/>
        <v>0</v>
      </c>
      <c r="BH1127" s="200">
        <f t="shared" si="57"/>
        <v>0</v>
      </c>
      <c r="BI1127" s="200">
        <f t="shared" si="58"/>
        <v>0</v>
      </c>
      <c r="BJ1127" s="18" t="s">
        <v>83</v>
      </c>
      <c r="BK1127" s="200">
        <f t="shared" si="59"/>
        <v>0</v>
      </c>
      <c r="BL1127" s="18" t="s">
        <v>178</v>
      </c>
      <c r="BM1127" s="199" t="s">
        <v>1726</v>
      </c>
    </row>
    <row r="1128" spans="1:65" s="2" customFormat="1" ht="16.5" customHeight="1">
      <c r="A1128" s="35"/>
      <c r="B1128" s="36"/>
      <c r="C1128" s="188" t="s">
        <v>1727</v>
      </c>
      <c r="D1128" s="188" t="s">
        <v>139</v>
      </c>
      <c r="E1128" s="189" t="s">
        <v>1728</v>
      </c>
      <c r="F1128" s="190" t="s">
        <v>1729</v>
      </c>
      <c r="G1128" s="191" t="s">
        <v>177</v>
      </c>
      <c r="H1128" s="192">
        <v>0.521</v>
      </c>
      <c r="I1128" s="193"/>
      <c r="J1128" s="194">
        <f t="shared" si="50"/>
        <v>0</v>
      </c>
      <c r="K1128" s="190" t="s">
        <v>19</v>
      </c>
      <c r="L1128" s="40"/>
      <c r="M1128" s="195" t="s">
        <v>19</v>
      </c>
      <c r="N1128" s="196" t="s">
        <v>46</v>
      </c>
      <c r="O1128" s="65"/>
      <c r="P1128" s="197">
        <f t="shared" si="51"/>
        <v>0</v>
      </c>
      <c r="Q1128" s="197">
        <v>0</v>
      </c>
      <c r="R1128" s="197">
        <f t="shared" si="52"/>
        <v>0</v>
      </c>
      <c r="S1128" s="197">
        <v>0</v>
      </c>
      <c r="T1128" s="198">
        <f t="shared" si="53"/>
        <v>0</v>
      </c>
      <c r="U1128" s="35"/>
      <c r="V1128" s="35"/>
      <c r="W1128" s="35"/>
      <c r="X1128" s="35"/>
      <c r="Y1128" s="35"/>
      <c r="Z1128" s="35"/>
      <c r="AA1128" s="35"/>
      <c r="AB1128" s="35"/>
      <c r="AC1128" s="35"/>
      <c r="AD1128" s="35"/>
      <c r="AE1128" s="35"/>
      <c r="AR1128" s="199" t="s">
        <v>178</v>
      </c>
      <c r="AT1128" s="199" t="s">
        <v>139</v>
      </c>
      <c r="AU1128" s="199" t="s">
        <v>85</v>
      </c>
      <c r="AY1128" s="18" t="s">
        <v>137</v>
      </c>
      <c r="BE1128" s="200">
        <f t="shared" si="54"/>
        <v>0</v>
      </c>
      <c r="BF1128" s="200">
        <f t="shared" si="55"/>
        <v>0</v>
      </c>
      <c r="BG1128" s="200">
        <f t="shared" si="56"/>
        <v>0</v>
      </c>
      <c r="BH1128" s="200">
        <f t="shared" si="57"/>
        <v>0</v>
      </c>
      <c r="BI1128" s="200">
        <f t="shared" si="58"/>
        <v>0</v>
      </c>
      <c r="BJ1128" s="18" t="s">
        <v>83</v>
      </c>
      <c r="BK1128" s="200">
        <f t="shared" si="59"/>
        <v>0</v>
      </c>
      <c r="BL1128" s="18" t="s">
        <v>178</v>
      </c>
      <c r="BM1128" s="199" t="s">
        <v>1730</v>
      </c>
    </row>
    <row r="1129" spans="2:63" s="12" customFormat="1" ht="22.9" customHeight="1">
      <c r="B1129" s="172"/>
      <c r="C1129" s="173"/>
      <c r="D1129" s="174" t="s">
        <v>74</v>
      </c>
      <c r="E1129" s="186" t="s">
        <v>1731</v>
      </c>
      <c r="F1129" s="186" t="s">
        <v>1732</v>
      </c>
      <c r="G1129" s="173"/>
      <c r="H1129" s="173"/>
      <c r="I1129" s="176"/>
      <c r="J1129" s="187">
        <f>BK1129</f>
        <v>0</v>
      </c>
      <c r="K1129" s="173"/>
      <c r="L1129" s="178"/>
      <c r="M1129" s="179"/>
      <c r="N1129" s="180"/>
      <c r="O1129" s="180"/>
      <c r="P1129" s="181">
        <f>SUM(P1130:P1146)</f>
        <v>0</v>
      </c>
      <c r="Q1129" s="180"/>
      <c r="R1129" s="181">
        <f>SUM(R1130:R1146)</f>
        <v>0</v>
      </c>
      <c r="S1129" s="180"/>
      <c r="T1129" s="182">
        <f>SUM(T1130:T1146)</f>
        <v>0</v>
      </c>
      <c r="AR1129" s="183" t="s">
        <v>85</v>
      </c>
      <c r="AT1129" s="184" t="s">
        <v>74</v>
      </c>
      <c r="AU1129" s="184" t="s">
        <v>83</v>
      </c>
      <c r="AY1129" s="183" t="s">
        <v>137</v>
      </c>
      <c r="BK1129" s="185">
        <f>SUM(BK1130:BK1146)</f>
        <v>0</v>
      </c>
    </row>
    <row r="1130" spans="1:65" s="2" customFormat="1" ht="16.5" customHeight="1">
      <c r="A1130" s="35"/>
      <c r="B1130" s="36"/>
      <c r="C1130" s="188" t="s">
        <v>1106</v>
      </c>
      <c r="D1130" s="188" t="s">
        <v>139</v>
      </c>
      <c r="E1130" s="189" t="s">
        <v>1733</v>
      </c>
      <c r="F1130" s="190" t="s">
        <v>1734</v>
      </c>
      <c r="G1130" s="191" t="s">
        <v>224</v>
      </c>
      <c r="H1130" s="192">
        <v>12</v>
      </c>
      <c r="I1130" s="193"/>
      <c r="J1130" s="194">
        <f aca="true" t="shared" si="60" ref="J1130:J1146">ROUND(I1130*H1130,2)</f>
        <v>0</v>
      </c>
      <c r="K1130" s="190" t="s">
        <v>19</v>
      </c>
      <c r="L1130" s="40"/>
      <c r="M1130" s="195" t="s">
        <v>19</v>
      </c>
      <c r="N1130" s="196" t="s">
        <v>46</v>
      </c>
      <c r="O1130" s="65"/>
      <c r="P1130" s="197">
        <f aca="true" t="shared" si="61" ref="P1130:P1146">O1130*H1130</f>
        <v>0</v>
      </c>
      <c r="Q1130" s="197">
        <v>0</v>
      </c>
      <c r="R1130" s="197">
        <f aca="true" t="shared" si="62" ref="R1130:R1146">Q1130*H1130</f>
        <v>0</v>
      </c>
      <c r="S1130" s="197">
        <v>0</v>
      </c>
      <c r="T1130" s="198">
        <f aca="true" t="shared" si="63" ref="T1130:T1146">S1130*H1130</f>
        <v>0</v>
      </c>
      <c r="U1130" s="35"/>
      <c r="V1130" s="35"/>
      <c r="W1130" s="35"/>
      <c r="X1130" s="35"/>
      <c r="Y1130" s="35"/>
      <c r="Z1130" s="35"/>
      <c r="AA1130" s="35"/>
      <c r="AB1130" s="35"/>
      <c r="AC1130" s="35"/>
      <c r="AD1130" s="35"/>
      <c r="AE1130" s="35"/>
      <c r="AR1130" s="199" t="s">
        <v>178</v>
      </c>
      <c r="AT1130" s="199" t="s">
        <v>139</v>
      </c>
      <c r="AU1130" s="199" t="s">
        <v>85</v>
      </c>
      <c r="AY1130" s="18" t="s">
        <v>137</v>
      </c>
      <c r="BE1130" s="200">
        <f aca="true" t="shared" si="64" ref="BE1130:BE1146">IF(N1130="základní",J1130,0)</f>
        <v>0</v>
      </c>
      <c r="BF1130" s="200">
        <f aca="true" t="shared" si="65" ref="BF1130:BF1146">IF(N1130="snížená",J1130,0)</f>
        <v>0</v>
      </c>
      <c r="BG1130" s="200">
        <f aca="true" t="shared" si="66" ref="BG1130:BG1146">IF(N1130="zákl. přenesená",J1130,0)</f>
        <v>0</v>
      </c>
      <c r="BH1130" s="200">
        <f aca="true" t="shared" si="67" ref="BH1130:BH1146">IF(N1130="sníž. přenesená",J1130,0)</f>
        <v>0</v>
      </c>
      <c r="BI1130" s="200">
        <f aca="true" t="shared" si="68" ref="BI1130:BI1146">IF(N1130="nulová",J1130,0)</f>
        <v>0</v>
      </c>
      <c r="BJ1130" s="18" t="s">
        <v>83</v>
      </c>
      <c r="BK1130" s="200">
        <f aca="true" t="shared" si="69" ref="BK1130:BK1146">ROUND(I1130*H1130,2)</f>
        <v>0</v>
      </c>
      <c r="BL1130" s="18" t="s">
        <v>178</v>
      </c>
      <c r="BM1130" s="199" t="s">
        <v>1735</v>
      </c>
    </row>
    <row r="1131" spans="1:65" s="2" customFormat="1" ht="16.5" customHeight="1">
      <c r="A1131" s="35"/>
      <c r="B1131" s="36"/>
      <c r="C1131" s="188" t="s">
        <v>1736</v>
      </c>
      <c r="D1131" s="188" t="s">
        <v>139</v>
      </c>
      <c r="E1131" s="189" t="s">
        <v>1737</v>
      </c>
      <c r="F1131" s="190" t="s">
        <v>1738</v>
      </c>
      <c r="G1131" s="191" t="s">
        <v>224</v>
      </c>
      <c r="H1131" s="192">
        <v>12</v>
      </c>
      <c r="I1131" s="193"/>
      <c r="J1131" s="194">
        <f t="shared" si="60"/>
        <v>0</v>
      </c>
      <c r="K1131" s="190" t="s">
        <v>19</v>
      </c>
      <c r="L1131" s="40"/>
      <c r="M1131" s="195" t="s">
        <v>19</v>
      </c>
      <c r="N1131" s="196" t="s">
        <v>46</v>
      </c>
      <c r="O1131" s="65"/>
      <c r="P1131" s="197">
        <f t="shared" si="61"/>
        <v>0</v>
      </c>
      <c r="Q1131" s="197">
        <v>0</v>
      </c>
      <c r="R1131" s="197">
        <f t="shared" si="62"/>
        <v>0</v>
      </c>
      <c r="S1131" s="197">
        <v>0</v>
      </c>
      <c r="T1131" s="198">
        <f t="shared" si="63"/>
        <v>0</v>
      </c>
      <c r="U1131" s="35"/>
      <c r="V1131" s="35"/>
      <c r="W1131" s="35"/>
      <c r="X1131" s="35"/>
      <c r="Y1131" s="35"/>
      <c r="Z1131" s="35"/>
      <c r="AA1131" s="35"/>
      <c r="AB1131" s="35"/>
      <c r="AC1131" s="35"/>
      <c r="AD1131" s="35"/>
      <c r="AE1131" s="35"/>
      <c r="AR1131" s="199" t="s">
        <v>178</v>
      </c>
      <c r="AT1131" s="199" t="s">
        <v>139</v>
      </c>
      <c r="AU1131" s="199" t="s">
        <v>85</v>
      </c>
      <c r="AY1131" s="18" t="s">
        <v>137</v>
      </c>
      <c r="BE1131" s="200">
        <f t="shared" si="64"/>
        <v>0</v>
      </c>
      <c r="BF1131" s="200">
        <f t="shared" si="65"/>
        <v>0</v>
      </c>
      <c r="BG1131" s="200">
        <f t="shared" si="66"/>
        <v>0</v>
      </c>
      <c r="BH1131" s="200">
        <f t="shared" si="67"/>
        <v>0</v>
      </c>
      <c r="BI1131" s="200">
        <f t="shared" si="68"/>
        <v>0</v>
      </c>
      <c r="BJ1131" s="18" t="s">
        <v>83</v>
      </c>
      <c r="BK1131" s="200">
        <f t="shared" si="69"/>
        <v>0</v>
      </c>
      <c r="BL1131" s="18" t="s">
        <v>178</v>
      </c>
      <c r="BM1131" s="199" t="s">
        <v>1739</v>
      </c>
    </row>
    <row r="1132" spans="1:65" s="2" customFormat="1" ht="16.5" customHeight="1">
      <c r="A1132" s="35"/>
      <c r="B1132" s="36"/>
      <c r="C1132" s="188" t="s">
        <v>1112</v>
      </c>
      <c r="D1132" s="188" t="s">
        <v>139</v>
      </c>
      <c r="E1132" s="189" t="s">
        <v>1740</v>
      </c>
      <c r="F1132" s="190" t="s">
        <v>1741</v>
      </c>
      <c r="G1132" s="191" t="s">
        <v>224</v>
      </c>
      <c r="H1132" s="192">
        <v>5</v>
      </c>
      <c r="I1132" s="193"/>
      <c r="J1132" s="194">
        <f t="shared" si="60"/>
        <v>0</v>
      </c>
      <c r="K1132" s="190" t="s">
        <v>19</v>
      </c>
      <c r="L1132" s="40"/>
      <c r="M1132" s="195" t="s">
        <v>19</v>
      </c>
      <c r="N1132" s="196" t="s">
        <v>46</v>
      </c>
      <c r="O1132" s="65"/>
      <c r="P1132" s="197">
        <f t="shared" si="61"/>
        <v>0</v>
      </c>
      <c r="Q1132" s="197">
        <v>0</v>
      </c>
      <c r="R1132" s="197">
        <f t="shared" si="62"/>
        <v>0</v>
      </c>
      <c r="S1132" s="197">
        <v>0</v>
      </c>
      <c r="T1132" s="198">
        <f t="shared" si="63"/>
        <v>0</v>
      </c>
      <c r="U1132" s="35"/>
      <c r="V1132" s="35"/>
      <c r="W1132" s="35"/>
      <c r="X1132" s="35"/>
      <c r="Y1132" s="35"/>
      <c r="Z1132" s="35"/>
      <c r="AA1132" s="35"/>
      <c r="AB1132" s="35"/>
      <c r="AC1132" s="35"/>
      <c r="AD1132" s="35"/>
      <c r="AE1132" s="35"/>
      <c r="AR1132" s="199" t="s">
        <v>178</v>
      </c>
      <c r="AT1132" s="199" t="s">
        <v>139</v>
      </c>
      <c r="AU1132" s="199" t="s">
        <v>85</v>
      </c>
      <c r="AY1132" s="18" t="s">
        <v>137</v>
      </c>
      <c r="BE1132" s="200">
        <f t="shared" si="64"/>
        <v>0</v>
      </c>
      <c r="BF1132" s="200">
        <f t="shared" si="65"/>
        <v>0</v>
      </c>
      <c r="BG1132" s="200">
        <f t="shared" si="66"/>
        <v>0</v>
      </c>
      <c r="BH1132" s="200">
        <f t="shared" si="67"/>
        <v>0</v>
      </c>
      <c r="BI1132" s="200">
        <f t="shared" si="68"/>
        <v>0</v>
      </c>
      <c r="BJ1132" s="18" t="s">
        <v>83</v>
      </c>
      <c r="BK1132" s="200">
        <f t="shared" si="69"/>
        <v>0</v>
      </c>
      <c r="BL1132" s="18" t="s">
        <v>178</v>
      </c>
      <c r="BM1132" s="199" t="s">
        <v>1742</v>
      </c>
    </row>
    <row r="1133" spans="1:65" s="2" customFormat="1" ht="16.5" customHeight="1">
      <c r="A1133" s="35"/>
      <c r="B1133" s="36"/>
      <c r="C1133" s="188" t="s">
        <v>1743</v>
      </c>
      <c r="D1133" s="188" t="s">
        <v>139</v>
      </c>
      <c r="E1133" s="189" t="s">
        <v>1744</v>
      </c>
      <c r="F1133" s="190" t="s">
        <v>1745</v>
      </c>
      <c r="G1133" s="191" t="s">
        <v>224</v>
      </c>
      <c r="H1133" s="192">
        <v>30</v>
      </c>
      <c r="I1133" s="193"/>
      <c r="J1133" s="194">
        <f t="shared" si="60"/>
        <v>0</v>
      </c>
      <c r="K1133" s="190" t="s">
        <v>19</v>
      </c>
      <c r="L1133" s="40"/>
      <c r="M1133" s="195" t="s">
        <v>19</v>
      </c>
      <c r="N1133" s="196" t="s">
        <v>46</v>
      </c>
      <c r="O1133" s="65"/>
      <c r="P1133" s="197">
        <f t="shared" si="61"/>
        <v>0</v>
      </c>
      <c r="Q1133" s="197">
        <v>0</v>
      </c>
      <c r="R1133" s="197">
        <f t="shared" si="62"/>
        <v>0</v>
      </c>
      <c r="S1133" s="197">
        <v>0</v>
      </c>
      <c r="T1133" s="198">
        <f t="shared" si="63"/>
        <v>0</v>
      </c>
      <c r="U1133" s="35"/>
      <c r="V1133" s="35"/>
      <c r="W1133" s="35"/>
      <c r="X1133" s="35"/>
      <c r="Y1133" s="35"/>
      <c r="Z1133" s="35"/>
      <c r="AA1133" s="35"/>
      <c r="AB1133" s="35"/>
      <c r="AC1133" s="35"/>
      <c r="AD1133" s="35"/>
      <c r="AE1133" s="35"/>
      <c r="AR1133" s="199" t="s">
        <v>178</v>
      </c>
      <c r="AT1133" s="199" t="s">
        <v>139</v>
      </c>
      <c r="AU1133" s="199" t="s">
        <v>85</v>
      </c>
      <c r="AY1133" s="18" t="s">
        <v>137</v>
      </c>
      <c r="BE1133" s="200">
        <f t="shared" si="64"/>
        <v>0</v>
      </c>
      <c r="BF1133" s="200">
        <f t="shared" si="65"/>
        <v>0</v>
      </c>
      <c r="BG1133" s="200">
        <f t="shared" si="66"/>
        <v>0</v>
      </c>
      <c r="BH1133" s="200">
        <f t="shared" si="67"/>
        <v>0</v>
      </c>
      <c r="BI1133" s="200">
        <f t="shared" si="68"/>
        <v>0</v>
      </c>
      <c r="BJ1133" s="18" t="s">
        <v>83</v>
      </c>
      <c r="BK1133" s="200">
        <f t="shared" si="69"/>
        <v>0</v>
      </c>
      <c r="BL1133" s="18" t="s">
        <v>178</v>
      </c>
      <c r="BM1133" s="199" t="s">
        <v>1746</v>
      </c>
    </row>
    <row r="1134" spans="1:65" s="2" customFormat="1" ht="16.5" customHeight="1">
      <c r="A1134" s="35"/>
      <c r="B1134" s="36"/>
      <c r="C1134" s="188" t="s">
        <v>1115</v>
      </c>
      <c r="D1134" s="188" t="s">
        <v>139</v>
      </c>
      <c r="E1134" s="189" t="s">
        <v>1747</v>
      </c>
      <c r="F1134" s="190" t="s">
        <v>1748</v>
      </c>
      <c r="G1134" s="191" t="s">
        <v>224</v>
      </c>
      <c r="H1134" s="192">
        <v>30</v>
      </c>
      <c r="I1134" s="193"/>
      <c r="J1134" s="194">
        <f t="shared" si="60"/>
        <v>0</v>
      </c>
      <c r="K1134" s="190" t="s">
        <v>19</v>
      </c>
      <c r="L1134" s="40"/>
      <c r="M1134" s="195" t="s">
        <v>19</v>
      </c>
      <c r="N1134" s="196" t="s">
        <v>46</v>
      </c>
      <c r="O1134" s="65"/>
      <c r="P1134" s="197">
        <f t="shared" si="61"/>
        <v>0</v>
      </c>
      <c r="Q1134" s="197">
        <v>0</v>
      </c>
      <c r="R1134" s="197">
        <f t="shared" si="62"/>
        <v>0</v>
      </c>
      <c r="S1134" s="197">
        <v>0</v>
      </c>
      <c r="T1134" s="198">
        <f t="shared" si="63"/>
        <v>0</v>
      </c>
      <c r="U1134" s="35"/>
      <c r="V1134" s="35"/>
      <c r="W1134" s="35"/>
      <c r="X1134" s="35"/>
      <c r="Y1134" s="35"/>
      <c r="Z1134" s="35"/>
      <c r="AA1134" s="35"/>
      <c r="AB1134" s="35"/>
      <c r="AC1134" s="35"/>
      <c r="AD1134" s="35"/>
      <c r="AE1134" s="35"/>
      <c r="AR1134" s="199" t="s">
        <v>178</v>
      </c>
      <c r="AT1134" s="199" t="s">
        <v>139</v>
      </c>
      <c r="AU1134" s="199" t="s">
        <v>85</v>
      </c>
      <c r="AY1134" s="18" t="s">
        <v>137</v>
      </c>
      <c r="BE1134" s="200">
        <f t="shared" si="64"/>
        <v>0</v>
      </c>
      <c r="BF1134" s="200">
        <f t="shared" si="65"/>
        <v>0</v>
      </c>
      <c r="BG1134" s="200">
        <f t="shared" si="66"/>
        <v>0</v>
      </c>
      <c r="BH1134" s="200">
        <f t="shared" si="67"/>
        <v>0</v>
      </c>
      <c r="BI1134" s="200">
        <f t="shared" si="68"/>
        <v>0</v>
      </c>
      <c r="BJ1134" s="18" t="s">
        <v>83</v>
      </c>
      <c r="BK1134" s="200">
        <f t="shared" si="69"/>
        <v>0</v>
      </c>
      <c r="BL1134" s="18" t="s">
        <v>178</v>
      </c>
      <c r="BM1134" s="199" t="s">
        <v>1749</v>
      </c>
    </row>
    <row r="1135" spans="1:65" s="2" customFormat="1" ht="16.5" customHeight="1">
      <c r="A1135" s="35"/>
      <c r="B1135" s="36"/>
      <c r="C1135" s="188" t="s">
        <v>1750</v>
      </c>
      <c r="D1135" s="188" t="s">
        <v>139</v>
      </c>
      <c r="E1135" s="189" t="s">
        <v>1751</v>
      </c>
      <c r="F1135" s="190" t="s">
        <v>1752</v>
      </c>
      <c r="G1135" s="191" t="s">
        <v>224</v>
      </c>
      <c r="H1135" s="192">
        <v>2</v>
      </c>
      <c r="I1135" s="193"/>
      <c r="J1135" s="194">
        <f t="shared" si="60"/>
        <v>0</v>
      </c>
      <c r="K1135" s="190" t="s">
        <v>19</v>
      </c>
      <c r="L1135" s="40"/>
      <c r="M1135" s="195" t="s">
        <v>19</v>
      </c>
      <c r="N1135" s="196" t="s">
        <v>46</v>
      </c>
      <c r="O1135" s="65"/>
      <c r="P1135" s="197">
        <f t="shared" si="61"/>
        <v>0</v>
      </c>
      <c r="Q1135" s="197">
        <v>0</v>
      </c>
      <c r="R1135" s="197">
        <f t="shared" si="62"/>
        <v>0</v>
      </c>
      <c r="S1135" s="197">
        <v>0</v>
      </c>
      <c r="T1135" s="198">
        <f t="shared" si="63"/>
        <v>0</v>
      </c>
      <c r="U1135" s="35"/>
      <c r="V1135" s="35"/>
      <c r="W1135" s="35"/>
      <c r="X1135" s="35"/>
      <c r="Y1135" s="35"/>
      <c r="Z1135" s="35"/>
      <c r="AA1135" s="35"/>
      <c r="AB1135" s="35"/>
      <c r="AC1135" s="35"/>
      <c r="AD1135" s="35"/>
      <c r="AE1135" s="35"/>
      <c r="AR1135" s="199" t="s">
        <v>178</v>
      </c>
      <c r="AT1135" s="199" t="s">
        <v>139</v>
      </c>
      <c r="AU1135" s="199" t="s">
        <v>85</v>
      </c>
      <c r="AY1135" s="18" t="s">
        <v>137</v>
      </c>
      <c r="BE1135" s="200">
        <f t="shared" si="64"/>
        <v>0</v>
      </c>
      <c r="BF1135" s="200">
        <f t="shared" si="65"/>
        <v>0</v>
      </c>
      <c r="BG1135" s="200">
        <f t="shared" si="66"/>
        <v>0</v>
      </c>
      <c r="BH1135" s="200">
        <f t="shared" si="67"/>
        <v>0</v>
      </c>
      <c r="BI1135" s="200">
        <f t="shared" si="68"/>
        <v>0</v>
      </c>
      <c r="BJ1135" s="18" t="s">
        <v>83</v>
      </c>
      <c r="BK1135" s="200">
        <f t="shared" si="69"/>
        <v>0</v>
      </c>
      <c r="BL1135" s="18" t="s">
        <v>178</v>
      </c>
      <c r="BM1135" s="199" t="s">
        <v>1753</v>
      </c>
    </row>
    <row r="1136" spans="1:65" s="2" customFormat="1" ht="16.5" customHeight="1">
      <c r="A1136" s="35"/>
      <c r="B1136" s="36"/>
      <c r="C1136" s="188" t="s">
        <v>1119</v>
      </c>
      <c r="D1136" s="188" t="s">
        <v>139</v>
      </c>
      <c r="E1136" s="189" t="s">
        <v>1754</v>
      </c>
      <c r="F1136" s="190" t="s">
        <v>1755</v>
      </c>
      <c r="G1136" s="191" t="s">
        <v>224</v>
      </c>
      <c r="H1136" s="192">
        <v>56</v>
      </c>
      <c r="I1136" s="193"/>
      <c r="J1136" s="194">
        <f t="shared" si="60"/>
        <v>0</v>
      </c>
      <c r="K1136" s="190" t="s">
        <v>19</v>
      </c>
      <c r="L1136" s="40"/>
      <c r="M1136" s="195" t="s">
        <v>19</v>
      </c>
      <c r="N1136" s="196" t="s">
        <v>46</v>
      </c>
      <c r="O1136" s="65"/>
      <c r="P1136" s="197">
        <f t="shared" si="61"/>
        <v>0</v>
      </c>
      <c r="Q1136" s="197">
        <v>0</v>
      </c>
      <c r="R1136" s="197">
        <f t="shared" si="62"/>
        <v>0</v>
      </c>
      <c r="S1136" s="197">
        <v>0</v>
      </c>
      <c r="T1136" s="198">
        <f t="shared" si="63"/>
        <v>0</v>
      </c>
      <c r="U1136" s="35"/>
      <c r="V1136" s="35"/>
      <c r="W1136" s="35"/>
      <c r="X1136" s="35"/>
      <c r="Y1136" s="35"/>
      <c r="Z1136" s="35"/>
      <c r="AA1136" s="35"/>
      <c r="AB1136" s="35"/>
      <c r="AC1136" s="35"/>
      <c r="AD1136" s="35"/>
      <c r="AE1136" s="35"/>
      <c r="AR1136" s="199" t="s">
        <v>178</v>
      </c>
      <c r="AT1136" s="199" t="s">
        <v>139</v>
      </c>
      <c r="AU1136" s="199" t="s">
        <v>85</v>
      </c>
      <c r="AY1136" s="18" t="s">
        <v>137</v>
      </c>
      <c r="BE1136" s="200">
        <f t="shared" si="64"/>
        <v>0</v>
      </c>
      <c r="BF1136" s="200">
        <f t="shared" si="65"/>
        <v>0</v>
      </c>
      <c r="BG1136" s="200">
        <f t="shared" si="66"/>
        <v>0</v>
      </c>
      <c r="BH1136" s="200">
        <f t="shared" si="67"/>
        <v>0</v>
      </c>
      <c r="BI1136" s="200">
        <f t="shared" si="68"/>
        <v>0</v>
      </c>
      <c r="BJ1136" s="18" t="s">
        <v>83</v>
      </c>
      <c r="BK1136" s="200">
        <f t="shared" si="69"/>
        <v>0</v>
      </c>
      <c r="BL1136" s="18" t="s">
        <v>178</v>
      </c>
      <c r="BM1136" s="199" t="s">
        <v>1756</v>
      </c>
    </row>
    <row r="1137" spans="1:65" s="2" customFormat="1" ht="21.75" customHeight="1">
      <c r="A1137" s="35"/>
      <c r="B1137" s="36"/>
      <c r="C1137" s="188" t="s">
        <v>1757</v>
      </c>
      <c r="D1137" s="188" t="s">
        <v>139</v>
      </c>
      <c r="E1137" s="189" t="s">
        <v>1758</v>
      </c>
      <c r="F1137" s="190" t="s">
        <v>1759</v>
      </c>
      <c r="G1137" s="191" t="s">
        <v>224</v>
      </c>
      <c r="H1137" s="192">
        <v>5</v>
      </c>
      <c r="I1137" s="193"/>
      <c r="J1137" s="194">
        <f t="shared" si="60"/>
        <v>0</v>
      </c>
      <c r="K1137" s="190" t="s">
        <v>19</v>
      </c>
      <c r="L1137" s="40"/>
      <c r="M1137" s="195" t="s">
        <v>19</v>
      </c>
      <c r="N1137" s="196" t="s">
        <v>46</v>
      </c>
      <c r="O1137" s="65"/>
      <c r="P1137" s="197">
        <f t="shared" si="61"/>
        <v>0</v>
      </c>
      <c r="Q1137" s="197">
        <v>0</v>
      </c>
      <c r="R1137" s="197">
        <f t="shared" si="62"/>
        <v>0</v>
      </c>
      <c r="S1137" s="197">
        <v>0</v>
      </c>
      <c r="T1137" s="198">
        <f t="shared" si="63"/>
        <v>0</v>
      </c>
      <c r="U1137" s="35"/>
      <c r="V1137" s="35"/>
      <c r="W1137" s="35"/>
      <c r="X1137" s="35"/>
      <c r="Y1137" s="35"/>
      <c r="Z1137" s="35"/>
      <c r="AA1137" s="35"/>
      <c r="AB1137" s="35"/>
      <c r="AC1137" s="35"/>
      <c r="AD1137" s="35"/>
      <c r="AE1137" s="35"/>
      <c r="AR1137" s="199" t="s">
        <v>178</v>
      </c>
      <c r="AT1137" s="199" t="s">
        <v>139</v>
      </c>
      <c r="AU1137" s="199" t="s">
        <v>85</v>
      </c>
      <c r="AY1137" s="18" t="s">
        <v>137</v>
      </c>
      <c r="BE1137" s="200">
        <f t="shared" si="64"/>
        <v>0</v>
      </c>
      <c r="BF1137" s="200">
        <f t="shared" si="65"/>
        <v>0</v>
      </c>
      <c r="BG1137" s="200">
        <f t="shared" si="66"/>
        <v>0</v>
      </c>
      <c r="BH1137" s="200">
        <f t="shared" si="67"/>
        <v>0</v>
      </c>
      <c r="BI1137" s="200">
        <f t="shared" si="68"/>
        <v>0</v>
      </c>
      <c r="BJ1137" s="18" t="s">
        <v>83</v>
      </c>
      <c r="BK1137" s="200">
        <f t="shared" si="69"/>
        <v>0</v>
      </c>
      <c r="BL1137" s="18" t="s">
        <v>178</v>
      </c>
      <c r="BM1137" s="199" t="s">
        <v>1760</v>
      </c>
    </row>
    <row r="1138" spans="1:65" s="2" customFormat="1" ht="16.5" customHeight="1">
      <c r="A1138" s="35"/>
      <c r="B1138" s="36"/>
      <c r="C1138" s="188" t="s">
        <v>1122</v>
      </c>
      <c r="D1138" s="188" t="s">
        <v>139</v>
      </c>
      <c r="E1138" s="189" t="s">
        <v>1761</v>
      </c>
      <c r="F1138" s="190" t="s">
        <v>1762</v>
      </c>
      <c r="G1138" s="191" t="s">
        <v>224</v>
      </c>
      <c r="H1138" s="192">
        <v>36</v>
      </c>
      <c r="I1138" s="193"/>
      <c r="J1138" s="194">
        <f t="shared" si="60"/>
        <v>0</v>
      </c>
      <c r="K1138" s="190" t="s">
        <v>19</v>
      </c>
      <c r="L1138" s="40"/>
      <c r="M1138" s="195" t="s">
        <v>19</v>
      </c>
      <c r="N1138" s="196" t="s">
        <v>46</v>
      </c>
      <c r="O1138" s="65"/>
      <c r="P1138" s="197">
        <f t="shared" si="61"/>
        <v>0</v>
      </c>
      <c r="Q1138" s="197">
        <v>0</v>
      </c>
      <c r="R1138" s="197">
        <f t="shared" si="62"/>
        <v>0</v>
      </c>
      <c r="S1138" s="197">
        <v>0</v>
      </c>
      <c r="T1138" s="198">
        <f t="shared" si="63"/>
        <v>0</v>
      </c>
      <c r="U1138" s="35"/>
      <c r="V1138" s="35"/>
      <c r="W1138" s="35"/>
      <c r="X1138" s="35"/>
      <c r="Y1138" s="35"/>
      <c r="Z1138" s="35"/>
      <c r="AA1138" s="35"/>
      <c r="AB1138" s="35"/>
      <c r="AC1138" s="35"/>
      <c r="AD1138" s="35"/>
      <c r="AE1138" s="35"/>
      <c r="AR1138" s="199" t="s">
        <v>178</v>
      </c>
      <c r="AT1138" s="199" t="s">
        <v>139</v>
      </c>
      <c r="AU1138" s="199" t="s">
        <v>85</v>
      </c>
      <c r="AY1138" s="18" t="s">
        <v>137</v>
      </c>
      <c r="BE1138" s="200">
        <f t="shared" si="64"/>
        <v>0</v>
      </c>
      <c r="BF1138" s="200">
        <f t="shared" si="65"/>
        <v>0</v>
      </c>
      <c r="BG1138" s="200">
        <f t="shared" si="66"/>
        <v>0</v>
      </c>
      <c r="BH1138" s="200">
        <f t="shared" si="67"/>
        <v>0</v>
      </c>
      <c r="BI1138" s="200">
        <f t="shared" si="68"/>
        <v>0</v>
      </c>
      <c r="BJ1138" s="18" t="s">
        <v>83</v>
      </c>
      <c r="BK1138" s="200">
        <f t="shared" si="69"/>
        <v>0</v>
      </c>
      <c r="BL1138" s="18" t="s">
        <v>178</v>
      </c>
      <c r="BM1138" s="199" t="s">
        <v>1763</v>
      </c>
    </row>
    <row r="1139" spans="1:65" s="2" customFormat="1" ht="16.5" customHeight="1">
      <c r="A1139" s="35"/>
      <c r="B1139" s="36"/>
      <c r="C1139" s="188" t="s">
        <v>1764</v>
      </c>
      <c r="D1139" s="188" t="s">
        <v>139</v>
      </c>
      <c r="E1139" s="189" t="s">
        <v>1765</v>
      </c>
      <c r="F1139" s="190" t="s">
        <v>1766</v>
      </c>
      <c r="G1139" s="191" t="s">
        <v>224</v>
      </c>
      <c r="H1139" s="192">
        <v>42</v>
      </c>
      <c r="I1139" s="193"/>
      <c r="J1139" s="194">
        <f t="shared" si="60"/>
        <v>0</v>
      </c>
      <c r="K1139" s="190" t="s">
        <v>19</v>
      </c>
      <c r="L1139" s="40"/>
      <c r="M1139" s="195" t="s">
        <v>19</v>
      </c>
      <c r="N1139" s="196" t="s">
        <v>46</v>
      </c>
      <c r="O1139" s="65"/>
      <c r="P1139" s="197">
        <f t="shared" si="61"/>
        <v>0</v>
      </c>
      <c r="Q1139" s="197">
        <v>0</v>
      </c>
      <c r="R1139" s="197">
        <f t="shared" si="62"/>
        <v>0</v>
      </c>
      <c r="S1139" s="197">
        <v>0</v>
      </c>
      <c r="T1139" s="198">
        <f t="shared" si="63"/>
        <v>0</v>
      </c>
      <c r="U1139" s="35"/>
      <c r="V1139" s="35"/>
      <c r="W1139" s="35"/>
      <c r="X1139" s="35"/>
      <c r="Y1139" s="35"/>
      <c r="Z1139" s="35"/>
      <c r="AA1139" s="35"/>
      <c r="AB1139" s="35"/>
      <c r="AC1139" s="35"/>
      <c r="AD1139" s="35"/>
      <c r="AE1139" s="35"/>
      <c r="AR1139" s="199" t="s">
        <v>178</v>
      </c>
      <c r="AT1139" s="199" t="s">
        <v>139</v>
      </c>
      <c r="AU1139" s="199" t="s">
        <v>85</v>
      </c>
      <c r="AY1139" s="18" t="s">
        <v>137</v>
      </c>
      <c r="BE1139" s="200">
        <f t="shared" si="64"/>
        <v>0</v>
      </c>
      <c r="BF1139" s="200">
        <f t="shared" si="65"/>
        <v>0</v>
      </c>
      <c r="BG1139" s="200">
        <f t="shared" si="66"/>
        <v>0</v>
      </c>
      <c r="BH1139" s="200">
        <f t="shared" si="67"/>
        <v>0</v>
      </c>
      <c r="BI1139" s="200">
        <f t="shared" si="68"/>
        <v>0</v>
      </c>
      <c r="BJ1139" s="18" t="s">
        <v>83</v>
      </c>
      <c r="BK1139" s="200">
        <f t="shared" si="69"/>
        <v>0</v>
      </c>
      <c r="BL1139" s="18" t="s">
        <v>178</v>
      </c>
      <c r="BM1139" s="199" t="s">
        <v>1767</v>
      </c>
    </row>
    <row r="1140" spans="1:65" s="2" customFormat="1" ht="16.5" customHeight="1">
      <c r="A1140" s="35"/>
      <c r="B1140" s="36"/>
      <c r="C1140" s="188" t="s">
        <v>1133</v>
      </c>
      <c r="D1140" s="188" t="s">
        <v>139</v>
      </c>
      <c r="E1140" s="189" t="s">
        <v>1768</v>
      </c>
      <c r="F1140" s="190" t="s">
        <v>1769</v>
      </c>
      <c r="G1140" s="191" t="s">
        <v>224</v>
      </c>
      <c r="H1140" s="192">
        <v>30</v>
      </c>
      <c r="I1140" s="193"/>
      <c r="J1140" s="194">
        <f t="shared" si="60"/>
        <v>0</v>
      </c>
      <c r="K1140" s="190" t="s">
        <v>19</v>
      </c>
      <c r="L1140" s="40"/>
      <c r="M1140" s="195" t="s">
        <v>19</v>
      </c>
      <c r="N1140" s="196" t="s">
        <v>46</v>
      </c>
      <c r="O1140" s="65"/>
      <c r="P1140" s="197">
        <f t="shared" si="61"/>
        <v>0</v>
      </c>
      <c r="Q1140" s="197">
        <v>0</v>
      </c>
      <c r="R1140" s="197">
        <f t="shared" si="62"/>
        <v>0</v>
      </c>
      <c r="S1140" s="197">
        <v>0</v>
      </c>
      <c r="T1140" s="198">
        <f t="shared" si="63"/>
        <v>0</v>
      </c>
      <c r="U1140" s="35"/>
      <c r="V1140" s="35"/>
      <c r="W1140" s="35"/>
      <c r="X1140" s="35"/>
      <c r="Y1140" s="35"/>
      <c r="Z1140" s="35"/>
      <c r="AA1140" s="35"/>
      <c r="AB1140" s="35"/>
      <c r="AC1140" s="35"/>
      <c r="AD1140" s="35"/>
      <c r="AE1140" s="35"/>
      <c r="AR1140" s="199" t="s">
        <v>178</v>
      </c>
      <c r="AT1140" s="199" t="s">
        <v>139</v>
      </c>
      <c r="AU1140" s="199" t="s">
        <v>85</v>
      </c>
      <c r="AY1140" s="18" t="s">
        <v>137</v>
      </c>
      <c r="BE1140" s="200">
        <f t="shared" si="64"/>
        <v>0</v>
      </c>
      <c r="BF1140" s="200">
        <f t="shared" si="65"/>
        <v>0</v>
      </c>
      <c r="BG1140" s="200">
        <f t="shared" si="66"/>
        <v>0</v>
      </c>
      <c r="BH1140" s="200">
        <f t="shared" si="67"/>
        <v>0</v>
      </c>
      <c r="BI1140" s="200">
        <f t="shared" si="68"/>
        <v>0</v>
      </c>
      <c r="BJ1140" s="18" t="s">
        <v>83</v>
      </c>
      <c r="BK1140" s="200">
        <f t="shared" si="69"/>
        <v>0</v>
      </c>
      <c r="BL1140" s="18" t="s">
        <v>178</v>
      </c>
      <c r="BM1140" s="199" t="s">
        <v>1770</v>
      </c>
    </row>
    <row r="1141" spans="1:65" s="2" customFormat="1" ht="16.5" customHeight="1">
      <c r="A1141" s="35"/>
      <c r="B1141" s="36"/>
      <c r="C1141" s="188" t="s">
        <v>1771</v>
      </c>
      <c r="D1141" s="188" t="s">
        <v>139</v>
      </c>
      <c r="E1141" s="189" t="s">
        <v>1772</v>
      </c>
      <c r="F1141" s="190" t="s">
        <v>1773</v>
      </c>
      <c r="G1141" s="191" t="s">
        <v>273</v>
      </c>
      <c r="H1141" s="192">
        <v>6</v>
      </c>
      <c r="I1141" s="193"/>
      <c r="J1141" s="194">
        <f t="shared" si="60"/>
        <v>0</v>
      </c>
      <c r="K1141" s="190" t="s">
        <v>19</v>
      </c>
      <c r="L1141" s="40"/>
      <c r="M1141" s="195" t="s">
        <v>19</v>
      </c>
      <c r="N1141" s="196" t="s">
        <v>46</v>
      </c>
      <c r="O1141" s="65"/>
      <c r="P1141" s="197">
        <f t="shared" si="61"/>
        <v>0</v>
      </c>
      <c r="Q1141" s="197">
        <v>0</v>
      </c>
      <c r="R1141" s="197">
        <f t="shared" si="62"/>
        <v>0</v>
      </c>
      <c r="S1141" s="197">
        <v>0</v>
      </c>
      <c r="T1141" s="198">
        <f t="shared" si="63"/>
        <v>0</v>
      </c>
      <c r="U1141" s="35"/>
      <c r="V1141" s="35"/>
      <c r="W1141" s="35"/>
      <c r="X1141" s="35"/>
      <c r="Y1141" s="35"/>
      <c r="Z1141" s="35"/>
      <c r="AA1141" s="35"/>
      <c r="AB1141" s="35"/>
      <c r="AC1141" s="35"/>
      <c r="AD1141" s="35"/>
      <c r="AE1141" s="35"/>
      <c r="AR1141" s="199" t="s">
        <v>178</v>
      </c>
      <c r="AT1141" s="199" t="s">
        <v>139</v>
      </c>
      <c r="AU1141" s="199" t="s">
        <v>85</v>
      </c>
      <c r="AY1141" s="18" t="s">
        <v>137</v>
      </c>
      <c r="BE1141" s="200">
        <f t="shared" si="64"/>
        <v>0</v>
      </c>
      <c r="BF1141" s="200">
        <f t="shared" si="65"/>
        <v>0</v>
      </c>
      <c r="BG1141" s="200">
        <f t="shared" si="66"/>
        <v>0</v>
      </c>
      <c r="BH1141" s="200">
        <f t="shared" si="67"/>
        <v>0</v>
      </c>
      <c r="BI1141" s="200">
        <f t="shared" si="68"/>
        <v>0</v>
      </c>
      <c r="BJ1141" s="18" t="s">
        <v>83</v>
      </c>
      <c r="BK1141" s="200">
        <f t="shared" si="69"/>
        <v>0</v>
      </c>
      <c r="BL1141" s="18" t="s">
        <v>178</v>
      </c>
      <c r="BM1141" s="199" t="s">
        <v>1774</v>
      </c>
    </row>
    <row r="1142" spans="1:65" s="2" customFormat="1" ht="16.5" customHeight="1">
      <c r="A1142" s="35"/>
      <c r="B1142" s="36"/>
      <c r="C1142" s="188" t="s">
        <v>1136</v>
      </c>
      <c r="D1142" s="188" t="s">
        <v>139</v>
      </c>
      <c r="E1142" s="189" t="s">
        <v>1775</v>
      </c>
      <c r="F1142" s="190" t="s">
        <v>1776</v>
      </c>
      <c r="G1142" s="191" t="s">
        <v>224</v>
      </c>
      <c r="H1142" s="192">
        <v>1</v>
      </c>
      <c r="I1142" s="193"/>
      <c r="J1142" s="194">
        <f t="shared" si="60"/>
        <v>0</v>
      </c>
      <c r="K1142" s="190" t="s">
        <v>19</v>
      </c>
      <c r="L1142" s="40"/>
      <c r="M1142" s="195" t="s">
        <v>19</v>
      </c>
      <c r="N1142" s="196" t="s">
        <v>46</v>
      </c>
      <c r="O1142" s="65"/>
      <c r="P1142" s="197">
        <f t="shared" si="61"/>
        <v>0</v>
      </c>
      <c r="Q1142" s="197">
        <v>0</v>
      </c>
      <c r="R1142" s="197">
        <f t="shared" si="62"/>
        <v>0</v>
      </c>
      <c r="S1142" s="197">
        <v>0</v>
      </c>
      <c r="T1142" s="198">
        <f t="shared" si="63"/>
        <v>0</v>
      </c>
      <c r="U1142" s="35"/>
      <c r="V1142" s="35"/>
      <c r="W1142" s="35"/>
      <c r="X1142" s="35"/>
      <c r="Y1142" s="35"/>
      <c r="Z1142" s="35"/>
      <c r="AA1142" s="35"/>
      <c r="AB1142" s="35"/>
      <c r="AC1142" s="35"/>
      <c r="AD1142" s="35"/>
      <c r="AE1142" s="35"/>
      <c r="AR1142" s="199" t="s">
        <v>178</v>
      </c>
      <c r="AT1142" s="199" t="s">
        <v>139</v>
      </c>
      <c r="AU1142" s="199" t="s">
        <v>85</v>
      </c>
      <c r="AY1142" s="18" t="s">
        <v>137</v>
      </c>
      <c r="BE1142" s="200">
        <f t="shared" si="64"/>
        <v>0</v>
      </c>
      <c r="BF1142" s="200">
        <f t="shared" si="65"/>
        <v>0</v>
      </c>
      <c r="BG1142" s="200">
        <f t="shared" si="66"/>
        <v>0</v>
      </c>
      <c r="BH1142" s="200">
        <f t="shared" si="67"/>
        <v>0</v>
      </c>
      <c r="BI1142" s="200">
        <f t="shared" si="68"/>
        <v>0</v>
      </c>
      <c r="BJ1142" s="18" t="s">
        <v>83</v>
      </c>
      <c r="BK1142" s="200">
        <f t="shared" si="69"/>
        <v>0</v>
      </c>
      <c r="BL1142" s="18" t="s">
        <v>178</v>
      </c>
      <c r="BM1142" s="199" t="s">
        <v>1777</v>
      </c>
    </row>
    <row r="1143" spans="1:65" s="2" customFormat="1" ht="16.5" customHeight="1">
      <c r="A1143" s="35"/>
      <c r="B1143" s="36"/>
      <c r="C1143" s="188" t="s">
        <v>1778</v>
      </c>
      <c r="D1143" s="188" t="s">
        <v>139</v>
      </c>
      <c r="E1143" s="189" t="s">
        <v>1779</v>
      </c>
      <c r="F1143" s="190" t="s">
        <v>1780</v>
      </c>
      <c r="G1143" s="191" t="s">
        <v>224</v>
      </c>
      <c r="H1143" s="192">
        <v>26</v>
      </c>
      <c r="I1143" s="193"/>
      <c r="J1143" s="194">
        <f t="shared" si="60"/>
        <v>0</v>
      </c>
      <c r="K1143" s="190" t="s">
        <v>19</v>
      </c>
      <c r="L1143" s="40"/>
      <c r="M1143" s="195" t="s">
        <v>19</v>
      </c>
      <c r="N1143" s="196" t="s">
        <v>46</v>
      </c>
      <c r="O1143" s="65"/>
      <c r="P1143" s="197">
        <f t="shared" si="61"/>
        <v>0</v>
      </c>
      <c r="Q1143" s="197">
        <v>0</v>
      </c>
      <c r="R1143" s="197">
        <f t="shared" si="62"/>
        <v>0</v>
      </c>
      <c r="S1143" s="197">
        <v>0</v>
      </c>
      <c r="T1143" s="198">
        <f t="shared" si="63"/>
        <v>0</v>
      </c>
      <c r="U1143" s="35"/>
      <c r="V1143" s="35"/>
      <c r="W1143" s="35"/>
      <c r="X1143" s="35"/>
      <c r="Y1143" s="35"/>
      <c r="Z1143" s="35"/>
      <c r="AA1143" s="35"/>
      <c r="AB1143" s="35"/>
      <c r="AC1143" s="35"/>
      <c r="AD1143" s="35"/>
      <c r="AE1143" s="35"/>
      <c r="AR1143" s="199" t="s">
        <v>178</v>
      </c>
      <c r="AT1143" s="199" t="s">
        <v>139</v>
      </c>
      <c r="AU1143" s="199" t="s">
        <v>85</v>
      </c>
      <c r="AY1143" s="18" t="s">
        <v>137</v>
      </c>
      <c r="BE1143" s="200">
        <f t="shared" si="64"/>
        <v>0</v>
      </c>
      <c r="BF1143" s="200">
        <f t="shared" si="65"/>
        <v>0</v>
      </c>
      <c r="BG1143" s="200">
        <f t="shared" si="66"/>
        <v>0</v>
      </c>
      <c r="BH1143" s="200">
        <f t="shared" si="67"/>
        <v>0</v>
      </c>
      <c r="BI1143" s="200">
        <f t="shared" si="68"/>
        <v>0</v>
      </c>
      <c r="BJ1143" s="18" t="s">
        <v>83</v>
      </c>
      <c r="BK1143" s="200">
        <f t="shared" si="69"/>
        <v>0</v>
      </c>
      <c r="BL1143" s="18" t="s">
        <v>178</v>
      </c>
      <c r="BM1143" s="199" t="s">
        <v>1781</v>
      </c>
    </row>
    <row r="1144" spans="1:65" s="2" customFormat="1" ht="16.5" customHeight="1">
      <c r="A1144" s="35"/>
      <c r="B1144" s="36"/>
      <c r="C1144" s="188" t="s">
        <v>1142</v>
      </c>
      <c r="D1144" s="188" t="s">
        <v>139</v>
      </c>
      <c r="E1144" s="189" t="s">
        <v>1782</v>
      </c>
      <c r="F1144" s="190" t="s">
        <v>1783</v>
      </c>
      <c r="G1144" s="191" t="s">
        <v>224</v>
      </c>
      <c r="H1144" s="192">
        <v>2</v>
      </c>
      <c r="I1144" s="193"/>
      <c r="J1144" s="194">
        <f t="shared" si="60"/>
        <v>0</v>
      </c>
      <c r="K1144" s="190" t="s">
        <v>19</v>
      </c>
      <c r="L1144" s="40"/>
      <c r="M1144" s="195" t="s">
        <v>19</v>
      </c>
      <c r="N1144" s="196" t="s">
        <v>46</v>
      </c>
      <c r="O1144" s="65"/>
      <c r="P1144" s="197">
        <f t="shared" si="61"/>
        <v>0</v>
      </c>
      <c r="Q1144" s="197">
        <v>0</v>
      </c>
      <c r="R1144" s="197">
        <f t="shared" si="62"/>
        <v>0</v>
      </c>
      <c r="S1144" s="197">
        <v>0</v>
      </c>
      <c r="T1144" s="198">
        <f t="shared" si="63"/>
        <v>0</v>
      </c>
      <c r="U1144" s="35"/>
      <c r="V1144" s="35"/>
      <c r="W1144" s="35"/>
      <c r="X1144" s="35"/>
      <c r="Y1144" s="35"/>
      <c r="Z1144" s="35"/>
      <c r="AA1144" s="35"/>
      <c r="AB1144" s="35"/>
      <c r="AC1144" s="35"/>
      <c r="AD1144" s="35"/>
      <c r="AE1144" s="35"/>
      <c r="AR1144" s="199" t="s">
        <v>178</v>
      </c>
      <c r="AT1144" s="199" t="s">
        <v>139</v>
      </c>
      <c r="AU1144" s="199" t="s">
        <v>85</v>
      </c>
      <c r="AY1144" s="18" t="s">
        <v>137</v>
      </c>
      <c r="BE1144" s="200">
        <f t="shared" si="64"/>
        <v>0</v>
      </c>
      <c r="BF1144" s="200">
        <f t="shared" si="65"/>
        <v>0</v>
      </c>
      <c r="BG1144" s="200">
        <f t="shared" si="66"/>
        <v>0</v>
      </c>
      <c r="BH1144" s="200">
        <f t="shared" si="67"/>
        <v>0</v>
      </c>
      <c r="BI1144" s="200">
        <f t="shared" si="68"/>
        <v>0</v>
      </c>
      <c r="BJ1144" s="18" t="s">
        <v>83</v>
      </c>
      <c r="BK1144" s="200">
        <f t="shared" si="69"/>
        <v>0</v>
      </c>
      <c r="BL1144" s="18" t="s">
        <v>178</v>
      </c>
      <c r="BM1144" s="199" t="s">
        <v>1784</v>
      </c>
    </row>
    <row r="1145" spans="1:65" s="2" customFormat="1" ht="16.5" customHeight="1">
      <c r="A1145" s="35"/>
      <c r="B1145" s="36"/>
      <c r="C1145" s="188" t="s">
        <v>1785</v>
      </c>
      <c r="D1145" s="188" t="s">
        <v>139</v>
      </c>
      <c r="E1145" s="189" t="s">
        <v>1786</v>
      </c>
      <c r="F1145" s="190" t="s">
        <v>1787</v>
      </c>
      <c r="G1145" s="191" t="s">
        <v>224</v>
      </c>
      <c r="H1145" s="192">
        <v>56</v>
      </c>
      <c r="I1145" s="193"/>
      <c r="J1145" s="194">
        <f t="shared" si="60"/>
        <v>0</v>
      </c>
      <c r="K1145" s="190" t="s">
        <v>19</v>
      </c>
      <c r="L1145" s="40"/>
      <c r="M1145" s="195" t="s">
        <v>19</v>
      </c>
      <c r="N1145" s="196" t="s">
        <v>46</v>
      </c>
      <c r="O1145" s="65"/>
      <c r="P1145" s="197">
        <f t="shared" si="61"/>
        <v>0</v>
      </c>
      <c r="Q1145" s="197">
        <v>0</v>
      </c>
      <c r="R1145" s="197">
        <f t="shared" si="62"/>
        <v>0</v>
      </c>
      <c r="S1145" s="197">
        <v>0</v>
      </c>
      <c r="T1145" s="198">
        <f t="shared" si="63"/>
        <v>0</v>
      </c>
      <c r="U1145" s="35"/>
      <c r="V1145" s="35"/>
      <c r="W1145" s="35"/>
      <c r="X1145" s="35"/>
      <c r="Y1145" s="35"/>
      <c r="Z1145" s="35"/>
      <c r="AA1145" s="35"/>
      <c r="AB1145" s="35"/>
      <c r="AC1145" s="35"/>
      <c r="AD1145" s="35"/>
      <c r="AE1145" s="35"/>
      <c r="AR1145" s="199" t="s">
        <v>178</v>
      </c>
      <c r="AT1145" s="199" t="s">
        <v>139</v>
      </c>
      <c r="AU1145" s="199" t="s">
        <v>85</v>
      </c>
      <c r="AY1145" s="18" t="s">
        <v>137</v>
      </c>
      <c r="BE1145" s="200">
        <f t="shared" si="64"/>
        <v>0</v>
      </c>
      <c r="BF1145" s="200">
        <f t="shared" si="65"/>
        <v>0</v>
      </c>
      <c r="BG1145" s="200">
        <f t="shared" si="66"/>
        <v>0</v>
      </c>
      <c r="BH1145" s="200">
        <f t="shared" si="67"/>
        <v>0</v>
      </c>
      <c r="BI1145" s="200">
        <f t="shared" si="68"/>
        <v>0</v>
      </c>
      <c r="BJ1145" s="18" t="s">
        <v>83</v>
      </c>
      <c r="BK1145" s="200">
        <f t="shared" si="69"/>
        <v>0</v>
      </c>
      <c r="BL1145" s="18" t="s">
        <v>178</v>
      </c>
      <c r="BM1145" s="199" t="s">
        <v>1788</v>
      </c>
    </row>
    <row r="1146" spans="1:65" s="2" customFormat="1" ht="16.5" customHeight="1">
      <c r="A1146" s="35"/>
      <c r="B1146" s="36"/>
      <c r="C1146" s="188" t="s">
        <v>1145</v>
      </c>
      <c r="D1146" s="188" t="s">
        <v>139</v>
      </c>
      <c r="E1146" s="189" t="s">
        <v>1789</v>
      </c>
      <c r="F1146" s="190" t="s">
        <v>1790</v>
      </c>
      <c r="G1146" s="191" t="s">
        <v>177</v>
      </c>
      <c r="H1146" s="192">
        <v>1.02</v>
      </c>
      <c r="I1146" s="193"/>
      <c r="J1146" s="194">
        <f t="shared" si="60"/>
        <v>0</v>
      </c>
      <c r="K1146" s="190" t="s">
        <v>19</v>
      </c>
      <c r="L1146" s="40"/>
      <c r="M1146" s="195" t="s">
        <v>19</v>
      </c>
      <c r="N1146" s="196" t="s">
        <v>46</v>
      </c>
      <c r="O1146" s="65"/>
      <c r="P1146" s="197">
        <f t="shared" si="61"/>
        <v>0</v>
      </c>
      <c r="Q1146" s="197">
        <v>0</v>
      </c>
      <c r="R1146" s="197">
        <f t="shared" si="62"/>
        <v>0</v>
      </c>
      <c r="S1146" s="197">
        <v>0</v>
      </c>
      <c r="T1146" s="198">
        <f t="shared" si="63"/>
        <v>0</v>
      </c>
      <c r="U1146" s="35"/>
      <c r="V1146" s="35"/>
      <c r="W1146" s="35"/>
      <c r="X1146" s="35"/>
      <c r="Y1146" s="35"/>
      <c r="Z1146" s="35"/>
      <c r="AA1146" s="35"/>
      <c r="AB1146" s="35"/>
      <c r="AC1146" s="35"/>
      <c r="AD1146" s="35"/>
      <c r="AE1146" s="35"/>
      <c r="AR1146" s="199" t="s">
        <v>178</v>
      </c>
      <c r="AT1146" s="199" t="s">
        <v>139</v>
      </c>
      <c r="AU1146" s="199" t="s">
        <v>85</v>
      </c>
      <c r="AY1146" s="18" t="s">
        <v>137</v>
      </c>
      <c r="BE1146" s="200">
        <f t="shared" si="64"/>
        <v>0</v>
      </c>
      <c r="BF1146" s="200">
        <f t="shared" si="65"/>
        <v>0</v>
      </c>
      <c r="BG1146" s="200">
        <f t="shared" si="66"/>
        <v>0</v>
      </c>
      <c r="BH1146" s="200">
        <f t="shared" si="67"/>
        <v>0</v>
      </c>
      <c r="BI1146" s="200">
        <f t="shared" si="68"/>
        <v>0</v>
      </c>
      <c r="BJ1146" s="18" t="s">
        <v>83</v>
      </c>
      <c r="BK1146" s="200">
        <f t="shared" si="69"/>
        <v>0</v>
      </c>
      <c r="BL1146" s="18" t="s">
        <v>178</v>
      </c>
      <c r="BM1146" s="199" t="s">
        <v>1791</v>
      </c>
    </row>
    <row r="1147" spans="2:63" s="12" customFormat="1" ht="22.9" customHeight="1">
      <c r="B1147" s="172"/>
      <c r="C1147" s="173"/>
      <c r="D1147" s="174" t="s">
        <v>74</v>
      </c>
      <c r="E1147" s="186" t="s">
        <v>1792</v>
      </c>
      <c r="F1147" s="186" t="s">
        <v>1793</v>
      </c>
      <c r="G1147" s="173"/>
      <c r="H1147" s="173"/>
      <c r="I1147" s="176"/>
      <c r="J1147" s="187">
        <f>BK1147</f>
        <v>0</v>
      </c>
      <c r="K1147" s="173"/>
      <c r="L1147" s="178"/>
      <c r="M1147" s="179"/>
      <c r="N1147" s="180"/>
      <c r="O1147" s="180"/>
      <c r="P1147" s="181">
        <f>SUM(P1148:P1202)</f>
        <v>0</v>
      </c>
      <c r="Q1147" s="180"/>
      <c r="R1147" s="181">
        <f>SUM(R1148:R1202)</f>
        <v>0</v>
      </c>
      <c r="S1147" s="180"/>
      <c r="T1147" s="182">
        <f>SUM(T1148:T1202)</f>
        <v>0</v>
      </c>
      <c r="AR1147" s="183" t="s">
        <v>85</v>
      </c>
      <c r="AT1147" s="184" t="s">
        <v>74</v>
      </c>
      <c r="AU1147" s="184" t="s">
        <v>83</v>
      </c>
      <c r="AY1147" s="183" t="s">
        <v>137</v>
      </c>
      <c r="BK1147" s="185">
        <f>SUM(BK1148:BK1202)</f>
        <v>0</v>
      </c>
    </row>
    <row r="1148" spans="1:65" s="2" customFormat="1" ht="16.5" customHeight="1">
      <c r="A1148" s="35"/>
      <c r="B1148" s="36"/>
      <c r="C1148" s="188" t="s">
        <v>1794</v>
      </c>
      <c r="D1148" s="188" t="s">
        <v>139</v>
      </c>
      <c r="E1148" s="189" t="s">
        <v>1795</v>
      </c>
      <c r="F1148" s="190" t="s">
        <v>1796</v>
      </c>
      <c r="G1148" s="191" t="s">
        <v>273</v>
      </c>
      <c r="H1148" s="192">
        <v>2</v>
      </c>
      <c r="I1148" s="193"/>
      <c r="J1148" s="194">
        <f aca="true" t="shared" si="70" ref="J1148:J1179">ROUND(I1148*H1148,2)</f>
        <v>0</v>
      </c>
      <c r="K1148" s="190" t="s">
        <v>19</v>
      </c>
      <c r="L1148" s="40"/>
      <c r="M1148" s="195" t="s">
        <v>19</v>
      </c>
      <c r="N1148" s="196" t="s">
        <v>46</v>
      </c>
      <c r="O1148" s="65"/>
      <c r="P1148" s="197">
        <f aca="true" t="shared" si="71" ref="P1148:P1179">O1148*H1148</f>
        <v>0</v>
      </c>
      <c r="Q1148" s="197">
        <v>0</v>
      </c>
      <c r="R1148" s="197">
        <f aca="true" t="shared" si="72" ref="R1148:R1179">Q1148*H1148</f>
        <v>0</v>
      </c>
      <c r="S1148" s="197">
        <v>0</v>
      </c>
      <c r="T1148" s="198">
        <f aca="true" t="shared" si="73" ref="T1148:T1179">S1148*H1148</f>
        <v>0</v>
      </c>
      <c r="U1148" s="35"/>
      <c r="V1148" s="35"/>
      <c r="W1148" s="35"/>
      <c r="X1148" s="35"/>
      <c r="Y1148" s="35"/>
      <c r="Z1148" s="35"/>
      <c r="AA1148" s="35"/>
      <c r="AB1148" s="35"/>
      <c r="AC1148" s="35"/>
      <c r="AD1148" s="35"/>
      <c r="AE1148" s="35"/>
      <c r="AR1148" s="199" t="s">
        <v>178</v>
      </c>
      <c r="AT1148" s="199" t="s">
        <v>139</v>
      </c>
      <c r="AU1148" s="199" t="s">
        <v>85</v>
      </c>
      <c r="AY1148" s="18" t="s">
        <v>137</v>
      </c>
      <c r="BE1148" s="200">
        <f aca="true" t="shared" si="74" ref="BE1148:BE1179">IF(N1148="základní",J1148,0)</f>
        <v>0</v>
      </c>
      <c r="BF1148" s="200">
        <f aca="true" t="shared" si="75" ref="BF1148:BF1179">IF(N1148="snížená",J1148,0)</f>
        <v>0</v>
      </c>
      <c r="BG1148" s="200">
        <f aca="true" t="shared" si="76" ref="BG1148:BG1179">IF(N1148="zákl. přenesená",J1148,0)</f>
        <v>0</v>
      </c>
      <c r="BH1148" s="200">
        <f aca="true" t="shared" si="77" ref="BH1148:BH1179">IF(N1148="sníž. přenesená",J1148,0)</f>
        <v>0</v>
      </c>
      <c r="BI1148" s="200">
        <f aca="true" t="shared" si="78" ref="BI1148:BI1179">IF(N1148="nulová",J1148,0)</f>
        <v>0</v>
      </c>
      <c r="BJ1148" s="18" t="s">
        <v>83</v>
      </c>
      <c r="BK1148" s="200">
        <f aca="true" t="shared" si="79" ref="BK1148:BK1179">ROUND(I1148*H1148,2)</f>
        <v>0</v>
      </c>
      <c r="BL1148" s="18" t="s">
        <v>178</v>
      </c>
      <c r="BM1148" s="199" t="s">
        <v>1797</v>
      </c>
    </row>
    <row r="1149" spans="1:65" s="2" customFormat="1" ht="16.5" customHeight="1">
      <c r="A1149" s="35"/>
      <c r="B1149" s="36"/>
      <c r="C1149" s="188" t="s">
        <v>1149</v>
      </c>
      <c r="D1149" s="188" t="s">
        <v>139</v>
      </c>
      <c r="E1149" s="189" t="s">
        <v>1798</v>
      </c>
      <c r="F1149" s="190" t="s">
        <v>1799</v>
      </c>
      <c r="G1149" s="191" t="s">
        <v>273</v>
      </c>
      <c r="H1149" s="192">
        <v>7</v>
      </c>
      <c r="I1149" s="193"/>
      <c r="J1149" s="194">
        <f t="shared" si="70"/>
        <v>0</v>
      </c>
      <c r="K1149" s="190" t="s">
        <v>19</v>
      </c>
      <c r="L1149" s="40"/>
      <c r="M1149" s="195" t="s">
        <v>19</v>
      </c>
      <c r="N1149" s="196" t="s">
        <v>46</v>
      </c>
      <c r="O1149" s="65"/>
      <c r="P1149" s="197">
        <f t="shared" si="71"/>
        <v>0</v>
      </c>
      <c r="Q1149" s="197">
        <v>0</v>
      </c>
      <c r="R1149" s="197">
        <f t="shared" si="72"/>
        <v>0</v>
      </c>
      <c r="S1149" s="197">
        <v>0</v>
      </c>
      <c r="T1149" s="198">
        <f t="shared" si="73"/>
        <v>0</v>
      </c>
      <c r="U1149" s="35"/>
      <c r="V1149" s="35"/>
      <c r="W1149" s="35"/>
      <c r="X1149" s="35"/>
      <c r="Y1149" s="35"/>
      <c r="Z1149" s="35"/>
      <c r="AA1149" s="35"/>
      <c r="AB1149" s="35"/>
      <c r="AC1149" s="35"/>
      <c r="AD1149" s="35"/>
      <c r="AE1149" s="35"/>
      <c r="AR1149" s="199" t="s">
        <v>178</v>
      </c>
      <c r="AT1149" s="199" t="s">
        <v>139</v>
      </c>
      <c r="AU1149" s="199" t="s">
        <v>85</v>
      </c>
      <c r="AY1149" s="18" t="s">
        <v>137</v>
      </c>
      <c r="BE1149" s="200">
        <f t="shared" si="74"/>
        <v>0</v>
      </c>
      <c r="BF1149" s="200">
        <f t="shared" si="75"/>
        <v>0</v>
      </c>
      <c r="BG1149" s="200">
        <f t="shared" si="76"/>
        <v>0</v>
      </c>
      <c r="BH1149" s="200">
        <f t="shared" si="77"/>
        <v>0</v>
      </c>
      <c r="BI1149" s="200">
        <f t="shared" si="78"/>
        <v>0</v>
      </c>
      <c r="BJ1149" s="18" t="s">
        <v>83</v>
      </c>
      <c r="BK1149" s="200">
        <f t="shared" si="79"/>
        <v>0</v>
      </c>
      <c r="BL1149" s="18" t="s">
        <v>178</v>
      </c>
      <c r="BM1149" s="199" t="s">
        <v>1800</v>
      </c>
    </row>
    <row r="1150" spans="1:65" s="2" customFormat="1" ht="16.5" customHeight="1">
      <c r="A1150" s="35"/>
      <c r="B1150" s="36"/>
      <c r="C1150" s="188" t="s">
        <v>1801</v>
      </c>
      <c r="D1150" s="188" t="s">
        <v>139</v>
      </c>
      <c r="E1150" s="189" t="s">
        <v>1802</v>
      </c>
      <c r="F1150" s="190" t="s">
        <v>1803</v>
      </c>
      <c r="G1150" s="191" t="s">
        <v>1592</v>
      </c>
      <c r="H1150" s="192">
        <v>1</v>
      </c>
      <c r="I1150" s="193"/>
      <c r="J1150" s="194">
        <f t="shared" si="70"/>
        <v>0</v>
      </c>
      <c r="K1150" s="190" t="s">
        <v>19</v>
      </c>
      <c r="L1150" s="40"/>
      <c r="M1150" s="195" t="s">
        <v>19</v>
      </c>
      <c r="N1150" s="196" t="s">
        <v>46</v>
      </c>
      <c r="O1150" s="65"/>
      <c r="P1150" s="197">
        <f t="shared" si="71"/>
        <v>0</v>
      </c>
      <c r="Q1150" s="197">
        <v>0</v>
      </c>
      <c r="R1150" s="197">
        <f t="shared" si="72"/>
        <v>0</v>
      </c>
      <c r="S1150" s="197">
        <v>0</v>
      </c>
      <c r="T1150" s="198">
        <f t="shared" si="73"/>
        <v>0</v>
      </c>
      <c r="U1150" s="35"/>
      <c r="V1150" s="35"/>
      <c r="W1150" s="35"/>
      <c r="X1150" s="35"/>
      <c r="Y1150" s="35"/>
      <c r="Z1150" s="35"/>
      <c r="AA1150" s="35"/>
      <c r="AB1150" s="35"/>
      <c r="AC1150" s="35"/>
      <c r="AD1150" s="35"/>
      <c r="AE1150" s="35"/>
      <c r="AR1150" s="199" t="s">
        <v>178</v>
      </c>
      <c r="AT1150" s="199" t="s">
        <v>139</v>
      </c>
      <c r="AU1150" s="199" t="s">
        <v>85</v>
      </c>
      <c r="AY1150" s="18" t="s">
        <v>137</v>
      </c>
      <c r="BE1150" s="200">
        <f t="shared" si="74"/>
        <v>0</v>
      </c>
      <c r="BF1150" s="200">
        <f t="shared" si="75"/>
        <v>0</v>
      </c>
      <c r="BG1150" s="200">
        <f t="shared" si="76"/>
        <v>0</v>
      </c>
      <c r="BH1150" s="200">
        <f t="shared" si="77"/>
        <v>0</v>
      </c>
      <c r="BI1150" s="200">
        <f t="shared" si="78"/>
        <v>0</v>
      </c>
      <c r="BJ1150" s="18" t="s">
        <v>83</v>
      </c>
      <c r="BK1150" s="200">
        <f t="shared" si="79"/>
        <v>0</v>
      </c>
      <c r="BL1150" s="18" t="s">
        <v>178</v>
      </c>
      <c r="BM1150" s="199" t="s">
        <v>1804</v>
      </c>
    </row>
    <row r="1151" spans="1:65" s="2" customFormat="1" ht="16.5" customHeight="1">
      <c r="A1151" s="35"/>
      <c r="B1151" s="36"/>
      <c r="C1151" s="188" t="s">
        <v>1152</v>
      </c>
      <c r="D1151" s="188" t="s">
        <v>139</v>
      </c>
      <c r="E1151" s="189" t="s">
        <v>1805</v>
      </c>
      <c r="F1151" s="190" t="s">
        <v>1806</v>
      </c>
      <c r="G1151" s="191" t="s">
        <v>1592</v>
      </c>
      <c r="H1151" s="192">
        <v>8</v>
      </c>
      <c r="I1151" s="193"/>
      <c r="J1151" s="194">
        <f t="shared" si="70"/>
        <v>0</v>
      </c>
      <c r="K1151" s="190" t="s">
        <v>19</v>
      </c>
      <c r="L1151" s="40"/>
      <c r="M1151" s="195" t="s">
        <v>19</v>
      </c>
      <c r="N1151" s="196" t="s">
        <v>46</v>
      </c>
      <c r="O1151" s="65"/>
      <c r="P1151" s="197">
        <f t="shared" si="71"/>
        <v>0</v>
      </c>
      <c r="Q1151" s="197">
        <v>0</v>
      </c>
      <c r="R1151" s="197">
        <f t="shared" si="72"/>
        <v>0</v>
      </c>
      <c r="S1151" s="197">
        <v>0</v>
      </c>
      <c r="T1151" s="198">
        <f t="shared" si="73"/>
        <v>0</v>
      </c>
      <c r="U1151" s="35"/>
      <c r="V1151" s="35"/>
      <c r="W1151" s="35"/>
      <c r="X1151" s="35"/>
      <c r="Y1151" s="35"/>
      <c r="Z1151" s="35"/>
      <c r="AA1151" s="35"/>
      <c r="AB1151" s="35"/>
      <c r="AC1151" s="35"/>
      <c r="AD1151" s="35"/>
      <c r="AE1151" s="35"/>
      <c r="AR1151" s="199" t="s">
        <v>178</v>
      </c>
      <c r="AT1151" s="199" t="s">
        <v>139</v>
      </c>
      <c r="AU1151" s="199" t="s">
        <v>85</v>
      </c>
      <c r="AY1151" s="18" t="s">
        <v>137</v>
      </c>
      <c r="BE1151" s="200">
        <f t="shared" si="74"/>
        <v>0</v>
      </c>
      <c r="BF1151" s="200">
        <f t="shared" si="75"/>
        <v>0</v>
      </c>
      <c r="BG1151" s="200">
        <f t="shared" si="76"/>
        <v>0</v>
      </c>
      <c r="BH1151" s="200">
        <f t="shared" si="77"/>
        <v>0</v>
      </c>
      <c r="BI1151" s="200">
        <f t="shared" si="78"/>
        <v>0</v>
      </c>
      <c r="BJ1151" s="18" t="s">
        <v>83</v>
      </c>
      <c r="BK1151" s="200">
        <f t="shared" si="79"/>
        <v>0</v>
      </c>
      <c r="BL1151" s="18" t="s">
        <v>178</v>
      </c>
      <c r="BM1151" s="199" t="s">
        <v>1807</v>
      </c>
    </row>
    <row r="1152" spans="1:65" s="2" customFormat="1" ht="16.5" customHeight="1">
      <c r="A1152" s="35"/>
      <c r="B1152" s="36"/>
      <c r="C1152" s="234" t="s">
        <v>1808</v>
      </c>
      <c r="D1152" s="234" t="s">
        <v>218</v>
      </c>
      <c r="E1152" s="235" t="s">
        <v>1809</v>
      </c>
      <c r="F1152" s="236" t="s">
        <v>1810</v>
      </c>
      <c r="G1152" s="237" t="s">
        <v>1811</v>
      </c>
      <c r="H1152" s="238">
        <v>5</v>
      </c>
      <c r="I1152" s="239"/>
      <c r="J1152" s="240">
        <f t="shared" si="70"/>
        <v>0</v>
      </c>
      <c r="K1152" s="236" t="s">
        <v>19</v>
      </c>
      <c r="L1152" s="241"/>
      <c r="M1152" s="242" t="s">
        <v>19</v>
      </c>
      <c r="N1152" s="243" t="s">
        <v>46</v>
      </c>
      <c r="O1152" s="65"/>
      <c r="P1152" s="197">
        <f t="shared" si="71"/>
        <v>0</v>
      </c>
      <c r="Q1152" s="197">
        <v>0</v>
      </c>
      <c r="R1152" s="197">
        <f t="shared" si="72"/>
        <v>0</v>
      </c>
      <c r="S1152" s="197">
        <v>0</v>
      </c>
      <c r="T1152" s="198">
        <f t="shared" si="73"/>
        <v>0</v>
      </c>
      <c r="U1152" s="35"/>
      <c r="V1152" s="35"/>
      <c r="W1152" s="35"/>
      <c r="X1152" s="35"/>
      <c r="Y1152" s="35"/>
      <c r="Z1152" s="35"/>
      <c r="AA1152" s="35"/>
      <c r="AB1152" s="35"/>
      <c r="AC1152" s="35"/>
      <c r="AD1152" s="35"/>
      <c r="AE1152" s="35"/>
      <c r="AR1152" s="199" t="s">
        <v>207</v>
      </c>
      <c r="AT1152" s="199" t="s">
        <v>218</v>
      </c>
      <c r="AU1152" s="199" t="s">
        <v>85</v>
      </c>
      <c r="AY1152" s="18" t="s">
        <v>137</v>
      </c>
      <c r="BE1152" s="200">
        <f t="shared" si="74"/>
        <v>0</v>
      </c>
      <c r="BF1152" s="200">
        <f t="shared" si="75"/>
        <v>0</v>
      </c>
      <c r="BG1152" s="200">
        <f t="shared" si="76"/>
        <v>0</v>
      </c>
      <c r="BH1152" s="200">
        <f t="shared" si="77"/>
        <v>0</v>
      </c>
      <c r="BI1152" s="200">
        <f t="shared" si="78"/>
        <v>0</v>
      </c>
      <c r="BJ1152" s="18" t="s">
        <v>83</v>
      </c>
      <c r="BK1152" s="200">
        <f t="shared" si="79"/>
        <v>0</v>
      </c>
      <c r="BL1152" s="18" t="s">
        <v>178</v>
      </c>
      <c r="BM1152" s="199" t="s">
        <v>1812</v>
      </c>
    </row>
    <row r="1153" spans="1:65" s="2" customFormat="1" ht="16.5" customHeight="1">
      <c r="A1153" s="35"/>
      <c r="B1153" s="36"/>
      <c r="C1153" s="234" t="s">
        <v>1157</v>
      </c>
      <c r="D1153" s="234" t="s">
        <v>218</v>
      </c>
      <c r="E1153" s="235" t="s">
        <v>1813</v>
      </c>
      <c r="F1153" s="236" t="s">
        <v>1814</v>
      </c>
      <c r="G1153" s="237" t="s">
        <v>273</v>
      </c>
      <c r="H1153" s="238">
        <v>1</v>
      </c>
      <c r="I1153" s="239"/>
      <c r="J1153" s="240">
        <f t="shared" si="70"/>
        <v>0</v>
      </c>
      <c r="K1153" s="236" t="s">
        <v>19</v>
      </c>
      <c r="L1153" s="241"/>
      <c r="M1153" s="242" t="s">
        <v>19</v>
      </c>
      <c r="N1153" s="243" t="s">
        <v>46</v>
      </c>
      <c r="O1153" s="65"/>
      <c r="P1153" s="197">
        <f t="shared" si="71"/>
        <v>0</v>
      </c>
      <c r="Q1153" s="197">
        <v>0</v>
      </c>
      <c r="R1153" s="197">
        <f t="shared" si="72"/>
        <v>0</v>
      </c>
      <c r="S1153" s="197">
        <v>0</v>
      </c>
      <c r="T1153" s="198">
        <f t="shared" si="73"/>
        <v>0</v>
      </c>
      <c r="U1153" s="35"/>
      <c r="V1153" s="35"/>
      <c r="W1153" s="35"/>
      <c r="X1153" s="35"/>
      <c r="Y1153" s="35"/>
      <c r="Z1153" s="35"/>
      <c r="AA1153" s="35"/>
      <c r="AB1153" s="35"/>
      <c r="AC1153" s="35"/>
      <c r="AD1153" s="35"/>
      <c r="AE1153" s="35"/>
      <c r="AR1153" s="199" t="s">
        <v>207</v>
      </c>
      <c r="AT1153" s="199" t="s">
        <v>218</v>
      </c>
      <c r="AU1153" s="199" t="s">
        <v>85</v>
      </c>
      <c r="AY1153" s="18" t="s">
        <v>137</v>
      </c>
      <c r="BE1153" s="200">
        <f t="shared" si="74"/>
        <v>0</v>
      </c>
      <c r="BF1153" s="200">
        <f t="shared" si="75"/>
        <v>0</v>
      </c>
      <c r="BG1153" s="200">
        <f t="shared" si="76"/>
        <v>0</v>
      </c>
      <c r="BH1153" s="200">
        <f t="shared" si="77"/>
        <v>0</v>
      </c>
      <c r="BI1153" s="200">
        <f t="shared" si="78"/>
        <v>0</v>
      </c>
      <c r="BJ1153" s="18" t="s">
        <v>83</v>
      </c>
      <c r="BK1153" s="200">
        <f t="shared" si="79"/>
        <v>0</v>
      </c>
      <c r="BL1153" s="18" t="s">
        <v>178</v>
      </c>
      <c r="BM1153" s="199" t="s">
        <v>1815</v>
      </c>
    </row>
    <row r="1154" spans="1:65" s="2" customFormat="1" ht="16.5" customHeight="1">
      <c r="A1154" s="35"/>
      <c r="B1154" s="36"/>
      <c r="C1154" s="188" t="s">
        <v>1816</v>
      </c>
      <c r="D1154" s="188" t="s">
        <v>139</v>
      </c>
      <c r="E1154" s="189" t="s">
        <v>1817</v>
      </c>
      <c r="F1154" s="190" t="s">
        <v>1818</v>
      </c>
      <c r="G1154" s="191" t="s">
        <v>1592</v>
      </c>
      <c r="H1154" s="192">
        <v>3</v>
      </c>
      <c r="I1154" s="193"/>
      <c r="J1154" s="194">
        <f t="shared" si="70"/>
        <v>0</v>
      </c>
      <c r="K1154" s="190" t="s">
        <v>19</v>
      </c>
      <c r="L1154" s="40"/>
      <c r="M1154" s="195" t="s">
        <v>19</v>
      </c>
      <c r="N1154" s="196" t="s">
        <v>46</v>
      </c>
      <c r="O1154" s="65"/>
      <c r="P1154" s="197">
        <f t="shared" si="71"/>
        <v>0</v>
      </c>
      <c r="Q1154" s="197">
        <v>0</v>
      </c>
      <c r="R1154" s="197">
        <f t="shared" si="72"/>
        <v>0</v>
      </c>
      <c r="S1154" s="197">
        <v>0</v>
      </c>
      <c r="T1154" s="198">
        <f t="shared" si="73"/>
        <v>0</v>
      </c>
      <c r="U1154" s="35"/>
      <c r="V1154" s="35"/>
      <c r="W1154" s="35"/>
      <c r="X1154" s="35"/>
      <c r="Y1154" s="35"/>
      <c r="Z1154" s="35"/>
      <c r="AA1154" s="35"/>
      <c r="AB1154" s="35"/>
      <c r="AC1154" s="35"/>
      <c r="AD1154" s="35"/>
      <c r="AE1154" s="35"/>
      <c r="AR1154" s="199" t="s">
        <v>178</v>
      </c>
      <c r="AT1154" s="199" t="s">
        <v>139</v>
      </c>
      <c r="AU1154" s="199" t="s">
        <v>85</v>
      </c>
      <c r="AY1154" s="18" t="s">
        <v>137</v>
      </c>
      <c r="BE1154" s="200">
        <f t="shared" si="74"/>
        <v>0</v>
      </c>
      <c r="BF1154" s="200">
        <f t="shared" si="75"/>
        <v>0</v>
      </c>
      <c r="BG1154" s="200">
        <f t="shared" si="76"/>
        <v>0</v>
      </c>
      <c r="BH1154" s="200">
        <f t="shared" si="77"/>
        <v>0</v>
      </c>
      <c r="BI1154" s="200">
        <f t="shared" si="78"/>
        <v>0</v>
      </c>
      <c r="BJ1154" s="18" t="s">
        <v>83</v>
      </c>
      <c r="BK1154" s="200">
        <f t="shared" si="79"/>
        <v>0</v>
      </c>
      <c r="BL1154" s="18" t="s">
        <v>178</v>
      </c>
      <c r="BM1154" s="199" t="s">
        <v>1819</v>
      </c>
    </row>
    <row r="1155" spans="1:65" s="2" customFormat="1" ht="16.5" customHeight="1">
      <c r="A1155" s="35"/>
      <c r="B1155" s="36"/>
      <c r="C1155" s="188" t="s">
        <v>1160</v>
      </c>
      <c r="D1155" s="188" t="s">
        <v>139</v>
      </c>
      <c r="E1155" s="189" t="s">
        <v>1820</v>
      </c>
      <c r="F1155" s="190" t="s">
        <v>1821</v>
      </c>
      <c r="G1155" s="191" t="s">
        <v>1592</v>
      </c>
      <c r="H1155" s="192">
        <v>2</v>
      </c>
      <c r="I1155" s="193"/>
      <c r="J1155" s="194">
        <f t="shared" si="70"/>
        <v>0</v>
      </c>
      <c r="K1155" s="190" t="s">
        <v>19</v>
      </c>
      <c r="L1155" s="40"/>
      <c r="M1155" s="195" t="s">
        <v>19</v>
      </c>
      <c r="N1155" s="196" t="s">
        <v>46</v>
      </c>
      <c r="O1155" s="65"/>
      <c r="P1155" s="197">
        <f t="shared" si="71"/>
        <v>0</v>
      </c>
      <c r="Q1155" s="197">
        <v>0</v>
      </c>
      <c r="R1155" s="197">
        <f t="shared" si="72"/>
        <v>0</v>
      </c>
      <c r="S1155" s="197">
        <v>0</v>
      </c>
      <c r="T1155" s="198">
        <f t="shared" si="73"/>
        <v>0</v>
      </c>
      <c r="U1155" s="35"/>
      <c r="V1155" s="35"/>
      <c r="W1155" s="35"/>
      <c r="X1155" s="35"/>
      <c r="Y1155" s="35"/>
      <c r="Z1155" s="35"/>
      <c r="AA1155" s="35"/>
      <c r="AB1155" s="35"/>
      <c r="AC1155" s="35"/>
      <c r="AD1155" s="35"/>
      <c r="AE1155" s="35"/>
      <c r="AR1155" s="199" t="s">
        <v>178</v>
      </c>
      <c r="AT1155" s="199" t="s">
        <v>139</v>
      </c>
      <c r="AU1155" s="199" t="s">
        <v>85</v>
      </c>
      <c r="AY1155" s="18" t="s">
        <v>137</v>
      </c>
      <c r="BE1155" s="200">
        <f t="shared" si="74"/>
        <v>0</v>
      </c>
      <c r="BF1155" s="200">
        <f t="shared" si="75"/>
        <v>0</v>
      </c>
      <c r="BG1155" s="200">
        <f t="shared" si="76"/>
        <v>0</v>
      </c>
      <c r="BH1155" s="200">
        <f t="shared" si="77"/>
        <v>0</v>
      </c>
      <c r="BI1155" s="200">
        <f t="shared" si="78"/>
        <v>0</v>
      </c>
      <c r="BJ1155" s="18" t="s">
        <v>83</v>
      </c>
      <c r="BK1155" s="200">
        <f t="shared" si="79"/>
        <v>0</v>
      </c>
      <c r="BL1155" s="18" t="s">
        <v>178</v>
      </c>
      <c r="BM1155" s="199" t="s">
        <v>1822</v>
      </c>
    </row>
    <row r="1156" spans="1:65" s="2" customFormat="1" ht="16.5" customHeight="1">
      <c r="A1156" s="35"/>
      <c r="B1156" s="36"/>
      <c r="C1156" s="188" t="s">
        <v>1823</v>
      </c>
      <c r="D1156" s="188" t="s">
        <v>139</v>
      </c>
      <c r="E1156" s="189" t="s">
        <v>1824</v>
      </c>
      <c r="F1156" s="190" t="s">
        <v>1825</v>
      </c>
      <c r="G1156" s="191" t="s">
        <v>1592</v>
      </c>
      <c r="H1156" s="192">
        <v>4</v>
      </c>
      <c r="I1156" s="193"/>
      <c r="J1156" s="194">
        <f t="shared" si="70"/>
        <v>0</v>
      </c>
      <c r="K1156" s="190" t="s">
        <v>19</v>
      </c>
      <c r="L1156" s="40"/>
      <c r="M1156" s="195" t="s">
        <v>19</v>
      </c>
      <c r="N1156" s="196" t="s">
        <v>46</v>
      </c>
      <c r="O1156" s="65"/>
      <c r="P1156" s="197">
        <f t="shared" si="71"/>
        <v>0</v>
      </c>
      <c r="Q1156" s="197">
        <v>0</v>
      </c>
      <c r="R1156" s="197">
        <f t="shared" si="72"/>
        <v>0</v>
      </c>
      <c r="S1156" s="197">
        <v>0</v>
      </c>
      <c r="T1156" s="198">
        <f t="shared" si="73"/>
        <v>0</v>
      </c>
      <c r="U1156" s="35"/>
      <c r="V1156" s="35"/>
      <c r="W1156" s="35"/>
      <c r="X1156" s="35"/>
      <c r="Y1156" s="35"/>
      <c r="Z1156" s="35"/>
      <c r="AA1156" s="35"/>
      <c r="AB1156" s="35"/>
      <c r="AC1156" s="35"/>
      <c r="AD1156" s="35"/>
      <c r="AE1156" s="35"/>
      <c r="AR1156" s="199" t="s">
        <v>178</v>
      </c>
      <c r="AT1156" s="199" t="s">
        <v>139</v>
      </c>
      <c r="AU1156" s="199" t="s">
        <v>85</v>
      </c>
      <c r="AY1156" s="18" t="s">
        <v>137</v>
      </c>
      <c r="BE1156" s="200">
        <f t="shared" si="74"/>
        <v>0</v>
      </c>
      <c r="BF1156" s="200">
        <f t="shared" si="75"/>
        <v>0</v>
      </c>
      <c r="BG1156" s="200">
        <f t="shared" si="76"/>
        <v>0</v>
      </c>
      <c r="BH1156" s="200">
        <f t="shared" si="77"/>
        <v>0</v>
      </c>
      <c r="BI1156" s="200">
        <f t="shared" si="78"/>
        <v>0</v>
      </c>
      <c r="BJ1156" s="18" t="s">
        <v>83</v>
      </c>
      <c r="BK1156" s="200">
        <f t="shared" si="79"/>
        <v>0</v>
      </c>
      <c r="BL1156" s="18" t="s">
        <v>178</v>
      </c>
      <c r="BM1156" s="199" t="s">
        <v>1826</v>
      </c>
    </row>
    <row r="1157" spans="1:65" s="2" customFormat="1" ht="16.5" customHeight="1">
      <c r="A1157" s="35"/>
      <c r="B1157" s="36"/>
      <c r="C1157" s="188" t="s">
        <v>1166</v>
      </c>
      <c r="D1157" s="188" t="s">
        <v>139</v>
      </c>
      <c r="E1157" s="189" t="s">
        <v>1827</v>
      </c>
      <c r="F1157" s="190" t="s">
        <v>1828</v>
      </c>
      <c r="G1157" s="191" t="s">
        <v>1592</v>
      </c>
      <c r="H1157" s="192">
        <v>2</v>
      </c>
      <c r="I1157" s="193"/>
      <c r="J1157" s="194">
        <f t="shared" si="70"/>
        <v>0</v>
      </c>
      <c r="K1157" s="190" t="s">
        <v>19</v>
      </c>
      <c r="L1157" s="40"/>
      <c r="M1157" s="195" t="s">
        <v>19</v>
      </c>
      <c r="N1157" s="196" t="s">
        <v>46</v>
      </c>
      <c r="O1157" s="65"/>
      <c r="P1157" s="197">
        <f t="shared" si="71"/>
        <v>0</v>
      </c>
      <c r="Q1157" s="197">
        <v>0</v>
      </c>
      <c r="R1157" s="197">
        <f t="shared" si="72"/>
        <v>0</v>
      </c>
      <c r="S1157" s="197">
        <v>0</v>
      </c>
      <c r="T1157" s="198">
        <f t="shared" si="73"/>
        <v>0</v>
      </c>
      <c r="U1157" s="35"/>
      <c r="V1157" s="35"/>
      <c r="W1157" s="35"/>
      <c r="X1157" s="35"/>
      <c r="Y1157" s="35"/>
      <c r="Z1157" s="35"/>
      <c r="AA1157" s="35"/>
      <c r="AB1157" s="35"/>
      <c r="AC1157" s="35"/>
      <c r="AD1157" s="35"/>
      <c r="AE1157" s="35"/>
      <c r="AR1157" s="199" t="s">
        <v>178</v>
      </c>
      <c r="AT1157" s="199" t="s">
        <v>139</v>
      </c>
      <c r="AU1157" s="199" t="s">
        <v>85</v>
      </c>
      <c r="AY1157" s="18" t="s">
        <v>137</v>
      </c>
      <c r="BE1157" s="200">
        <f t="shared" si="74"/>
        <v>0</v>
      </c>
      <c r="BF1157" s="200">
        <f t="shared" si="75"/>
        <v>0</v>
      </c>
      <c r="BG1157" s="200">
        <f t="shared" si="76"/>
        <v>0</v>
      </c>
      <c r="BH1157" s="200">
        <f t="shared" si="77"/>
        <v>0</v>
      </c>
      <c r="BI1157" s="200">
        <f t="shared" si="78"/>
        <v>0</v>
      </c>
      <c r="BJ1157" s="18" t="s">
        <v>83</v>
      </c>
      <c r="BK1157" s="200">
        <f t="shared" si="79"/>
        <v>0</v>
      </c>
      <c r="BL1157" s="18" t="s">
        <v>178</v>
      </c>
      <c r="BM1157" s="199" t="s">
        <v>1829</v>
      </c>
    </row>
    <row r="1158" spans="1:65" s="2" customFormat="1" ht="16.5" customHeight="1">
      <c r="A1158" s="35"/>
      <c r="B1158" s="36"/>
      <c r="C1158" s="188" t="s">
        <v>1830</v>
      </c>
      <c r="D1158" s="188" t="s">
        <v>139</v>
      </c>
      <c r="E1158" s="189" t="s">
        <v>1831</v>
      </c>
      <c r="F1158" s="190" t="s">
        <v>1832</v>
      </c>
      <c r="G1158" s="191" t="s">
        <v>1592</v>
      </c>
      <c r="H1158" s="192">
        <v>8</v>
      </c>
      <c r="I1158" s="193"/>
      <c r="J1158" s="194">
        <f t="shared" si="70"/>
        <v>0</v>
      </c>
      <c r="K1158" s="190" t="s">
        <v>19</v>
      </c>
      <c r="L1158" s="40"/>
      <c r="M1158" s="195" t="s">
        <v>19</v>
      </c>
      <c r="N1158" s="196" t="s">
        <v>46</v>
      </c>
      <c r="O1158" s="65"/>
      <c r="P1158" s="197">
        <f t="shared" si="71"/>
        <v>0</v>
      </c>
      <c r="Q1158" s="197">
        <v>0</v>
      </c>
      <c r="R1158" s="197">
        <f t="shared" si="72"/>
        <v>0</v>
      </c>
      <c r="S1158" s="197">
        <v>0</v>
      </c>
      <c r="T1158" s="198">
        <f t="shared" si="73"/>
        <v>0</v>
      </c>
      <c r="U1158" s="35"/>
      <c r="V1158" s="35"/>
      <c r="W1158" s="35"/>
      <c r="X1158" s="35"/>
      <c r="Y1158" s="35"/>
      <c r="Z1158" s="35"/>
      <c r="AA1158" s="35"/>
      <c r="AB1158" s="35"/>
      <c r="AC1158" s="35"/>
      <c r="AD1158" s="35"/>
      <c r="AE1158" s="35"/>
      <c r="AR1158" s="199" t="s">
        <v>178</v>
      </c>
      <c r="AT1158" s="199" t="s">
        <v>139</v>
      </c>
      <c r="AU1158" s="199" t="s">
        <v>85</v>
      </c>
      <c r="AY1158" s="18" t="s">
        <v>137</v>
      </c>
      <c r="BE1158" s="200">
        <f t="shared" si="74"/>
        <v>0</v>
      </c>
      <c r="BF1158" s="200">
        <f t="shared" si="75"/>
        <v>0</v>
      </c>
      <c r="BG1158" s="200">
        <f t="shared" si="76"/>
        <v>0</v>
      </c>
      <c r="BH1158" s="200">
        <f t="shared" si="77"/>
        <v>0</v>
      </c>
      <c r="BI1158" s="200">
        <f t="shared" si="78"/>
        <v>0</v>
      </c>
      <c r="BJ1158" s="18" t="s">
        <v>83</v>
      </c>
      <c r="BK1158" s="200">
        <f t="shared" si="79"/>
        <v>0</v>
      </c>
      <c r="BL1158" s="18" t="s">
        <v>178</v>
      </c>
      <c r="BM1158" s="199" t="s">
        <v>1833</v>
      </c>
    </row>
    <row r="1159" spans="1:65" s="2" customFormat="1" ht="16.5" customHeight="1">
      <c r="A1159" s="35"/>
      <c r="B1159" s="36"/>
      <c r="C1159" s="188" t="s">
        <v>1169</v>
      </c>
      <c r="D1159" s="188" t="s">
        <v>139</v>
      </c>
      <c r="E1159" s="189" t="s">
        <v>1834</v>
      </c>
      <c r="F1159" s="190" t="s">
        <v>1835</v>
      </c>
      <c r="G1159" s="191" t="s">
        <v>273</v>
      </c>
      <c r="H1159" s="192">
        <v>4</v>
      </c>
      <c r="I1159" s="193"/>
      <c r="J1159" s="194">
        <f t="shared" si="70"/>
        <v>0</v>
      </c>
      <c r="K1159" s="190" t="s">
        <v>19</v>
      </c>
      <c r="L1159" s="40"/>
      <c r="M1159" s="195" t="s">
        <v>19</v>
      </c>
      <c r="N1159" s="196" t="s">
        <v>46</v>
      </c>
      <c r="O1159" s="65"/>
      <c r="P1159" s="197">
        <f t="shared" si="71"/>
        <v>0</v>
      </c>
      <c r="Q1159" s="197">
        <v>0</v>
      </c>
      <c r="R1159" s="197">
        <f t="shared" si="72"/>
        <v>0</v>
      </c>
      <c r="S1159" s="197">
        <v>0</v>
      </c>
      <c r="T1159" s="198">
        <f t="shared" si="73"/>
        <v>0</v>
      </c>
      <c r="U1159" s="35"/>
      <c r="V1159" s="35"/>
      <c r="W1159" s="35"/>
      <c r="X1159" s="35"/>
      <c r="Y1159" s="35"/>
      <c r="Z1159" s="35"/>
      <c r="AA1159" s="35"/>
      <c r="AB1159" s="35"/>
      <c r="AC1159" s="35"/>
      <c r="AD1159" s="35"/>
      <c r="AE1159" s="35"/>
      <c r="AR1159" s="199" t="s">
        <v>178</v>
      </c>
      <c r="AT1159" s="199" t="s">
        <v>139</v>
      </c>
      <c r="AU1159" s="199" t="s">
        <v>85</v>
      </c>
      <c r="AY1159" s="18" t="s">
        <v>137</v>
      </c>
      <c r="BE1159" s="200">
        <f t="shared" si="74"/>
        <v>0</v>
      </c>
      <c r="BF1159" s="200">
        <f t="shared" si="75"/>
        <v>0</v>
      </c>
      <c r="BG1159" s="200">
        <f t="shared" si="76"/>
        <v>0</v>
      </c>
      <c r="BH1159" s="200">
        <f t="shared" si="77"/>
        <v>0</v>
      </c>
      <c r="BI1159" s="200">
        <f t="shared" si="78"/>
        <v>0</v>
      </c>
      <c r="BJ1159" s="18" t="s">
        <v>83</v>
      </c>
      <c r="BK1159" s="200">
        <f t="shared" si="79"/>
        <v>0</v>
      </c>
      <c r="BL1159" s="18" t="s">
        <v>178</v>
      </c>
      <c r="BM1159" s="199" t="s">
        <v>1836</v>
      </c>
    </row>
    <row r="1160" spans="1:65" s="2" customFormat="1" ht="16.5" customHeight="1">
      <c r="A1160" s="35"/>
      <c r="B1160" s="36"/>
      <c r="C1160" s="188" t="s">
        <v>1837</v>
      </c>
      <c r="D1160" s="188" t="s">
        <v>139</v>
      </c>
      <c r="E1160" s="189" t="s">
        <v>1838</v>
      </c>
      <c r="F1160" s="190" t="s">
        <v>1839</v>
      </c>
      <c r="G1160" s="191" t="s">
        <v>273</v>
      </c>
      <c r="H1160" s="192">
        <v>16</v>
      </c>
      <c r="I1160" s="193"/>
      <c r="J1160" s="194">
        <f t="shared" si="70"/>
        <v>0</v>
      </c>
      <c r="K1160" s="190" t="s">
        <v>19</v>
      </c>
      <c r="L1160" s="40"/>
      <c r="M1160" s="195" t="s">
        <v>19</v>
      </c>
      <c r="N1160" s="196" t="s">
        <v>46</v>
      </c>
      <c r="O1160" s="65"/>
      <c r="P1160" s="197">
        <f t="shared" si="71"/>
        <v>0</v>
      </c>
      <c r="Q1160" s="197">
        <v>0</v>
      </c>
      <c r="R1160" s="197">
        <f t="shared" si="72"/>
        <v>0</v>
      </c>
      <c r="S1160" s="197">
        <v>0</v>
      </c>
      <c r="T1160" s="198">
        <f t="shared" si="73"/>
        <v>0</v>
      </c>
      <c r="U1160" s="35"/>
      <c r="V1160" s="35"/>
      <c r="W1160" s="35"/>
      <c r="X1160" s="35"/>
      <c r="Y1160" s="35"/>
      <c r="Z1160" s="35"/>
      <c r="AA1160" s="35"/>
      <c r="AB1160" s="35"/>
      <c r="AC1160" s="35"/>
      <c r="AD1160" s="35"/>
      <c r="AE1160" s="35"/>
      <c r="AR1160" s="199" t="s">
        <v>178</v>
      </c>
      <c r="AT1160" s="199" t="s">
        <v>139</v>
      </c>
      <c r="AU1160" s="199" t="s">
        <v>85</v>
      </c>
      <c r="AY1160" s="18" t="s">
        <v>137</v>
      </c>
      <c r="BE1160" s="200">
        <f t="shared" si="74"/>
        <v>0</v>
      </c>
      <c r="BF1160" s="200">
        <f t="shared" si="75"/>
        <v>0</v>
      </c>
      <c r="BG1160" s="200">
        <f t="shared" si="76"/>
        <v>0</v>
      </c>
      <c r="BH1160" s="200">
        <f t="shared" si="77"/>
        <v>0</v>
      </c>
      <c r="BI1160" s="200">
        <f t="shared" si="78"/>
        <v>0</v>
      </c>
      <c r="BJ1160" s="18" t="s">
        <v>83</v>
      </c>
      <c r="BK1160" s="200">
        <f t="shared" si="79"/>
        <v>0</v>
      </c>
      <c r="BL1160" s="18" t="s">
        <v>178</v>
      </c>
      <c r="BM1160" s="199" t="s">
        <v>1840</v>
      </c>
    </row>
    <row r="1161" spans="1:65" s="2" customFormat="1" ht="16.5" customHeight="1">
      <c r="A1161" s="35"/>
      <c r="B1161" s="36"/>
      <c r="C1161" s="188" t="s">
        <v>1174</v>
      </c>
      <c r="D1161" s="188" t="s">
        <v>139</v>
      </c>
      <c r="E1161" s="189" t="s">
        <v>1841</v>
      </c>
      <c r="F1161" s="190" t="s">
        <v>1842</v>
      </c>
      <c r="G1161" s="191" t="s">
        <v>273</v>
      </c>
      <c r="H1161" s="192">
        <v>1</v>
      </c>
      <c r="I1161" s="193"/>
      <c r="J1161" s="194">
        <f t="shared" si="70"/>
        <v>0</v>
      </c>
      <c r="K1161" s="190" t="s">
        <v>19</v>
      </c>
      <c r="L1161" s="40"/>
      <c r="M1161" s="195" t="s">
        <v>19</v>
      </c>
      <c r="N1161" s="196" t="s">
        <v>46</v>
      </c>
      <c r="O1161" s="65"/>
      <c r="P1161" s="197">
        <f t="shared" si="71"/>
        <v>0</v>
      </c>
      <c r="Q1161" s="197">
        <v>0</v>
      </c>
      <c r="R1161" s="197">
        <f t="shared" si="72"/>
        <v>0</v>
      </c>
      <c r="S1161" s="197">
        <v>0</v>
      </c>
      <c r="T1161" s="198">
        <f t="shared" si="73"/>
        <v>0</v>
      </c>
      <c r="U1161" s="35"/>
      <c r="V1161" s="35"/>
      <c r="W1161" s="35"/>
      <c r="X1161" s="35"/>
      <c r="Y1161" s="35"/>
      <c r="Z1161" s="35"/>
      <c r="AA1161" s="35"/>
      <c r="AB1161" s="35"/>
      <c r="AC1161" s="35"/>
      <c r="AD1161" s="35"/>
      <c r="AE1161" s="35"/>
      <c r="AR1161" s="199" t="s">
        <v>178</v>
      </c>
      <c r="AT1161" s="199" t="s">
        <v>139</v>
      </c>
      <c r="AU1161" s="199" t="s">
        <v>85</v>
      </c>
      <c r="AY1161" s="18" t="s">
        <v>137</v>
      </c>
      <c r="BE1161" s="200">
        <f t="shared" si="74"/>
        <v>0</v>
      </c>
      <c r="BF1161" s="200">
        <f t="shared" si="75"/>
        <v>0</v>
      </c>
      <c r="BG1161" s="200">
        <f t="shared" si="76"/>
        <v>0</v>
      </c>
      <c r="BH1161" s="200">
        <f t="shared" si="77"/>
        <v>0</v>
      </c>
      <c r="BI1161" s="200">
        <f t="shared" si="78"/>
        <v>0</v>
      </c>
      <c r="BJ1161" s="18" t="s">
        <v>83</v>
      </c>
      <c r="BK1161" s="200">
        <f t="shared" si="79"/>
        <v>0</v>
      </c>
      <c r="BL1161" s="18" t="s">
        <v>178</v>
      </c>
      <c r="BM1161" s="199" t="s">
        <v>1843</v>
      </c>
    </row>
    <row r="1162" spans="1:65" s="2" customFormat="1" ht="16.5" customHeight="1">
      <c r="A1162" s="35"/>
      <c r="B1162" s="36"/>
      <c r="C1162" s="188" t="s">
        <v>1844</v>
      </c>
      <c r="D1162" s="188" t="s">
        <v>139</v>
      </c>
      <c r="E1162" s="189" t="s">
        <v>1845</v>
      </c>
      <c r="F1162" s="190" t="s">
        <v>1846</v>
      </c>
      <c r="G1162" s="191" t="s">
        <v>273</v>
      </c>
      <c r="H1162" s="192">
        <v>4</v>
      </c>
      <c r="I1162" s="193"/>
      <c r="J1162" s="194">
        <f t="shared" si="70"/>
        <v>0</v>
      </c>
      <c r="K1162" s="190" t="s">
        <v>19</v>
      </c>
      <c r="L1162" s="40"/>
      <c r="M1162" s="195" t="s">
        <v>19</v>
      </c>
      <c r="N1162" s="196" t="s">
        <v>46</v>
      </c>
      <c r="O1162" s="65"/>
      <c r="P1162" s="197">
        <f t="shared" si="71"/>
        <v>0</v>
      </c>
      <c r="Q1162" s="197">
        <v>0</v>
      </c>
      <c r="R1162" s="197">
        <f t="shared" si="72"/>
        <v>0</v>
      </c>
      <c r="S1162" s="197">
        <v>0</v>
      </c>
      <c r="T1162" s="198">
        <f t="shared" si="73"/>
        <v>0</v>
      </c>
      <c r="U1162" s="35"/>
      <c r="V1162" s="35"/>
      <c r="W1162" s="35"/>
      <c r="X1162" s="35"/>
      <c r="Y1162" s="35"/>
      <c r="Z1162" s="35"/>
      <c r="AA1162" s="35"/>
      <c r="AB1162" s="35"/>
      <c r="AC1162" s="35"/>
      <c r="AD1162" s="35"/>
      <c r="AE1162" s="35"/>
      <c r="AR1162" s="199" t="s">
        <v>178</v>
      </c>
      <c r="AT1162" s="199" t="s">
        <v>139</v>
      </c>
      <c r="AU1162" s="199" t="s">
        <v>85</v>
      </c>
      <c r="AY1162" s="18" t="s">
        <v>137</v>
      </c>
      <c r="BE1162" s="200">
        <f t="shared" si="74"/>
        <v>0</v>
      </c>
      <c r="BF1162" s="200">
        <f t="shared" si="75"/>
        <v>0</v>
      </c>
      <c r="BG1162" s="200">
        <f t="shared" si="76"/>
        <v>0</v>
      </c>
      <c r="BH1162" s="200">
        <f t="shared" si="77"/>
        <v>0</v>
      </c>
      <c r="BI1162" s="200">
        <f t="shared" si="78"/>
        <v>0</v>
      </c>
      <c r="BJ1162" s="18" t="s">
        <v>83</v>
      </c>
      <c r="BK1162" s="200">
        <f t="shared" si="79"/>
        <v>0</v>
      </c>
      <c r="BL1162" s="18" t="s">
        <v>178</v>
      </c>
      <c r="BM1162" s="199" t="s">
        <v>1847</v>
      </c>
    </row>
    <row r="1163" spans="1:65" s="2" customFormat="1" ht="16.5" customHeight="1">
      <c r="A1163" s="35"/>
      <c r="B1163" s="36"/>
      <c r="C1163" s="188" t="s">
        <v>1179</v>
      </c>
      <c r="D1163" s="188" t="s">
        <v>139</v>
      </c>
      <c r="E1163" s="189" t="s">
        <v>1848</v>
      </c>
      <c r="F1163" s="190" t="s">
        <v>1849</v>
      </c>
      <c r="G1163" s="191" t="s">
        <v>273</v>
      </c>
      <c r="H1163" s="192">
        <v>1</v>
      </c>
      <c r="I1163" s="193"/>
      <c r="J1163" s="194">
        <f t="shared" si="70"/>
        <v>0</v>
      </c>
      <c r="K1163" s="190" t="s">
        <v>19</v>
      </c>
      <c r="L1163" s="40"/>
      <c r="M1163" s="195" t="s">
        <v>19</v>
      </c>
      <c r="N1163" s="196" t="s">
        <v>46</v>
      </c>
      <c r="O1163" s="65"/>
      <c r="P1163" s="197">
        <f t="shared" si="71"/>
        <v>0</v>
      </c>
      <c r="Q1163" s="197">
        <v>0</v>
      </c>
      <c r="R1163" s="197">
        <f t="shared" si="72"/>
        <v>0</v>
      </c>
      <c r="S1163" s="197">
        <v>0</v>
      </c>
      <c r="T1163" s="198">
        <f t="shared" si="73"/>
        <v>0</v>
      </c>
      <c r="U1163" s="35"/>
      <c r="V1163" s="35"/>
      <c r="W1163" s="35"/>
      <c r="X1163" s="35"/>
      <c r="Y1163" s="35"/>
      <c r="Z1163" s="35"/>
      <c r="AA1163" s="35"/>
      <c r="AB1163" s="35"/>
      <c r="AC1163" s="35"/>
      <c r="AD1163" s="35"/>
      <c r="AE1163" s="35"/>
      <c r="AR1163" s="199" t="s">
        <v>178</v>
      </c>
      <c r="AT1163" s="199" t="s">
        <v>139</v>
      </c>
      <c r="AU1163" s="199" t="s">
        <v>85</v>
      </c>
      <c r="AY1163" s="18" t="s">
        <v>137</v>
      </c>
      <c r="BE1163" s="200">
        <f t="shared" si="74"/>
        <v>0</v>
      </c>
      <c r="BF1163" s="200">
        <f t="shared" si="75"/>
        <v>0</v>
      </c>
      <c r="BG1163" s="200">
        <f t="shared" si="76"/>
        <v>0</v>
      </c>
      <c r="BH1163" s="200">
        <f t="shared" si="77"/>
        <v>0</v>
      </c>
      <c r="BI1163" s="200">
        <f t="shared" si="78"/>
        <v>0</v>
      </c>
      <c r="BJ1163" s="18" t="s">
        <v>83</v>
      </c>
      <c r="BK1163" s="200">
        <f t="shared" si="79"/>
        <v>0</v>
      </c>
      <c r="BL1163" s="18" t="s">
        <v>178</v>
      </c>
      <c r="BM1163" s="199" t="s">
        <v>1850</v>
      </c>
    </row>
    <row r="1164" spans="1:65" s="2" customFormat="1" ht="16.5" customHeight="1">
      <c r="A1164" s="35"/>
      <c r="B1164" s="36"/>
      <c r="C1164" s="188" t="s">
        <v>1851</v>
      </c>
      <c r="D1164" s="188" t="s">
        <v>139</v>
      </c>
      <c r="E1164" s="189" t="s">
        <v>1852</v>
      </c>
      <c r="F1164" s="190" t="s">
        <v>1853</v>
      </c>
      <c r="G1164" s="191" t="s">
        <v>273</v>
      </c>
      <c r="H1164" s="192">
        <v>1</v>
      </c>
      <c r="I1164" s="193"/>
      <c r="J1164" s="194">
        <f t="shared" si="70"/>
        <v>0</v>
      </c>
      <c r="K1164" s="190" t="s">
        <v>19</v>
      </c>
      <c r="L1164" s="40"/>
      <c r="M1164" s="195" t="s">
        <v>19</v>
      </c>
      <c r="N1164" s="196" t="s">
        <v>46</v>
      </c>
      <c r="O1164" s="65"/>
      <c r="P1164" s="197">
        <f t="shared" si="71"/>
        <v>0</v>
      </c>
      <c r="Q1164" s="197">
        <v>0</v>
      </c>
      <c r="R1164" s="197">
        <f t="shared" si="72"/>
        <v>0</v>
      </c>
      <c r="S1164" s="197">
        <v>0</v>
      </c>
      <c r="T1164" s="198">
        <f t="shared" si="73"/>
        <v>0</v>
      </c>
      <c r="U1164" s="35"/>
      <c r="V1164" s="35"/>
      <c r="W1164" s="35"/>
      <c r="X1164" s="35"/>
      <c r="Y1164" s="35"/>
      <c r="Z1164" s="35"/>
      <c r="AA1164" s="35"/>
      <c r="AB1164" s="35"/>
      <c r="AC1164" s="35"/>
      <c r="AD1164" s="35"/>
      <c r="AE1164" s="35"/>
      <c r="AR1164" s="199" t="s">
        <v>178</v>
      </c>
      <c r="AT1164" s="199" t="s">
        <v>139</v>
      </c>
      <c r="AU1164" s="199" t="s">
        <v>85</v>
      </c>
      <c r="AY1164" s="18" t="s">
        <v>137</v>
      </c>
      <c r="BE1164" s="200">
        <f t="shared" si="74"/>
        <v>0</v>
      </c>
      <c r="BF1164" s="200">
        <f t="shared" si="75"/>
        <v>0</v>
      </c>
      <c r="BG1164" s="200">
        <f t="shared" si="76"/>
        <v>0</v>
      </c>
      <c r="BH1164" s="200">
        <f t="shared" si="77"/>
        <v>0</v>
      </c>
      <c r="BI1164" s="200">
        <f t="shared" si="78"/>
        <v>0</v>
      </c>
      <c r="BJ1164" s="18" t="s">
        <v>83</v>
      </c>
      <c r="BK1164" s="200">
        <f t="shared" si="79"/>
        <v>0</v>
      </c>
      <c r="BL1164" s="18" t="s">
        <v>178</v>
      </c>
      <c r="BM1164" s="199" t="s">
        <v>1854</v>
      </c>
    </row>
    <row r="1165" spans="1:65" s="2" customFormat="1" ht="21.75" customHeight="1">
      <c r="A1165" s="35"/>
      <c r="B1165" s="36"/>
      <c r="C1165" s="234" t="s">
        <v>1185</v>
      </c>
      <c r="D1165" s="234" t="s">
        <v>218</v>
      </c>
      <c r="E1165" s="235" t="s">
        <v>92</v>
      </c>
      <c r="F1165" s="236" t="s">
        <v>1855</v>
      </c>
      <c r="G1165" s="237" t="s">
        <v>1592</v>
      </c>
      <c r="H1165" s="238">
        <v>1</v>
      </c>
      <c r="I1165" s="239"/>
      <c r="J1165" s="240">
        <f t="shared" si="70"/>
        <v>0</v>
      </c>
      <c r="K1165" s="236" t="s">
        <v>19</v>
      </c>
      <c r="L1165" s="241"/>
      <c r="M1165" s="242" t="s">
        <v>19</v>
      </c>
      <c r="N1165" s="243" t="s">
        <v>46</v>
      </c>
      <c r="O1165" s="65"/>
      <c r="P1165" s="197">
        <f t="shared" si="71"/>
        <v>0</v>
      </c>
      <c r="Q1165" s="197">
        <v>0</v>
      </c>
      <c r="R1165" s="197">
        <f t="shared" si="72"/>
        <v>0</v>
      </c>
      <c r="S1165" s="197">
        <v>0</v>
      </c>
      <c r="T1165" s="198">
        <f t="shared" si="73"/>
        <v>0</v>
      </c>
      <c r="U1165" s="35"/>
      <c r="V1165" s="35"/>
      <c r="W1165" s="35"/>
      <c r="X1165" s="35"/>
      <c r="Y1165" s="35"/>
      <c r="Z1165" s="35"/>
      <c r="AA1165" s="35"/>
      <c r="AB1165" s="35"/>
      <c r="AC1165" s="35"/>
      <c r="AD1165" s="35"/>
      <c r="AE1165" s="35"/>
      <c r="AR1165" s="199" t="s">
        <v>207</v>
      </c>
      <c r="AT1165" s="199" t="s">
        <v>218</v>
      </c>
      <c r="AU1165" s="199" t="s">
        <v>85</v>
      </c>
      <c r="AY1165" s="18" t="s">
        <v>137</v>
      </c>
      <c r="BE1165" s="200">
        <f t="shared" si="74"/>
        <v>0</v>
      </c>
      <c r="BF1165" s="200">
        <f t="shared" si="75"/>
        <v>0</v>
      </c>
      <c r="BG1165" s="200">
        <f t="shared" si="76"/>
        <v>0</v>
      </c>
      <c r="BH1165" s="200">
        <f t="shared" si="77"/>
        <v>0</v>
      </c>
      <c r="BI1165" s="200">
        <f t="shared" si="78"/>
        <v>0</v>
      </c>
      <c r="BJ1165" s="18" t="s">
        <v>83</v>
      </c>
      <c r="BK1165" s="200">
        <f t="shared" si="79"/>
        <v>0</v>
      </c>
      <c r="BL1165" s="18" t="s">
        <v>178</v>
      </c>
      <c r="BM1165" s="199" t="s">
        <v>1856</v>
      </c>
    </row>
    <row r="1166" spans="1:65" s="2" customFormat="1" ht="16.5" customHeight="1">
      <c r="A1166" s="35"/>
      <c r="B1166" s="36"/>
      <c r="C1166" s="234" t="s">
        <v>1857</v>
      </c>
      <c r="D1166" s="234" t="s">
        <v>218</v>
      </c>
      <c r="E1166" s="235" t="s">
        <v>95</v>
      </c>
      <c r="F1166" s="236" t="s">
        <v>1858</v>
      </c>
      <c r="G1166" s="237" t="s">
        <v>1592</v>
      </c>
      <c r="H1166" s="238">
        <v>1</v>
      </c>
      <c r="I1166" s="239"/>
      <c r="J1166" s="240">
        <f t="shared" si="70"/>
        <v>0</v>
      </c>
      <c r="K1166" s="236" t="s">
        <v>19</v>
      </c>
      <c r="L1166" s="241"/>
      <c r="M1166" s="242" t="s">
        <v>19</v>
      </c>
      <c r="N1166" s="243" t="s">
        <v>46</v>
      </c>
      <c r="O1166" s="65"/>
      <c r="P1166" s="197">
        <f t="shared" si="71"/>
        <v>0</v>
      </c>
      <c r="Q1166" s="197">
        <v>0</v>
      </c>
      <c r="R1166" s="197">
        <f t="shared" si="72"/>
        <v>0</v>
      </c>
      <c r="S1166" s="197">
        <v>0</v>
      </c>
      <c r="T1166" s="198">
        <f t="shared" si="73"/>
        <v>0</v>
      </c>
      <c r="U1166" s="35"/>
      <c r="V1166" s="35"/>
      <c r="W1166" s="35"/>
      <c r="X1166" s="35"/>
      <c r="Y1166" s="35"/>
      <c r="Z1166" s="35"/>
      <c r="AA1166" s="35"/>
      <c r="AB1166" s="35"/>
      <c r="AC1166" s="35"/>
      <c r="AD1166" s="35"/>
      <c r="AE1166" s="35"/>
      <c r="AR1166" s="199" t="s">
        <v>207</v>
      </c>
      <c r="AT1166" s="199" t="s">
        <v>218</v>
      </c>
      <c r="AU1166" s="199" t="s">
        <v>85</v>
      </c>
      <c r="AY1166" s="18" t="s">
        <v>137</v>
      </c>
      <c r="BE1166" s="200">
        <f t="shared" si="74"/>
        <v>0</v>
      </c>
      <c r="BF1166" s="200">
        <f t="shared" si="75"/>
        <v>0</v>
      </c>
      <c r="BG1166" s="200">
        <f t="shared" si="76"/>
        <v>0</v>
      </c>
      <c r="BH1166" s="200">
        <f t="shared" si="77"/>
        <v>0</v>
      </c>
      <c r="BI1166" s="200">
        <f t="shared" si="78"/>
        <v>0</v>
      </c>
      <c r="BJ1166" s="18" t="s">
        <v>83</v>
      </c>
      <c r="BK1166" s="200">
        <f t="shared" si="79"/>
        <v>0</v>
      </c>
      <c r="BL1166" s="18" t="s">
        <v>178</v>
      </c>
      <c r="BM1166" s="199" t="s">
        <v>1859</v>
      </c>
    </row>
    <row r="1167" spans="1:65" s="2" customFormat="1" ht="21.75" customHeight="1">
      <c r="A1167" s="35"/>
      <c r="B1167" s="36"/>
      <c r="C1167" s="234" t="s">
        <v>1187</v>
      </c>
      <c r="D1167" s="234" t="s">
        <v>218</v>
      </c>
      <c r="E1167" s="235" t="s">
        <v>98</v>
      </c>
      <c r="F1167" s="236" t="s">
        <v>1860</v>
      </c>
      <c r="G1167" s="237" t="s">
        <v>1592</v>
      </c>
      <c r="H1167" s="238">
        <v>2</v>
      </c>
      <c r="I1167" s="239"/>
      <c r="J1167" s="240">
        <f t="shared" si="70"/>
        <v>0</v>
      </c>
      <c r="K1167" s="236" t="s">
        <v>19</v>
      </c>
      <c r="L1167" s="241"/>
      <c r="M1167" s="242" t="s">
        <v>19</v>
      </c>
      <c r="N1167" s="243" t="s">
        <v>46</v>
      </c>
      <c r="O1167" s="65"/>
      <c r="P1167" s="197">
        <f t="shared" si="71"/>
        <v>0</v>
      </c>
      <c r="Q1167" s="197">
        <v>0</v>
      </c>
      <c r="R1167" s="197">
        <f t="shared" si="72"/>
        <v>0</v>
      </c>
      <c r="S1167" s="197">
        <v>0</v>
      </c>
      <c r="T1167" s="198">
        <f t="shared" si="73"/>
        <v>0</v>
      </c>
      <c r="U1167" s="35"/>
      <c r="V1167" s="35"/>
      <c r="W1167" s="35"/>
      <c r="X1167" s="35"/>
      <c r="Y1167" s="35"/>
      <c r="Z1167" s="35"/>
      <c r="AA1167" s="35"/>
      <c r="AB1167" s="35"/>
      <c r="AC1167" s="35"/>
      <c r="AD1167" s="35"/>
      <c r="AE1167" s="35"/>
      <c r="AR1167" s="199" t="s">
        <v>207</v>
      </c>
      <c r="AT1167" s="199" t="s">
        <v>218</v>
      </c>
      <c r="AU1167" s="199" t="s">
        <v>85</v>
      </c>
      <c r="AY1167" s="18" t="s">
        <v>137</v>
      </c>
      <c r="BE1167" s="200">
        <f t="shared" si="74"/>
        <v>0</v>
      </c>
      <c r="BF1167" s="200">
        <f t="shared" si="75"/>
        <v>0</v>
      </c>
      <c r="BG1167" s="200">
        <f t="shared" si="76"/>
        <v>0</v>
      </c>
      <c r="BH1167" s="200">
        <f t="shared" si="77"/>
        <v>0</v>
      </c>
      <c r="BI1167" s="200">
        <f t="shared" si="78"/>
        <v>0</v>
      </c>
      <c r="BJ1167" s="18" t="s">
        <v>83</v>
      </c>
      <c r="BK1167" s="200">
        <f t="shared" si="79"/>
        <v>0</v>
      </c>
      <c r="BL1167" s="18" t="s">
        <v>178</v>
      </c>
      <c r="BM1167" s="199" t="s">
        <v>1861</v>
      </c>
    </row>
    <row r="1168" spans="1:65" s="2" customFormat="1" ht="16.5" customHeight="1">
      <c r="A1168" s="35"/>
      <c r="B1168" s="36"/>
      <c r="C1168" s="234" t="s">
        <v>1862</v>
      </c>
      <c r="D1168" s="234" t="s">
        <v>218</v>
      </c>
      <c r="E1168" s="235" t="s">
        <v>101</v>
      </c>
      <c r="F1168" s="236" t="s">
        <v>1863</v>
      </c>
      <c r="G1168" s="237" t="s">
        <v>1111</v>
      </c>
      <c r="H1168" s="238">
        <v>2</v>
      </c>
      <c r="I1168" s="239"/>
      <c r="J1168" s="240">
        <f t="shared" si="70"/>
        <v>0</v>
      </c>
      <c r="K1168" s="236" t="s">
        <v>19</v>
      </c>
      <c r="L1168" s="241"/>
      <c r="M1168" s="242" t="s">
        <v>19</v>
      </c>
      <c r="N1168" s="243" t="s">
        <v>46</v>
      </c>
      <c r="O1168" s="65"/>
      <c r="P1168" s="197">
        <f t="shared" si="71"/>
        <v>0</v>
      </c>
      <c r="Q1168" s="197">
        <v>0</v>
      </c>
      <c r="R1168" s="197">
        <f t="shared" si="72"/>
        <v>0</v>
      </c>
      <c r="S1168" s="197">
        <v>0</v>
      </c>
      <c r="T1168" s="198">
        <f t="shared" si="73"/>
        <v>0</v>
      </c>
      <c r="U1168" s="35"/>
      <c r="V1168" s="35"/>
      <c r="W1168" s="35"/>
      <c r="X1168" s="35"/>
      <c r="Y1168" s="35"/>
      <c r="Z1168" s="35"/>
      <c r="AA1168" s="35"/>
      <c r="AB1168" s="35"/>
      <c r="AC1168" s="35"/>
      <c r="AD1168" s="35"/>
      <c r="AE1168" s="35"/>
      <c r="AR1168" s="199" t="s">
        <v>207</v>
      </c>
      <c r="AT1168" s="199" t="s">
        <v>218</v>
      </c>
      <c r="AU1168" s="199" t="s">
        <v>85</v>
      </c>
      <c r="AY1168" s="18" t="s">
        <v>137</v>
      </c>
      <c r="BE1168" s="200">
        <f t="shared" si="74"/>
        <v>0</v>
      </c>
      <c r="BF1168" s="200">
        <f t="shared" si="75"/>
        <v>0</v>
      </c>
      <c r="BG1168" s="200">
        <f t="shared" si="76"/>
        <v>0</v>
      </c>
      <c r="BH1168" s="200">
        <f t="shared" si="77"/>
        <v>0</v>
      </c>
      <c r="BI1168" s="200">
        <f t="shared" si="78"/>
        <v>0</v>
      </c>
      <c r="BJ1168" s="18" t="s">
        <v>83</v>
      </c>
      <c r="BK1168" s="200">
        <f t="shared" si="79"/>
        <v>0</v>
      </c>
      <c r="BL1168" s="18" t="s">
        <v>178</v>
      </c>
      <c r="BM1168" s="199" t="s">
        <v>1864</v>
      </c>
    </row>
    <row r="1169" spans="1:65" s="2" customFormat="1" ht="21.75" customHeight="1">
      <c r="A1169" s="35"/>
      <c r="B1169" s="36"/>
      <c r="C1169" s="234" t="s">
        <v>1191</v>
      </c>
      <c r="D1169" s="234" t="s">
        <v>218</v>
      </c>
      <c r="E1169" s="235" t="s">
        <v>1865</v>
      </c>
      <c r="F1169" s="236" t="s">
        <v>1866</v>
      </c>
      <c r="G1169" s="237" t="s">
        <v>273</v>
      </c>
      <c r="H1169" s="238">
        <v>1</v>
      </c>
      <c r="I1169" s="239"/>
      <c r="J1169" s="240">
        <f t="shared" si="70"/>
        <v>0</v>
      </c>
      <c r="K1169" s="236" t="s">
        <v>19</v>
      </c>
      <c r="L1169" s="241"/>
      <c r="M1169" s="242" t="s">
        <v>19</v>
      </c>
      <c r="N1169" s="243" t="s">
        <v>46</v>
      </c>
      <c r="O1169" s="65"/>
      <c r="P1169" s="197">
        <f t="shared" si="71"/>
        <v>0</v>
      </c>
      <c r="Q1169" s="197">
        <v>0</v>
      </c>
      <c r="R1169" s="197">
        <f t="shared" si="72"/>
        <v>0</v>
      </c>
      <c r="S1169" s="197">
        <v>0</v>
      </c>
      <c r="T1169" s="198">
        <f t="shared" si="73"/>
        <v>0</v>
      </c>
      <c r="U1169" s="35"/>
      <c r="V1169" s="35"/>
      <c r="W1169" s="35"/>
      <c r="X1169" s="35"/>
      <c r="Y1169" s="35"/>
      <c r="Z1169" s="35"/>
      <c r="AA1169" s="35"/>
      <c r="AB1169" s="35"/>
      <c r="AC1169" s="35"/>
      <c r="AD1169" s="35"/>
      <c r="AE1169" s="35"/>
      <c r="AR1169" s="199" t="s">
        <v>207</v>
      </c>
      <c r="AT1169" s="199" t="s">
        <v>218</v>
      </c>
      <c r="AU1169" s="199" t="s">
        <v>85</v>
      </c>
      <c r="AY1169" s="18" t="s">
        <v>137</v>
      </c>
      <c r="BE1169" s="200">
        <f t="shared" si="74"/>
        <v>0</v>
      </c>
      <c r="BF1169" s="200">
        <f t="shared" si="75"/>
        <v>0</v>
      </c>
      <c r="BG1169" s="200">
        <f t="shared" si="76"/>
        <v>0</v>
      </c>
      <c r="BH1169" s="200">
        <f t="shared" si="77"/>
        <v>0</v>
      </c>
      <c r="BI1169" s="200">
        <f t="shared" si="78"/>
        <v>0</v>
      </c>
      <c r="BJ1169" s="18" t="s">
        <v>83</v>
      </c>
      <c r="BK1169" s="200">
        <f t="shared" si="79"/>
        <v>0</v>
      </c>
      <c r="BL1169" s="18" t="s">
        <v>178</v>
      </c>
      <c r="BM1169" s="199" t="s">
        <v>1867</v>
      </c>
    </row>
    <row r="1170" spans="1:65" s="2" customFormat="1" ht="16.5" customHeight="1">
      <c r="A1170" s="35"/>
      <c r="B1170" s="36"/>
      <c r="C1170" s="234" t="s">
        <v>1868</v>
      </c>
      <c r="D1170" s="234" t="s">
        <v>218</v>
      </c>
      <c r="E1170" s="235" t="s">
        <v>1869</v>
      </c>
      <c r="F1170" s="236" t="s">
        <v>1870</v>
      </c>
      <c r="G1170" s="237" t="s">
        <v>273</v>
      </c>
      <c r="H1170" s="238">
        <v>2</v>
      </c>
      <c r="I1170" s="239"/>
      <c r="J1170" s="240">
        <f t="shared" si="70"/>
        <v>0</v>
      </c>
      <c r="K1170" s="236" t="s">
        <v>19</v>
      </c>
      <c r="L1170" s="241"/>
      <c r="M1170" s="242" t="s">
        <v>19</v>
      </c>
      <c r="N1170" s="243" t="s">
        <v>46</v>
      </c>
      <c r="O1170" s="65"/>
      <c r="P1170" s="197">
        <f t="shared" si="71"/>
        <v>0</v>
      </c>
      <c r="Q1170" s="197">
        <v>0</v>
      </c>
      <c r="R1170" s="197">
        <f t="shared" si="72"/>
        <v>0</v>
      </c>
      <c r="S1170" s="197">
        <v>0</v>
      </c>
      <c r="T1170" s="198">
        <f t="shared" si="73"/>
        <v>0</v>
      </c>
      <c r="U1170" s="35"/>
      <c r="V1170" s="35"/>
      <c r="W1170" s="35"/>
      <c r="X1170" s="35"/>
      <c r="Y1170" s="35"/>
      <c r="Z1170" s="35"/>
      <c r="AA1170" s="35"/>
      <c r="AB1170" s="35"/>
      <c r="AC1170" s="35"/>
      <c r="AD1170" s="35"/>
      <c r="AE1170" s="35"/>
      <c r="AR1170" s="199" t="s">
        <v>207</v>
      </c>
      <c r="AT1170" s="199" t="s">
        <v>218</v>
      </c>
      <c r="AU1170" s="199" t="s">
        <v>85</v>
      </c>
      <c r="AY1170" s="18" t="s">
        <v>137</v>
      </c>
      <c r="BE1170" s="200">
        <f t="shared" si="74"/>
        <v>0</v>
      </c>
      <c r="BF1170" s="200">
        <f t="shared" si="75"/>
        <v>0</v>
      </c>
      <c r="BG1170" s="200">
        <f t="shared" si="76"/>
        <v>0</v>
      </c>
      <c r="BH1170" s="200">
        <f t="shared" si="77"/>
        <v>0</v>
      </c>
      <c r="BI1170" s="200">
        <f t="shared" si="78"/>
        <v>0</v>
      </c>
      <c r="BJ1170" s="18" t="s">
        <v>83</v>
      </c>
      <c r="BK1170" s="200">
        <f t="shared" si="79"/>
        <v>0</v>
      </c>
      <c r="BL1170" s="18" t="s">
        <v>178</v>
      </c>
      <c r="BM1170" s="199" t="s">
        <v>1871</v>
      </c>
    </row>
    <row r="1171" spans="1:65" s="2" customFormat="1" ht="16.5" customHeight="1">
      <c r="A1171" s="35"/>
      <c r="B1171" s="36"/>
      <c r="C1171" s="188" t="s">
        <v>1196</v>
      </c>
      <c r="D1171" s="188" t="s">
        <v>139</v>
      </c>
      <c r="E1171" s="189" t="s">
        <v>1872</v>
      </c>
      <c r="F1171" s="190" t="s">
        <v>1873</v>
      </c>
      <c r="G1171" s="191" t="s">
        <v>273</v>
      </c>
      <c r="H1171" s="192">
        <v>11</v>
      </c>
      <c r="I1171" s="193"/>
      <c r="J1171" s="194">
        <f t="shared" si="70"/>
        <v>0</v>
      </c>
      <c r="K1171" s="190" t="s">
        <v>19</v>
      </c>
      <c r="L1171" s="40"/>
      <c r="M1171" s="195" t="s">
        <v>19</v>
      </c>
      <c r="N1171" s="196" t="s">
        <v>46</v>
      </c>
      <c r="O1171" s="65"/>
      <c r="P1171" s="197">
        <f t="shared" si="71"/>
        <v>0</v>
      </c>
      <c r="Q1171" s="197">
        <v>0</v>
      </c>
      <c r="R1171" s="197">
        <f t="shared" si="72"/>
        <v>0</v>
      </c>
      <c r="S1171" s="197">
        <v>0</v>
      </c>
      <c r="T1171" s="198">
        <f t="shared" si="73"/>
        <v>0</v>
      </c>
      <c r="U1171" s="35"/>
      <c r="V1171" s="35"/>
      <c r="W1171" s="35"/>
      <c r="X1171" s="35"/>
      <c r="Y1171" s="35"/>
      <c r="Z1171" s="35"/>
      <c r="AA1171" s="35"/>
      <c r="AB1171" s="35"/>
      <c r="AC1171" s="35"/>
      <c r="AD1171" s="35"/>
      <c r="AE1171" s="35"/>
      <c r="AR1171" s="199" t="s">
        <v>178</v>
      </c>
      <c r="AT1171" s="199" t="s">
        <v>139</v>
      </c>
      <c r="AU1171" s="199" t="s">
        <v>85</v>
      </c>
      <c r="AY1171" s="18" t="s">
        <v>137</v>
      </c>
      <c r="BE1171" s="200">
        <f t="shared" si="74"/>
        <v>0</v>
      </c>
      <c r="BF1171" s="200">
        <f t="shared" si="75"/>
        <v>0</v>
      </c>
      <c r="BG1171" s="200">
        <f t="shared" si="76"/>
        <v>0</v>
      </c>
      <c r="BH1171" s="200">
        <f t="shared" si="77"/>
        <v>0</v>
      </c>
      <c r="BI1171" s="200">
        <f t="shared" si="78"/>
        <v>0</v>
      </c>
      <c r="BJ1171" s="18" t="s">
        <v>83</v>
      </c>
      <c r="BK1171" s="200">
        <f t="shared" si="79"/>
        <v>0</v>
      </c>
      <c r="BL1171" s="18" t="s">
        <v>178</v>
      </c>
      <c r="BM1171" s="199" t="s">
        <v>1874</v>
      </c>
    </row>
    <row r="1172" spans="1:65" s="2" customFormat="1" ht="16.5" customHeight="1">
      <c r="A1172" s="35"/>
      <c r="B1172" s="36"/>
      <c r="C1172" s="188" t="s">
        <v>1875</v>
      </c>
      <c r="D1172" s="188" t="s">
        <v>139</v>
      </c>
      <c r="E1172" s="189" t="s">
        <v>1876</v>
      </c>
      <c r="F1172" s="190" t="s">
        <v>1877</v>
      </c>
      <c r="G1172" s="191" t="s">
        <v>273</v>
      </c>
      <c r="H1172" s="192">
        <v>1</v>
      </c>
      <c r="I1172" s="193"/>
      <c r="J1172" s="194">
        <f t="shared" si="70"/>
        <v>0</v>
      </c>
      <c r="K1172" s="190" t="s">
        <v>19</v>
      </c>
      <c r="L1172" s="40"/>
      <c r="M1172" s="195" t="s">
        <v>19</v>
      </c>
      <c r="N1172" s="196" t="s">
        <v>46</v>
      </c>
      <c r="O1172" s="65"/>
      <c r="P1172" s="197">
        <f t="shared" si="71"/>
        <v>0</v>
      </c>
      <c r="Q1172" s="197">
        <v>0</v>
      </c>
      <c r="R1172" s="197">
        <f t="shared" si="72"/>
        <v>0</v>
      </c>
      <c r="S1172" s="197">
        <v>0</v>
      </c>
      <c r="T1172" s="198">
        <f t="shared" si="73"/>
        <v>0</v>
      </c>
      <c r="U1172" s="35"/>
      <c r="V1172" s="35"/>
      <c r="W1172" s="35"/>
      <c r="X1172" s="35"/>
      <c r="Y1172" s="35"/>
      <c r="Z1172" s="35"/>
      <c r="AA1172" s="35"/>
      <c r="AB1172" s="35"/>
      <c r="AC1172" s="35"/>
      <c r="AD1172" s="35"/>
      <c r="AE1172" s="35"/>
      <c r="AR1172" s="199" t="s">
        <v>178</v>
      </c>
      <c r="AT1172" s="199" t="s">
        <v>139</v>
      </c>
      <c r="AU1172" s="199" t="s">
        <v>85</v>
      </c>
      <c r="AY1172" s="18" t="s">
        <v>137</v>
      </c>
      <c r="BE1172" s="200">
        <f t="shared" si="74"/>
        <v>0</v>
      </c>
      <c r="BF1172" s="200">
        <f t="shared" si="75"/>
        <v>0</v>
      </c>
      <c r="BG1172" s="200">
        <f t="shared" si="76"/>
        <v>0</v>
      </c>
      <c r="BH1172" s="200">
        <f t="shared" si="77"/>
        <v>0</v>
      </c>
      <c r="BI1172" s="200">
        <f t="shared" si="78"/>
        <v>0</v>
      </c>
      <c r="BJ1172" s="18" t="s">
        <v>83</v>
      </c>
      <c r="BK1172" s="200">
        <f t="shared" si="79"/>
        <v>0</v>
      </c>
      <c r="BL1172" s="18" t="s">
        <v>178</v>
      </c>
      <c r="BM1172" s="199" t="s">
        <v>1878</v>
      </c>
    </row>
    <row r="1173" spans="1:65" s="2" customFormat="1" ht="16.5" customHeight="1">
      <c r="A1173" s="35"/>
      <c r="B1173" s="36"/>
      <c r="C1173" s="188" t="s">
        <v>1202</v>
      </c>
      <c r="D1173" s="188" t="s">
        <v>139</v>
      </c>
      <c r="E1173" s="189" t="s">
        <v>1879</v>
      </c>
      <c r="F1173" s="190" t="s">
        <v>1880</v>
      </c>
      <c r="G1173" s="191" t="s">
        <v>273</v>
      </c>
      <c r="H1173" s="192">
        <v>1</v>
      </c>
      <c r="I1173" s="193"/>
      <c r="J1173" s="194">
        <f t="shared" si="70"/>
        <v>0</v>
      </c>
      <c r="K1173" s="190" t="s">
        <v>19</v>
      </c>
      <c r="L1173" s="40"/>
      <c r="M1173" s="195" t="s">
        <v>19</v>
      </c>
      <c r="N1173" s="196" t="s">
        <v>46</v>
      </c>
      <c r="O1173" s="65"/>
      <c r="P1173" s="197">
        <f t="shared" si="71"/>
        <v>0</v>
      </c>
      <c r="Q1173" s="197">
        <v>0</v>
      </c>
      <c r="R1173" s="197">
        <f t="shared" si="72"/>
        <v>0</v>
      </c>
      <c r="S1173" s="197">
        <v>0</v>
      </c>
      <c r="T1173" s="198">
        <f t="shared" si="73"/>
        <v>0</v>
      </c>
      <c r="U1173" s="35"/>
      <c r="V1173" s="35"/>
      <c r="W1173" s="35"/>
      <c r="X1173" s="35"/>
      <c r="Y1173" s="35"/>
      <c r="Z1173" s="35"/>
      <c r="AA1173" s="35"/>
      <c r="AB1173" s="35"/>
      <c r="AC1173" s="35"/>
      <c r="AD1173" s="35"/>
      <c r="AE1173" s="35"/>
      <c r="AR1173" s="199" t="s">
        <v>178</v>
      </c>
      <c r="AT1173" s="199" t="s">
        <v>139</v>
      </c>
      <c r="AU1173" s="199" t="s">
        <v>85</v>
      </c>
      <c r="AY1173" s="18" t="s">
        <v>137</v>
      </c>
      <c r="BE1173" s="200">
        <f t="shared" si="74"/>
        <v>0</v>
      </c>
      <c r="BF1173" s="200">
        <f t="shared" si="75"/>
        <v>0</v>
      </c>
      <c r="BG1173" s="200">
        <f t="shared" si="76"/>
        <v>0</v>
      </c>
      <c r="BH1173" s="200">
        <f t="shared" si="77"/>
        <v>0</v>
      </c>
      <c r="BI1173" s="200">
        <f t="shared" si="78"/>
        <v>0</v>
      </c>
      <c r="BJ1173" s="18" t="s">
        <v>83</v>
      </c>
      <c r="BK1173" s="200">
        <f t="shared" si="79"/>
        <v>0</v>
      </c>
      <c r="BL1173" s="18" t="s">
        <v>178</v>
      </c>
      <c r="BM1173" s="199" t="s">
        <v>1881</v>
      </c>
    </row>
    <row r="1174" spans="1:65" s="2" customFormat="1" ht="16.5" customHeight="1">
      <c r="A1174" s="35"/>
      <c r="B1174" s="36"/>
      <c r="C1174" s="188" t="s">
        <v>1882</v>
      </c>
      <c r="D1174" s="188" t="s">
        <v>139</v>
      </c>
      <c r="E1174" s="189" t="s">
        <v>1883</v>
      </c>
      <c r="F1174" s="190" t="s">
        <v>1884</v>
      </c>
      <c r="G1174" s="191" t="s">
        <v>273</v>
      </c>
      <c r="H1174" s="192">
        <v>12</v>
      </c>
      <c r="I1174" s="193"/>
      <c r="J1174" s="194">
        <f t="shared" si="70"/>
        <v>0</v>
      </c>
      <c r="K1174" s="190" t="s">
        <v>19</v>
      </c>
      <c r="L1174" s="40"/>
      <c r="M1174" s="195" t="s">
        <v>19</v>
      </c>
      <c r="N1174" s="196" t="s">
        <v>46</v>
      </c>
      <c r="O1174" s="65"/>
      <c r="P1174" s="197">
        <f t="shared" si="71"/>
        <v>0</v>
      </c>
      <c r="Q1174" s="197">
        <v>0</v>
      </c>
      <c r="R1174" s="197">
        <f t="shared" si="72"/>
        <v>0</v>
      </c>
      <c r="S1174" s="197">
        <v>0</v>
      </c>
      <c r="T1174" s="198">
        <f t="shared" si="73"/>
        <v>0</v>
      </c>
      <c r="U1174" s="35"/>
      <c r="V1174" s="35"/>
      <c r="W1174" s="35"/>
      <c r="X1174" s="35"/>
      <c r="Y1174" s="35"/>
      <c r="Z1174" s="35"/>
      <c r="AA1174" s="35"/>
      <c r="AB1174" s="35"/>
      <c r="AC1174" s="35"/>
      <c r="AD1174" s="35"/>
      <c r="AE1174" s="35"/>
      <c r="AR1174" s="199" t="s">
        <v>178</v>
      </c>
      <c r="AT1174" s="199" t="s">
        <v>139</v>
      </c>
      <c r="AU1174" s="199" t="s">
        <v>85</v>
      </c>
      <c r="AY1174" s="18" t="s">
        <v>137</v>
      </c>
      <c r="BE1174" s="200">
        <f t="shared" si="74"/>
        <v>0</v>
      </c>
      <c r="BF1174" s="200">
        <f t="shared" si="75"/>
        <v>0</v>
      </c>
      <c r="BG1174" s="200">
        <f t="shared" si="76"/>
        <v>0</v>
      </c>
      <c r="BH1174" s="200">
        <f t="shared" si="77"/>
        <v>0</v>
      </c>
      <c r="BI1174" s="200">
        <f t="shared" si="78"/>
        <v>0</v>
      </c>
      <c r="BJ1174" s="18" t="s">
        <v>83</v>
      </c>
      <c r="BK1174" s="200">
        <f t="shared" si="79"/>
        <v>0</v>
      </c>
      <c r="BL1174" s="18" t="s">
        <v>178</v>
      </c>
      <c r="BM1174" s="199" t="s">
        <v>1885</v>
      </c>
    </row>
    <row r="1175" spans="1:65" s="2" customFormat="1" ht="16.5" customHeight="1">
      <c r="A1175" s="35"/>
      <c r="B1175" s="36"/>
      <c r="C1175" s="188" t="s">
        <v>1206</v>
      </c>
      <c r="D1175" s="188" t="s">
        <v>139</v>
      </c>
      <c r="E1175" s="189" t="s">
        <v>1886</v>
      </c>
      <c r="F1175" s="190" t="s">
        <v>1887</v>
      </c>
      <c r="G1175" s="191" t="s">
        <v>273</v>
      </c>
      <c r="H1175" s="192">
        <v>1</v>
      </c>
      <c r="I1175" s="193"/>
      <c r="J1175" s="194">
        <f t="shared" si="70"/>
        <v>0</v>
      </c>
      <c r="K1175" s="190" t="s">
        <v>19</v>
      </c>
      <c r="L1175" s="40"/>
      <c r="M1175" s="195" t="s">
        <v>19</v>
      </c>
      <c r="N1175" s="196" t="s">
        <v>46</v>
      </c>
      <c r="O1175" s="65"/>
      <c r="P1175" s="197">
        <f t="shared" si="71"/>
        <v>0</v>
      </c>
      <c r="Q1175" s="197">
        <v>0</v>
      </c>
      <c r="R1175" s="197">
        <f t="shared" si="72"/>
        <v>0</v>
      </c>
      <c r="S1175" s="197">
        <v>0</v>
      </c>
      <c r="T1175" s="198">
        <f t="shared" si="73"/>
        <v>0</v>
      </c>
      <c r="U1175" s="35"/>
      <c r="V1175" s="35"/>
      <c r="W1175" s="35"/>
      <c r="X1175" s="35"/>
      <c r="Y1175" s="35"/>
      <c r="Z1175" s="35"/>
      <c r="AA1175" s="35"/>
      <c r="AB1175" s="35"/>
      <c r="AC1175" s="35"/>
      <c r="AD1175" s="35"/>
      <c r="AE1175" s="35"/>
      <c r="AR1175" s="199" t="s">
        <v>178</v>
      </c>
      <c r="AT1175" s="199" t="s">
        <v>139</v>
      </c>
      <c r="AU1175" s="199" t="s">
        <v>85</v>
      </c>
      <c r="AY1175" s="18" t="s">
        <v>137</v>
      </c>
      <c r="BE1175" s="200">
        <f t="shared" si="74"/>
        <v>0</v>
      </c>
      <c r="BF1175" s="200">
        <f t="shared" si="75"/>
        <v>0</v>
      </c>
      <c r="BG1175" s="200">
        <f t="shared" si="76"/>
        <v>0</v>
      </c>
      <c r="BH1175" s="200">
        <f t="shared" si="77"/>
        <v>0</v>
      </c>
      <c r="BI1175" s="200">
        <f t="shared" si="78"/>
        <v>0</v>
      </c>
      <c r="BJ1175" s="18" t="s">
        <v>83</v>
      </c>
      <c r="BK1175" s="200">
        <f t="shared" si="79"/>
        <v>0</v>
      </c>
      <c r="BL1175" s="18" t="s">
        <v>178</v>
      </c>
      <c r="BM1175" s="199" t="s">
        <v>1888</v>
      </c>
    </row>
    <row r="1176" spans="1:65" s="2" customFormat="1" ht="16.5" customHeight="1">
      <c r="A1176" s="35"/>
      <c r="B1176" s="36"/>
      <c r="C1176" s="188" t="s">
        <v>1889</v>
      </c>
      <c r="D1176" s="188" t="s">
        <v>139</v>
      </c>
      <c r="E1176" s="189" t="s">
        <v>1890</v>
      </c>
      <c r="F1176" s="190" t="s">
        <v>1891</v>
      </c>
      <c r="G1176" s="191" t="s">
        <v>273</v>
      </c>
      <c r="H1176" s="192">
        <v>1</v>
      </c>
      <c r="I1176" s="193"/>
      <c r="J1176" s="194">
        <f t="shared" si="70"/>
        <v>0</v>
      </c>
      <c r="K1176" s="190" t="s">
        <v>19</v>
      </c>
      <c r="L1176" s="40"/>
      <c r="M1176" s="195" t="s">
        <v>19</v>
      </c>
      <c r="N1176" s="196" t="s">
        <v>46</v>
      </c>
      <c r="O1176" s="65"/>
      <c r="P1176" s="197">
        <f t="shared" si="71"/>
        <v>0</v>
      </c>
      <c r="Q1176" s="197">
        <v>0</v>
      </c>
      <c r="R1176" s="197">
        <f t="shared" si="72"/>
        <v>0</v>
      </c>
      <c r="S1176" s="197">
        <v>0</v>
      </c>
      <c r="T1176" s="198">
        <f t="shared" si="73"/>
        <v>0</v>
      </c>
      <c r="U1176" s="35"/>
      <c r="V1176" s="35"/>
      <c r="W1176" s="35"/>
      <c r="X1176" s="35"/>
      <c r="Y1176" s="35"/>
      <c r="Z1176" s="35"/>
      <c r="AA1176" s="35"/>
      <c r="AB1176" s="35"/>
      <c r="AC1176" s="35"/>
      <c r="AD1176" s="35"/>
      <c r="AE1176" s="35"/>
      <c r="AR1176" s="199" t="s">
        <v>178</v>
      </c>
      <c r="AT1176" s="199" t="s">
        <v>139</v>
      </c>
      <c r="AU1176" s="199" t="s">
        <v>85</v>
      </c>
      <c r="AY1176" s="18" t="s">
        <v>137</v>
      </c>
      <c r="BE1176" s="200">
        <f t="shared" si="74"/>
        <v>0</v>
      </c>
      <c r="BF1176" s="200">
        <f t="shared" si="75"/>
        <v>0</v>
      </c>
      <c r="BG1176" s="200">
        <f t="shared" si="76"/>
        <v>0</v>
      </c>
      <c r="BH1176" s="200">
        <f t="shared" si="77"/>
        <v>0</v>
      </c>
      <c r="BI1176" s="200">
        <f t="shared" si="78"/>
        <v>0</v>
      </c>
      <c r="BJ1176" s="18" t="s">
        <v>83</v>
      </c>
      <c r="BK1176" s="200">
        <f t="shared" si="79"/>
        <v>0</v>
      </c>
      <c r="BL1176" s="18" t="s">
        <v>178</v>
      </c>
      <c r="BM1176" s="199" t="s">
        <v>1892</v>
      </c>
    </row>
    <row r="1177" spans="1:65" s="2" customFormat="1" ht="16.5" customHeight="1">
      <c r="A1177" s="35"/>
      <c r="B1177" s="36"/>
      <c r="C1177" s="188" t="s">
        <v>1211</v>
      </c>
      <c r="D1177" s="188" t="s">
        <v>139</v>
      </c>
      <c r="E1177" s="189" t="s">
        <v>1893</v>
      </c>
      <c r="F1177" s="190" t="s">
        <v>1894</v>
      </c>
      <c r="G1177" s="191" t="s">
        <v>273</v>
      </c>
      <c r="H1177" s="192">
        <v>4</v>
      </c>
      <c r="I1177" s="193"/>
      <c r="J1177" s="194">
        <f t="shared" si="70"/>
        <v>0</v>
      </c>
      <c r="K1177" s="190" t="s">
        <v>19</v>
      </c>
      <c r="L1177" s="40"/>
      <c r="M1177" s="195" t="s">
        <v>19</v>
      </c>
      <c r="N1177" s="196" t="s">
        <v>46</v>
      </c>
      <c r="O1177" s="65"/>
      <c r="P1177" s="197">
        <f t="shared" si="71"/>
        <v>0</v>
      </c>
      <c r="Q1177" s="197">
        <v>0</v>
      </c>
      <c r="R1177" s="197">
        <f t="shared" si="72"/>
        <v>0</v>
      </c>
      <c r="S1177" s="197">
        <v>0</v>
      </c>
      <c r="T1177" s="198">
        <f t="shared" si="73"/>
        <v>0</v>
      </c>
      <c r="U1177" s="35"/>
      <c r="V1177" s="35"/>
      <c r="W1177" s="35"/>
      <c r="X1177" s="35"/>
      <c r="Y1177" s="35"/>
      <c r="Z1177" s="35"/>
      <c r="AA1177" s="35"/>
      <c r="AB1177" s="35"/>
      <c r="AC1177" s="35"/>
      <c r="AD1177" s="35"/>
      <c r="AE1177" s="35"/>
      <c r="AR1177" s="199" t="s">
        <v>178</v>
      </c>
      <c r="AT1177" s="199" t="s">
        <v>139</v>
      </c>
      <c r="AU1177" s="199" t="s">
        <v>85</v>
      </c>
      <c r="AY1177" s="18" t="s">
        <v>137</v>
      </c>
      <c r="BE1177" s="200">
        <f t="shared" si="74"/>
        <v>0</v>
      </c>
      <c r="BF1177" s="200">
        <f t="shared" si="75"/>
        <v>0</v>
      </c>
      <c r="BG1177" s="200">
        <f t="shared" si="76"/>
        <v>0</v>
      </c>
      <c r="BH1177" s="200">
        <f t="shared" si="77"/>
        <v>0</v>
      </c>
      <c r="BI1177" s="200">
        <f t="shared" si="78"/>
        <v>0</v>
      </c>
      <c r="BJ1177" s="18" t="s">
        <v>83</v>
      </c>
      <c r="BK1177" s="200">
        <f t="shared" si="79"/>
        <v>0</v>
      </c>
      <c r="BL1177" s="18" t="s">
        <v>178</v>
      </c>
      <c r="BM1177" s="199" t="s">
        <v>1895</v>
      </c>
    </row>
    <row r="1178" spans="1:65" s="2" customFormat="1" ht="16.5" customHeight="1">
      <c r="A1178" s="35"/>
      <c r="B1178" s="36"/>
      <c r="C1178" s="188" t="s">
        <v>1896</v>
      </c>
      <c r="D1178" s="188" t="s">
        <v>139</v>
      </c>
      <c r="E1178" s="189" t="s">
        <v>1897</v>
      </c>
      <c r="F1178" s="190" t="s">
        <v>1898</v>
      </c>
      <c r="G1178" s="191" t="s">
        <v>273</v>
      </c>
      <c r="H1178" s="192">
        <v>6</v>
      </c>
      <c r="I1178" s="193"/>
      <c r="J1178" s="194">
        <f t="shared" si="70"/>
        <v>0</v>
      </c>
      <c r="K1178" s="190" t="s">
        <v>19</v>
      </c>
      <c r="L1178" s="40"/>
      <c r="M1178" s="195" t="s">
        <v>19</v>
      </c>
      <c r="N1178" s="196" t="s">
        <v>46</v>
      </c>
      <c r="O1178" s="65"/>
      <c r="P1178" s="197">
        <f t="shared" si="71"/>
        <v>0</v>
      </c>
      <c r="Q1178" s="197">
        <v>0</v>
      </c>
      <c r="R1178" s="197">
        <f t="shared" si="72"/>
        <v>0</v>
      </c>
      <c r="S1178" s="197">
        <v>0</v>
      </c>
      <c r="T1178" s="198">
        <f t="shared" si="73"/>
        <v>0</v>
      </c>
      <c r="U1178" s="35"/>
      <c r="V1178" s="35"/>
      <c r="W1178" s="35"/>
      <c r="X1178" s="35"/>
      <c r="Y1178" s="35"/>
      <c r="Z1178" s="35"/>
      <c r="AA1178" s="35"/>
      <c r="AB1178" s="35"/>
      <c r="AC1178" s="35"/>
      <c r="AD1178" s="35"/>
      <c r="AE1178" s="35"/>
      <c r="AR1178" s="199" t="s">
        <v>178</v>
      </c>
      <c r="AT1178" s="199" t="s">
        <v>139</v>
      </c>
      <c r="AU1178" s="199" t="s">
        <v>85</v>
      </c>
      <c r="AY1178" s="18" t="s">
        <v>137</v>
      </c>
      <c r="BE1178" s="200">
        <f t="shared" si="74"/>
        <v>0</v>
      </c>
      <c r="BF1178" s="200">
        <f t="shared" si="75"/>
        <v>0</v>
      </c>
      <c r="BG1178" s="200">
        <f t="shared" si="76"/>
        <v>0</v>
      </c>
      <c r="BH1178" s="200">
        <f t="shared" si="77"/>
        <v>0</v>
      </c>
      <c r="BI1178" s="200">
        <f t="shared" si="78"/>
        <v>0</v>
      </c>
      <c r="BJ1178" s="18" t="s">
        <v>83</v>
      </c>
      <c r="BK1178" s="200">
        <f t="shared" si="79"/>
        <v>0</v>
      </c>
      <c r="BL1178" s="18" t="s">
        <v>178</v>
      </c>
      <c r="BM1178" s="199" t="s">
        <v>1899</v>
      </c>
    </row>
    <row r="1179" spans="1:65" s="2" customFormat="1" ht="16.5" customHeight="1">
      <c r="A1179" s="35"/>
      <c r="B1179" s="36"/>
      <c r="C1179" s="188" t="s">
        <v>1216</v>
      </c>
      <c r="D1179" s="188" t="s">
        <v>139</v>
      </c>
      <c r="E1179" s="189" t="s">
        <v>1900</v>
      </c>
      <c r="F1179" s="190" t="s">
        <v>1901</v>
      </c>
      <c r="G1179" s="191" t="s">
        <v>273</v>
      </c>
      <c r="H1179" s="192">
        <v>2</v>
      </c>
      <c r="I1179" s="193"/>
      <c r="J1179" s="194">
        <f t="shared" si="70"/>
        <v>0</v>
      </c>
      <c r="K1179" s="190" t="s">
        <v>19</v>
      </c>
      <c r="L1179" s="40"/>
      <c r="M1179" s="195" t="s">
        <v>19</v>
      </c>
      <c r="N1179" s="196" t="s">
        <v>46</v>
      </c>
      <c r="O1179" s="65"/>
      <c r="P1179" s="197">
        <f t="shared" si="71"/>
        <v>0</v>
      </c>
      <c r="Q1179" s="197">
        <v>0</v>
      </c>
      <c r="R1179" s="197">
        <f t="shared" si="72"/>
        <v>0</v>
      </c>
      <c r="S1179" s="197">
        <v>0</v>
      </c>
      <c r="T1179" s="198">
        <f t="shared" si="73"/>
        <v>0</v>
      </c>
      <c r="U1179" s="35"/>
      <c r="V1179" s="35"/>
      <c r="W1179" s="35"/>
      <c r="X1179" s="35"/>
      <c r="Y1179" s="35"/>
      <c r="Z1179" s="35"/>
      <c r="AA1179" s="35"/>
      <c r="AB1179" s="35"/>
      <c r="AC1179" s="35"/>
      <c r="AD1179" s="35"/>
      <c r="AE1179" s="35"/>
      <c r="AR1179" s="199" t="s">
        <v>178</v>
      </c>
      <c r="AT1179" s="199" t="s">
        <v>139</v>
      </c>
      <c r="AU1179" s="199" t="s">
        <v>85</v>
      </c>
      <c r="AY1179" s="18" t="s">
        <v>137</v>
      </c>
      <c r="BE1179" s="200">
        <f t="shared" si="74"/>
        <v>0</v>
      </c>
      <c r="BF1179" s="200">
        <f t="shared" si="75"/>
        <v>0</v>
      </c>
      <c r="BG1179" s="200">
        <f t="shared" si="76"/>
        <v>0</v>
      </c>
      <c r="BH1179" s="200">
        <f t="shared" si="77"/>
        <v>0</v>
      </c>
      <c r="BI1179" s="200">
        <f t="shared" si="78"/>
        <v>0</v>
      </c>
      <c r="BJ1179" s="18" t="s">
        <v>83</v>
      </c>
      <c r="BK1179" s="200">
        <f t="shared" si="79"/>
        <v>0</v>
      </c>
      <c r="BL1179" s="18" t="s">
        <v>178</v>
      </c>
      <c r="BM1179" s="199" t="s">
        <v>1319</v>
      </c>
    </row>
    <row r="1180" spans="1:65" s="2" customFormat="1" ht="16.5" customHeight="1">
      <c r="A1180" s="35"/>
      <c r="B1180" s="36"/>
      <c r="C1180" s="188" t="s">
        <v>1902</v>
      </c>
      <c r="D1180" s="188" t="s">
        <v>139</v>
      </c>
      <c r="E1180" s="189" t="s">
        <v>1903</v>
      </c>
      <c r="F1180" s="190" t="s">
        <v>1904</v>
      </c>
      <c r="G1180" s="191" t="s">
        <v>273</v>
      </c>
      <c r="H1180" s="192">
        <v>10</v>
      </c>
      <c r="I1180" s="193"/>
      <c r="J1180" s="194">
        <f aca="true" t="shared" si="80" ref="J1180:J1211">ROUND(I1180*H1180,2)</f>
        <v>0</v>
      </c>
      <c r="K1180" s="190" t="s">
        <v>19</v>
      </c>
      <c r="L1180" s="40"/>
      <c r="M1180" s="195" t="s">
        <v>19</v>
      </c>
      <c r="N1180" s="196" t="s">
        <v>46</v>
      </c>
      <c r="O1180" s="65"/>
      <c r="P1180" s="197">
        <f aca="true" t="shared" si="81" ref="P1180:P1211">O1180*H1180</f>
        <v>0</v>
      </c>
      <c r="Q1180" s="197">
        <v>0</v>
      </c>
      <c r="R1180" s="197">
        <f aca="true" t="shared" si="82" ref="R1180:R1211">Q1180*H1180</f>
        <v>0</v>
      </c>
      <c r="S1180" s="197">
        <v>0</v>
      </c>
      <c r="T1180" s="198">
        <f aca="true" t="shared" si="83" ref="T1180:T1211">S1180*H1180</f>
        <v>0</v>
      </c>
      <c r="U1180" s="35"/>
      <c r="V1180" s="35"/>
      <c r="W1180" s="35"/>
      <c r="X1180" s="35"/>
      <c r="Y1180" s="35"/>
      <c r="Z1180" s="35"/>
      <c r="AA1180" s="35"/>
      <c r="AB1180" s="35"/>
      <c r="AC1180" s="35"/>
      <c r="AD1180" s="35"/>
      <c r="AE1180" s="35"/>
      <c r="AR1180" s="199" t="s">
        <v>178</v>
      </c>
      <c r="AT1180" s="199" t="s">
        <v>139</v>
      </c>
      <c r="AU1180" s="199" t="s">
        <v>85</v>
      </c>
      <c r="AY1180" s="18" t="s">
        <v>137</v>
      </c>
      <c r="BE1180" s="200">
        <f aca="true" t="shared" si="84" ref="BE1180:BE1202">IF(N1180="základní",J1180,0)</f>
        <v>0</v>
      </c>
      <c r="BF1180" s="200">
        <f aca="true" t="shared" si="85" ref="BF1180:BF1202">IF(N1180="snížená",J1180,0)</f>
        <v>0</v>
      </c>
      <c r="BG1180" s="200">
        <f aca="true" t="shared" si="86" ref="BG1180:BG1202">IF(N1180="zákl. přenesená",J1180,0)</f>
        <v>0</v>
      </c>
      <c r="BH1180" s="200">
        <f aca="true" t="shared" si="87" ref="BH1180:BH1202">IF(N1180="sníž. přenesená",J1180,0)</f>
        <v>0</v>
      </c>
      <c r="BI1180" s="200">
        <f aca="true" t="shared" si="88" ref="BI1180:BI1202">IF(N1180="nulová",J1180,0)</f>
        <v>0</v>
      </c>
      <c r="BJ1180" s="18" t="s">
        <v>83</v>
      </c>
      <c r="BK1180" s="200">
        <f aca="true" t="shared" si="89" ref="BK1180:BK1202">ROUND(I1180*H1180,2)</f>
        <v>0</v>
      </c>
      <c r="BL1180" s="18" t="s">
        <v>178</v>
      </c>
      <c r="BM1180" s="199" t="s">
        <v>1483</v>
      </c>
    </row>
    <row r="1181" spans="1:65" s="2" customFormat="1" ht="16.5" customHeight="1">
      <c r="A1181" s="35"/>
      <c r="B1181" s="36"/>
      <c r="C1181" s="234" t="s">
        <v>1221</v>
      </c>
      <c r="D1181" s="234" t="s">
        <v>218</v>
      </c>
      <c r="E1181" s="235" t="s">
        <v>1905</v>
      </c>
      <c r="F1181" s="236" t="s">
        <v>1906</v>
      </c>
      <c r="G1181" s="237" t="s">
        <v>273</v>
      </c>
      <c r="H1181" s="238">
        <v>10</v>
      </c>
      <c r="I1181" s="239"/>
      <c r="J1181" s="240">
        <f t="shared" si="80"/>
        <v>0</v>
      </c>
      <c r="K1181" s="236" t="s">
        <v>19</v>
      </c>
      <c r="L1181" s="241"/>
      <c r="M1181" s="242" t="s">
        <v>19</v>
      </c>
      <c r="N1181" s="243" t="s">
        <v>46</v>
      </c>
      <c r="O1181" s="65"/>
      <c r="P1181" s="197">
        <f t="shared" si="81"/>
        <v>0</v>
      </c>
      <c r="Q1181" s="197">
        <v>0</v>
      </c>
      <c r="R1181" s="197">
        <f t="shared" si="82"/>
        <v>0</v>
      </c>
      <c r="S1181" s="197">
        <v>0</v>
      </c>
      <c r="T1181" s="198">
        <f t="shared" si="83"/>
        <v>0</v>
      </c>
      <c r="U1181" s="35"/>
      <c r="V1181" s="35"/>
      <c r="W1181" s="35"/>
      <c r="X1181" s="35"/>
      <c r="Y1181" s="35"/>
      <c r="Z1181" s="35"/>
      <c r="AA1181" s="35"/>
      <c r="AB1181" s="35"/>
      <c r="AC1181" s="35"/>
      <c r="AD1181" s="35"/>
      <c r="AE1181" s="35"/>
      <c r="AR1181" s="199" t="s">
        <v>207</v>
      </c>
      <c r="AT1181" s="199" t="s">
        <v>218</v>
      </c>
      <c r="AU1181" s="199" t="s">
        <v>85</v>
      </c>
      <c r="AY1181" s="18" t="s">
        <v>137</v>
      </c>
      <c r="BE1181" s="200">
        <f t="shared" si="84"/>
        <v>0</v>
      </c>
      <c r="BF1181" s="200">
        <f t="shared" si="85"/>
        <v>0</v>
      </c>
      <c r="BG1181" s="200">
        <f t="shared" si="86"/>
        <v>0</v>
      </c>
      <c r="BH1181" s="200">
        <f t="shared" si="87"/>
        <v>0</v>
      </c>
      <c r="BI1181" s="200">
        <f t="shared" si="88"/>
        <v>0</v>
      </c>
      <c r="BJ1181" s="18" t="s">
        <v>83</v>
      </c>
      <c r="BK1181" s="200">
        <f t="shared" si="89"/>
        <v>0</v>
      </c>
      <c r="BL1181" s="18" t="s">
        <v>178</v>
      </c>
      <c r="BM1181" s="199" t="s">
        <v>1907</v>
      </c>
    </row>
    <row r="1182" spans="1:65" s="2" customFormat="1" ht="16.5" customHeight="1">
      <c r="A1182" s="35"/>
      <c r="B1182" s="36"/>
      <c r="C1182" s="234" t="s">
        <v>1908</v>
      </c>
      <c r="D1182" s="234" t="s">
        <v>218</v>
      </c>
      <c r="E1182" s="235" t="s">
        <v>1909</v>
      </c>
      <c r="F1182" s="236" t="s">
        <v>1910</v>
      </c>
      <c r="G1182" s="237" t="s">
        <v>273</v>
      </c>
      <c r="H1182" s="238">
        <v>10</v>
      </c>
      <c r="I1182" s="239"/>
      <c r="J1182" s="240">
        <f t="shared" si="80"/>
        <v>0</v>
      </c>
      <c r="K1182" s="236" t="s">
        <v>19</v>
      </c>
      <c r="L1182" s="241"/>
      <c r="M1182" s="242" t="s">
        <v>19</v>
      </c>
      <c r="N1182" s="243" t="s">
        <v>46</v>
      </c>
      <c r="O1182" s="65"/>
      <c r="P1182" s="197">
        <f t="shared" si="81"/>
        <v>0</v>
      </c>
      <c r="Q1182" s="197">
        <v>0</v>
      </c>
      <c r="R1182" s="197">
        <f t="shared" si="82"/>
        <v>0</v>
      </c>
      <c r="S1182" s="197">
        <v>0</v>
      </c>
      <c r="T1182" s="198">
        <f t="shared" si="83"/>
        <v>0</v>
      </c>
      <c r="U1182" s="35"/>
      <c r="V1182" s="35"/>
      <c r="W1182" s="35"/>
      <c r="X1182" s="35"/>
      <c r="Y1182" s="35"/>
      <c r="Z1182" s="35"/>
      <c r="AA1182" s="35"/>
      <c r="AB1182" s="35"/>
      <c r="AC1182" s="35"/>
      <c r="AD1182" s="35"/>
      <c r="AE1182" s="35"/>
      <c r="AR1182" s="199" t="s">
        <v>207</v>
      </c>
      <c r="AT1182" s="199" t="s">
        <v>218</v>
      </c>
      <c r="AU1182" s="199" t="s">
        <v>85</v>
      </c>
      <c r="AY1182" s="18" t="s">
        <v>137</v>
      </c>
      <c r="BE1182" s="200">
        <f t="shared" si="84"/>
        <v>0</v>
      </c>
      <c r="BF1182" s="200">
        <f t="shared" si="85"/>
        <v>0</v>
      </c>
      <c r="BG1182" s="200">
        <f t="shared" si="86"/>
        <v>0</v>
      </c>
      <c r="BH1182" s="200">
        <f t="shared" si="87"/>
        <v>0</v>
      </c>
      <c r="BI1182" s="200">
        <f t="shared" si="88"/>
        <v>0</v>
      </c>
      <c r="BJ1182" s="18" t="s">
        <v>83</v>
      </c>
      <c r="BK1182" s="200">
        <f t="shared" si="89"/>
        <v>0</v>
      </c>
      <c r="BL1182" s="18" t="s">
        <v>178</v>
      </c>
      <c r="BM1182" s="199" t="s">
        <v>1911</v>
      </c>
    </row>
    <row r="1183" spans="1:65" s="2" customFormat="1" ht="16.5" customHeight="1">
      <c r="A1183" s="35"/>
      <c r="B1183" s="36"/>
      <c r="C1183" s="188" t="s">
        <v>1225</v>
      </c>
      <c r="D1183" s="188" t="s">
        <v>139</v>
      </c>
      <c r="E1183" s="189" t="s">
        <v>1912</v>
      </c>
      <c r="F1183" s="190" t="s">
        <v>1913</v>
      </c>
      <c r="G1183" s="191" t="s">
        <v>273</v>
      </c>
      <c r="H1183" s="192">
        <v>2</v>
      </c>
      <c r="I1183" s="193"/>
      <c r="J1183" s="194">
        <f t="shared" si="80"/>
        <v>0</v>
      </c>
      <c r="K1183" s="190" t="s">
        <v>19</v>
      </c>
      <c r="L1183" s="40"/>
      <c r="M1183" s="195" t="s">
        <v>19</v>
      </c>
      <c r="N1183" s="196" t="s">
        <v>46</v>
      </c>
      <c r="O1183" s="65"/>
      <c r="P1183" s="197">
        <f t="shared" si="81"/>
        <v>0</v>
      </c>
      <c r="Q1183" s="197">
        <v>0</v>
      </c>
      <c r="R1183" s="197">
        <f t="shared" si="82"/>
        <v>0</v>
      </c>
      <c r="S1183" s="197">
        <v>0</v>
      </c>
      <c r="T1183" s="198">
        <f t="shared" si="83"/>
        <v>0</v>
      </c>
      <c r="U1183" s="35"/>
      <c r="V1183" s="35"/>
      <c r="W1183" s="35"/>
      <c r="X1183" s="35"/>
      <c r="Y1183" s="35"/>
      <c r="Z1183" s="35"/>
      <c r="AA1183" s="35"/>
      <c r="AB1183" s="35"/>
      <c r="AC1183" s="35"/>
      <c r="AD1183" s="35"/>
      <c r="AE1183" s="35"/>
      <c r="AR1183" s="199" t="s">
        <v>178</v>
      </c>
      <c r="AT1183" s="199" t="s">
        <v>139</v>
      </c>
      <c r="AU1183" s="199" t="s">
        <v>85</v>
      </c>
      <c r="AY1183" s="18" t="s">
        <v>137</v>
      </c>
      <c r="BE1183" s="200">
        <f t="shared" si="84"/>
        <v>0</v>
      </c>
      <c r="BF1183" s="200">
        <f t="shared" si="85"/>
        <v>0</v>
      </c>
      <c r="BG1183" s="200">
        <f t="shared" si="86"/>
        <v>0</v>
      </c>
      <c r="BH1183" s="200">
        <f t="shared" si="87"/>
        <v>0</v>
      </c>
      <c r="BI1183" s="200">
        <f t="shared" si="88"/>
        <v>0</v>
      </c>
      <c r="BJ1183" s="18" t="s">
        <v>83</v>
      </c>
      <c r="BK1183" s="200">
        <f t="shared" si="89"/>
        <v>0</v>
      </c>
      <c r="BL1183" s="18" t="s">
        <v>178</v>
      </c>
      <c r="BM1183" s="199" t="s">
        <v>1914</v>
      </c>
    </row>
    <row r="1184" spans="1:65" s="2" customFormat="1" ht="16.5" customHeight="1">
      <c r="A1184" s="35"/>
      <c r="B1184" s="36"/>
      <c r="C1184" s="188" t="s">
        <v>1915</v>
      </c>
      <c r="D1184" s="188" t="s">
        <v>139</v>
      </c>
      <c r="E1184" s="189" t="s">
        <v>1916</v>
      </c>
      <c r="F1184" s="190" t="s">
        <v>1917</v>
      </c>
      <c r="G1184" s="191" t="s">
        <v>273</v>
      </c>
      <c r="H1184" s="192">
        <v>2</v>
      </c>
      <c r="I1184" s="193"/>
      <c r="J1184" s="194">
        <f t="shared" si="80"/>
        <v>0</v>
      </c>
      <c r="K1184" s="190" t="s">
        <v>19</v>
      </c>
      <c r="L1184" s="40"/>
      <c r="M1184" s="195" t="s">
        <v>19</v>
      </c>
      <c r="N1184" s="196" t="s">
        <v>46</v>
      </c>
      <c r="O1184" s="65"/>
      <c r="P1184" s="197">
        <f t="shared" si="81"/>
        <v>0</v>
      </c>
      <c r="Q1184" s="197">
        <v>0</v>
      </c>
      <c r="R1184" s="197">
        <f t="shared" si="82"/>
        <v>0</v>
      </c>
      <c r="S1184" s="197">
        <v>0</v>
      </c>
      <c r="T1184" s="198">
        <f t="shared" si="83"/>
        <v>0</v>
      </c>
      <c r="U1184" s="35"/>
      <c r="V1184" s="35"/>
      <c r="W1184" s="35"/>
      <c r="X1184" s="35"/>
      <c r="Y1184" s="35"/>
      <c r="Z1184" s="35"/>
      <c r="AA1184" s="35"/>
      <c r="AB1184" s="35"/>
      <c r="AC1184" s="35"/>
      <c r="AD1184" s="35"/>
      <c r="AE1184" s="35"/>
      <c r="AR1184" s="199" t="s">
        <v>178</v>
      </c>
      <c r="AT1184" s="199" t="s">
        <v>139</v>
      </c>
      <c r="AU1184" s="199" t="s">
        <v>85</v>
      </c>
      <c r="AY1184" s="18" t="s">
        <v>137</v>
      </c>
      <c r="BE1184" s="200">
        <f t="shared" si="84"/>
        <v>0</v>
      </c>
      <c r="BF1184" s="200">
        <f t="shared" si="85"/>
        <v>0</v>
      </c>
      <c r="BG1184" s="200">
        <f t="shared" si="86"/>
        <v>0</v>
      </c>
      <c r="BH1184" s="200">
        <f t="shared" si="87"/>
        <v>0</v>
      </c>
      <c r="BI1184" s="200">
        <f t="shared" si="88"/>
        <v>0</v>
      </c>
      <c r="BJ1184" s="18" t="s">
        <v>83</v>
      </c>
      <c r="BK1184" s="200">
        <f t="shared" si="89"/>
        <v>0</v>
      </c>
      <c r="BL1184" s="18" t="s">
        <v>178</v>
      </c>
      <c r="BM1184" s="199" t="s">
        <v>1587</v>
      </c>
    </row>
    <row r="1185" spans="1:65" s="2" customFormat="1" ht="16.5" customHeight="1">
      <c r="A1185" s="35"/>
      <c r="B1185" s="36"/>
      <c r="C1185" s="188" t="s">
        <v>1230</v>
      </c>
      <c r="D1185" s="188" t="s">
        <v>139</v>
      </c>
      <c r="E1185" s="189" t="s">
        <v>1918</v>
      </c>
      <c r="F1185" s="190" t="s">
        <v>1919</v>
      </c>
      <c r="G1185" s="191" t="s">
        <v>273</v>
      </c>
      <c r="H1185" s="192">
        <v>2</v>
      </c>
      <c r="I1185" s="193"/>
      <c r="J1185" s="194">
        <f t="shared" si="80"/>
        <v>0</v>
      </c>
      <c r="K1185" s="190" t="s">
        <v>19</v>
      </c>
      <c r="L1185" s="40"/>
      <c r="M1185" s="195" t="s">
        <v>19</v>
      </c>
      <c r="N1185" s="196" t="s">
        <v>46</v>
      </c>
      <c r="O1185" s="65"/>
      <c r="P1185" s="197">
        <f t="shared" si="81"/>
        <v>0</v>
      </c>
      <c r="Q1185" s="197">
        <v>0</v>
      </c>
      <c r="R1185" s="197">
        <f t="shared" si="82"/>
        <v>0</v>
      </c>
      <c r="S1185" s="197">
        <v>0</v>
      </c>
      <c r="T1185" s="198">
        <f t="shared" si="83"/>
        <v>0</v>
      </c>
      <c r="U1185" s="35"/>
      <c r="V1185" s="35"/>
      <c r="W1185" s="35"/>
      <c r="X1185" s="35"/>
      <c r="Y1185" s="35"/>
      <c r="Z1185" s="35"/>
      <c r="AA1185" s="35"/>
      <c r="AB1185" s="35"/>
      <c r="AC1185" s="35"/>
      <c r="AD1185" s="35"/>
      <c r="AE1185" s="35"/>
      <c r="AR1185" s="199" t="s">
        <v>178</v>
      </c>
      <c r="AT1185" s="199" t="s">
        <v>139</v>
      </c>
      <c r="AU1185" s="199" t="s">
        <v>85</v>
      </c>
      <c r="AY1185" s="18" t="s">
        <v>137</v>
      </c>
      <c r="BE1185" s="200">
        <f t="shared" si="84"/>
        <v>0</v>
      </c>
      <c r="BF1185" s="200">
        <f t="shared" si="85"/>
        <v>0</v>
      </c>
      <c r="BG1185" s="200">
        <f t="shared" si="86"/>
        <v>0</v>
      </c>
      <c r="BH1185" s="200">
        <f t="shared" si="87"/>
        <v>0</v>
      </c>
      <c r="BI1185" s="200">
        <f t="shared" si="88"/>
        <v>0</v>
      </c>
      <c r="BJ1185" s="18" t="s">
        <v>83</v>
      </c>
      <c r="BK1185" s="200">
        <f t="shared" si="89"/>
        <v>0</v>
      </c>
      <c r="BL1185" s="18" t="s">
        <v>178</v>
      </c>
      <c r="BM1185" s="199" t="s">
        <v>1920</v>
      </c>
    </row>
    <row r="1186" spans="1:65" s="2" customFormat="1" ht="16.5" customHeight="1">
      <c r="A1186" s="35"/>
      <c r="B1186" s="36"/>
      <c r="C1186" s="188" t="s">
        <v>1921</v>
      </c>
      <c r="D1186" s="188" t="s">
        <v>139</v>
      </c>
      <c r="E1186" s="189" t="s">
        <v>1922</v>
      </c>
      <c r="F1186" s="190" t="s">
        <v>1923</v>
      </c>
      <c r="G1186" s="191" t="s">
        <v>273</v>
      </c>
      <c r="H1186" s="192">
        <v>2</v>
      </c>
      <c r="I1186" s="193"/>
      <c r="J1186" s="194">
        <f t="shared" si="80"/>
        <v>0</v>
      </c>
      <c r="K1186" s="190" t="s">
        <v>19</v>
      </c>
      <c r="L1186" s="40"/>
      <c r="M1186" s="195" t="s">
        <v>19</v>
      </c>
      <c r="N1186" s="196" t="s">
        <v>46</v>
      </c>
      <c r="O1186" s="65"/>
      <c r="P1186" s="197">
        <f t="shared" si="81"/>
        <v>0</v>
      </c>
      <c r="Q1186" s="197">
        <v>0</v>
      </c>
      <c r="R1186" s="197">
        <f t="shared" si="82"/>
        <v>0</v>
      </c>
      <c r="S1186" s="197">
        <v>0</v>
      </c>
      <c r="T1186" s="198">
        <f t="shared" si="83"/>
        <v>0</v>
      </c>
      <c r="U1186" s="35"/>
      <c r="V1186" s="35"/>
      <c r="W1186" s="35"/>
      <c r="X1186" s="35"/>
      <c r="Y1186" s="35"/>
      <c r="Z1186" s="35"/>
      <c r="AA1186" s="35"/>
      <c r="AB1186" s="35"/>
      <c r="AC1186" s="35"/>
      <c r="AD1186" s="35"/>
      <c r="AE1186" s="35"/>
      <c r="AR1186" s="199" t="s">
        <v>178</v>
      </c>
      <c r="AT1186" s="199" t="s">
        <v>139</v>
      </c>
      <c r="AU1186" s="199" t="s">
        <v>85</v>
      </c>
      <c r="AY1186" s="18" t="s">
        <v>137</v>
      </c>
      <c r="BE1186" s="200">
        <f t="shared" si="84"/>
        <v>0</v>
      </c>
      <c r="BF1186" s="200">
        <f t="shared" si="85"/>
        <v>0</v>
      </c>
      <c r="BG1186" s="200">
        <f t="shared" si="86"/>
        <v>0</v>
      </c>
      <c r="BH1186" s="200">
        <f t="shared" si="87"/>
        <v>0</v>
      </c>
      <c r="BI1186" s="200">
        <f t="shared" si="88"/>
        <v>0</v>
      </c>
      <c r="BJ1186" s="18" t="s">
        <v>83</v>
      </c>
      <c r="BK1186" s="200">
        <f t="shared" si="89"/>
        <v>0</v>
      </c>
      <c r="BL1186" s="18" t="s">
        <v>178</v>
      </c>
      <c r="BM1186" s="199" t="s">
        <v>478</v>
      </c>
    </row>
    <row r="1187" spans="1:65" s="2" customFormat="1" ht="16.5" customHeight="1">
      <c r="A1187" s="35"/>
      <c r="B1187" s="36"/>
      <c r="C1187" s="188" t="s">
        <v>1234</v>
      </c>
      <c r="D1187" s="188" t="s">
        <v>139</v>
      </c>
      <c r="E1187" s="189" t="s">
        <v>1924</v>
      </c>
      <c r="F1187" s="190" t="s">
        <v>1925</v>
      </c>
      <c r="G1187" s="191" t="s">
        <v>273</v>
      </c>
      <c r="H1187" s="192">
        <v>2</v>
      </c>
      <c r="I1187" s="193"/>
      <c r="J1187" s="194">
        <f t="shared" si="80"/>
        <v>0</v>
      </c>
      <c r="K1187" s="190" t="s">
        <v>19</v>
      </c>
      <c r="L1187" s="40"/>
      <c r="M1187" s="195" t="s">
        <v>19</v>
      </c>
      <c r="N1187" s="196" t="s">
        <v>46</v>
      </c>
      <c r="O1187" s="65"/>
      <c r="P1187" s="197">
        <f t="shared" si="81"/>
        <v>0</v>
      </c>
      <c r="Q1187" s="197">
        <v>0</v>
      </c>
      <c r="R1187" s="197">
        <f t="shared" si="82"/>
        <v>0</v>
      </c>
      <c r="S1187" s="197">
        <v>0</v>
      </c>
      <c r="T1187" s="198">
        <f t="shared" si="83"/>
        <v>0</v>
      </c>
      <c r="U1187" s="35"/>
      <c r="V1187" s="35"/>
      <c r="W1187" s="35"/>
      <c r="X1187" s="35"/>
      <c r="Y1187" s="35"/>
      <c r="Z1187" s="35"/>
      <c r="AA1187" s="35"/>
      <c r="AB1187" s="35"/>
      <c r="AC1187" s="35"/>
      <c r="AD1187" s="35"/>
      <c r="AE1187" s="35"/>
      <c r="AR1187" s="199" t="s">
        <v>178</v>
      </c>
      <c r="AT1187" s="199" t="s">
        <v>139</v>
      </c>
      <c r="AU1187" s="199" t="s">
        <v>85</v>
      </c>
      <c r="AY1187" s="18" t="s">
        <v>137</v>
      </c>
      <c r="BE1187" s="200">
        <f t="shared" si="84"/>
        <v>0</v>
      </c>
      <c r="BF1187" s="200">
        <f t="shared" si="85"/>
        <v>0</v>
      </c>
      <c r="BG1187" s="200">
        <f t="shared" si="86"/>
        <v>0</v>
      </c>
      <c r="BH1187" s="200">
        <f t="shared" si="87"/>
        <v>0</v>
      </c>
      <c r="BI1187" s="200">
        <f t="shared" si="88"/>
        <v>0</v>
      </c>
      <c r="BJ1187" s="18" t="s">
        <v>83</v>
      </c>
      <c r="BK1187" s="200">
        <f t="shared" si="89"/>
        <v>0</v>
      </c>
      <c r="BL1187" s="18" t="s">
        <v>178</v>
      </c>
      <c r="BM1187" s="199" t="s">
        <v>1926</v>
      </c>
    </row>
    <row r="1188" spans="1:65" s="2" customFormat="1" ht="21.75" customHeight="1">
      <c r="A1188" s="35"/>
      <c r="B1188" s="36"/>
      <c r="C1188" s="188" t="s">
        <v>1927</v>
      </c>
      <c r="D1188" s="188" t="s">
        <v>139</v>
      </c>
      <c r="E1188" s="189" t="s">
        <v>1928</v>
      </c>
      <c r="F1188" s="190" t="s">
        <v>1929</v>
      </c>
      <c r="G1188" s="191" t="s">
        <v>224</v>
      </c>
      <c r="H1188" s="192">
        <v>8200</v>
      </c>
      <c r="I1188" s="193"/>
      <c r="J1188" s="194">
        <f t="shared" si="80"/>
        <v>0</v>
      </c>
      <c r="K1188" s="190" t="s">
        <v>19</v>
      </c>
      <c r="L1188" s="40"/>
      <c r="M1188" s="195" t="s">
        <v>19</v>
      </c>
      <c r="N1188" s="196" t="s">
        <v>46</v>
      </c>
      <c r="O1188" s="65"/>
      <c r="P1188" s="197">
        <f t="shared" si="81"/>
        <v>0</v>
      </c>
      <c r="Q1188" s="197">
        <v>0</v>
      </c>
      <c r="R1188" s="197">
        <f t="shared" si="82"/>
        <v>0</v>
      </c>
      <c r="S1188" s="197">
        <v>0</v>
      </c>
      <c r="T1188" s="198">
        <f t="shared" si="83"/>
        <v>0</v>
      </c>
      <c r="U1188" s="35"/>
      <c r="V1188" s="35"/>
      <c r="W1188" s="35"/>
      <c r="X1188" s="35"/>
      <c r="Y1188" s="35"/>
      <c r="Z1188" s="35"/>
      <c r="AA1188" s="35"/>
      <c r="AB1188" s="35"/>
      <c r="AC1188" s="35"/>
      <c r="AD1188" s="35"/>
      <c r="AE1188" s="35"/>
      <c r="AR1188" s="199" t="s">
        <v>178</v>
      </c>
      <c r="AT1188" s="199" t="s">
        <v>139</v>
      </c>
      <c r="AU1188" s="199" t="s">
        <v>85</v>
      </c>
      <c r="AY1188" s="18" t="s">
        <v>137</v>
      </c>
      <c r="BE1188" s="200">
        <f t="shared" si="84"/>
        <v>0</v>
      </c>
      <c r="BF1188" s="200">
        <f t="shared" si="85"/>
        <v>0</v>
      </c>
      <c r="BG1188" s="200">
        <f t="shared" si="86"/>
        <v>0</v>
      </c>
      <c r="BH1188" s="200">
        <f t="shared" si="87"/>
        <v>0</v>
      </c>
      <c r="BI1188" s="200">
        <f t="shared" si="88"/>
        <v>0</v>
      </c>
      <c r="BJ1188" s="18" t="s">
        <v>83</v>
      </c>
      <c r="BK1188" s="200">
        <f t="shared" si="89"/>
        <v>0</v>
      </c>
      <c r="BL1188" s="18" t="s">
        <v>178</v>
      </c>
      <c r="BM1188" s="199" t="s">
        <v>1615</v>
      </c>
    </row>
    <row r="1189" spans="1:65" s="2" customFormat="1" ht="33" customHeight="1">
      <c r="A1189" s="35"/>
      <c r="B1189" s="36"/>
      <c r="C1189" s="188" t="s">
        <v>1239</v>
      </c>
      <c r="D1189" s="188" t="s">
        <v>139</v>
      </c>
      <c r="E1189" s="189" t="s">
        <v>1930</v>
      </c>
      <c r="F1189" s="190" t="s">
        <v>1931</v>
      </c>
      <c r="G1189" s="191" t="s">
        <v>273</v>
      </c>
      <c r="H1189" s="192">
        <v>1</v>
      </c>
      <c r="I1189" s="193"/>
      <c r="J1189" s="194">
        <f t="shared" si="80"/>
        <v>0</v>
      </c>
      <c r="K1189" s="190" t="s">
        <v>19</v>
      </c>
      <c r="L1189" s="40"/>
      <c r="M1189" s="195" t="s">
        <v>19</v>
      </c>
      <c r="N1189" s="196" t="s">
        <v>46</v>
      </c>
      <c r="O1189" s="65"/>
      <c r="P1189" s="197">
        <f t="shared" si="81"/>
        <v>0</v>
      </c>
      <c r="Q1189" s="197">
        <v>0</v>
      </c>
      <c r="R1189" s="197">
        <f t="shared" si="82"/>
        <v>0</v>
      </c>
      <c r="S1189" s="197">
        <v>0</v>
      </c>
      <c r="T1189" s="198">
        <f t="shared" si="83"/>
        <v>0</v>
      </c>
      <c r="U1189" s="35"/>
      <c r="V1189" s="35"/>
      <c r="W1189" s="35"/>
      <c r="X1189" s="35"/>
      <c r="Y1189" s="35"/>
      <c r="Z1189" s="35"/>
      <c r="AA1189" s="35"/>
      <c r="AB1189" s="35"/>
      <c r="AC1189" s="35"/>
      <c r="AD1189" s="35"/>
      <c r="AE1189" s="35"/>
      <c r="AR1189" s="199" t="s">
        <v>178</v>
      </c>
      <c r="AT1189" s="199" t="s">
        <v>139</v>
      </c>
      <c r="AU1189" s="199" t="s">
        <v>85</v>
      </c>
      <c r="AY1189" s="18" t="s">
        <v>137</v>
      </c>
      <c r="BE1189" s="200">
        <f t="shared" si="84"/>
        <v>0</v>
      </c>
      <c r="BF1189" s="200">
        <f t="shared" si="85"/>
        <v>0</v>
      </c>
      <c r="BG1189" s="200">
        <f t="shared" si="86"/>
        <v>0</v>
      </c>
      <c r="BH1189" s="200">
        <f t="shared" si="87"/>
        <v>0</v>
      </c>
      <c r="BI1189" s="200">
        <f t="shared" si="88"/>
        <v>0</v>
      </c>
      <c r="BJ1189" s="18" t="s">
        <v>83</v>
      </c>
      <c r="BK1189" s="200">
        <f t="shared" si="89"/>
        <v>0</v>
      </c>
      <c r="BL1189" s="18" t="s">
        <v>178</v>
      </c>
      <c r="BM1189" s="199" t="s">
        <v>1685</v>
      </c>
    </row>
    <row r="1190" spans="1:65" s="2" customFormat="1" ht="16.5" customHeight="1">
      <c r="A1190" s="35"/>
      <c r="B1190" s="36"/>
      <c r="C1190" s="234" t="s">
        <v>1932</v>
      </c>
      <c r="D1190" s="234" t="s">
        <v>218</v>
      </c>
      <c r="E1190" s="235" t="s">
        <v>1933</v>
      </c>
      <c r="F1190" s="236" t="s">
        <v>1934</v>
      </c>
      <c r="G1190" s="237" t="s">
        <v>273</v>
      </c>
      <c r="H1190" s="238">
        <v>1</v>
      </c>
      <c r="I1190" s="239"/>
      <c r="J1190" s="240">
        <f t="shared" si="80"/>
        <v>0</v>
      </c>
      <c r="K1190" s="236" t="s">
        <v>19</v>
      </c>
      <c r="L1190" s="241"/>
      <c r="M1190" s="242" t="s">
        <v>19</v>
      </c>
      <c r="N1190" s="243" t="s">
        <v>46</v>
      </c>
      <c r="O1190" s="65"/>
      <c r="P1190" s="197">
        <f t="shared" si="81"/>
        <v>0</v>
      </c>
      <c r="Q1190" s="197">
        <v>0</v>
      </c>
      <c r="R1190" s="197">
        <f t="shared" si="82"/>
        <v>0</v>
      </c>
      <c r="S1190" s="197">
        <v>0</v>
      </c>
      <c r="T1190" s="198">
        <f t="shared" si="83"/>
        <v>0</v>
      </c>
      <c r="U1190" s="35"/>
      <c r="V1190" s="35"/>
      <c r="W1190" s="35"/>
      <c r="X1190" s="35"/>
      <c r="Y1190" s="35"/>
      <c r="Z1190" s="35"/>
      <c r="AA1190" s="35"/>
      <c r="AB1190" s="35"/>
      <c r="AC1190" s="35"/>
      <c r="AD1190" s="35"/>
      <c r="AE1190" s="35"/>
      <c r="AR1190" s="199" t="s">
        <v>207</v>
      </c>
      <c r="AT1190" s="199" t="s">
        <v>218</v>
      </c>
      <c r="AU1190" s="199" t="s">
        <v>85</v>
      </c>
      <c r="AY1190" s="18" t="s">
        <v>137</v>
      </c>
      <c r="BE1190" s="200">
        <f t="shared" si="84"/>
        <v>0</v>
      </c>
      <c r="BF1190" s="200">
        <f t="shared" si="85"/>
        <v>0</v>
      </c>
      <c r="BG1190" s="200">
        <f t="shared" si="86"/>
        <v>0</v>
      </c>
      <c r="BH1190" s="200">
        <f t="shared" si="87"/>
        <v>0</v>
      </c>
      <c r="BI1190" s="200">
        <f t="shared" si="88"/>
        <v>0</v>
      </c>
      <c r="BJ1190" s="18" t="s">
        <v>83</v>
      </c>
      <c r="BK1190" s="200">
        <f t="shared" si="89"/>
        <v>0</v>
      </c>
      <c r="BL1190" s="18" t="s">
        <v>178</v>
      </c>
      <c r="BM1190" s="199" t="s">
        <v>1792</v>
      </c>
    </row>
    <row r="1191" spans="1:65" s="2" customFormat="1" ht="16.5" customHeight="1">
      <c r="A1191" s="35"/>
      <c r="B1191" s="36"/>
      <c r="C1191" s="234" t="s">
        <v>1242</v>
      </c>
      <c r="D1191" s="234" t="s">
        <v>218</v>
      </c>
      <c r="E1191" s="235" t="s">
        <v>1935</v>
      </c>
      <c r="F1191" s="236" t="s">
        <v>1936</v>
      </c>
      <c r="G1191" s="237" t="s">
        <v>273</v>
      </c>
      <c r="H1191" s="238">
        <v>3</v>
      </c>
      <c r="I1191" s="239"/>
      <c r="J1191" s="240">
        <f t="shared" si="80"/>
        <v>0</v>
      </c>
      <c r="K1191" s="236" t="s">
        <v>19</v>
      </c>
      <c r="L1191" s="241"/>
      <c r="M1191" s="242" t="s">
        <v>19</v>
      </c>
      <c r="N1191" s="243" t="s">
        <v>46</v>
      </c>
      <c r="O1191" s="65"/>
      <c r="P1191" s="197">
        <f t="shared" si="81"/>
        <v>0</v>
      </c>
      <c r="Q1191" s="197">
        <v>0</v>
      </c>
      <c r="R1191" s="197">
        <f t="shared" si="82"/>
        <v>0</v>
      </c>
      <c r="S1191" s="197">
        <v>0</v>
      </c>
      <c r="T1191" s="198">
        <f t="shared" si="83"/>
        <v>0</v>
      </c>
      <c r="U1191" s="35"/>
      <c r="V1191" s="35"/>
      <c r="W1191" s="35"/>
      <c r="X1191" s="35"/>
      <c r="Y1191" s="35"/>
      <c r="Z1191" s="35"/>
      <c r="AA1191" s="35"/>
      <c r="AB1191" s="35"/>
      <c r="AC1191" s="35"/>
      <c r="AD1191" s="35"/>
      <c r="AE1191" s="35"/>
      <c r="AR1191" s="199" t="s">
        <v>207</v>
      </c>
      <c r="AT1191" s="199" t="s">
        <v>218</v>
      </c>
      <c r="AU1191" s="199" t="s">
        <v>85</v>
      </c>
      <c r="AY1191" s="18" t="s">
        <v>137</v>
      </c>
      <c r="BE1191" s="200">
        <f t="shared" si="84"/>
        <v>0</v>
      </c>
      <c r="BF1191" s="200">
        <f t="shared" si="85"/>
        <v>0</v>
      </c>
      <c r="BG1191" s="200">
        <f t="shared" si="86"/>
        <v>0</v>
      </c>
      <c r="BH1191" s="200">
        <f t="shared" si="87"/>
        <v>0</v>
      </c>
      <c r="BI1191" s="200">
        <f t="shared" si="88"/>
        <v>0</v>
      </c>
      <c r="BJ1191" s="18" t="s">
        <v>83</v>
      </c>
      <c r="BK1191" s="200">
        <f t="shared" si="89"/>
        <v>0</v>
      </c>
      <c r="BL1191" s="18" t="s">
        <v>178</v>
      </c>
      <c r="BM1191" s="199" t="s">
        <v>1937</v>
      </c>
    </row>
    <row r="1192" spans="1:65" s="2" customFormat="1" ht="16.5" customHeight="1">
      <c r="A1192" s="35"/>
      <c r="B1192" s="36"/>
      <c r="C1192" s="234" t="s">
        <v>1938</v>
      </c>
      <c r="D1192" s="234" t="s">
        <v>218</v>
      </c>
      <c r="E1192" s="235" t="s">
        <v>1939</v>
      </c>
      <c r="F1192" s="236" t="s">
        <v>1940</v>
      </c>
      <c r="G1192" s="237" t="s">
        <v>273</v>
      </c>
      <c r="H1192" s="238">
        <v>3</v>
      </c>
      <c r="I1192" s="239"/>
      <c r="J1192" s="240">
        <f t="shared" si="80"/>
        <v>0</v>
      </c>
      <c r="K1192" s="236" t="s">
        <v>19</v>
      </c>
      <c r="L1192" s="241"/>
      <c r="M1192" s="242" t="s">
        <v>19</v>
      </c>
      <c r="N1192" s="243" t="s">
        <v>46</v>
      </c>
      <c r="O1192" s="65"/>
      <c r="P1192" s="197">
        <f t="shared" si="81"/>
        <v>0</v>
      </c>
      <c r="Q1192" s="197">
        <v>0</v>
      </c>
      <c r="R1192" s="197">
        <f t="shared" si="82"/>
        <v>0</v>
      </c>
      <c r="S1192" s="197">
        <v>0</v>
      </c>
      <c r="T1192" s="198">
        <f t="shared" si="83"/>
        <v>0</v>
      </c>
      <c r="U1192" s="35"/>
      <c r="V1192" s="35"/>
      <c r="W1192" s="35"/>
      <c r="X1192" s="35"/>
      <c r="Y1192" s="35"/>
      <c r="Z1192" s="35"/>
      <c r="AA1192" s="35"/>
      <c r="AB1192" s="35"/>
      <c r="AC1192" s="35"/>
      <c r="AD1192" s="35"/>
      <c r="AE1192" s="35"/>
      <c r="AR1192" s="199" t="s">
        <v>207</v>
      </c>
      <c r="AT1192" s="199" t="s">
        <v>218</v>
      </c>
      <c r="AU1192" s="199" t="s">
        <v>85</v>
      </c>
      <c r="AY1192" s="18" t="s">
        <v>137</v>
      </c>
      <c r="BE1192" s="200">
        <f t="shared" si="84"/>
        <v>0</v>
      </c>
      <c r="BF1192" s="200">
        <f t="shared" si="85"/>
        <v>0</v>
      </c>
      <c r="BG1192" s="200">
        <f t="shared" si="86"/>
        <v>0</v>
      </c>
      <c r="BH1192" s="200">
        <f t="shared" si="87"/>
        <v>0</v>
      </c>
      <c r="BI1192" s="200">
        <f t="shared" si="88"/>
        <v>0</v>
      </c>
      <c r="BJ1192" s="18" t="s">
        <v>83</v>
      </c>
      <c r="BK1192" s="200">
        <f t="shared" si="89"/>
        <v>0</v>
      </c>
      <c r="BL1192" s="18" t="s">
        <v>178</v>
      </c>
      <c r="BM1192" s="199" t="s">
        <v>1941</v>
      </c>
    </row>
    <row r="1193" spans="1:65" s="2" customFormat="1" ht="16.5" customHeight="1">
      <c r="A1193" s="35"/>
      <c r="B1193" s="36"/>
      <c r="C1193" s="234" t="s">
        <v>1248</v>
      </c>
      <c r="D1193" s="234" t="s">
        <v>218</v>
      </c>
      <c r="E1193" s="235" t="s">
        <v>1942</v>
      </c>
      <c r="F1193" s="236" t="s">
        <v>1943</v>
      </c>
      <c r="G1193" s="237" t="s">
        <v>273</v>
      </c>
      <c r="H1193" s="238">
        <v>2</v>
      </c>
      <c r="I1193" s="239"/>
      <c r="J1193" s="240">
        <f t="shared" si="80"/>
        <v>0</v>
      </c>
      <c r="K1193" s="236" t="s">
        <v>19</v>
      </c>
      <c r="L1193" s="241"/>
      <c r="M1193" s="242" t="s">
        <v>19</v>
      </c>
      <c r="N1193" s="243" t="s">
        <v>46</v>
      </c>
      <c r="O1193" s="65"/>
      <c r="P1193" s="197">
        <f t="shared" si="81"/>
        <v>0</v>
      </c>
      <c r="Q1193" s="197">
        <v>0</v>
      </c>
      <c r="R1193" s="197">
        <f t="shared" si="82"/>
        <v>0</v>
      </c>
      <c r="S1193" s="197">
        <v>0</v>
      </c>
      <c r="T1193" s="198">
        <f t="shared" si="83"/>
        <v>0</v>
      </c>
      <c r="U1193" s="35"/>
      <c r="V1193" s="35"/>
      <c r="W1193" s="35"/>
      <c r="X1193" s="35"/>
      <c r="Y1193" s="35"/>
      <c r="Z1193" s="35"/>
      <c r="AA1193" s="35"/>
      <c r="AB1193" s="35"/>
      <c r="AC1193" s="35"/>
      <c r="AD1193" s="35"/>
      <c r="AE1193" s="35"/>
      <c r="AR1193" s="199" t="s">
        <v>207</v>
      </c>
      <c r="AT1193" s="199" t="s">
        <v>218</v>
      </c>
      <c r="AU1193" s="199" t="s">
        <v>85</v>
      </c>
      <c r="AY1193" s="18" t="s">
        <v>137</v>
      </c>
      <c r="BE1193" s="200">
        <f t="shared" si="84"/>
        <v>0</v>
      </c>
      <c r="BF1193" s="200">
        <f t="shared" si="85"/>
        <v>0</v>
      </c>
      <c r="BG1193" s="200">
        <f t="shared" si="86"/>
        <v>0</v>
      </c>
      <c r="BH1193" s="200">
        <f t="shared" si="87"/>
        <v>0</v>
      </c>
      <c r="BI1193" s="200">
        <f t="shared" si="88"/>
        <v>0</v>
      </c>
      <c r="BJ1193" s="18" t="s">
        <v>83</v>
      </c>
      <c r="BK1193" s="200">
        <f t="shared" si="89"/>
        <v>0</v>
      </c>
      <c r="BL1193" s="18" t="s">
        <v>178</v>
      </c>
      <c r="BM1193" s="199" t="s">
        <v>1944</v>
      </c>
    </row>
    <row r="1194" spans="1:65" s="2" customFormat="1" ht="16.5" customHeight="1">
      <c r="A1194" s="35"/>
      <c r="B1194" s="36"/>
      <c r="C1194" s="234" t="s">
        <v>1945</v>
      </c>
      <c r="D1194" s="234" t="s">
        <v>218</v>
      </c>
      <c r="E1194" s="235" t="s">
        <v>1946</v>
      </c>
      <c r="F1194" s="236" t="s">
        <v>1947</v>
      </c>
      <c r="G1194" s="237" t="s">
        <v>273</v>
      </c>
      <c r="H1194" s="238">
        <v>88</v>
      </c>
      <c r="I1194" s="239"/>
      <c r="J1194" s="240">
        <f t="shared" si="80"/>
        <v>0</v>
      </c>
      <c r="K1194" s="236" t="s">
        <v>19</v>
      </c>
      <c r="L1194" s="241"/>
      <c r="M1194" s="242" t="s">
        <v>19</v>
      </c>
      <c r="N1194" s="243" t="s">
        <v>46</v>
      </c>
      <c r="O1194" s="65"/>
      <c r="P1194" s="197">
        <f t="shared" si="81"/>
        <v>0</v>
      </c>
      <c r="Q1194" s="197">
        <v>0</v>
      </c>
      <c r="R1194" s="197">
        <f t="shared" si="82"/>
        <v>0</v>
      </c>
      <c r="S1194" s="197">
        <v>0</v>
      </c>
      <c r="T1194" s="198">
        <f t="shared" si="83"/>
        <v>0</v>
      </c>
      <c r="U1194" s="35"/>
      <c r="V1194" s="35"/>
      <c r="W1194" s="35"/>
      <c r="X1194" s="35"/>
      <c r="Y1194" s="35"/>
      <c r="Z1194" s="35"/>
      <c r="AA1194" s="35"/>
      <c r="AB1194" s="35"/>
      <c r="AC1194" s="35"/>
      <c r="AD1194" s="35"/>
      <c r="AE1194" s="35"/>
      <c r="AR1194" s="199" t="s">
        <v>207</v>
      </c>
      <c r="AT1194" s="199" t="s">
        <v>218</v>
      </c>
      <c r="AU1194" s="199" t="s">
        <v>85</v>
      </c>
      <c r="AY1194" s="18" t="s">
        <v>137</v>
      </c>
      <c r="BE1194" s="200">
        <f t="shared" si="84"/>
        <v>0</v>
      </c>
      <c r="BF1194" s="200">
        <f t="shared" si="85"/>
        <v>0</v>
      </c>
      <c r="BG1194" s="200">
        <f t="shared" si="86"/>
        <v>0</v>
      </c>
      <c r="BH1194" s="200">
        <f t="shared" si="87"/>
        <v>0</v>
      </c>
      <c r="BI1194" s="200">
        <f t="shared" si="88"/>
        <v>0</v>
      </c>
      <c r="BJ1194" s="18" t="s">
        <v>83</v>
      </c>
      <c r="BK1194" s="200">
        <f t="shared" si="89"/>
        <v>0</v>
      </c>
      <c r="BL1194" s="18" t="s">
        <v>178</v>
      </c>
      <c r="BM1194" s="199" t="s">
        <v>1948</v>
      </c>
    </row>
    <row r="1195" spans="1:65" s="2" customFormat="1" ht="16.5" customHeight="1">
      <c r="A1195" s="35"/>
      <c r="B1195" s="36"/>
      <c r="C1195" s="234" t="s">
        <v>1251</v>
      </c>
      <c r="D1195" s="234" t="s">
        <v>218</v>
      </c>
      <c r="E1195" s="235" t="s">
        <v>1949</v>
      </c>
      <c r="F1195" s="236" t="s">
        <v>1950</v>
      </c>
      <c r="G1195" s="237" t="s">
        <v>224</v>
      </c>
      <c r="H1195" s="238">
        <v>1220</v>
      </c>
      <c r="I1195" s="239"/>
      <c r="J1195" s="240">
        <f t="shared" si="80"/>
        <v>0</v>
      </c>
      <c r="K1195" s="236" t="s">
        <v>19</v>
      </c>
      <c r="L1195" s="241"/>
      <c r="M1195" s="242" t="s">
        <v>19</v>
      </c>
      <c r="N1195" s="243" t="s">
        <v>46</v>
      </c>
      <c r="O1195" s="65"/>
      <c r="P1195" s="197">
        <f t="shared" si="81"/>
        <v>0</v>
      </c>
      <c r="Q1195" s="197">
        <v>0</v>
      </c>
      <c r="R1195" s="197">
        <f t="shared" si="82"/>
        <v>0</v>
      </c>
      <c r="S1195" s="197">
        <v>0</v>
      </c>
      <c r="T1195" s="198">
        <f t="shared" si="83"/>
        <v>0</v>
      </c>
      <c r="U1195" s="35"/>
      <c r="V1195" s="35"/>
      <c r="W1195" s="35"/>
      <c r="X1195" s="35"/>
      <c r="Y1195" s="35"/>
      <c r="Z1195" s="35"/>
      <c r="AA1195" s="35"/>
      <c r="AB1195" s="35"/>
      <c r="AC1195" s="35"/>
      <c r="AD1195" s="35"/>
      <c r="AE1195" s="35"/>
      <c r="AR1195" s="199" t="s">
        <v>207</v>
      </c>
      <c r="AT1195" s="199" t="s">
        <v>218</v>
      </c>
      <c r="AU1195" s="199" t="s">
        <v>85</v>
      </c>
      <c r="AY1195" s="18" t="s">
        <v>137</v>
      </c>
      <c r="BE1195" s="200">
        <f t="shared" si="84"/>
        <v>0</v>
      </c>
      <c r="BF1195" s="200">
        <f t="shared" si="85"/>
        <v>0</v>
      </c>
      <c r="BG1195" s="200">
        <f t="shared" si="86"/>
        <v>0</v>
      </c>
      <c r="BH1195" s="200">
        <f t="shared" si="87"/>
        <v>0</v>
      </c>
      <c r="BI1195" s="200">
        <f t="shared" si="88"/>
        <v>0</v>
      </c>
      <c r="BJ1195" s="18" t="s">
        <v>83</v>
      </c>
      <c r="BK1195" s="200">
        <f t="shared" si="89"/>
        <v>0</v>
      </c>
      <c r="BL1195" s="18" t="s">
        <v>178</v>
      </c>
      <c r="BM1195" s="199" t="s">
        <v>1951</v>
      </c>
    </row>
    <row r="1196" spans="1:65" s="2" customFormat="1" ht="16.5" customHeight="1">
      <c r="A1196" s="35"/>
      <c r="B1196" s="36"/>
      <c r="C1196" s="234" t="s">
        <v>1952</v>
      </c>
      <c r="D1196" s="234" t="s">
        <v>218</v>
      </c>
      <c r="E1196" s="235" t="s">
        <v>1953</v>
      </c>
      <c r="F1196" s="236" t="s">
        <v>1954</v>
      </c>
      <c r="G1196" s="237" t="s">
        <v>273</v>
      </c>
      <c r="H1196" s="238">
        <v>2440</v>
      </c>
      <c r="I1196" s="239"/>
      <c r="J1196" s="240">
        <f t="shared" si="80"/>
        <v>0</v>
      </c>
      <c r="K1196" s="236" t="s">
        <v>19</v>
      </c>
      <c r="L1196" s="241"/>
      <c r="M1196" s="242" t="s">
        <v>19</v>
      </c>
      <c r="N1196" s="243" t="s">
        <v>46</v>
      </c>
      <c r="O1196" s="65"/>
      <c r="P1196" s="197">
        <f t="shared" si="81"/>
        <v>0</v>
      </c>
      <c r="Q1196" s="197">
        <v>0</v>
      </c>
      <c r="R1196" s="197">
        <f t="shared" si="82"/>
        <v>0</v>
      </c>
      <c r="S1196" s="197">
        <v>0</v>
      </c>
      <c r="T1196" s="198">
        <f t="shared" si="83"/>
        <v>0</v>
      </c>
      <c r="U1196" s="35"/>
      <c r="V1196" s="35"/>
      <c r="W1196" s="35"/>
      <c r="X1196" s="35"/>
      <c r="Y1196" s="35"/>
      <c r="Z1196" s="35"/>
      <c r="AA1196" s="35"/>
      <c r="AB1196" s="35"/>
      <c r="AC1196" s="35"/>
      <c r="AD1196" s="35"/>
      <c r="AE1196" s="35"/>
      <c r="AR1196" s="199" t="s">
        <v>207</v>
      </c>
      <c r="AT1196" s="199" t="s">
        <v>218</v>
      </c>
      <c r="AU1196" s="199" t="s">
        <v>85</v>
      </c>
      <c r="AY1196" s="18" t="s">
        <v>137</v>
      </c>
      <c r="BE1196" s="200">
        <f t="shared" si="84"/>
        <v>0</v>
      </c>
      <c r="BF1196" s="200">
        <f t="shared" si="85"/>
        <v>0</v>
      </c>
      <c r="BG1196" s="200">
        <f t="shared" si="86"/>
        <v>0</v>
      </c>
      <c r="BH1196" s="200">
        <f t="shared" si="87"/>
        <v>0</v>
      </c>
      <c r="BI1196" s="200">
        <f t="shared" si="88"/>
        <v>0</v>
      </c>
      <c r="BJ1196" s="18" t="s">
        <v>83</v>
      </c>
      <c r="BK1196" s="200">
        <f t="shared" si="89"/>
        <v>0</v>
      </c>
      <c r="BL1196" s="18" t="s">
        <v>178</v>
      </c>
      <c r="BM1196" s="199" t="s">
        <v>1955</v>
      </c>
    </row>
    <row r="1197" spans="1:65" s="2" customFormat="1" ht="16.5" customHeight="1">
      <c r="A1197" s="35"/>
      <c r="B1197" s="36"/>
      <c r="C1197" s="234" t="s">
        <v>1255</v>
      </c>
      <c r="D1197" s="234" t="s">
        <v>218</v>
      </c>
      <c r="E1197" s="235" t="s">
        <v>1956</v>
      </c>
      <c r="F1197" s="236" t="s">
        <v>1957</v>
      </c>
      <c r="G1197" s="237" t="s">
        <v>1111</v>
      </c>
      <c r="H1197" s="238">
        <v>3</v>
      </c>
      <c r="I1197" s="239"/>
      <c r="J1197" s="240">
        <f t="shared" si="80"/>
        <v>0</v>
      </c>
      <c r="K1197" s="236" t="s">
        <v>19</v>
      </c>
      <c r="L1197" s="241"/>
      <c r="M1197" s="242" t="s">
        <v>19</v>
      </c>
      <c r="N1197" s="243" t="s">
        <v>46</v>
      </c>
      <c r="O1197" s="65"/>
      <c r="P1197" s="197">
        <f t="shared" si="81"/>
        <v>0</v>
      </c>
      <c r="Q1197" s="197">
        <v>0</v>
      </c>
      <c r="R1197" s="197">
        <f t="shared" si="82"/>
        <v>0</v>
      </c>
      <c r="S1197" s="197">
        <v>0</v>
      </c>
      <c r="T1197" s="198">
        <f t="shared" si="83"/>
        <v>0</v>
      </c>
      <c r="U1197" s="35"/>
      <c r="V1197" s="35"/>
      <c r="W1197" s="35"/>
      <c r="X1197" s="35"/>
      <c r="Y1197" s="35"/>
      <c r="Z1197" s="35"/>
      <c r="AA1197" s="35"/>
      <c r="AB1197" s="35"/>
      <c r="AC1197" s="35"/>
      <c r="AD1197" s="35"/>
      <c r="AE1197" s="35"/>
      <c r="AR1197" s="199" t="s">
        <v>207</v>
      </c>
      <c r="AT1197" s="199" t="s">
        <v>218</v>
      </c>
      <c r="AU1197" s="199" t="s">
        <v>85</v>
      </c>
      <c r="AY1197" s="18" t="s">
        <v>137</v>
      </c>
      <c r="BE1197" s="200">
        <f t="shared" si="84"/>
        <v>0</v>
      </c>
      <c r="BF1197" s="200">
        <f t="shared" si="85"/>
        <v>0</v>
      </c>
      <c r="BG1197" s="200">
        <f t="shared" si="86"/>
        <v>0</v>
      </c>
      <c r="BH1197" s="200">
        <f t="shared" si="87"/>
        <v>0</v>
      </c>
      <c r="BI1197" s="200">
        <f t="shared" si="88"/>
        <v>0</v>
      </c>
      <c r="BJ1197" s="18" t="s">
        <v>83</v>
      </c>
      <c r="BK1197" s="200">
        <f t="shared" si="89"/>
        <v>0</v>
      </c>
      <c r="BL1197" s="18" t="s">
        <v>178</v>
      </c>
      <c r="BM1197" s="199" t="s">
        <v>1958</v>
      </c>
    </row>
    <row r="1198" spans="1:65" s="2" customFormat="1" ht="16.5" customHeight="1">
      <c r="A1198" s="35"/>
      <c r="B1198" s="36"/>
      <c r="C1198" s="234" t="s">
        <v>1959</v>
      </c>
      <c r="D1198" s="234" t="s">
        <v>218</v>
      </c>
      <c r="E1198" s="235" t="s">
        <v>1960</v>
      </c>
      <c r="F1198" s="236" t="s">
        <v>1961</v>
      </c>
      <c r="G1198" s="237" t="s">
        <v>273</v>
      </c>
      <c r="H1198" s="238">
        <v>188</v>
      </c>
      <c r="I1198" s="239"/>
      <c r="J1198" s="240">
        <f t="shared" si="80"/>
        <v>0</v>
      </c>
      <c r="K1198" s="236" t="s">
        <v>19</v>
      </c>
      <c r="L1198" s="241"/>
      <c r="M1198" s="242" t="s">
        <v>19</v>
      </c>
      <c r="N1198" s="243" t="s">
        <v>46</v>
      </c>
      <c r="O1198" s="65"/>
      <c r="P1198" s="197">
        <f t="shared" si="81"/>
        <v>0</v>
      </c>
      <c r="Q1198" s="197">
        <v>0</v>
      </c>
      <c r="R1198" s="197">
        <f t="shared" si="82"/>
        <v>0</v>
      </c>
      <c r="S1198" s="197">
        <v>0</v>
      </c>
      <c r="T1198" s="198">
        <f t="shared" si="83"/>
        <v>0</v>
      </c>
      <c r="U1198" s="35"/>
      <c r="V1198" s="35"/>
      <c r="W1198" s="35"/>
      <c r="X1198" s="35"/>
      <c r="Y1198" s="35"/>
      <c r="Z1198" s="35"/>
      <c r="AA1198" s="35"/>
      <c r="AB1198" s="35"/>
      <c r="AC1198" s="35"/>
      <c r="AD1198" s="35"/>
      <c r="AE1198" s="35"/>
      <c r="AR1198" s="199" t="s">
        <v>207</v>
      </c>
      <c r="AT1198" s="199" t="s">
        <v>218</v>
      </c>
      <c r="AU1198" s="199" t="s">
        <v>85</v>
      </c>
      <c r="AY1198" s="18" t="s">
        <v>137</v>
      </c>
      <c r="BE1198" s="200">
        <f t="shared" si="84"/>
        <v>0</v>
      </c>
      <c r="BF1198" s="200">
        <f t="shared" si="85"/>
        <v>0</v>
      </c>
      <c r="BG1198" s="200">
        <f t="shared" si="86"/>
        <v>0</v>
      </c>
      <c r="BH1198" s="200">
        <f t="shared" si="87"/>
        <v>0</v>
      </c>
      <c r="BI1198" s="200">
        <f t="shared" si="88"/>
        <v>0</v>
      </c>
      <c r="BJ1198" s="18" t="s">
        <v>83</v>
      </c>
      <c r="BK1198" s="200">
        <f t="shared" si="89"/>
        <v>0</v>
      </c>
      <c r="BL1198" s="18" t="s">
        <v>178</v>
      </c>
      <c r="BM1198" s="199" t="s">
        <v>1962</v>
      </c>
    </row>
    <row r="1199" spans="1:65" s="2" customFormat="1" ht="16.5" customHeight="1">
      <c r="A1199" s="35"/>
      <c r="B1199" s="36"/>
      <c r="C1199" s="234" t="s">
        <v>1259</v>
      </c>
      <c r="D1199" s="234" t="s">
        <v>218</v>
      </c>
      <c r="E1199" s="235" t="s">
        <v>1963</v>
      </c>
      <c r="F1199" s="236" t="s">
        <v>1964</v>
      </c>
      <c r="G1199" s="237" t="s">
        <v>273</v>
      </c>
      <c r="H1199" s="238">
        <v>40</v>
      </c>
      <c r="I1199" s="239"/>
      <c r="J1199" s="240">
        <f t="shared" si="80"/>
        <v>0</v>
      </c>
      <c r="K1199" s="236" t="s">
        <v>19</v>
      </c>
      <c r="L1199" s="241"/>
      <c r="M1199" s="242" t="s">
        <v>19</v>
      </c>
      <c r="N1199" s="243" t="s">
        <v>46</v>
      </c>
      <c r="O1199" s="65"/>
      <c r="P1199" s="197">
        <f t="shared" si="81"/>
        <v>0</v>
      </c>
      <c r="Q1199" s="197">
        <v>0</v>
      </c>
      <c r="R1199" s="197">
        <f t="shared" si="82"/>
        <v>0</v>
      </c>
      <c r="S1199" s="197">
        <v>0</v>
      </c>
      <c r="T1199" s="198">
        <f t="shared" si="83"/>
        <v>0</v>
      </c>
      <c r="U1199" s="35"/>
      <c r="V1199" s="35"/>
      <c r="W1199" s="35"/>
      <c r="X1199" s="35"/>
      <c r="Y1199" s="35"/>
      <c r="Z1199" s="35"/>
      <c r="AA1199" s="35"/>
      <c r="AB1199" s="35"/>
      <c r="AC1199" s="35"/>
      <c r="AD1199" s="35"/>
      <c r="AE1199" s="35"/>
      <c r="AR1199" s="199" t="s">
        <v>207</v>
      </c>
      <c r="AT1199" s="199" t="s">
        <v>218</v>
      </c>
      <c r="AU1199" s="199" t="s">
        <v>85</v>
      </c>
      <c r="AY1199" s="18" t="s">
        <v>137</v>
      </c>
      <c r="BE1199" s="200">
        <f t="shared" si="84"/>
        <v>0</v>
      </c>
      <c r="BF1199" s="200">
        <f t="shared" si="85"/>
        <v>0</v>
      </c>
      <c r="BG1199" s="200">
        <f t="shared" si="86"/>
        <v>0</v>
      </c>
      <c r="BH1199" s="200">
        <f t="shared" si="87"/>
        <v>0</v>
      </c>
      <c r="BI1199" s="200">
        <f t="shared" si="88"/>
        <v>0</v>
      </c>
      <c r="BJ1199" s="18" t="s">
        <v>83</v>
      </c>
      <c r="BK1199" s="200">
        <f t="shared" si="89"/>
        <v>0</v>
      </c>
      <c r="BL1199" s="18" t="s">
        <v>178</v>
      </c>
      <c r="BM1199" s="199" t="s">
        <v>1965</v>
      </c>
    </row>
    <row r="1200" spans="1:65" s="2" customFormat="1" ht="16.5" customHeight="1">
      <c r="A1200" s="35"/>
      <c r="B1200" s="36"/>
      <c r="C1200" s="234" t="s">
        <v>1966</v>
      </c>
      <c r="D1200" s="234" t="s">
        <v>218</v>
      </c>
      <c r="E1200" s="235" t="s">
        <v>1967</v>
      </c>
      <c r="F1200" s="236" t="s">
        <v>1968</v>
      </c>
      <c r="G1200" s="237" t="s">
        <v>273</v>
      </c>
      <c r="H1200" s="238">
        <v>20</v>
      </c>
      <c r="I1200" s="239"/>
      <c r="J1200" s="240">
        <f t="shared" si="80"/>
        <v>0</v>
      </c>
      <c r="K1200" s="236" t="s">
        <v>19</v>
      </c>
      <c r="L1200" s="241"/>
      <c r="M1200" s="242" t="s">
        <v>19</v>
      </c>
      <c r="N1200" s="243" t="s">
        <v>46</v>
      </c>
      <c r="O1200" s="65"/>
      <c r="P1200" s="197">
        <f t="shared" si="81"/>
        <v>0</v>
      </c>
      <c r="Q1200" s="197">
        <v>0</v>
      </c>
      <c r="R1200" s="197">
        <f t="shared" si="82"/>
        <v>0</v>
      </c>
      <c r="S1200" s="197">
        <v>0</v>
      </c>
      <c r="T1200" s="198">
        <f t="shared" si="83"/>
        <v>0</v>
      </c>
      <c r="U1200" s="35"/>
      <c r="V1200" s="35"/>
      <c r="W1200" s="35"/>
      <c r="X1200" s="35"/>
      <c r="Y1200" s="35"/>
      <c r="Z1200" s="35"/>
      <c r="AA1200" s="35"/>
      <c r="AB1200" s="35"/>
      <c r="AC1200" s="35"/>
      <c r="AD1200" s="35"/>
      <c r="AE1200" s="35"/>
      <c r="AR1200" s="199" t="s">
        <v>207</v>
      </c>
      <c r="AT1200" s="199" t="s">
        <v>218</v>
      </c>
      <c r="AU1200" s="199" t="s">
        <v>85</v>
      </c>
      <c r="AY1200" s="18" t="s">
        <v>137</v>
      </c>
      <c r="BE1200" s="200">
        <f t="shared" si="84"/>
        <v>0</v>
      </c>
      <c r="BF1200" s="200">
        <f t="shared" si="85"/>
        <v>0</v>
      </c>
      <c r="BG1200" s="200">
        <f t="shared" si="86"/>
        <v>0</v>
      </c>
      <c r="BH1200" s="200">
        <f t="shared" si="87"/>
        <v>0</v>
      </c>
      <c r="BI1200" s="200">
        <f t="shared" si="88"/>
        <v>0</v>
      </c>
      <c r="BJ1200" s="18" t="s">
        <v>83</v>
      </c>
      <c r="BK1200" s="200">
        <f t="shared" si="89"/>
        <v>0</v>
      </c>
      <c r="BL1200" s="18" t="s">
        <v>178</v>
      </c>
      <c r="BM1200" s="199" t="s">
        <v>1969</v>
      </c>
    </row>
    <row r="1201" spans="1:65" s="2" customFormat="1" ht="16.5" customHeight="1">
      <c r="A1201" s="35"/>
      <c r="B1201" s="36"/>
      <c r="C1201" s="234" t="s">
        <v>1263</v>
      </c>
      <c r="D1201" s="234" t="s">
        <v>218</v>
      </c>
      <c r="E1201" s="235" t="s">
        <v>1970</v>
      </c>
      <c r="F1201" s="236" t="s">
        <v>1971</v>
      </c>
      <c r="G1201" s="237" t="s">
        <v>1972</v>
      </c>
      <c r="H1201" s="238">
        <v>160</v>
      </c>
      <c r="I1201" s="239"/>
      <c r="J1201" s="240">
        <f t="shared" si="80"/>
        <v>0</v>
      </c>
      <c r="K1201" s="236" t="s">
        <v>19</v>
      </c>
      <c r="L1201" s="241"/>
      <c r="M1201" s="242" t="s">
        <v>19</v>
      </c>
      <c r="N1201" s="243" t="s">
        <v>46</v>
      </c>
      <c r="O1201" s="65"/>
      <c r="P1201" s="197">
        <f t="shared" si="81"/>
        <v>0</v>
      </c>
      <c r="Q1201" s="197">
        <v>0</v>
      </c>
      <c r="R1201" s="197">
        <f t="shared" si="82"/>
        <v>0</v>
      </c>
      <c r="S1201" s="197">
        <v>0</v>
      </c>
      <c r="T1201" s="198">
        <f t="shared" si="83"/>
        <v>0</v>
      </c>
      <c r="U1201" s="35"/>
      <c r="V1201" s="35"/>
      <c r="W1201" s="35"/>
      <c r="X1201" s="35"/>
      <c r="Y1201" s="35"/>
      <c r="Z1201" s="35"/>
      <c r="AA1201" s="35"/>
      <c r="AB1201" s="35"/>
      <c r="AC1201" s="35"/>
      <c r="AD1201" s="35"/>
      <c r="AE1201" s="35"/>
      <c r="AR1201" s="199" t="s">
        <v>207</v>
      </c>
      <c r="AT1201" s="199" t="s">
        <v>218</v>
      </c>
      <c r="AU1201" s="199" t="s">
        <v>85</v>
      </c>
      <c r="AY1201" s="18" t="s">
        <v>137</v>
      </c>
      <c r="BE1201" s="200">
        <f t="shared" si="84"/>
        <v>0</v>
      </c>
      <c r="BF1201" s="200">
        <f t="shared" si="85"/>
        <v>0</v>
      </c>
      <c r="BG1201" s="200">
        <f t="shared" si="86"/>
        <v>0</v>
      </c>
      <c r="BH1201" s="200">
        <f t="shared" si="87"/>
        <v>0</v>
      </c>
      <c r="BI1201" s="200">
        <f t="shared" si="88"/>
        <v>0</v>
      </c>
      <c r="BJ1201" s="18" t="s">
        <v>83</v>
      </c>
      <c r="BK1201" s="200">
        <f t="shared" si="89"/>
        <v>0</v>
      </c>
      <c r="BL1201" s="18" t="s">
        <v>178</v>
      </c>
      <c r="BM1201" s="199" t="s">
        <v>1973</v>
      </c>
    </row>
    <row r="1202" spans="1:65" s="2" customFormat="1" ht="16.5" customHeight="1">
      <c r="A1202" s="35"/>
      <c r="B1202" s="36"/>
      <c r="C1202" s="188" t="s">
        <v>1974</v>
      </c>
      <c r="D1202" s="188" t="s">
        <v>139</v>
      </c>
      <c r="E1202" s="189" t="s">
        <v>1975</v>
      </c>
      <c r="F1202" s="190" t="s">
        <v>1976</v>
      </c>
      <c r="G1202" s="191" t="s">
        <v>177</v>
      </c>
      <c r="H1202" s="192">
        <v>0.27</v>
      </c>
      <c r="I1202" s="193"/>
      <c r="J1202" s="194">
        <f t="shared" si="80"/>
        <v>0</v>
      </c>
      <c r="K1202" s="190" t="s">
        <v>19</v>
      </c>
      <c r="L1202" s="40"/>
      <c r="M1202" s="195" t="s">
        <v>19</v>
      </c>
      <c r="N1202" s="196" t="s">
        <v>46</v>
      </c>
      <c r="O1202" s="65"/>
      <c r="P1202" s="197">
        <f t="shared" si="81"/>
        <v>0</v>
      </c>
      <c r="Q1202" s="197">
        <v>0</v>
      </c>
      <c r="R1202" s="197">
        <f t="shared" si="82"/>
        <v>0</v>
      </c>
      <c r="S1202" s="197">
        <v>0</v>
      </c>
      <c r="T1202" s="198">
        <f t="shared" si="83"/>
        <v>0</v>
      </c>
      <c r="U1202" s="35"/>
      <c r="V1202" s="35"/>
      <c r="W1202" s="35"/>
      <c r="X1202" s="35"/>
      <c r="Y1202" s="35"/>
      <c r="Z1202" s="35"/>
      <c r="AA1202" s="35"/>
      <c r="AB1202" s="35"/>
      <c r="AC1202" s="35"/>
      <c r="AD1202" s="35"/>
      <c r="AE1202" s="35"/>
      <c r="AR1202" s="199" t="s">
        <v>178</v>
      </c>
      <c r="AT1202" s="199" t="s">
        <v>139</v>
      </c>
      <c r="AU1202" s="199" t="s">
        <v>85</v>
      </c>
      <c r="AY1202" s="18" t="s">
        <v>137</v>
      </c>
      <c r="BE1202" s="200">
        <f t="shared" si="84"/>
        <v>0</v>
      </c>
      <c r="BF1202" s="200">
        <f t="shared" si="85"/>
        <v>0</v>
      </c>
      <c r="BG1202" s="200">
        <f t="shared" si="86"/>
        <v>0</v>
      </c>
      <c r="BH1202" s="200">
        <f t="shared" si="87"/>
        <v>0</v>
      </c>
      <c r="BI1202" s="200">
        <f t="shared" si="88"/>
        <v>0</v>
      </c>
      <c r="BJ1202" s="18" t="s">
        <v>83</v>
      </c>
      <c r="BK1202" s="200">
        <f t="shared" si="89"/>
        <v>0</v>
      </c>
      <c r="BL1202" s="18" t="s">
        <v>178</v>
      </c>
      <c r="BM1202" s="199" t="s">
        <v>1977</v>
      </c>
    </row>
    <row r="1203" spans="2:63" s="12" customFormat="1" ht="22.9" customHeight="1">
      <c r="B1203" s="172"/>
      <c r="C1203" s="173"/>
      <c r="D1203" s="174" t="s">
        <v>74</v>
      </c>
      <c r="E1203" s="186" t="s">
        <v>1978</v>
      </c>
      <c r="F1203" s="186" t="s">
        <v>1979</v>
      </c>
      <c r="G1203" s="173"/>
      <c r="H1203" s="173"/>
      <c r="I1203" s="176"/>
      <c r="J1203" s="187">
        <f>BK1203</f>
        <v>0</v>
      </c>
      <c r="K1203" s="173"/>
      <c r="L1203" s="178"/>
      <c r="M1203" s="179"/>
      <c r="N1203" s="180"/>
      <c r="O1203" s="180"/>
      <c r="P1203" s="181">
        <f>SUM(P1204:P1206)</f>
        <v>0</v>
      </c>
      <c r="Q1203" s="180"/>
      <c r="R1203" s="181">
        <f>SUM(R1204:R1206)</f>
        <v>0</v>
      </c>
      <c r="S1203" s="180"/>
      <c r="T1203" s="182">
        <f>SUM(T1204:T1206)</f>
        <v>0</v>
      </c>
      <c r="AR1203" s="183" t="s">
        <v>85</v>
      </c>
      <c r="AT1203" s="184" t="s">
        <v>74</v>
      </c>
      <c r="AU1203" s="184" t="s">
        <v>83</v>
      </c>
      <c r="AY1203" s="183" t="s">
        <v>137</v>
      </c>
      <c r="BK1203" s="185">
        <f>SUM(BK1204:BK1206)</f>
        <v>0</v>
      </c>
    </row>
    <row r="1204" spans="1:65" s="2" customFormat="1" ht="16.5" customHeight="1">
      <c r="A1204" s="35"/>
      <c r="B1204" s="36"/>
      <c r="C1204" s="188" t="s">
        <v>1270</v>
      </c>
      <c r="D1204" s="188" t="s">
        <v>139</v>
      </c>
      <c r="E1204" s="189" t="s">
        <v>1980</v>
      </c>
      <c r="F1204" s="190" t="s">
        <v>1981</v>
      </c>
      <c r="G1204" s="191" t="s">
        <v>1229</v>
      </c>
      <c r="H1204" s="192">
        <v>400</v>
      </c>
      <c r="I1204" s="193"/>
      <c r="J1204" s="194">
        <f>ROUND(I1204*H1204,2)</f>
        <v>0</v>
      </c>
      <c r="K1204" s="190" t="s">
        <v>19</v>
      </c>
      <c r="L1204" s="40"/>
      <c r="M1204" s="195" t="s">
        <v>19</v>
      </c>
      <c r="N1204" s="196" t="s">
        <v>46</v>
      </c>
      <c r="O1204" s="65"/>
      <c r="P1204" s="197">
        <f>O1204*H1204</f>
        <v>0</v>
      </c>
      <c r="Q1204" s="197">
        <v>0</v>
      </c>
      <c r="R1204" s="197">
        <f>Q1204*H1204</f>
        <v>0</v>
      </c>
      <c r="S1204" s="197">
        <v>0</v>
      </c>
      <c r="T1204" s="198">
        <f>S1204*H1204</f>
        <v>0</v>
      </c>
      <c r="U1204" s="35"/>
      <c r="V1204" s="35"/>
      <c r="W1204" s="35"/>
      <c r="X1204" s="35"/>
      <c r="Y1204" s="35"/>
      <c r="Z1204" s="35"/>
      <c r="AA1204" s="35"/>
      <c r="AB1204" s="35"/>
      <c r="AC1204" s="35"/>
      <c r="AD1204" s="35"/>
      <c r="AE1204" s="35"/>
      <c r="AR1204" s="199" t="s">
        <v>178</v>
      </c>
      <c r="AT1204" s="199" t="s">
        <v>139</v>
      </c>
      <c r="AU1204" s="199" t="s">
        <v>85</v>
      </c>
      <c r="AY1204" s="18" t="s">
        <v>137</v>
      </c>
      <c r="BE1204" s="200">
        <f>IF(N1204="základní",J1204,0)</f>
        <v>0</v>
      </c>
      <c r="BF1204" s="200">
        <f>IF(N1204="snížená",J1204,0)</f>
        <v>0</v>
      </c>
      <c r="BG1204" s="200">
        <f>IF(N1204="zákl. přenesená",J1204,0)</f>
        <v>0</v>
      </c>
      <c r="BH1204" s="200">
        <f>IF(N1204="sníž. přenesená",J1204,0)</f>
        <v>0</v>
      </c>
      <c r="BI1204" s="200">
        <f>IF(N1204="nulová",J1204,0)</f>
        <v>0</v>
      </c>
      <c r="BJ1204" s="18" t="s">
        <v>83</v>
      </c>
      <c r="BK1204" s="200">
        <f>ROUND(I1204*H1204,2)</f>
        <v>0</v>
      </c>
      <c r="BL1204" s="18" t="s">
        <v>178</v>
      </c>
      <c r="BM1204" s="199" t="s">
        <v>1982</v>
      </c>
    </row>
    <row r="1205" spans="1:65" s="2" customFormat="1" ht="16.5" customHeight="1">
      <c r="A1205" s="35"/>
      <c r="B1205" s="36"/>
      <c r="C1205" s="234" t="s">
        <v>1983</v>
      </c>
      <c r="D1205" s="234" t="s">
        <v>218</v>
      </c>
      <c r="E1205" s="235" t="s">
        <v>1984</v>
      </c>
      <c r="F1205" s="236" t="s">
        <v>1985</v>
      </c>
      <c r="G1205" s="237" t="s">
        <v>1229</v>
      </c>
      <c r="H1205" s="238">
        <v>400</v>
      </c>
      <c r="I1205" s="239"/>
      <c r="J1205" s="240">
        <f>ROUND(I1205*H1205,2)</f>
        <v>0</v>
      </c>
      <c r="K1205" s="236" t="s">
        <v>19</v>
      </c>
      <c r="L1205" s="241"/>
      <c r="M1205" s="242" t="s">
        <v>19</v>
      </c>
      <c r="N1205" s="243" t="s">
        <v>46</v>
      </c>
      <c r="O1205" s="65"/>
      <c r="P1205" s="197">
        <f>O1205*H1205</f>
        <v>0</v>
      </c>
      <c r="Q1205" s="197">
        <v>0</v>
      </c>
      <c r="R1205" s="197">
        <f>Q1205*H1205</f>
        <v>0</v>
      </c>
      <c r="S1205" s="197">
        <v>0</v>
      </c>
      <c r="T1205" s="198">
        <f>S1205*H1205</f>
        <v>0</v>
      </c>
      <c r="U1205" s="35"/>
      <c r="V1205" s="35"/>
      <c r="W1205" s="35"/>
      <c r="X1205" s="35"/>
      <c r="Y1205" s="35"/>
      <c r="Z1205" s="35"/>
      <c r="AA1205" s="35"/>
      <c r="AB1205" s="35"/>
      <c r="AC1205" s="35"/>
      <c r="AD1205" s="35"/>
      <c r="AE1205" s="35"/>
      <c r="AR1205" s="199" t="s">
        <v>207</v>
      </c>
      <c r="AT1205" s="199" t="s">
        <v>218</v>
      </c>
      <c r="AU1205" s="199" t="s">
        <v>85</v>
      </c>
      <c r="AY1205" s="18" t="s">
        <v>137</v>
      </c>
      <c r="BE1205" s="200">
        <f>IF(N1205="základní",J1205,0)</f>
        <v>0</v>
      </c>
      <c r="BF1205" s="200">
        <f>IF(N1205="snížená",J1205,0)</f>
        <v>0</v>
      </c>
      <c r="BG1205" s="200">
        <f>IF(N1205="zákl. přenesená",J1205,0)</f>
        <v>0</v>
      </c>
      <c r="BH1205" s="200">
        <f>IF(N1205="sníž. přenesená",J1205,0)</f>
        <v>0</v>
      </c>
      <c r="BI1205" s="200">
        <f>IF(N1205="nulová",J1205,0)</f>
        <v>0</v>
      </c>
      <c r="BJ1205" s="18" t="s">
        <v>83</v>
      </c>
      <c r="BK1205" s="200">
        <f>ROUND(I1205*H1205,2)</f>
        <v>0</v>
      </c>
      <c r="BL1205" s="18" t="s">
        <v>178</v>
      </c>
      <c r="BM1205" s="199" t="s">
        <v>1986</v>
      </c>
    </row>
    <row r="1206" spans="1:65" s="2" customFormat="1" ht="16.5" customHeight="1">
      <c r="A1206" s="35"/>
      <c r="B1206" s="36"/>
      <c r="C1206" s="188" t="s">
        <v>1277</v>
      </c>
      <c r="D1206" s="188" t="s">
        <v>139</v>
      </c>
      <c r="E1206" s="189" t="s">
        <v>1987</v>
      </c>
      <c r="F1206" s="190" t="s">
        <v>1988</v>
      </c>
      <c r="G1206" s="191" t="s">
        <v>177</v>
      </c>
      <c r="H1206" s="192">
        <v>0.028</v>
      </c>
      <c r="I1206" s="193"/>
      <c r="J1206" s="194">
        <f>ROUND(I1206*H1206,2)</f>
        <v>0</v>
      </c>
      <c r="K1206" s="190" t="s">
        <v>19</v>
      </c>
      <c r="L1206" s="40"/>
      <c r="M1206" s="195" t="s">
        <v>19</v>
      </c>
      <c r="N1206" s="196" t="s">
        <v>46</v>
      </c>
      <c r="O1206" s="65"/>
      <c r="P1206" s="197">
        <f>O1206*H1206</f>
        <v>0</v>
      </c>
      <c r="Q1206" s="197">
        <v>0</v>
      </c>
      <c r="R1206" s="197">
        <f>Q1206*H1206</f>
        <v>0</v>
      </c>
      <c r="S1206" s="197">
        <v>0</v>
      </c>
      <c r="T1206" s="198">
        <f>S1206*H1206</f>
        <v>0</v>
      </c>
      <c r="U1206" s="35"/>
      <c r="V1206" s="35"/>
      <c r="W1206" s="35"/>
      <c r="X1206" s="35"/>
      <c r="Y1206" s="35"/>
      <c r="Z1206" s="35"/>
      <c r="AA1206" s="35"/>
      <c r="AB1206" s="35"/>
      <c r="AC1206" s="35"/>
      <c r="AD1206" s="35"/>
      <c r="AE1206" s="35"/>
      <c r="AR1206" s="199" t="s">
        <v>178</v>
      </c>
      <c r="AT1206" s="199" t="s">
        <v>139</v>
      </c>
      <c r="AU1206" s="199" t="s">
        <v>85</v>
      </c>
      <c r="AY1206" s="18" t="s">
        <v>137</v>
      </c>
      <c r="BE1206" s="200">
        <f>IF(N1206="základní",J1206,0)</f>
        <v>0</v>
      </c>
      <c r="BF1206" s="200">
        <f>IF(N1206="snížená",J1206,0)</f>
        <v>0</v>
      </c>
      <c r="BG1206" s="200">
        <f>IF(N1206="zákl. přenesená",J1206,0)</f>
        <v>0</v>
      </c>
      <c r="BH1206" s="200">
        <f>IF(N1206="sníž. přenesená",J1206,0)</f>
        <v>0</v>
      </c>
      <c r="BI1206" s="200">
        <f>IF(N1206="nulová",J1206,0)</f>
        <v>0</v>
      </c>
      <c r="BJ1206" s="18" t="s">
        <v>83</v>
      </c>
      <c r="BK1206" s="200">
        <f>ROUND(I1206*H1206,2)</f>
        <v>0</v>
      </c>
      <c r="BL1206" s="18" t="s">
        <v>178</v>
      </c>
      <c r="BM1206" s="199" t="s">
        <v>1989</v>
      </c>
    </row>
    <row r="1207" spans="2:63" s="12" customFormat="1" ht="22.9" customHeight="1">
      <c r="B1207" s="172"/>
      <c r="C1207" s="173"/>
      <c r="D1207" s="174" t="s">
        <v>74</v>
      </c>
      <c r="E1207" s="186" t="s">
        <v>1990</v>
      </c>
      <c r="F1207" s="186" t="s">
        <v>1991</v>
      </c>
      <c r="G1207" s="173"/>
      <c r="H1207" s="173"/>
      <c r="I1207" s="176"/>
      <c r="J1207" s="187">
        <f>BK1207</f>
        <v>0</v>
      </c>
      <c r="K1207" s="173"/>
      <c r="L1207" s="178"/>
      <c r="M1207" s="179"/>
      <c r="N1207" s="180"/>
      <c r="O1207" s="180"/>
      <c r="P1207" s="181">
        <f>SUM(P1208:P1211)</f>
        <v>0</v>
      </c>
      <c r="Q1207" s="180"/>
      <c r="R1207" s="181">
        <f>SUM(R1208:R1211)</f>
        <v>0</v>
      </c>
      <c r="S1207" s="180"/>
      <c r="T1207" s="182">
        <f>SUM(T1208:T1211)</f>
        <v>0</v>
      </c>
      <c r="AR1207" s="183" t="s">
        <v>85</v>
      </c>
      <c r="AT1207" s="184" t="s">
        <v>74</v>
      </c>
      <c r="AU1207" s="184" t="s">
        <v>83</v>
      </c>
      <c r="AY1207" s="183" t="s">
        <v>137</v>
      </c>
      <c r="BK1207" s="185">
        <f>SUM(BK1208:BK1211)</f>
        <v>0</v>
      </c>
    </row>
    <row r="1208" spans="1:65" s="2" customFormat="1" ht="16.5" customHeight="1">
      <c r="A1208" s="35"/>
      <c r="B1208" s="36"/>
      <c r="C1208" s="188" t="s">
        <v>1992</v>
      </c>
      <c r="D1208" s="188" t="s">
        <v>139</v>
      </c>
      <c r="E1208" s="189" t="s">
        <v>1993</v>
      </c>
      <c r="F1208" s="190" t="s">
        <v>1994</v>
      </c>
      <c r="G1208" s="191" t="s">
        <v>216</v>
      </c>
      <c r="H1208" s="192">
        <v>13</v>
      </c>
      <c r="I1208" s="193"/>
      <c r="J1208" s="194">
        <f>ROUND(I1208*H1208,2)</f>
        <v>0</v>
      </c>
      <c r="K1208" s="190" t="s">
        <v>19</v>
      </c>
      <c r="L1208" s="40"/>
      <c r="M1208" s="195" t="s">
        <v>19</v>
      </c>
      <c r="N1208" s="196" t="s">
        <v>46</v>
      </c>
      <c r="O1208" s="65"/>
      <c r="P1208" s="197">
        <f>O1208*H1208</f>
        <v>0</v>
      </c>
      <c r="Q1208" s="197">
        <v>0</v>
      </c>
      <c r="R1208" s="197">
        <f>Q1208*H1208</f>
        <v>0</v>
      </c>
      <c r="S1208" s="197">
        <v>0</v>
      </c>
      <c r="T1208" s="198">
        <f>S1208*H1208</f>
        <v>0</v>
      </c>
      <c r="U1208" s="35"/>
      <c r="V1208" s="35"/>
      <c r="W1208" s="35"/>
      <c r="X1208" s="35"/>
      <c r="Y1208" s="35"/>
      <c r="Z1208" s="35"/>
      <c r="AA1208" s="35"/>
      <c r="AB1208" s="35"/>
      <c r="AC1208" s="35"/>
      <c r="AD1208" s="35"/>
      <c r="AE1208" s="35"/>
      <c r="AR1208" s="199" t="s">
        <v>178</v>
      </c>
      <c r="AT1208" s="199" t="s">
        <v>139</v>
      </c>
      <c r="AU1208" s="199" t="s">
        <v>85</v>
      </c>
      <c r="AY1208" s="18" t="s">
        <v>137</v>
      </c>
      <c r="BE1208" s="200">
        <f>IF(N1208="základní",J1208,0)</f>
        <v>0</v>
      </c>
      <c r="BF1208" s="200">
        <f>IF(N1208="snížená",J1208,0)</f>
        <v>0</v>
      </c>
      <c r="BG1208" s="200">
        <f>IF(N1208="zákl. přenesená",J1208,0)</f>
        <v>0</v>
      </c>
      <c r="BH1208" s="200">
        <f>IF(N1208="sníž. přenesená",J1208,0)</f>
        <v>0</v>
      </c>
      <c r="BI1208" s="200">
        <f>IF(N1208="nulová",J1208,0)</f>
        <v>0</v>
      </c>
      <c r="BJ1208" s="18" t="s">
        <v>83</v>
      </c>
      <c r="BK1208" s="200">
        <f>ROUND(I1208*H1208,2)</f>
        <v>0</v>
      </c>
      <c r="BL1208" s="18" t="s">
        <v>178</v>
      </c>
      <c r="BM1208" s="199" t="s">
        <v>1995</v>
      </c>
    </row>
    <row r="1209" spans="1:65" s="2" customFormat="1" ht="16.5" customHeight="1">
      <c r="A1209" s="35"/>
      <c r="B1209" s="36"/>
      <c r="C1209" s="188" t="s">
        <v>1281</v>
      </c>
      <c r="D1209" s="188" t="s">
        <v>139</v>
      </c>
      <c r="E1209" s="189" t="s">
        <v>1996</v>
      </c>
      <c r="F1209" s="190" t="s">
        <v>1997</v>
      </c>
      <c r="G1209" s="191" t="s">
        <v>216</v>
      </c>
      <c r="H1209" s="192">
        <v>13</v>
      </c>
      <c r="I1209" s="193"/>
      <c r="J1209" s="194">
        <f>ROUND(I1209*H1209,2)</f>
        <v>0</v>
      </c>
      <c r="K1209" s="190" t="s">
        <v>19</v>
      </c>
      <c r="L1209" s="40"/>
      <c r="M1209" s="195" t="s">
        <v>19</v>
      </c>
      <c r="N1209" s="196" t="s">
        <v>46</v>
      </c>
      <c r="O1209" s="65"/>
      <c r="P1209" s="197">
        <f>O1209*H1209</f>
        <v>0</v>
      </c>
      <c r="Q1209" s="197">
        <v>0</v>
      </c>
      <c r="R1209" s="197">
        <f>Q1209*H1209</f>
        <v>0</v>
      </c>
      <c r="S1209" s="197">
        <v>0</v>
      </c>
      <c r="T1209" s="198">
        <f>S1209*H1209</f>
        <v>0</v>
      </c>
      <c r="U1209" s="35"/>
      <c r="V1209" s="35"/>
      <c r="W1209" s="35"/>
      <c r="X1209" s="35"/>
      <c r="Y1209" s="35"/>
      <c r="Z1209" s="35"/>
      <c r="AA1209" s="35"/>
      <c r="AB1209" s="35"/>
      <c r="AC1209" s="35"/>
      <c r="AD1209" s="35"/>
      <c r="AE1209" s="35"/>
      <c r="AR1209" s="199" t="s">
        <v>178</v>
      </c>
      <c r="AT1209" s="199" t="s">
        <v>139</v>
      </c>
      <c r="AU1209" s="199" t="s">
        <v>85</v>
      </c>
      <c r="AY1209" s="18" t="s">
        <v>137</v>
      </c>
      <c r="BE1209" s="200">
        <f>IF(N1209="základní",J1209,0)</f>
        <v>0</v>
      </c>
      <c r="BF1209" s="200">
        <f>IF(N1209="snížená",J1209,0)</f>
        <v>0</v>
      </c>
      <c r="BG1209" s="200">
        <f>IF(N1209="zákl. přenesená",J1209,0)</f>
        <v>0</v>
      </c>
      <c r="BH1209" s="200">
        <f>IF(N1209="sníž. přenesená",J1209,0)</f>
        <v>0</v>
      </c>
      <c r="BI1209" s="200">
        <f>IF(N1209="nulová",J1209,0)</f>
        <v>0</v>
      </c>
      <c r="BJ1209" s="18" t="s">
        <v>83</v>
      </c>
      <c r="BK1209" s="200">
        <f>ROUND(I1209*H1209,2)</f>
        <v>0</v>
      </c>
      <c r="BL1209" s="18" t="s">
        <v>178</v>
      </c>
      <c r="BM1209" s="199" t="s">
        <v>1998</v>
      </c>
    </row>
    <row r="1210" spans="1:65" s="2" customFormat="1" ht="16.5" customHeight="1">
      <c r="A1210" s="35"/>
      <c r="B1210" s="36"/>
      <c r="C1210" s="188" t="s">
        <v>1999</v>
      </c>
      <c r="D1210" s="188" t="s">
        <v>139</v>
      </c>
      <c r="E1210" s="189" t="s">
        <v>2000</v>
      </c>
      <c r="F1210" s="190" t="s">
        <v>2001</v>
      </c>
      <c r="G1210" s="191" t="s">
        <v>224</v>
      </c>
      <c r="H1210" s="192">
        <v>35</v>
      </c>
      <c r="I1210" s="193"/>
      <c r="J1210" s="194">
        <f>ROUND(I1210*H1210,2)</f>
        <v>0</v>
      </c>
      <c r="K1210" s="190" t="s">
        <v>19</v>
      </c>
      <c r="L1210" s="40"/>
      <c r="M1210" s="195" t="s">
        <v>19</v>
      </c>
      <c r="N1210" s="196" t="s">
        <v>46</v>
      </c>
      <c r="O1210" s="65"/>
      <c r="P1210" s="197">
        <f>O1210*H1210</f>
        <v>0</v>
      </c>
      <c r="Q1210" s="197">
        <v>0</v>
      </c>
      <c r="R1210" s="197">
        <f>Q1210*H1210</f>
        <v>0</v>
      </c>
      <c r="S1210" s="197">
        <v>0</v>
      </c>
      <c r="T1210" s="198">
        <f>S1210*H1210</f>
        <v>0</v>
      </c>
      <c r="U1210" s="35"/>
      <c r="V1210" s="35"/>
      <c r="W1210" s="35"/>
      <c r="X1210" s="35"/>
      <c r="Y1210" s="35"/>
      <c r="Z1210" s="35"/>
      <c r="AA1210" s="35"/>
      <c r="AB1210" s="35"/>
      <c r="AC1210" s="35"/>
      <c r="AD1210" s="35"/>
      <c r="AE1210" s="35"/>
      <c r="AR1210" s="199" t="s">
        <v>178</v>
      </c>
      <c r="AT1210" s="199" t="s">
        <v>139</v>
      </c>
      <c r="AU1210" s="199" t="s">
        <v>85</v>
      </c>
      <c r="AY1210" s="18" t="s">
        <v>137</v>
      </c>
      <c r="BE1210" s="200">
        <f>IF(N1210="základní",J1210,0)</f>
        <v>0</v>
      </c>
      <c r="BF1210" s="200">
        <f>IF(N1210="snížená",J1210,0)</f>
        <v>0</v>
      </c>
      <c r="BG1210" s="200">
        <f>IF(N1210="zákl. přenesená",J1210,0)</f>
        <v>0</v>
      </c>
      <c r="BH1210" s="200">
        <f>IF(N1210="sníž. přenesená",J1210,0)</f>
        <v>0</v>
      </c>
      <c r="BI1210" s="200">
        <f>IF(N1210="nulová",J1210,0)</f>
        <v>0</v>
      </c>
      <c r="BJ1210" s="18" t="s">
        <v>83</v>
      </c>
      <c r="BK1210" s="200">
        <f>ROUND(I1210*H1210,2)</f>
        <v>0</v>
      </c>
      <c r="BL1210" s="18" t="s">
        <v>178</v>
      </c>
      <c r="BM1210" s="199" t="s">
        <v>2002</v>
      </c>
    </row>
    <row r="1211" spans="1:65" s="2" customFormat="1" ht="16.5" customHeight="1">
      <c r="A1211" s="35"/>
      <c r="B1211" s="36"/>
      <c r="C1211" s="188" t="s">
        <v>1284</v>
      </c>
      <c r="D1211" s="188" t="s">
        <v>139</v>
      </c>
      <c r="E1211" s="189" t="s">
        <v>2003</v>
      </c>
      <c r="F1211" s="190" t="s">
        <v>2004</v>
      </c>
      <c r="G1211" s="191" t="s">
        <v>224</v>
      </c>
      <c r="H1211" s="192">
        <v>58</v>
      </c>
      <c r="I1211" s="193"/>
      <c r="J1211" s="194">
        <f>ROUND(I1211*H1211,2)</f>
        <v>0</v>
      </c>
      <c r="K1211" s="190" t="s">
        <v>19</v>
      </c>
      <c r="L1211" s="40"/>
      <c r="M1211" s="195" t="s">
        <v>19</v>
      </c>
      <c r="N1211" s="196" t="s">
        <v>46</v>
      </c>
      <c r="O1211" s="65"/>
      <c r="P1211" s="197">
        <f>O1211*H1211</f>
        <v>0</v>
      </c>
      <c r="Q1211" s="197">
        <v>0</v>
      </c>
      <c r="R1211" s="197">
        <f>Q1211*H1211</f>
        <v>0</v>
      </c>
      <c r="S1211" s="197">
        <v>0</v>
      </c>
      <c r="T1211" s="198">
        <f>S1211*H1211</f>
        <v>0</v>
      </c>
      <c r="U1211" s="35"/>
      <c r="V1211" s="35"/>
      <c r="W1211" s="35"/>
      <c r="X1211" s="35"/>
      <c r="Y1211" s="35"/>
      <c r="Z1211" s="35"/>
      <c r="AA1211" s="35"/>
      <c r="AB1211" s="35"/>
      <c r="AC1211" s="35"/>
      <c r="AD1211" s="35"/>
      <c r="AE1211" s="35"/>
      <c r="AR1211" s="199" t="s">
        <v>178</v>
      </c>
      <c r="AT1211" s="199" t="s">
        <v>139</v>
      </c>
      <c r="AU1211" s="199" t="s">
        <v>85</v>
      </c>
      <c r="AY1211" s="18" t="s">
        <v>137</v>
      </c>
      <c r="BE1211" s="200">
        <f>IF(N1211="základní",J1211,0)</f>
        <v>0</v>
      </c>
      <c r="BF1211" s="200">
        <f>IF(N1211="snížená",J1211,0)</f>
        <v>0</v>
      </c>
      <c r="BG1211" s="200">
        <f>IF(N1211="zákl. přenesená",J1211,0)</f>
        <v>0</v>
      </c>
      <c r="BH1211" s="200">
        <f>IF(N1211="sníž. přenesená",J1211,0)</f>
        <v>0</v>
      </c>
      <c r="BI1211" s="200">
        <f>IF(N1211="nulová",J1211,0)</f>
        <v>0</v>
      </c>
      <c r="BJ1211" s="18" t="s">
        <v>83</v>
      </c>
      <c r="BK1211" s="200">
        <f>ROUND(I1211*H1211,2)</f>
        <v>0</v>
      </c>
      <c r="BL1211" s="18" t="s">
        <v>178</v>
      </c>
      <c r="BM1211" s="199" t="s">
        <v>2005</v>
      </c>
    </row>
    <row r="1212" spans="2:63" s="12" customFormat="1" ht="22.9" customHeight="1">
      <c r="B1212" s="172"/>
      <c r="C1212" s="173"/>
      <c r="D1212" s="174" t="s">
        <v>74</v>
      </c>
      <c r="E1212" s="186" t="s">
        <v>2006</v>
      </c>
      <c r="F1212" s="186" t="s">
        <v>2007</v>
      </c>
      <c r="G1212" s="173"/>
      <c r="H1212" s="173"/>
      <c r="I1212" s="176"/>
      <c r="J1212" s="187">
        <f>BK1212</f>
        <v>0</v>
      </c>
      <c r="K1212" s="173"/>
      <c r="L1212" s="178"/>
      <c r="M1212" s="179"/>
      <c r="N1212" s="180"/>
      <c r="O1212" s="180"/>
      <c r="P1212" s="181">
        <f>SUM(P1213:P1219)</f>
        <v>0</v>
      </c>
      <c r="Q1212" s="180"/>
      <c r="R1212" s="181">
        <f>SUM(R1213:R1219)</f>
        <v>0</v>
      </c>
      <c r="S1212" s="180"/>
      <c r="T1212" s="182">
        <f>SUM(T1213:T1219)</f>
        <v>0</v>
      </c>
      <c r="AR1212" s="183" t="s">
        <v>144</v>
      </c>
      <c r="AT1212" s="184" t="s">
        <v>74</v>
      </c>
      <c r="AU1212" s="184" t="s">
        <v>83</v>
      </c>
      <c r="AY1212" s="183" t="s">
        <v>137</v>
      </c>
      <c r="BK1212" s="185">
        <f>SUM(BK1213:BK1219)</f>
        <v>0</v>
      </c>
    </row>
    <row r="1213" spans="1:65" s="2" customFormat="1" ht="16.5" customHeight="1">
      <c r="A1213" s="35"/>
      <c r="B1213" s="36"/>
      <c r="C1213" s="234" t="s">
        <v>2008</v>
      </c>
      <c r="D1213" s="234" t="s">
        <v>218</v>
      </c>
      <c r="E1213" s="235" t="s">
        <v>2009</v>
      </c>
      <c r="F1213" s="236" t="s">
        <v>2010</v>
      </c>
      <c r="G1213" s="237" t="s">
        <v>1972</v>
      </c>
      <c r="H1213" s="238">
        <v>30</v>
      </c>
      <c r="I1213" s="239"/>
      <c r="J1213" s="240">
        <f aca="true" t="shared" si="90" ref="J1213:J1219">ROUND(I1213*H1213,2)</f>
        <v>0</v>
      </c>
      <c r="K1213" s="236" t="s">
        <v>19</v>
      </c>
      <c r="L1213" s="241"/>
      <c r="M1213" s="242" t="s">
        <v>19</v>
      </c>
      <c r="N1213" s="243" t="s">
        <v>46</v>
      </c>
      <c r="O1213" s="65"/>
      <c r="P1213" s="197">
        <f aca="true" t="shared" si="91" ref="P1213:P1219">O1213*H1213</f>
        <v>0</v>
      </c>
      <c r="Q1213" s="197">
        <v>0</v>
      </c>
      <c r="R1213" s="197">
        <f aca="true" t="shared" si="92" ref="R1213:R1219">Q1213*H1213</f>
        <v>0</v>
      </c>
      <c r="S1213" s="197">
        <v>0</v>
      </c>
      <c r="T1213" s="198">
        <f aca="true" t="shared" si="93" ref="T1213:T1219">S1213*H1213</f>
        <v>0</v>
      </c>
      <c r="U1213" s="35"/>
      <c r="V1213" s="35"/>
      <c r="W1213" s="35"/>
      <c r="X1213" s="35"/>
      <c r="Y1213" s="35"/>
      <c r="Z1213" s="35"/>
      <c r="AA1213" s="35"/>
      <c r="AB1213" s="35"/>
      <c r="AC1213" s="35"/>
      <c r="AD1213" s="35"/>
      <c r="AE1213" s="35"/>
      <c r="AR1213" s="199" t="s">
        <v>2011</v>
      </c>
      <c r="AT1213" s="199" t="s">
        <v>218</v>
      </c>
      <c r="AU1213" s="199" t="s">
        <v>85</v>
      </c>
      <c r="AY1213" s="18" t="s">
        <v>137</v>
      </c>
      <c r="BE1213" s="200">
        <f aca="true" t="shared" si="94" ref="BE1213:BE1219">IF(N1213="základní",J1213,0)</f>
        <v>0</v>
      </c>
      <c r="BF1213" s="200">
        <f aca="true" t="shared" si="95" ref="BF1213:BF1219">IF(N1213="snížená",J1213,0)</f>
        <v>0</v>
      </c>
      <c r="BG1213" s="200">
        <f aca="true" t="shared" si="96" ref="BG1213:BG1219">IF(N1213="zákl. přenesená",J1213,0)</f>
        <v>0</v>
      </c>
      <c r="BH1213" s="200">
        <f aca="true" t="shared" si="97" ref="BH1213:BH1219">IF(N1213="sníž. přenesená",J1213,0)</f>
        <v>0</v>
      </c>
      <c r="BI1213" s="200">
        <f aca="true" t="shared" si="98" ref="BI1213:BI1219">IF(N1213="nulová",J1213,0)</f>
        <v>0</v>
      </c>
      <c r="BJ1213" s="18" t="s">
        <v>83</v>
      </c>
      <c r="BK1213" s="200">
        <f aca="true" t="shared" si="99" ref="BK1213:BK1219">ROUND(I1213*H1213,2)</f>
        <v>0</v>
      </c>
      <c r="BL1213" s="18" t="s">
        <v>2011</v>
      </c>
      <c r="BM1213" s="199" t="s">
        <v>2012</v>
      </c>
    </row>
    <row r="1214" spans="1:65" s="2" customFormat="1" ht="16.5" customHeight="1">
      <c r="A1214" s="35"/>
      <c r="B1214" s="36"/>
      <c r="C1214" s="234" t="s">
        <v>1288</v>
      </c>
      <c r="D1214" s="234" t="s">
        <v>218</v>
      </c>
      <c r="E1214" s="235" t="s">
        <v>2013</v>
      </c>
      <c r="F1214" s="236" t="s">
        <v>2014</v>
      </c>
      <c r="G1214" s="237" t="s">
        <v>1972</v>
      </c>
      <c r="H1214" s="238">
        <v>30</v>
      </c>
      <c r="I1214" s="239"/>
      <c r="J1214" s="240">
        <f t="shared" si="90"/>
        <v>0</v>
      </c>
      <c r="K1214" s="236" t="s">
        <v>19</v>
      </c>
      <c r="L1214" s="241"/>
      <c r="M1214" s="242" t="s">
        <v>19</v>
      </c>
      <c r="N1214" s="243" t="s">
        <v>46</v>
      </c>
      <c r="O1214" s="65"/>
      <c r="P1214" s="197">
        <f t="shared" si="91"/>
        <v>0</v>
      </c>
      <c r="Q1214" s="197">
        <v>0</v>
      </c>
      <c r="R1214" s="197">
        <f t="shared" si="92"/>
        <v>0</v>
      </c>
      <c r="S1214" s="197">
        <v>0</v>
      </c>
      <c r="T1214" s="198">
        <f t="shared" si="93"/>
        <v>0</v>
      </c>
      <c r="U1214" s="35"/>
      <c r="V1214" s="35"/>
      <c r="W1214" s="35"/>
      <c r="X1214" s="35"/>
      <c r="Y1214" s="35"/>
      <c r="Z1214" s="35"/>
      <c r="AA1214" s="35"/>
      <c r="AB1214" s="35"/>
      <c r="AC1214" s="35"/>
      <c r="AD1214" s="35"/>
      <c r="AE1214" s="35"/>
      <c r="AR1214" s="199" t="s">
        <v>2011</v>
      </c>
      <c r="AT1214" s="199" t="s">
        <v>218</v>
      </c>
      <c r="AU1214" s="199" t="s">
        <v>85</v>
      </c>
      <c r="AY1214" s="18" t="s">
        <v>137</v>
      </c>
      <c r="BE1214" s="200">
        <f t="shared" si="94"/>
        <v>0</v>
      </c>
      <c r="BF1214" s="200">
        <f t="shared" si="95"/>
        <v>0</v>
      </c>
      <c r="BG1214" s="200">
        <f t="shared" si="96"/>
        <v>0</v>
      </c>
      <c r="BH1214" s="200">
        <f t="shared" si="97"/>
        <v>0</v>
      </c>
      <c r="BI1214" s="200">
        <f t="shared" si="98"/>
        <v>0</v>
      </c>
      <c r="BJ1214" s="18" t="s">
        <v>83</v>
      </c>
      <c r="BK1214" s="200">
        <f t="shared" si="99"/>
        <v>0</v>
      </c>
      <c r="BL1214" s="18" t="s">
        <v>2011</v>
      </c>
      <c r="BM1214" s="199" t="s">
        <v>2015</v>
      </c>
    </row>
    <row r="1215" spans="1:65" s="2" customFormat="1" ht="16.5" customHeight="1">
      <c r="A1215" s="35"/>
      <c r="B1215" s="36"/>
      <c r="C1215" s="234" t="s">
        <v>2016</v>
      </c>
      <c r="D1215" s="234" t="s">
        <v>218</v>
      </c>
      <c r="E1215" s="235" t="s">
        <v>2017</v>
      </c>
      <c r="F1215" s="236" t="s">
        <v>2018</v>
      </c>
      <c r="G1215" s="237" t="s">
        <v>1972</v>
      </c>
      <c r="H1215" s="238">
        <v>20</v>
      </c>
      <c r="I1215" s="239"/>
      <c r="J1215" s="240">
        <f t="shared" si="90"/>
        <v>0</v>
      </c>
      <c r="K1215" s="236" t="s">
        <v>19</v>
      </c>
      <c r="L1215" s="241"/>
      <c r="M1215" s="242" t="s">
        <v>19</v>
      </c>
      <c r="N1215" s="243" t="s">
        <v>46</v>
      </c>
      <c r="O1215" s="65"/>
      <c r="P1215" s="197">
        <f t="shared" si="91"/>
        <v>0</v>
      </c>
      <c r="Q1215" s="197">
        <v>0</v>
      </c>
      <c r="R1215" s="197">
        <f t="shared" si="92"/>
        <v>0</v>
      </c>
      <c r="S1215" s="197">
        <v>0</v>
      </c>
      <c r="T1215" s="198">
        <f t="shared" si="93"/>
        <v>0</v>
      </c>
      <c r="U1215" s="35"/>
      <c r="V1215" s="35"/>
      <c r="W1215" s="35"/>
      <c r="X1215" s="35"/>
      <c r="Y1215" s="35"/>
      <c r="Z1215" s="35"/>
      <c r="AA1215" s="35"/>
      <c r="AB1215" s="35"/>
      <c r="AC1215" s="35"/>
      <c r="AD1215" s="35"/>
      <c r="AE1215" s="35"/>
      <c r="AR1215" s="199" t="s">
        <v>2011</v>
      </c>
      <c r="AT1215" s="199" t="s">
        <v>218</v>
      </c>
      <c r="AU1215" s="199" t="s">
        <v>85</v>
      </c>
      <c r="AY1215" s="18" t="s">
        <v>137</v>
      </c>
      <c r="BE1215" s="200">
        <f t="shared" si="94"/>
        <v>0</v>
      </c>
      <c r="BF1215" s="200">
        <f t="shared" si="95"/>
        <v>0</v>
      </c>
      <c r="BG1215" s="200">
        <f t="shared" si="96"/>
        <v>0</v>
      </c>
      <c r="BH1215" s="200">
        <f t="shared" si="97"/>
        <v>0</v>
      </c>
      <c r="BI1215" s="200">
        <f t="shared" si="98"/>
        <v>0</v>
      </c>
      <c r="BJ1215" s="18" t="s">
        <v>83</v>
      </c>
      <c r="BK1215" s="200">
        <f t="shared" si="99"/>
        <v>0</v>
      </c>
      <c r="BL1215" s="18" t="s">
        <v>2011</v>
      </c>
      <c r="BM1215" s="199" t="s">
        <v>2019</v>
      </c>
    </row>
    <row r="1216" spans="1:65" s="2" customFormat="1" ht="16.5" customHeight="1">
      <c r="A1216" s="35"/>
      <c r="B1216" s="36"/>
      <c r="C1216" s="234" t="s">
        <v>1295</v>
      </c>
      <c r="D1216" s="234" t="s">
        <v>218</v>
      </c>
      <c r="E1216" s="235" t="s">
        <v>2020</v>
      </c>
      <c r="F1216" s="236" t="s">
        <v>2021</v>
      </c>
      <c r="G1216" s="237" t="s">
        <v>1972</v>
      </c>
      <c r="H1216" s="238">
        <v>48</v>
      </c>
      <c r="I1216" s="239"/>
      <c r="J1216" s="240">
        <f t="shared" si="90"/>
        <v>0</v>
      </c>
      <c r="K1216" s="236" t="s">
        <v>19</v>
      </c>
      <c r="L1216" s="241"/>
      <c r="M1216" s="242" t="s">
        <v>19</v>
      </c>
      <c r="N1216" s="243" t="s">
        <v>46</v>
      </c>
      <c r="O1216" s="65"/>
      <c r="P1216" s="197">
        <f t="shared" si="91"/>
        <v>0</v>
      </c>
      <c r="Q1216" s="197">
        <v>0</v>
      </c>
      <c r="R1216" s="197">
        <f t="shared" si="92"/>
        <v>0</v>
      </c>
      <c r="S1216" s="197">
        <v>0</v>
      </c>
      <c r="T1216" s="198">
        <f t="shared" si="93"/>
        <v>0</v>
      </c>
      <c r="U1216" s="35"/>
      <c r="V1216" s="35"/>
      <c r="W1216" s="35"/>
      <c r="X1216" s="35"/>
      <c r="Y1216" s="35"/>
      <c r="Z1216" s="35"/>
      <c r="AA1216" s="35"/>
      <c r="AB1216" s="35"/>
      <c r="AC1216" s="35"/>
      <c r="AD1216" s="35"/>
      <c r="AE1216" s="35"/>
      <c r="AR1216" s="199" t="s">
        <v>2011</v>
      </c>
      <c r="AT1216" s="199" t="s">
        <v>218</v>
      </c>
      <c r="AU1216" s="199" t="s">
        <v>85</v>
      </c>
      <c r="AY1216" s="18" t="s">
        <v>137</v>
      </c>
      <c r="BE1216" s="200">
        <f t="shared" si="94"/>
        <v>0</v>
      </c>
      <c r="BF1216" s="200">
        <f t="shared" si="95"/>
        <v>0</v>
      </c>
      <c r="BG1216" s="200">
        <f t="shared" si="96"/>
        <v>0</v>
      </c>
      <c r="BH1216" s="200">
        <f t="shared" si="97"/>
        <v>0</v>
      </c>
      <c r="BI1216" s="200">
        <f t="shared" si="98"/>
        <v>0</v>
      </c>
      <c r="BJ1216" s="18" t="s">
        <v>83</v>
      </c>
      <c r="BK1216" s="200">
        <f t="shared" si="99"/>
        <v>0</v>
      </c>
      <c r="BL1216" s="18" t="s">
        <v>2011</v>
      </c>
      <c r="BM1216" s="199" t="s">
        <v>2022</v>
      </c>
    </row>
    <row r="1217" spans="1:65" s="2" customFormat="1" ht="16.5" customHeight="1">
      <c r="A1217" s="35"/>
      <c r="B1217" s="36"/>
      <c r="C1217" s="234" t="s">
        <v>2023</v>
      </c>
      <c r="D1217" s="234" t="s">
        <v>218</v>
      </c>
      <c r="E1217" s="235" t="s">
        <v>2024</v>
      </c>
      <c r="F1217" s="236" t="s">
        <v>2025</v>
      </c>
      <c r="G1217" s="237" t="s">
        <v>1972</v>
      </c>
      <c r="H1217" s="238">
        <v>20</v>
      </c>
      <c r="I1217" s="239"/>
      <c r="J1217" s="240">
        <f t="shared" si="90"/>
        <v>0</v>
      </c>
      <c r="K1217" s="236" t="s">
        <v>19</v>
      </c>
      <c r="L1217" s="241"/>
      <c r="M1217" s="242" t="s">
        <v>19</v>
      </c>
      <c r="N1217" s="243" t="s">
        <v>46</v>
      </c>
      <c r="O1217" s="65"/>
      <c r="P1217" s="197">
        <f t="shared" si="91"/>
        <v>0</v>
      </c>
      <c r="Q1217" s="197">
        <v>0</v>
      </c>
      <c r="R1217" s="197">
        <f t="shared" si="92"/>
        <v>0</v>
      </c>
      <c r="S1217" s="197">
        <v>0</v>
      </c>
      <c r="T1217" s="198">
        <f t="shared" si="93"/>
        <v>0</v>
      </c>
      <c r="U1217" s="35"/>
      <c r="V1217" s="35"/>
      <c r="W1217" s="35"/>
      <c r="X1217" s="35"/>
      <c r="Y1217" s="35"/>
      <c r="Z1217" s="35"/>
      <c r="AA1217" s="35"/>
      <c r="AB1217" s="35"/>
      <c r="AC1217" s="35"/>
      <c r="AD1217" s="35"/>
      <c r="AE1217" s="35"/>
      <c r="AR1217" s="199" t="s">
        <v>2011</v>
      </c>
      <c r="AT1217" s="199" t="s">
        <v>218</v>
      </c>
      <c r="AU1217" s="199" t="s">
        <v>85</v>
      </c>
      <c r="AY1217" s="18" t="s">
        <v>137</v>
      </c>
      <c r="BE1217" s="200">
        <f t="shared" si="94"/>
        <v>0</v>
      </c>
      <c r="BF1217" s="200">
        <f t="shared" si="95"/>
        <v>0</v>
      </c>
      <c r="BG1217" s="200">
        <f t="shared" si="96"/>
        <v>0</v>
      </c>
      <c r="BH1217" s="200">
        <f t="shared" si="97"/>
        <v>0</v>
      </c>
      <c r="BI1217" s="200">
        <f t="shared" si="98"/>
        <v>0</v>
      </c>
      <c r="BJ1217" s="18" t="s">
        <v>83</v>
      </c>
      <c r="BK1217" s="200">
        <f t="shared" si="99"/>
        <v>0</v>
      </c>
      <c r="BL1217" s="18" t="s">
        <v>2011</v>
      </c>
      <c r="BM1217" s="199" t="s">
        <v>2026</v>
      </c>
    </row>
    <row r="1218" spans="1:65" s="2" customFormat="1" ht="16.5" customHeight="1">
      <c r="A1218" s="35"/>
      <c r="B1218" s="36"/>
      <c r="C1218" s="234" t="s">
        <v>1299</v>
      </c>
      <c r="D1218" s="234" t="s">
        <v>218</v>
      </c>
      <c r="E1218" s="235" t="s">
        <v>2027</v>
      </c>
      <c r="F1218" s="236" t="s">
        <v>2028</v>
      </c>
      <c r="G1218" s="237" t="s">
        <v>1972</v>
      </c>
      <c r="H1218" s="238">
        <v>100</v>
      </c>
      <c r="I1218" s="239"/>
      <c r="J1218" s="240">
        <f t="shared" si="90"/>
        <v>0</v>
      </c>
      <c r="K1218" s="236" t="s">
        <v>19</v>
      </c>
      <c r="L1218" s="241"/>
      <c r="M1218" s="242" t="s">
        <v>19</v>
      </c>
      <c r="N1218" s="243" t="s">
        <v>46</v>
      </c>
      <c r="O1218" s="65"/>
      <c r="P1218" s="197">
        <f t="shared" si="91"/>
        <v>0</v>
      </c>
      <c r="Q1218" s="197">
        <v>0</v>
      </c>
      <c r="R1218" s="197">
        <f t="shared" si="92"/>
        <v>0</v>
      </c>
      <c r="S1218" s="197">
        <v>0</v>
      </c>
      <c r="T1218" s="198">
        <f t="shared" si="93"/>
        <v>0</v>
      </c>
      <c r="U1218" s="35"/>
      <c r="V1218" s="35"/>
      <c r="W1218" s="35"/>
      <c r="X1218" s="35"/>
      <c r="Y1218" s="35"/>
      <c r="Z1218" s="35"/>
      <c r="AA1218" s="35"/>
      <c r="AB1218" s="35"/>
      <c r="AC1218" s="35"/>
      <c r="AD1218" s="35"/>
      <c r="AE1218" s="35"/>
      <c r="AR1218" s="199" t="s">
        <v>2011</v>
      </c>
      <c r="AT1218" s="199" t="s">
        <v>218</v>
      </c>
      <c r="AU1218" s="199" t="s">
        <v>85</v>
      </c>
      <c r="AY1218" s="18" t="s">
        <v>137</v>
      </c>
      <c r="BE1218" s="200">
        <f t="shared" si="94"/>
        <v>0</v>
      </c>
      <c r="BF1218" s="200">
        <f t="shared" si="95"/>
        <v>0</v>
      </c>
      <c r="BG1218" s="200">
        <f t="shared" si="96"/>
        <v>0</v>
      </c>
      <c r="BH1218" s="200">
        <f t="shared" si="97"/>
        <v>0</v>
      </c>
      <c r="BI1218" s="200">
        <f t="shared" si="98"/>
        <v>0</v>
      </c>
      <c r="BJ1218" s="18" t="s">
        <v>83</v>
      </c>
      <c r="BK1218" s="200">
        <f t="shared" si="99"/>
        <v>0</v>
      </c>
      <c r="BL1218" s="18" t="s">
        <v>2011</v>
      </c>
      <c r="BM1218" s="199" t="s">
        <v>2029</v>
      </c>
    </row>
    <row r="1219" spans="1:65" s="2" customFormat="1" ht="16.5" customHeight="1">
      <c r="A1219" s="35"/>
      <c r="B1219" s="36"/>
      <c r="C1219" s="234" t="s">
        <v>2030</v>
      </c>
      <c r="D1219" s="234" t="s">
        <v>218</v>
      </c>
      <c r="E1219" s="235" t="s">
        <v>2031</v>
      </c>
      <c r="F1219" s="236" t="s">
        <v>2032</v>
      </c>
      <c r="G1219" s="237" t="s">
        <v>1972</v>
      </c>
      <c r="H1219" s="238">
        <v>100</v>
      </c>
      <c r="I1219" s="239"/>
      <c r="J1219" s="240">
        <f t="shared" si="90"/>
        <v>0</v>
      </c>
      <c r="K1219" s="236" t="s">
        <v>19</v>
      </c>
      <c r="L1219" s="241"/>
      <c r="M1219" s="242" t="s">
        <v>19</v>
      </c>
      <c r="N1219" s="243" t="s">
        <v>46</v>
      </c>
      <c r="O1219" s="65"/>
      <c r="P1219" s="197">
        <f t="shared" si="91"/>
        <v>0</v>
      </c>
      <c r="Q1219" s="197">
        <v>0</v>
      </c>
      <c r="R1219" s="197">
        <f t="shared" si="92"/>
        <v>0</v>
      </c>
      <c r="S1219" s="197">
        <v>0</v>
      </c>
      <c r="T1219" s="198">
        <f t="shared" si="93"/>
        <v>0</v>
      </c>
      <c r="U1219" s="35"/>
      <c r="V1219" s="35"/>
      <c r="W1219" s="35"/>
      <c r="X1219" s="35"/>
      <c r="Y1219" s="35"/>
      <c r="Z1219" s="35"/>
      <c r="AA1219" s="35"/>
      <c r="AB1219" s="35"/>
      <c r="AC1219" s="35"/>
      <c r="AD1219" s="35"/>
      <c r="AE1219" s="35"/>
      <c r="AR1219" s="199" t="s">
        <v>2011</v>
      </c>
      <c r="AT1219" s="199" t="s">
        <v>218</v>
      </c>
      <c r="AU1219" s="199" t="s">
        <v>85</v>
      </c>
      <c r="AY1219" s="18" t="s">
        <v>137</v>
      </c>
      <c r="BE1219" s="200">
        <f t="shared" si="94"/>
        <v>0</v>
      </c>
      <c r="BF1219" s="200">
        <f t="shared" si="95"/>
        <v>0</v>
      </c>
      <c r="BG1219" s="200">
        <f t="shared" si="96"/>
        <v>0</v>
      </c>
      <c r="BH1219" s="200">
        <f t="shared" si="97"/>
        <v>0</v>
      </c>
      <c r="BI1219" s="200">
        <f t="shared" si="98"/>
        <v>0</v>
      </c>
      <c r="BJ1219" s="18" t="s">
        <v>83</v>
      </c>
      <c r="BK1219" s="200">
        <f t="shared" si="99"/>
        <v>0</v>
      </c>
      <c r="BL1219" s="18" t="s">
        <v>2011</v>
      </c>
      <c r="BM1219" s="199" t="s">
        <v>2033</v>
      </c>
    </row>
    <row r="1220" spans="2:63" s="12" customFormat="1" ht="22.9" customHeight="1">
      <c r="B1220" s="172"/>
      <c r="C1220" s="173"/>
      <c r="D1220" s="174" t="s">
        <v>74</v>
      </c>
      <c r="E1220" s="186" t="s">
        <v>1986</v>
      </c>
      <c r="F1220" s="186" t="s">
        <v>2034</v>
      </c>
      <c r="G1220" s="173"/>
      <c r="H1220" s="173"/>
      <c r="I1220" s="176"/>
      <c r="J1220" s="187">
        <f>BK1220</f>
        <v>0</v>
      </c>
      <c r="K1220" s="173"/>
      <c r="L1220" s="178"/>
      <c r="M1220" s="179"/>
      <c r="N1220" s="180"/>
      <c r="O1220" s="180"/>
      <c r="P1220" s="181">
        <f>SUM(P1221:P1274)</f>
        <v>0</v>
      </c>
      <c r="Q1220" s="180"/>
      <c r="R1220" s="181">
        <f>SUM(R1221:R1274)</f>
        <v>0</v>
      </c>
      <c r="S1220" s="180"/>
      <c r="T1220" s="182">
        <f>SUM(T1221:T1274)</f>
        <v>0</v>
      </c>
      <c r="AR1220" s="183" t="s">
        <v>85</v>
      </c>
      <c r="AT1220" s="184" t="s">
        <v>74</v>
      </c>
      <c r="AU1220" s="184" t="s">
        <v>83</v>
      </c>
      <c r="AY1220" s="183" t="s">
        <v>137</v>
      </c>
      <c r="BK1220" s="185">
        <f>SUM(BK1221:BK1274)</f>
        <v>0</v>
      </c>
    </row>
    <row r="1221" spans="1:65" s="2" customFormat="1" ht="21.75" customHeight="1">
      <c r="A1221" s="35"/>
      <c r="B1221" s="36"/>
      <c r="C1221" s="188" t="s">
        <v>1307</v>
      </c>
      <c r="D1221" s="188" t="s">
        <v>139</v>
      </c>
      <c r="E1221" s="189" t="s">
        <v>2035</v>
      </c>
      <c r="F1221" s="190" t="s">
        <v>2036</v>
      </c>
      <c r="G1221" s="191" t="s">
        <v>142</v>
      </c>
      <c r="H1221" s="192">
        <v>26.039</v>
      </c>
      <c r="I1221" s="193"/>
      <c r="J1221" s="194">
        <f>ROUND(I1221*H1221,2)</f>
        <v>0</v>
      </c>
      <c r="K1221" s="190" t="s">
        <v>143</v>
      </c>
      <c r="L1221" s="40"/>
      <c r="M1221" s="195" t="s">
        <v>19</v>
      </c>
      <c r="N1221" s="196" t="s">
        <v>46</v>
      </c>
      <c r="O1221" s="65"/>
      <c r="P1221" s="197">
        <f>O1221*H1221</f>
        <v>0</v>
      </c>
      <c r="Q1221" s="197">
        <v>0</v>
      </c>
      <c r="R1221" s="197">
        <f>Q1221*H1221</f>
        <v>0</v>
      </c>
      <c r="S1221" s="197">
        <v>0</v>
      </c>
      <c r="T1221" s="198">
        <f>S1221*H1221</f>
        <v>0</v>
      </c>
      <c r="U1221" s="35"/>
      <c r="V1221" s="35"/>
      <c r="W1221" s="35"/>
      <c r="X1221" s="35"/>
      <c r="Y1221" s="35"/>
      <c r="Z1221" s="35"/>
      <c r="AA1221" s="35"/>
      <c r="AB1221" s="35"/>
      <c r="AC1221" s="35"/>
      <c r="AD1221" s="35"/>
      <c r="AE1221" s="35"/>
      <c r="AR1221" s="199" t="s">
        <v>178</v>
      </c>
      <c r="AT1221" s="199" t="s">
        <v>139</v>
      </c>
      <c r="AU1221" s="199" t="s">
        <v>85</v>
      </c>
      <c r="AY1221" s="18" t="s">
        <v>137</v>
      </c>
      <c r="BE1221" s="200">
        <f>IF(N1221="základní",J1221,0)</f>
        <v>0</v>
      </c>
      <c r="BF1221" s="200">
        <f>IF(N1221="snížená",J1221,0)</f>
        <v>0</v>
      </c>
      <c r="BG1221" s="200">
        <f>IF(N1221="zákl. přenesená",J1221,0)</f>
        <v>0</v>
      </c>
      <c r="BH1221" s="200">
        <f>IF(N1221="sníž. přenesená",J1221,0)</f>
        <v>0</v>
      </c>
      <c r="BI1221" s="200">
        <f>IF(N1221="nulová",J1221,0)</f>
        <v>0</v>
      </c>
      <c r="BJ1221" s="18" t="s">
        <v>83</v>
      </c>
      <c r="BK1221" s="200">
        <f>ROUND(I1221*H1221,2)</f>
        <v>0</v>
      </c>
      <c r="BL1221" s="18" t="s">
        <v>178</v>
      </c>
      <c r="BM1221" s="199" t="s">
        <v>2037</v>
      </c>
    </row>
    <row r="1222" spans="2:51" s="13" customFormat="1" ht="11.25">
      <c r="B1222" s="201"/>
      <c r="C1222" s="202"/>
      <c r="D1222" s="203" t="s">
        <v>145</v>
      </c>
      <c r="E1222" s="204" t="s">
        <v>19</v>
      </c>
      <c r="F1222" s="205" t="s">
        <v>2038</v>
      </c>
      <c r="G1222" s="202"/>
      <c r="H1222" s="206">
        <v>26.039</v>
      </c>
      <c r="I1222" s="207"/>
      <c r="J1222" s="202"/>
      <c r="K1222" s="202"/>
      <c r="L1222" s="208"/>
      <c r="M1222" s="209"/>
      <c r="N1222" s="210"/>
      <c r="O1222" s="210"/>
      <c r="P1222" s="210"/>
      <c r="Q1222" s="210"/>
      <c r="R1222" s="210"/>
      <c r="S1222" s="210"/>
      <c r="T1222" s="211"/>
      <c r="AT1222" s="212" t="s">
        <v>145</v>
      </c>
      <c r="AU1222" s="212" t="s">
        <v>85</v>
      </c>
      <c r="AV1222" s="13" t="s">
        <v>85</v>
      </c>
      <c r="AW1222" s="13" t="s">
        <v>35</v>
      </c>
      <c r="AX1222" s="13" t="s">
        <v>75</v>
      </c>
      <c r="AY1222" s="212" t="s">
        <v>137</v>
      </c>
    </row>
    <row r="1223" spans="2:51" s="14" customFormat="1" ht="11.25">
      <c r="B1223" s="213"/>
      <c r="C1223" s="214"/>
      <c r="D1223" s="203" t="s">
        <v>145</v>
      </c>
      <c r="E1223" s="215" t="s">
        <v>19</v>
      </c>
      <c r="F1223" s="216" t="s">
        <v>147</v>
      </c>
      <c r="G1223" s="214"/>
      <c r="H1223" s="217">
        <v>26.039</v>
      </c>
      <c r="I1223" s="218"/>
      <c r="J1223" s="214"/>
      <c r="K1223" s="214"/>
      <c r="L1223" s="219"/>
      <c r="M1223" s="220"/>
      <c r="N1223" s="221"/>
      <c r="O1223" s="221"/>
      <c r="P1223" s="221"/>
      <c r="Q1223" s="221"/>
      <c r="R1223" s="221"/>
      <c r="S1223" s="221"/>
      <c r="T1223" s="222"/>
      <c r="AT1223" s="223" t="s">
        <v>145</v>
      </c>
      <c r="AU1223" s="223" t="s">
        <v>85</v>
      </c>
      <c r="AV1223" s="14" t="s">
        <v>144</v>
      </c>
      <c r="AW1223" s="14" t="s">
        <v>35</v>
      </c>
      <c r="AX1223" s="14" t="s">
        <v>83</v>
      </c>
      <c r="AY1223" s="223" t="s">
        <v>137</v>
      </c>
    </row>
    <row r="1224" spans="1:65" s="2" customFormat="1" ht="21.75" customHeight="1">
      <c r="A1224" s="35"/>
      <c r="B1224" s="36"/>
      <c r="C1224" s="188" t="s">
        <v>2039</v>
      </c>
      <c r="D1224" s="188" t="s">
        <v>139</v>
      </c>
      <c r="E1224" s="189" t="s">
        <v>2040</v>
      </c>
      <c r="F1224" s="190" t="s">
        <v>2041</v>
      </c>
      <c r="G1224" s="191" t="s">
        <v>224</v>
      </c>
      <c r="H1224" s="192">
        <v>670.56</v>
      </c>
      <c r="I1224" s="193"/>
      <c r="J1224" s="194">
        <f>ROUND(I1224*H1224,2)</f>
        <v>0</v>
      </c>
      <c r="K1224" s="190" t="s">
        <v>143</v>
      </c>
      <c r="L1224" s="40"/>
      <c r="M1224" s="195" t="s">
        <v>19</v>
      </c>
      <c r="N1224" s="196" t="s">
        <v>46</v>
      </c>
      <c r="O1224" s="65"/>
      <c r="P1224" s="197">
        <f>O1224*H1224</f>
        <v>0</v>
      </c>
      <c r="Q1224" s="197">
        <v>0</v>
      </c>
      <c r="R1224" s="197">
        <f>Q1224*H1224</f>
        <v>0</v>
      </c>
      <c r="S1224" s="197">
        <v>0</v>
      </c>
      <c r="T1224" s="198">
        <f>S1224*H1224</f>
        <v>0</v>
      </c>
      <c r="U1224" s="35"/>
      <c r="V1224" s="35"/>
      <c r="W1224" s="35"/>
      <c r="X1224" s="35"/>
      <c r="Y1224" s="35"/>
      <c r="Z1224" s="35"/>
      <c r="AA1224" s="35"/>
      <c r="AB1224" s="35"/>
      <c r="AC1224" s="35"/>
      <c r="AD1224" s="35"/>
      <c r="AE1224" s="35"/>
      <c r="AR1224" s="199" t="s">
        <v>178</v>
      </c>
      <c r="AT1224" s="199" t="s">
        <v>139</v>
      </c>
      <c r="AU1224" s="199" t="s">
        <v>85</v>
      </c>
      <c r="AY1224" s="18" t="s">
        <v>137</v>
      </c>
      <c r="BE1224" s="200">
        <f>IF(N1224="základní",J1224,0)</f>
        <v>0</v>
      </c>
      <c r="BF1224" s="200">
        <f>IF(N1224="snížená",J1224,0)</f>
        <v>0</v>
      </c>
      <c r="BG1224" s="200">
        <f>IF(N1224="zákl. přenesená",J1224,0)</f>
        <v>0</v>
      </c>
      <c r="BH1224" s="200">
        <f>IF(N1224="sníž. přenesená",J1224,0)</f>
        <v>0</v>
      </c>
      <c r="BI1224" s="200">
        <f>IF(N1224="nulová",J1224,0)</f>
        <v>0</v>
      </c>
      <c r="BJ1224" s="18" t="s">
        <v>83</v>
      </c>
      <c r="BK1224" s="200">
        <f>ROUND(I1224*H1224,2)</f>
        <v>0</v>
      </c>
      <c r="BL1224" s="18" t="s">
        <v>178</v>
      </c>
      <c r="BM1224" s="199" t="s">
        <v>2042</v>
      </c>
    </row>
    <row r="1225" spans="2:51" s="15" customFormat="1" ht="11.25">
      <c r="B1225" s="224"/>
      <c r="C1225" s="225"/>
      <c r="D1225" s="203" t="s">
        <v>145</v>
      </c>
      <c r="E1225" s="226" t="s">
        <v>19</v>
      </c>
      <c r="F1225" s="227" t="s">
        <v>2043</v>
      </c>
      <c r="G1225" s="225"/>
      <c r="H1225" s="226" t="s">
        <v>19</v>
      </c>
      <c r="I1225" s="228"/>
      <c r="J1225" s="225"/>
      <c r="K1225" s="225"/>
      <c r="L1225" s="229"/>
      <c r="M1225" s="230"/>
      <c r="N1225" s="231"/>
      <c r="O1225" s="231"/>
      <c r="P1225" s="231"/>
      <c r="Q1225" s="231"/>
      <c r="R1225" s="231"/>
      <c r="S1225" s="231"/>
      <c r="T1225" s="232"/>
      <c r="AT1225" s="233" t="s">
        <v>145</v>
      </c>
      <c r="AU1225" s="233" t="s">
        <v>85</v>
      </c>
      <c r="AV1225" s="15" t="s">
        <v>83</v>
      </c>
      <c r="AW1225" s="15" t="s">
        <v>35</v>
      </c>
      <c r="AX1225" s="15" t="s">
        <v>75</v>
      </c>
      <c r="AY1225" s="233" t="s">
        <v>137</v>
      </c>
    </row>
    <row r="1226" spans="2:51" s="13" customFormat="1" ht="11.25">
      <c r="B1226" s="201"/>
      <c r="C1226" s="202"/>
      <c r="D1226" s="203" t="s">
        <v>145</v>
      </c>
      <c r="E1226" s="204" t="s">
        <v>19</v>
      </c>
      <c r="F1226" s="205" t="s">
        <v>2044</v>
      </c>
      <c r="G1226" s="202"/>
      <c r="H1226" s="206">
        <v>633.6</v>
      </c>
      <c r="I1226" s="207"/>
      <c r="J1226" s="202"/>
      <c r="K1226" s="202"/>
      <c r="L1226" s="208"/>
      <c r="M1226" s="209"/>
      <c r="N1226" s="210"/>
      <c r="O1226" s="210"/>
      <c r="P1226" s="210"/>
      <c r="Q1226" s="210"/>
      <c r="R1226" s="210"/>
      <c r="S1226" s="210"/>
      <c r="T1226" s="211"/>
      <c r="AT1226" s="212" t="s">
        <v>145</v>
      </c>
      <c r="AU1226" s="212" t="s">
        <v>85</v>
      </c>
      <c r="AV1226" s="13" t="s">
        <v>85</v>
      </c>
      <c r="AW1226" s="13" t="s">
        <v>35</v>
      </c>
      <c r="AX1226" s="13" t="s">
        <v>75</v>
      </c>
      <c r="AY1226" s="212" t="s">
        <v>137</v>
      </c>
    </row>
    <row r="1227" spans="2:51" s="15" customFormat="1" ht="11.25">
      <c r="B1227" s="224"/>
      <c r="C1227" s="225"/>
      <c r="D1227" s="203" t="s">
        <v>145</v>
      </c>
      <c r="E1227" s="226" t="s">
        <v>19</v>
      </c>
      <c r="F1227" s="227" t="s">
        <v>2045</v>
      </c>
      <c r="G1227" s="225"/>
      <c r="H1227" s="226" t="s">
        <v>19</v>
      </c>
      <c r="I1227" s="228"/>
      <c r="J1227" s="225"/>
      <c r="K1227" s="225"/>
      <c r="L1227" s="229"/>
      <c r="M1227" s="230"/>
      <c r="N1227" s="231"/>
      <c r="O1227" s="231"/>
      <c r="P1227" s="231"/>
      <c r="Q1227" s="231"/>
      <c r="R1227" s="231"/>
      <c r="S1227" s="231"/>
      <c r="T1227" s="232"/>
      <c r="AT1227" s="233" t="s">
        <v>145</v>
      </c>
      <c r="AU1227" s="233" t="s">
        <v>85</v>
      </c>
      <c r="AV1227" s="15" t="s">
        <v>83</v>
      </c>
      <c r="AW1227" s="15" t="s">
        <v>35</v>
      </c>
      <c r="AX1227" s="15" t="s">
        <v>75</v>
      </c>
      <c r="AY1227" s="233" t="s">
        <v>137</v>
      </c>
    </row>
    <row r="1228" spans="2:51" s="13" customFormat="1" ht="11.25">
      <c r="B1228" s="201"/>
      <c r="C1228" s="202"/>
      <c r="D1228" s="203" t="s">
        <v>145</v>
      </c>
      <c r="E1228" s="204" t="s">
        <v>19</v>
      </c>
      <c r="F1228" s="205" t="s">
        <v>2046</v>
      </c>
      <c r="G1228" s="202"/>
      <c r="H1228" s="206">
        <v>36.96</v>
      </c>
      <c r="I1228" s="207"/>
      <c r="J1228" s="202"/>
      <c r="K1228" s="202"/>
      <c r="L1228" s="208"/>
      <c r="M1228" s="209"/>
      <c r="N1228" s="210"/>
      <c r="O1228" s="210"/>
      <c r="P1228" s="210"/>
      <c r="Q1228" s="210"/>
      <c r="R1228" s="210"/>
      <c r="S1228" s="210"/>
      <c r="T1228" s="211"/>
      <c r="AT1228" s="212" t="s">
        <v>145</v>
      </c>
      <c r="AU1228" s="212" t="s">
        <v>85</v>
      </c>
      <c r="AV1228" s="13" t="s">
        <v>85</v>
      </c>
      <c r="AW1228" s="13" t="s">
        <v>35</v>
      </c>
      <c r="AX1228" s="13" t="s">
        <v>75</v>
      </c>
      <c r="AY1228" s="212" t="s">
        <v>137</v>
      </c>
    </row>
    <row r="1229" spans="2:51" s="14" customFormat="1" ht="11.25">
      <c r="B1229" s="213"/>
      <c r="C1229" s="214"/>
      <c r="D1229" s="203" t="s">
        <v>145</v>
      </c>
      <c r="E1229" s="215" t="s">
        <v>19</v>
      </c>
      <c r="F1229" s="216" t="s">
        <v>147</v>
      </c>
      <c r="G1229" s="214"/>
      <c r="H1229" s="217">
        <v>670.5600000000001</v>
      </c>
      <c r="I1229" s="218"/>
      <c r="J1229" s="214"/>
      <c r="K1229" s="214"/>
      <c r="L1229" s="219"/>
      <c r="M1229" s="220"/>
      <c r="N1229" s="221"/>
      <c r="O1229" s="221"/>
      <c r="P1229" s="221"/>
      <c r="Q1229" s="221"/>
      <c r="R1229" s="221"/>
      <c r="S1229" s="221"/>
      <c r="T1229" s="222"/>
      <c r="AT1229" s="223" t="s">
        <v>145</v>
      </c>
      <c r="AU1229" s="223" t="s">
        <v>85</v>
      </c>
      <c r="AV1229" s="14" t="s">
        <v>144</v>
      </c>
      <c r="AW1229" s="14" t="s">
        <v>35</v>
      </c>
      <c r="AX1229" s="14" t="s">
        <v>83</v>
      </c>
      <c r="AY1229" s="223" t="s">
        <v>137</v>
      </c>
    </row>
    <row r="1230" spans="1:65" s="2" customFormat="1" ht="21.75" customHeight="1">
      <c r="A1230" s="35"/>
      <c r="B1230" s="36"/>
      <c r="C1230" s="188" t="s">
        <v>1311</v>
      </c>
      <c r="D1230" s="188" t="s">
        <v>139</v>
      </c>
      <c r="E1230" s="189" t="s">
        <v>2047</v>
      </c>
      <c r="F1230" s="190" t="s">
        <v>2048</v>
      </c>
      <c r="G1230" s="191" t="s">
        <v>224</v>
      </c>
      <c r="H1230" s="192">
        <v>250.88</v>
      </c>
      <c r="I1230" s="193"/>
      <c r="J1230" s="194">
        <f>ROUND(I1230*H1230,2)</f>
        <v>0</v>
      </c>
      <c r="K1230" s="190" t="s">
        <v>143</v>
      </c>
      <c r="L1230" s="40"/>
      <c r="M1230" s="195" t="s">
        <v>19</v>
      </c>
      <c r="N1230" s="196" t="s">
        <v>46</v>
      </c>
      <c r="O1230" s="65"/>
      <c r="P1230" s="197">
        <f>O1230*H1230</f>
        <v>0</v>
      </c>
      <c r="Q1230" s="197">
        <v>0</v>
      </c>
      <c r="R1230" s="197">
        <f>Q1230*H1230</f>
        <v>0</v>
      </c>
      <c r="S1230" s="197">
        <v>0</v>
      </c>
      <c r="T1230" s="198">
        <f>S1230*H1230</f>
        <v>0</v>
      </c>
      <c r="U1230" s="35"/>
      <c r="V1230" s="35"/>
      <c r="W1230" s="35"/>
      <c r="X1230" s="35"/>
      <c r="Y1230" s="35"/>
      <c r="Z1230" s="35"/>
      <c r="AA1230" s="35"/>
      <c r="AB1230" s="35"/>
      <c r="AC1230" s="35"/>
      <c r="AD1230" s="35"/>
      <c r="AE1230" s="35"/>
      <c r="AR1230" s="199" t="s">
        <v>178</v>
      </c>
      <c r="AT1230" s="199" t="s">
        <v>139</v>
      </c>
      <c r="AU1230" s="199" t="s">
        <v>85</v>
      </c>
      <c r="AY1230" s="18" t="s">
        <v>137</v>
      </c>
      <c r="BE1230" s="200">
        <f>IF(N1230="základní",J1230,0)</f>
        <v>0</v>
      </c>
      <c r="BF1230" s="200">
        <f>IF(N1230="snížená",J1230,0)</f>
        <v>0</v>
      </c>
      <c r="BG1230" s="200">
        <f>IF(N1230="zákl. přenesená",J1230,0)</f>
        <v>0</v>
      </c>
      <c r="BH1230" s="200">
        <f>IF(N1230="sníž. přenesená",J1230,0)</f>
        <v>0</v>
      </c>
      <c r="BI1230" s="200">
        <f>IF(N1230="nulová",J1230,0)</f>
        <v>0</v>
      </c>
      <c r="BJ1230" s="18" t="s">
        <v>83</v>
      </c>
      <c r="BK1230" s="200">
        <f>ROUND(I1230*H1230,2)</f>
        <v>0</v>
      </c>
      <c r="BL1230" s="18" t="s">
        <v>178</v>
      </c>
      <c r="BM1230" s="199" t="s">
        <v>2049</v>
      </c>
    </row>
    <row r="1231" spans="2:51" s="15" customFormat="1" ht="11.25">
      <c r="B1231" s="224"/>
      <c r="C1231" s="225"/>
      <c r="D1231" s="203" t="s">
        <v>145</v>
      </c>
      <c r="E1231" s="226" t="s">
        <v>19</v>
      </c>
      <c r="F1231" s="227" t="s">
        <v>2050</v>
      </c>
      <c r="G1231" s="225"/>
      <c r="H1231" s="226" t="s">
        <v>19</v>
      </c>
      <c r="I1231" s="228"/>
      <c r="J1231" s="225"/>
      <c r="K1231" s="225"/>
      <c r="L1231" s="229"/>
      <c r="M1231" s="230"/>
      <c r="N1231" s="231"/>
      <c r="O1231" s="231"/>
      <c r="P1231" s="231"/>
      <c r="Q1231" s="231"/>
      <c r="R1231" s="231"/>
      <c r="S1231" s="231"/>
      <c r="T1231" s="232"/>
      <c r="AT1231" s="233" t="s">
        <v>145</v>
      </c>
      <c r="AU1231" s="233" t="s">
        <v>85</v>
      </c>
      <c r="AV1231" s="15" t="s">
        <v>83</v>
      </c>
      <c r="AW1231" s="15" t="s">
        <v>35</v>
      </c>
      <c r="AX1231" s="15" t="s">
        <v>75</v>
      </c>
      <c r="AY1231" s="233" t="s">
        <v>137</v>
      </c>
    </row>
    <row r="1232" spans="2:51" s="15" customFormat="1" ht="11.25">
      <c r="B1232" s="224"/>
      <c r="C1232" s="225"/>
      <c r="D1232" s="203" t="s">
        <v>145</v>
      </c>
      <c r="E1232" s="226" t="s">
        <v>19</v>
      </c>
      <c r="F1232" s="227" t="s">
        <v>2051</v>
      </c>
      <c r="G1232" s="225"/>
      <c r="H1232" s="226" t="s">
        <v>19</v>
      </c>
      <c r="I1232" s="228"/>
      <c r="J1232" s="225"/>
      <c r="K1232" s="225"/>
      <c r="L1232" s="229"/>
      <c r="M1232" s="230"/>
      <c r="N1232" s="231"/>
      <c r="O1232" s="231"/>
      <c r="P1232" s="231"/>
      <c r="Q1232" s="231"/>
      <c r="R1232" s="231"/>
      <c r="S1232" s="231"/>
      <c r="T1232" s="232"/>
      <c r="AT1232" s="233" t="s">
        <v>145</v>
      </c>
      <c r="AU1232" s="233" t="s">
        <v>85</v>
      </c>
      <c r="AV1232" s="15" t="s">
        <v>83</v>
      </c>
      <c r="AW1232" s="15" t="s">
        <v>35</v>
      </c>
      <c r="AX1232" s="15" t="s">
        <v>75</v>
      </c>
      <c r="AY1232" s="233" t="s">
        <v>137</v>
      </c>
    </row>
    <row r="1233" spans="2:51" s="13" customFormat="1" ht="11.25">
      <c r="B1233" s="201"/>
      <c r="C1233" s="202"/>
      <c r="D1233" s="203" t="s">
        <v>145</v>
      </c>
      <c r="E1233" s="204" t="s">
        <v>19</v>
      </c>
      <c r="F1233" s="205" t="s">
        <v>2052</v>
      </c>
      <c r="G1233" s="202"/>
      <c r="H1233" s="206">
        <v>245.28</v>
      </c>
      <c r="I1233" s="207"/>
      <c r="J1233" s="202"/>
      <c r="K1233" s="202"/>
      <c r="L1233" s="208"/>
      <c r="M1233" s="209"/>
      <c r="N1233" s="210"/>
      <c r="O1233" s="210"/>
      <c r="P1233" s="210"/>
      <c r="Q1233" s="210"/>
      <c r="R1233" s="210"/>
      <c r="S1233" s="210"/>
      <c r="T1233" s="211"/>
      <c r="AT1233" s="212" t="s">
        <v>145</v>
      </c>
      <c r="AU1233" s="212" t="s">
        <v>85</v>
      </c>
      <c r="AV1233" s="13" t="s">
        <v>85</v>
      </c>
      <c r="AW1233" s="13" t="s">
        <v>35</v>
      </c>
      <c r="AX1233" s="13" t="s">
        <v>75</v>
      </c>
      <c r="AY1233" s="212" t="s">
        <v>137</v>
      </c>
    </row>
    <row r="1234" spans="2:51" s="15" customFormat="1" ht="11.25">
      <c r="B1234" s="224"/>
      <c r="C1234" s="225"/>
      <c r="D1234" s="203" t="s">
        <v>145</v>
      </c>
      <c r="E1234" s="226" t="s">
        <v>19</v>
      </c>
      <c r="F1234" s="227" t="s">
        <v>2053</v>
      </c>
      <c r="G1234" s="225"/>
      <c r="H1234" s="226" t="s">
        <v>19</v>
      </c>
      <c r="I1234" s="228"/>
      <c r="J1234" s="225"/>
      <c r="K1234" s="225"/>
      <c r="L1234" s="229"/>
      <c r="M1234" s="230"/>
      <c r="N1234" s="231"/>
      <c r="O1234" s="231"/>
      <c r="P1234" s="231"/>
      <c r="Q1234" s="231"/>
      <c r="R1234" s="231"/>
      <c r="S1234" s="231"/>
      <c r="T1234" s="232"/>
      <c r="AT1234" s="233" t="s">
        <v>145</v>
      </c>
      <c r="AU1234" s="233" t="s">
        <v>85</v>
      </c>
      <c r="AV1234" s="15" t="s">
        <v>83</v>
      </c>
      <c r="AW1234" s="15" t="s">
        <v>35</v>
      </c>
      <c r="AX1234" s="15" t="s">
        <v>75</v>
      </c>
      <c r="AY1234" s="233" t="s">
        <v>137</v>
      </c>
    </row>
    <row r="1235" spans="2:51" s="13" customFormat="1" ht="11.25">
      <c r="B1235" s="201"/>
      <c r="C1235" s="202"/>
      <c r="D1235" s="203" t="s">
        <v>145</v>
      </c>
      <c r="E1235" s="204" t="s">
        <v>19</v>
      </c>
      <c r="F1235" s="205" t="s">
        <v>2054</v>
      </c>
      <c r="G1235" s="202"/>
      <c r="H1235" s="206">
        <v>5.6</v>
      </c>
      <c r="I1235" s="207"/>
      <c r="J1235" s="202"/>
      <c r="K1235" s="202"/>
      <c r="L1235" s="208"/>
      <c r="M1235" s="209"/>
      <c r="N1235" s="210"/>
      <c r="O1235" s="210"/>
      <c r="P1235" s="210"/>
      <c r="Q1235" s="210"/>
      <c r="R1235" s="210"/>
      <c r="S1235" s="210"/>
      <c r="T1235" s="211"/>
      <c r="AT1235" s="212" t="s">
        <v>145</v>
      </c>
      <c r="AU1235" s="212" t="s">
        <v>85</v>
      </c>
      <c r="AV1235" s="13" t="s">
        <v>85</v>
      </c>
      <c r="AW1235" s="13" t="s">
        <v>35</v>
      </c>
      <c r="AX1235" s="13" t="s">
        <v>75</v>
      </c>
      <c r="AY1235" s="212" t="s">
        <v>137</v>
      </c>
    </row>
    <row r="1236" spans="2:51" s="14" customFormat="1" ht="11.25">
      <c r="B1236" s="213"/>
      <c r="C1236" s="214"/>
      <c r="D1236" s="203" t="s">
        <v>145</v>
      </c>
      <c r="E1236" s="215" t="s">
        <v>19</v>
      </c>
      <c r="F1236" s="216" t="s">
        <v>147</v>
      </c>
      <c r="G1236" s="214"/>
      <c r="H1236" s="217">
        <v>250.88</v>
      </c>
      <c r="I1236" s="218"/>
      <c r="J1236" s="214"/>
      <c r="K1236" s="214"/>
      <c r="L1236" s="219"/>
      <c r="M1236" s="220"/>
      <c r="N1236" s="221"/>
      <c r="O1236" s="221"/>
      <c r="P1236" s="221"/>
      <c r="Q1236" s="221"/>
      <c r="R1236" s="221"/>
      <c r="S1236" s="221"/>
      <c r="T1236" s="222"/>
      <c r="AT1236" s="223" t="s">
        <v>145</v>
      </c>
      <c r="AU1236" s="223" t="s">
        <v>85</v>
      </c>
      <c r="AV1236" s="14" t="s">
        <v>144</v>
      </c>
      <c r="AW1236" s="14" t="s">
        <v>35</v>
      </c>
      <c r="AX1236" s="14" t="s">
        <v>83</v>
      </c>
      <c r="AY1236" s="223" t="s">
        <v>137</v>
      </c>
    </row>
    <row r="1237" spans="1:65" s="2" customFormat="1" ht="16.5" customHeight="1">
      <c r="A1237" s="35"/>
      <c r="B1237" s="36"/>
      <c r="C1237" s="234" t="s">
        <v>2055</v>
      </c>
      <c r="D1237" s="234" t="s">
        <v>218</v>
      </c>
      <c r="E1237" s="235" t="s">
        <v>2056</v>
      </c>
      <c r="F1237" s="236" t="s">
        <v>2057</v>
      </c>
      <c r="G1237" s="237" t="s">
        <v>142</v>
      </c>
      <c r="H1237" s="238">
        <v>11.286</v>
      </c>
      <c r="I1237" s="239"/>
      <c r="J1237" s="240">
        <f>ROUND(I1237*H1237,2)</f>
        <v>0</v>
      </c>
      <c r="K1237" s="236" t="s">
        <v>143</v>
      </c>
      <c r="L1237" s="241"/>
      <c r="M1237" s="242" t="s">
        <v>19</v>
      </c>
      <c r="N1237" s="243" t="s">
        <v>46</v>
      </c>
      <c r="O1237" s="65"/>
      <c r="P1237" s="197">
        <f>O1237*H1237</f>
        <v>0</v>
      </c>
      <c r="Q1237" s="197">
        <v>0</v>
      </c>
      <c r="R1237" s="197">
        <f>Q1237*H1237</f>
        <v>0</v>
      </c>
      <c r="S1237" s="197">
        <v>0</v>
      </c>
      <c r="T1237" s="198">
        <f>S1237*H1237</f>
        <v>0</v>
      </c>
      <c r="U1237" s="35"/>
      <c r="V1237" s="35"/>
      <c r="W1237" s="35"/>
      <c r="X1237" s="35"/>
      <c r="Y1237" s="35"/>
      <c r="Z1237" s="35"/>
      <c r="AA1237" s="35"/>
      <c r="AB1237" s="35"/>
      <c r="AC1237" s="35"/>
      <c r="AD1237" s="35"/>
      <c r="AE1237" s="35"/>
      <c r="AR1237" s="199" t="s">
        <v>207</v>
      </c>
      <c r="AT1237" s="199" t="s">
        <v>218</v>
      </c>
      <c r="AU1237" s="199" t="s">
        <v>85</v>
      </c>
      <c r="AY1237" s="18" t="s">
        <v>137</v>
      </c>
      <c r="BE1237" s="200">
        <f>IF(N1237="základní",J1237,0)</f>
        <v>0</v>
      </c>
      <c r="BF1237" s="200">
        <f>IF(N1237="snížená",J1237,0)</f>
        <v>0</v>
      </c>
      <c r="BG1237" s="200">
        <f>IF(N1237="zákl. přenesená",J1237,0)</f>
        <v>0</v>
      </c>
      <c r="BH1237" s="200">
        <f>IF(N1237="sníž. přenesená",J1237,0)</f>
        <v>0</v>
      </c>
      <c r="BI1237" s="200">
        <f>IF(N1237="nulová",J1237,0)</f>
        <v>0</v>
      </c>
      <c r="BJ1237" s="18" t="s">
        <v>83</v>
      </c>
      <c r="BK1237" s="200">
        <f>ROUND(I1237*H1237,2)</f>
        <v>0</v>
      </c>
      <c r="BL1237" s="18" t="s">
        <v>178</v>
      </c>
      <c r="BM1237" s="199" t="s">
        <v>2058</v>
      </c>
    </row>
    <row r="1238" spans="1:65" s="2" customFormat="1" ht="21.75" customHeight="1">
      <c r="A1238" s="35"/>
      <c r="B1238" s="36"/>
      <c r="C1238" s="188" t="s">
        <v>1314</v>
      </c>
      <c r="D1238" s="188" t="s">
        <v>139</v>
      </c>
      <c r="E1238" s="189" t="s">
        <v>2059</v>
      </c>
      <c r="F1238" s="190" t="s">
        <v>2060</v>
      </c>
      <c r="G1238" s="191" t="s">
        <v>216</v>
      </c>
      <c r="H1238" s="192">
        <v>643.572</v>
      </c>
      <c r="I1238" s="193"/>
      <c r="J1238" s="194">
        <f>ROUND(I1238*H1238,2)</f>
        <v>0</v>
      </c>
      <c r="K1238" s="190" t="s">
        <v>143</v>
      </c>
      <c r="L1238" s="40"/>
      <c r="M1238" s="195" t="s">
        <v>19</v>
      </c>
      <c r="N1238" s="196" t="s">
        <v>46</v>
      </c>
      <c r="O1238" s="65"/>
      <c r="P1238" s="197">
        <f>O1238*H1238</f>
        <v>0</v>
      </c>
      <c r="Q1238" s="197">
        <v>0</v>
      </c>
      <c r="R1238" s="197">
        <f>Q1238*H1238</f>
        <v>0</v>
      </c>
      <c r="S1238" s="197">
        <v>0</v>
      </c>
      <c r="T1238" s="198">
        <f>S1238*H1238</f>
        <v>0</v>
      </c>
      <c r="U1238" s="35"/>
      <c r="V1238" s="35"/>
      <c r="W1238" s="35"/>
      <c r="X1238" s="35"/>
      <c r="Y1238" s="35"/>
      <c r="Z1238" s="35"/>
      <c r="AA1238" s="35"/>
      <c r="AB1238" s="35"/>
      <c r="AC1238" s="35"/>
      <c r="AD1238" s="35"/>
      <c r="AE1238" s="35"/>
      <c r="AR1238" s="199" t="s">
        <v>178</v>
      </c>
      <c r="AT1238" s="199" t="s">
        <v>139</v>
      </c>
      <c r="AU1238" s="199" t="s">
        <v>85</v>
      </c>
      <c r="AY1238" s="18" t="s">
        <v>137</v>
      </c>
      <c r="BE1238" s="200">
        <f>IF(N1238="základní",J1238,0)</f>
        <v>0</v>
      </c>
      <c r="BF1238" s="200">
        <f>IF(N1238="snížená",J1238,0)</f>
        <v>0</v>
      </c>
      <c r="BG1238" s="200">
        <f>IF(N1238="zákl. přenesená",J1238,0)</f>
        <v>0</v>
      </c>
      <c r="BH1238" s="200">
        <f>IF(N1238="sníž. přenesená",J1238,0)</f>
        <v>0</v>
      </c>
      <c r="BI1238" s="200">
        <f>IF(N1238="nulová",J1238,0)</f>
        <v>0</v>
      </c>
      <c r="BJ1238" s="18" t="s">
        <v>83</v>
      </c>
      <c r="BK1238" s="200">
        <f>ROUND(I1238*H1238,2)</f>
        <v>0</v>
      </c>
      <c r="BL1238" s="18" t="s">
        <v>178</v>
      </c>
      <c r="BM1238" s="199" t="s">
        <v>2061</v>
      </c>
    </row>
    <row r="1239" spans="2:51" s="13" customFormat="1" ht="11.25">
      <c r="B1239" s="201"/>
      <c r="C1239" s="202"/>
      <c r="D1239" s="203" t="s">
        <v>145</v>
      </c>
      <c r="E1239" s="204" t="s">
        <v>19</v>
      </c>
      <c r="F1239" s="205" t="s">
        <v>1404</v>
      </c>
      <c r="G1239" s="202"/>
      <c r="H1239" s="206">
        <v>643.572</v>
      </c>
      <c r="I1239" s="207"/>
      <c r="J1239" s="202"/>
      <c r="K1239" s="202"/>
      <c r="L1239" s="208"/>
      <c r="M1239" s="209"/>
      <c r="N1239" s="210"/>
      <c r="O1239" s="210"/>
      <c r="P1239" s="210"/>
      <c r="Q1239" s="210"/>
      <c r="R1239" s="210"/>
      <c r="S1239" s="210"/>
      <c r="T1239" s="211"/>
      <c r="AT1239" s="212" t="s">
        <v>145</v>
      </c>
      <c r="AU1239" s="212" t="s">
        <v>85</v>
      </c>
      <c r="AV1239" s="13" t="s">
        <v>85</v>
      </c>
      <c r="AW1239" s="13" t="s">
        <v>35</v>
      </c>
      <c r="AX1239" s="13" t="s">
        <v>75</v>
      </c>
      <c r="AY1239" s="212" t="s">
        <v>137</v>
      </c>
    </row>
    <row r="1240" spans="2:51" s="14" customFormat="1" ht="11.25">
      <c r="B1240" s="213"/>
      <c r="C1240" s="214"/>
      <c r="D1240" s="203" t="s">
        <v>145</v>
      </c>
      <c r="E1240" s="215" t="s">
        <v>19</v>
      </c>
      <c r="F1240" s="216" t="s">
        <v>147</v>
      </c>
      <c r="G1240" s="214"/>
      <c r="H1240" s="217">
        <v>643.572</v>
      </c>
      <c r="I1240" s="218"/>
      <c r="J1240" s="214"/>
      <c r="K1240" s="214"/>
      <c r="L1240" s="219"/>
      <c r="M1240" s="220"/>
      <c r="N1240" s="221"/>
      <c r="O1240" s="221"/>
      <c r="P1240" s="221"/>
      <c r="Q1240" s="221"/>
      <c r="R1240" s="221"/>
      <c r="S1240" s="221"/>
      <c r="T1240" s="222"/>
      <c r="AT1240" s="223" t="s">
        <v>145</v>
      </c>
      <c r="AU1240" s="223" t="s">
        <v>85</v>
      </c>
      <c r="AV1240" s="14" t="s">
        <v>144</v>
      </c>
      <c r="AW1240" s="14" t="s">
        <v>35</v>
      </c>
      <c r="AX1240" s="14" t="s">
        <v>83</v>
      </c>
      <c r="AY1240" s="223" t="s">
        <v>137</v>
      </c>
    </row>
    <row r="1241" spans="1:65" s="2" customFormat="1" ht="21.75" customHeight="1">
      <c r="A1241" s="35"/>
      <c r="B1241" s="36"/>
      <c r="C1241" s="188" t="s">
        <v>2062</v>
      </c>
      <c r="D1241" s="188" t="s">
        <v>139</v>
      </c>
      <c r="E1241" s="189" t="s">
        <v>2063</v>
      </c>
      <c r="F1241" s="190" t="s">
        <v>2064</v>
      </c>
      <c r="G1241" s="191" t="s">
        <v>216</v>
      </c>
      <c r="H1241" s="192">
        <v>646.863</v>
      </c>
      <c r="I1241" s="193"/>
      <c r="J1241" s="194">
        <f>ROUND(I1241*H1241,2)</f>
        <v>0</v>
      </c>
      <c r="K1241" s="190" t="s">
        <v>143</v>
      </c>
      <c r="L1241" s="40"/>
      <c r="M1241" s="195" t="s">
        <v>19</v>
      </c>
      <c r="N1241" s="196" t="s">
        <v>46</v>
      </c>
      <c r="O1241" s="65"/>
      <c r="P1241" s="197">
        <f>O1241*H1241</f>
        <v>0</v>
      </c>
      <c r="Q1241" s="197">
        <v>0</v>
      </c>
      <c r="R1241" s="197">
        <f>Q1241*H1241</f>
        <v>0</v>
      </c>
      <c r="S1241" s="197">
        <v>0</v>
      </c>
      <c r="T1241" s="198">
        <f>S1241*H1241</f>
        <v>0</v>
      </c>
      <c r="U1241" s="35"/>
      <c r="V1241" s="35"/>
      <c r="W1241" s="35"/>
      <c r="X1241" s="35"/>
      <c r="Y1241" s="35"/>
      <c r="Z1241" s="35"/>
      <c r="AA1241" s="35"/>
      <c r="AB1241" s="35"/>
      <c r="AC1241" s="35"/>
      <c r="AD1241" s="35"/>
      <c r="AE1241" s="35"/>
      <c r="AR1241" s="199" t="s">
        <v>178</v>
      </c>
      <c r="AT1241" s="199" t="s">
        <v>139</v>
      </c>
      <c r="AU1241" s="199" t="s">
        <v>85</v>
      </c>
      <c r="AY1241" s="18" t="s">
        <v>137</v>
      </c>
      <c r="BE1241" s="200">
        <f>IF(N1241="základní",J1241,0)</f>
        <v>0</v>
      </c>
      <c r="BF1241" s="200">
        <f>IF(N1241="snížená",J1241,0)</f>
        <v>0</v>
      </c>
      <c r="BG1241" s="200">
        <f>IF(N1241="zákl. přenesená",J1241,0)</f>
        <v>0</v>
      </c>
      <c r="BH1241" s="200">
        <f>IF(N1241="sníž. přenesená",J1241,0)</f>
        <v>0</v>
      </c>
      <c r="BI1241" s="200">
        <f>IF(N1241="nulová",J1241,0)</f>
        <v>0</v>
      </c>
      <c r="BJ1241" s="18" t="s">
        <v>83</v>
      </c>
      <c r="BK1241" s="200">
        <f>ROUND(I1241*H1241,2)</f>
        <v>0</v>
      </c>
      <c r="BL1241" s="18" t="s">
        <v>178</v>
      </c>
      <c r="BM1241" s="199" t="s">
        <v>2065</v>
      </c>
    </row>
    <row r="1242" spans="2:51" s="15" customFormat="1" ht="11.25">
      <c r="B1242" s="224"/>
      <c r="C1242" s="225"/>
      <c r="D1242" s="203" t="s">
        <v>145</v>
      </c>
      <c r="E1242" s="226" t="s">
        <v>19</v>
      </c>
      <c r="F1242" s="227" t="s">
        <v>2050</v>
      </c>
      <c r="G1242" s="225"/>
      <c r="H1242" s="226" t="s">
        <v>19</v>
      </c>
      <c r="I1242" s="228"/>
      <c r="J1242" s="225"/>
      <c r="K1242" s="225"/>
      <c r="L1242" s="229"/>
      <c r="M1242" s="230"/>
      <c r="N1242" s="231"/>
      <c r="O1242" s="231"/>
      <c r="P1242" s="231"/>
      <c r="Q1242" s="231"/>
      <c r="R1242" s="231"/>
      <c r="S1242" s="231"/>
      <c r="T1242" s="232"/>
      <c r="AT1242" s="233" t="s">
        <v>145</v>
      </c>
      <c r="AU1242" s="233" t="s">
        <v>85</v>
      </c>
      <c r="AV1242" s="15" t="s">
        <v>83</v>
      </c>
      <c r="AW1242" s="15" t="s">
        <v>35</v>
      </c>
      <c r="AX1242" s="15" t="s">
        <v>75</v>
      </c>
      <c r="AY1242" s="233" t="s">
        <v>137</v>
      </c>
    </row>
    <row r="1243" spans="2:51" s="13" customFormat="1" ht="11.25">
      <c r="B1243" s="201"/>
      <c r="C1243" s="202"/>
      <c r="D1243" s="203" t="s">
        <v>145</v>
      </c>
      <c r="E1243" s="204" t="s">
        <v>19</v>
      </c>
      <c r="F1243" s="205" t="s">
        <v>1404</v>
      </c>
      <c r="G1243" s="202"/>
      <c r="H1243" s="206">
        <v>643.572</v>
      </c>
      <c r="I1243" s="207"/>
      <c r="J1243" s="202"/>
      <c r="K1243" s="202"/>
      <c r="L1243" s="208"/>
      <c r="M1243" s="209"/>
      <c r="N1243" s="210"/>
      <c r="O1243" s="210"/>
      <c r="P1243" s="210"/>
      <c r="Q1243" s="210"/>
      <c r="R1243" s="210"/>
      <c r="S1243" s="210"/>
      <c r="T1243" s="211"/>
      <c r="AT1243" s="212" t="s">
        <v>145</v>
      </c>
      <c r="AU1243" s="212" t="s">
        <v>85</v>
      </c>
      <c r="AV1243" s="13" t="s">
        <v>85</v>
      </c>
      <c r="AW1243" s="13" t="s">
        <v>35</v>
      </c>
      <c r="AX1243" s="13" t="s">
        <v>75</v>
      </c>
      <c r="AY1243" s="212" t="s">
        <v>137</v>
      </c>
    </row>
    <row r="1244" spans="2:51" s="15" customFormat="1" ht="11.25">
      <c r="B1244" s="224"/>
      <c r="C1244" s="225"/>
      <c r="D1244" s="203" t="s">
        <v>145</v>
      </c>
      <c r="E1244" s="226" t="s">
        <v>19</v>
      </c>
      <c r="F1244" s="227" t="s">
        <v>1290</v>
      </c>
      <c r="G1244" s="225"/>
      <c r="H1244" s="226" t="s">
        <v>19</v>
      </c>
      <c r="I1244" s="228"/>
      <c r="J1244" s="225"/>
      <c r="K1244" s="225"/>
      <c r="L1244" s="229"/>
      <c r="M1244" s="230"/>
      <c r="N1244" s="231"/>
      <c r="O1244" s="231"/>
      <c r="P1244" s="231"/>
      <c r="Q1244" s="231"/>
      <c r="R1244" s="231"/>
      <c r="S1244" s="231"/>
      <c r="T1244" s="232"/>
      <c r="AT1244" s="233" t="s">
        <v>145</v>
      </c>
      <c r="AU1244" s="233" t="s">
        <v>85</v>
      </c>
      <c r="AV1244" s="15" t="s">
        <v>83</v>
      </c>
      <c r="AW1244" s="15" t="s">
        <v>35</v>
      </c>
      <c r="AX1244" s="15" t="s">
        <v>75</v>
      </c>
      <c r="AY1244" s="233" t="s">
        <v>137</v>
      </c>
    </row>
    <row r="1245" spans="2:51" s="13" customFormat="1" ht="11.25">
      <c r="B1245" s="201"/>
      <c r="C1245" s="202"/>
      <c r="D1245" s="203" t="s">
        <v>145</v>
      </c>
      <c r="E1245" s="204" t="s">
        <v>19</v>
      </c>
      <c r="F1245" s="205" t="s">
        <v>1291</v>
      </c>
      <c r="G1245" s="202"/>
      <c r="H1245" s="206">
        <v>3.291</v>
      </c>
      <c r="I1245" s="207"/>
      <c r="J1245" s="202"/>
      <c r="K1245" s="202"/>
      <c r="L1245" s="208"/>
      <c r="M1245" s="209"/>
      <c r="N1245" s="210"/>
      <c r="O1245" s="210"/>
      <c r="P1245" s="210"/>
      <c r="Q1245" s="210"/>
      <c r="R1245" s="210"/>
      <c r="S1245" s="210"/>
      <c r="T1245" s="211"/>
      <c r="AT1245" s="212" t="s">
        <v>145</v>
      </c>
      <c r="AU1245" s="212" t="s">
        <v>85</v>
      </c>
      <c r="AV1245" s="13" t="s">
        <v>85</v>
      </c>
      <c r="AW1245" s="13" t="s">
        <v>35</v>
      </c>
      <c r="AX1245" s="13" t="s">
        <v>75</v>
      </c>
      <c r="AY1245" s="212" t="s">
        <v>137</v>
      </c>
    </row>
    <row r="1246" spans="2:51" s="14" customFormat="1" ht="11.25">
      <c r="B1246" s="213"/>
      <c r="C1246" s="214"/>
      <c r="D1246" s="203" t="s">
        <v>145</v>
      </c>
      <c r="E1246" s="215" t="s">
        <v>19</v>
      </c>
      <c r="F1246" s="216" t="s">
        <v>147</v>
      </c>
      <c r="G1246" s="214"/>
      <c r="H1246" s="217">
        <v>646.863</v>
      </c>
      <c r="I1246" s="218"/>
      <c r="J1246" s="214"/>
      <c r="K1246" s="214"/>
      <c r="L1246" s="219"/>
      <c r="M1246" s="220"/>
      <c r="N1246" s="221"/>
      <c r="O1246" s="221"/>
      <c r="P1246" s="221"/>
      <c r="Q1246" s="221"/>
      <c r="R1246" s="221"/>
      <c r="S1246" s="221"/>
      <c r="T1246" s="222"/>
      <c r="AT1246" s="223" t="s">
        <v>145</v>
      </c>
      <c r="AU1246" s="223" t="s">
        <v>85</v>
      </c>
      <c r="AV1246" s="14" t="s">
        <v>144</v>
      </c>
      <c r="AW1246" s="14" t="s">
        <v>35</v>
      </c>
      <c r="AX1246" s="14" t="s">
        <v>83</v>
      </c>
      <c r="AY1246" s="223" t="s">
        <v>137</v>
      </c>
    </row>
    <row r="1247" spans="1:65" s="2" customFormat="1" ht="16.5" customHeight="1">
      <c r="A1247" s="35"/>
      <c r="B1247" s="36"/>
      <c r="C1247" s="234" t="s">
        <v>1318</v>
      </c>
      <c r="D1247" s="234" t="s">
        <v>218</v>
      </c>
      <c r="E1247" s="235" t="s">
        <v>2066</v>
      </c>
      <c r="F1247" s="236" t="s">
        <v>2067</v>
      </c>
      <c r="G1247" s="237" t="s">
        <v>142</v>
      </c>
      <c r="H1247" s="238">
        <v>17.466</v>
      </c>
      <c r="I1247" s="239"/>
      <c r="J1247" s="240">
        <f>ROUND(I1247*H1247,2)</f>
        <v>0</v>
      </c>
      <c r="K1247" s="236" t="s">
        <v>143</v>
      </c>
      <c r="L1247" s="241"/>
      <c r="M1247" s="242" t="s">
        <v>19</v>
      </c>
      <c r="N1247" s="243" t="s">
        <v>46</v>
      </c>
      <c r="O1247" s="65"/>
      <c r="P1247" s="197">
        <f>O1247*H1247</f>
        <v>0</v>
      </c>
      <c r="Q1247" s="197">
        <v>0</v>
      </c>
      <c r="R1247" s="197">
        <f>Q1247*H1247</f>
        <v>0</v>
      </c>
      <c r="S1247" s="197">
        <v>0</v>
      </c>
      <c r="T1247" s="198">
        <f>S1247*H1247</f>
        <v>0</v>
      </c>
      <c r="U1247" s="35"/>
      <c r="V1247" s="35"/>
      <c r="W1247" s="35"/>
      <c r="X1247" s="35"/>
      <c r="Y1247" s="35"/>
      <c r="Z1247" s="35"/>
      <c r="AA1247" s="35"/>
      <c r="AB1247" s="35"/>
      <c r="AC1247" s="35"/>
      <c r="AD1247" s="35"/>
      <c r="AE1247" s="35"/>
      <c r="AR1247" s="199" t="s">
        <v>207</v>
      </c>
      <c r="AT1247" s="199" t="s">
        <v>218</v>
      </c>
      <c r="AU1247" s="199" t="s">
        <v>85</v>
      </c>
      <c r="AY1247" s="18" t="s">
        <v>137</v>
      </c>
      <c r="BE1247" s="200">
        <f>IF(N1247="základní",J1247,0)</f>
        <v>0</v>
      </c>
      <c r="BF1247" s="200">
        <f>IF(N1247="snížená",J1247,0)</f>
        <v>0</v>
      </c>
      <c r="BG1247" s="200">
        <f>IF(N1247="zákl. přenesená",J1247,0)</f>
        <v>0</v>
      </c>
      <c r="BH1247" s="200">
        <f>IF(N1247="sníž. přenesená",J1247,0)</f>
        <v>0</v>
      </c>
      <c r="BI1247" s="200">
        <f>IF(N1247="nulová",J1247,0)</f>
        <v>0</v>
      </c>
      <c r="BJ1247" s="18" t="s">
        <v>83</v>
      </c>
      <c r="BK1247" s="200">
        <f>ROUND(I1247*H1247,2)</f>
        <v>0</v>
      </c>
      <c r="BL1247" s="18" t="s">
        <v>178</v>
      </c>
      <c r="BM1247" s="199" t="s">
        <v>2068</v>
      </c>
    </row>
    <row r="1248" spans="1:65" s="2" customFormat="1" ht="21.75" customHeight="1">
      <c r="A1248" s="35"/>
      <c r="B1248" s="36"/>
      <c r="C1248" s="188" t="s">
        <v>2069</v>
      </c>
      <c r="D1248" s="188" t="s">
        <v>139</v>
      </c>
      <c r="E1248" s="189" t="s">
        <v>2070</v>
      </c>
      <c r="F1248" s="190" t="s">
        <v>2071</v>
      </c>
      <c r="G1248" s="191" t="s">
        <v>216</v>
      </c>
      <c r="H1248" s="192">
        <v>293.112</v>
      </c>
      <c r="I1248" s="193"/>
      <c r="J1248" s="194">
        <f>ROUND(I1248*H1248,2)</f>
        <v>0</v>
      </c>
      <c r="K1248" s="190" t="s">
        <v>143</v>
      </c>
      <c r="L1248" s="40"/>
      <c r="M1248" s="195" t="s">
        <v>19</v>
      </c>
      <c r="N1248" s="196" t="s">
        <v>46</v>
      </c>
      <c r="O1248" s="65"/>
      <c r="P1248" s="197">
        <f>O1248*H1248</f>
        <v>0</v>
      </c>
      <c r="Q1248" s="197">
        <v>0</v>
      </c>
      <c r="R1248" s="197">
        <f>Q1248*H1248</f>
        <v>0</v>
      </c>
      <c r="S1248" s="197">
        <v>0</v>
      </c>
      <c r="T1248" s="198">
        <f>S1248*H1248</f>
        <v>0</v>
      </c>
      <c r="U1248" s="35"/>
      <c r="V1248" s="35"/>
      <c r="W1248" s="35"/>
      <c r="X1248" s="35"/>
      <c r="Y1248" s="35"/>
      <c r="Z1248" s="35"/>
      <c r="AA1248" s="35"/>
      <c r="AB1248" s="35"/>
      <c r="AC1248" s="35"/>
      <c r="AD1248" s="35"/>
      <c r="AE1248" s="35"/>
      <c r="AR1248" s="199" t="s">
        <v>178</v>
      </c>
      <c r="AT1248" s="199" t="s">
        <v>139</v>
      </c>
      <c r="AU1248" s="199" t="s">
        <v>85</v>
      </c>
      <c r="AY1248" s="18" t="s">
        <v>137</v>
      </c>
      <c r="BE1248" s="200">
        <f>IF(N1248="základní",J1248,0)</f>
        <v>0</v>
      </c>
      <c r="BF1248" s="200">
        <f>IF(N1248="snížená",J1248,0)</f>
        <v>0</v>
      </c>
      <c r="BG1248" s="200">
        <f>IF(N1248="zákl. přenesená",J1248,0)</f>
        <v>0</v>
      </c>
      <c r="BH1248" s="200">
        <f>IF(N1248="sníž. přenesená",J1248,0)</f>
        <v>0</v>
      </c>
      <c r="BI1248" s="200">
        <f>IF(N1248="nulová",J1248,0)</f>
        <v>0</v>
      </c>
      <c r="BJ1248" s="18" t="s">
        <v>83</v>
      </c>
      <c r="BK1248" s="200">
        <f>ROUND(I1248*H1248,2)</f>
        <v>0</v>
      </c>
      <c r="BL1248" s="18" t="s">
        <v>178</v>
      </c>
      <c r="BM1248" s="199" t="s">
        <v>2072</v>
      </c>
    </row>
    <row r="1249" spans="2:51" s="15" customFormat="1" ht="11.25">
      <c r="B1249" s="224"/>
      <c r="C1249" s="225"/>
      <c r="D1249" s="203" t="s">
        <v>145</v>
      </c>
      <c r="E1249" s="226" t="s">
        <v>19</v>
      </c>
      <c r="F1249" s="227" t="s">
        <v>2073</v>
      </c>
      <c r="G1249" s="225"/>
      <c r="H1249" s="226" t="s">
        <v>19</v>
      </c>
      <c r="I1249" s="228"/>
      <c r="J1249" s="225"/>
      <c r="K1249" s="225"/>
      <c r="L1249" s="229"/>
      <c r="M1249" s="230"/>
      <c r="N1249" s="231"/>
      <c r="O1249" s="231"/>
      <c r="P1249" s="231"/>
      <c r="Q1249" s="231"/>
      <c r="R1249" s="231"/>
      <c r="S1249" s="231"/>
      <c r="T1249" s="232"/>
      <c r="AT1249" s="233" t="s">
        <v>145</v>
      </c>
      <c r="AU1249" s="233" t="s">
        <v>85</v>
      </c>
      <c r="AV1249" s="15" t="s">
        <v>83</v>
      </c>
      <c r="AW1249" s="15" t="s">
        <v>35</v>
      </c>
      <c r="AX1249" s="15" t="s">
        <v>75</v>
      </c>
      <c r="AY1249" s="233" t="s">
        <v>137</v>
      </c>
    </row>
    <row r="1250" spans="2:51" s="13" customFormat="1" ht="11.25">
      <c r="B1250" s="201"/>
      <c r="C1250" s="202"/>
      <c r="D1250" s="203" t="s">
        <v>145</v>
      </c>
      <c r="E1250" s="204" t="s">
        <v>19</v>
      </c>
      <c r="F1250" s="205" t="s">
        <v>2074</v>
      </c>
      <c r="G1250" s="202"/>
      <c r="H1250" s="206">
        <v>178.416</v>
      </c>
      <c r="I1250" s="207"/>
      <c r="J1250" s="202"/>
      <c r="K1250" s="202"/>
      <c r="L1250" s="208"/>
      <c r="M1250" s="209"/>
      <c r="N1250" s="210"/>
      <c r="O1250" s="210"/>
      <c r="P1250" s="210"/>
      <c r="Q1250" s="210"/>
      <c r="R1250" s="210"/>
      <c r="S1250" s="210"/>
      <c r="T1250" s="211"/>
      <c r="AT1250" s="212" t="s">
        <v>145</v>
      </c>
      <c r="AU1250" s="212" t="s">
        <v>85</v>
      </c>
      <c r="AV1250" s="13" t="s">
        <v>85</v>
      </c>
      <c r="AW1250" s="13" t="s">
        <v>35</v>
      </c>
      <c r="AX1250" s="13" t="s">
        <v>75</v>
      </c>
      <c r="AY1250" s="212" t="s">
        <v>137</v>
      </c>
    </row>
    <row r="1251" spans="2:51" s="15" customFormat="1" ht="11.25">
      <c r="B1251" s="224"/>
      <c r="C1251" s="225"/>
      <c r="D1251" s="203" t="s">
        <v>145</v>
      </c>
      <c r="E1251" s="226" t="s">
        <v>19</v>
      </c>
      <c r="F1251" s="227" t="s">
        <v>2075</v>
      </c>
      <c r="G1251" s="225"/>
      <c r="H1251" s="226" t="s">
        <v>19</v>
      </c>
      <c r="I1251" s="228"/>
      <c r="J1251" s="225"/>
      <c r="K1251" s="225"/>
      <c r="L1251" s="229"/>
      <c r="M1251" s="230"/>
      <c r="N1251" s="231"/>
      <c r="O1251" s="231"/>
      <c r="P1251" s="231"/>
      <c r="Q1251" s="231"/>
      <c r="R1251" s="231"/>
      <c r="S1251" s="231"/>
      <c r="T1251" s="232"/>
      <c r="AT1251" s="233" t="s">
        <v>145</v>
      </c>
      <c r="AU1251" s="233" t="s">
        <v>85</v>
      </c>
      <c r="AV1251" s="15" t="s">
        <v>83</v>
      </c>
      <c r="AW1251" s="15" t="s">
        <v>35</v>
      </c>
      <c r="AX1251" s="15" t="s">
        <v>75</v>
      </c>
      <c r="AY1251" s="233" t="s">
        <v>137</v>
      </c>
    </row>
    <row r="1252" spans="2:51" s="13" customFormat="1" ht="11.25">
      <c r="B1252" s="201"/>
      <c r="C1252" s="202"/>
      <c r="D1252" s="203" t="s">
        <v>145</v>
      </c>
      <c r="E1252" s="204" t="s">
        <v>19</v>
      </c>
      <c r="F1252" s="205" t="s">
        <v>2076</v>
      </c>
      <c r="G1252" s="202"/>
      <c r="H1252" s="206">
        <v>114.696</v>
      </c>
      <c r="I1252" s="207"/>
      <c r="J1252" s="202"/>
      <c r="K1252" s="202"/>
      <c r="L1252" s="208"/>
      <c r="M1252" s="209"/>
      <c r="N1252" s="210"/>
      <c r="O1252" s="210"/>
      <c r="P1252" s="210"/>
      <c r="Q1252" s="210"/>
      <c r="R1252" s="210"/>
      <c r="S1252" s="210"/>
      <c r="T1252" s="211"/>
      <c r="AT1252" s="212" t="s">
        <v>145</v>
      </c>
      <c r="AU1252" s="212" t="s">
        <v>85</v>
      </c>
      <c r="AV1252" s="13" t="s">
        <v>85</v>
      </c>
      <c r="AW1252" s="13" t="s">
        <v>35</v>
      </c>
      <c r="AX1252" s="13" t="s">
        <v>75</v>
      </c>
      <c r="AY1252" s="212" t="s">
        <v>137</v>
      </c>
    </row>
    <row r="1253" spans="2:51" s="14" customFormat="1" ht="11.25">
      <c r="B1253" s="213"/>
      <c r="C1253" s="214"/>
      <c r="D1253" s="203" t="s">
        <v>145</v>
      </c>
      <c r="E1253" s="215" t="s">
        <v>19</v>
      </c>
      <c r="F1253" s="216" t="s">
        <v>147</v>
      </c>
      <c r="G1253" s="214"/>
      <c r="H1253" s="217">
        <v>293.11199999999997</v>
      </c>
      <c r="I1253" s="218"/>
      <c r="J1253" s="214"/>
      <c r="K1253" s="214"/>
      <c r="L1253" s="219"/>
      <c r="M1253" s="220"/>
      <c r="N1253" s="221"/>
      <c r="O1253" s="221"/>
      <c r="P1253" s="221"/>
      <c r="Q1253" s="221"/>
      <c r="R1253" s="221"/>
      <c r="S1253" s="221"/>
      <c r="T1253" s="222"/>
      <c r="AT1253" s="223" t="s">
        <v>145</v>
      </c>
      <c r="AU1253" s="223" t="s">
        <v>85</v>
      </c>
      <c r="AV1253" s="14" t="s">
        <v>144</v>
      </c>
      <c r="AW1253" s="14" t="s">
        <v>35</v>
      </c>
      <c r="AX1253" s="14" t="s">
        <v>83</v>
      </c>
      <c r="AY1253" s="223" t="s">
        <v>137</v>
      </c>
    </row>
    <row r="1254" spans="1:65" s="2" customFormat="1" ht="16.5" customHeight="1">
      <c r="A1254" s="35"/>
      <c r="B1254" s="36"/>
      <c r="C1254" s="188" t="s">
        <v>1324</v>
      </c>
      <c r="D1254" s="188" t="s">
        <v>139</v>
      </c>
      <c r="E1254" s="189" t="s">
        <v>2077</v>
      </c>
      <c r="F1254" s="190" t="s">
        <v>2078</v>
      </c>
      <c r="G1254" s="191" t="s">
        <v>216</v>
      </c>
      <c r="H1254" s="192">
        <v>108.324</v>
      </c>
      <c r="I1254" s="193"/>
      <c r="J1254" s="194">
        <f>ROUND(I1254*H1254,2)</f>
        <v>0</v>
      </c>
      <c r="K1254" s="190" t="s">
        <v>143</v>
      </c>
      <c r="L1254" s="40"/>
      <c r="M1254" s="195" t="s">
        <v>19</v>
      </c>
      <c r="N1254" s="196" t="s">
        <v>46</v>
      </c>
      <c r="O1254" s="65"/>
      <c r="P1254" s="197">
        <f>O1254*H1254</f>
        <v>0</v>
      </c>
      <c r="Q1254" s="197">
        <v>0</v>
      </c>
      <c r="R1254" s="197">
        <f>Q1254*H1254</f>
        <v>0</v>
      </c>
      <c r="S1254" s="197">
        <v>0</v>
      </c>
      <c r="T1254" s="198">
        <f>S1254*H1254</f>
        <v>0</v>
      </c>
      <c r="U1254" s="35"/>
      <c r="V1254" s="35"/>
      <c r="W1254" s="35"/>
      <c r="X1254" s="35"/>
      <c r="Y1254" s="35"/>
      <c r="Z1254" s="35"/>
      <c r="AA1254" s="35"/>
      <c r="AB1254" s="35"/>
      <c r="AC1254" s="35"/>
      <c r="AD1254" s="35"/>
      <c r="AE1254" s="35"/>
      <c r="AR1254" s="199" t="s">
        <v>178</v>
      </c>
      <c r="AT1254" s="199" t="s">
        <v>139</v>
      </c>
      <c r="AU1254" s="199" t="s">
        <v>85</v>
      </c>
      <c r="AY1254" s="18" t="s">
        <v>137</v>
      </c>
      <c r="BE1254" s="200">
        <f>IF(N1254="základní",J1254,0)</f>
        <v>0</v>
      </c>
      <c r="BF1254" s="200">
        <f>IF(N1254="snížená",J1254,0)</f>
        <v>0</v>
      </c>
      <c r="BG1254" s="200">
        <f>IF(N1254="zákl. přenesená",J1254,0)</f>
        <v>0</v>
      </c>
      <c r="BH1254" s="200">
        <f>IF(N1254="sníž. přenesená",J1254,0)</f>
        <v>0</v>
      </c>
      <c r="BI1254" s="200">
        <f>IF(N1254="nulová",J1254,0)</f>
        <v>0</v>
      </c>
      <c r="BJ1254" s="18" t="s">
        <v>83</v>
      </c>
      <c r="BK1254" s="200">
        <f>ROUND(I1254*H1254,2)</f>
        <v>0</v>
      </c>
      <c r="BL1254" s="18" t="s">
        <v>178</v>
      </c>
      <c r="BM1254" s="199" t="s">
        <v>2079</v>
      </c>
    </row>
    <row r="1255" spans="2:51" s="15" customFormat="1" ht="11.25">
      <c r="B1255" s="224"/>
      <c r="C1255" s="225"/>
      <c r="D1255" s="203" t="s">
        <v>145</v>
      </c>
      <c r="E1255" s="226" t="s">
        <v>19</v>
      </c>
      <c r="F1255" s="227" t="s">
        <v>2080</v>
      </c>
      <c r="G1255" s="225"/>
      <c r="H1255" s="226" t="s">
        <v>19</v>
      </c>
      <c r="I1255" s="228"/>
      <c r="J1255" s="225"/>
      <c r="K1255" s="225"/>
      <c r="L1255" s="229"/>
      <c r="M1255" s="230"/>
      <c r="N1255" s="231"/>
      <c r="O1255" s="231"/>
      <c r="P1255" s="231"/>
      <c r="Q1255" s="231"/>
      <c r="R1255" s="231"/>
      <c r="S1255" s="231"/>
      <c r="T1255" s="232"/>
      <c r="AT1255" s="233" t="s">
        <v>145</v>
      </c>
      <c r="AU1255" s="233" t="s">
        <v>85</v>
      </c>
      <c r="AV1255" s="15" t="s">
        <v>83</v>
      </c>
      <c r="AW1255" s="15" t="s">
        <v>35</v>
      </c>
      <c r="AX1255" s="15" t="s">
        <v>75</v>
      </c>
      <c r="AY1255" s="233" t="s">
        <v>137</v>
      </c>
    </row>
    <row r="1256" spans="2:51" s="13" customFormat="1" ht="11.25">
      <c r="B1256" s="201"/>
      <c r="C1256" s="202"/>
      <c r="D1256" s="203" t="s">
        <v>145</v>
      </c>
      <c r="E1256" s="204" t="s">
        <v>19</v>
      </c>
      <c r="F1256" s="205" t="s">
        <v>2081</v>
      </c>
      <c r="G1256" s="202"/>
      <c r="H1256" s="206">
        <v>108.324</v>
      </c>
      <c r="I1256" s="207"/>
      <c r="J1256" s="202"/>
      <c r="K1256" s="202"/>
      <c r="L1256" s="208"/>
      <c r="M1256" s="209"/>
      <c r="N1256" s="210"/>
      <c r="O1256" s="210"/>
      <c r="P1256" s="210"/>
      <c r="Q1256" s="210"/>
      <c r="R1256" s="210"/>
      <c r="S1256" s="210"/>
      <c r="T1256" s="211"/>
      <c r="AT1256" s="212" t="s">
        <v>145</v>
      </c>
      <c r="AU1256" s="212" t="s">
        <v>85</v>
      </c>
      <c r="AV1256" s="13" t="s">
        <v>85</v>
      </c>
      <c r="AW1256" s="13" t="s">
        <v>35</v>
      </c>
      <c r="AX1256" s="13" t="s">
        <v>75</v>
      </c>
      <c r="AY1256" s="212" t="s">
        <v>137</v>
      </c>
    </row>
    <row r="1257" spans="2:51" s="14" customFormat="1" ht="11.25">
      <c r="B1257" s="213"/>
      <c r="C1257" s="214"/>
      <c r="D1257" s="203" t="s">
        <v>145</v>
      </c>
      <c r="E1257" s="215" t="s">
        <v>19</v>
      </c>
      <c r="F1257" s="216" t="s">
        <v>147</v>
      </c>
      <c r="G1257" s="214"/>
      <c r="H1257" s="217">
        <v>108.324</v>
      </c>
      <c r="I1257" s="218"/>
      <c r="J1257" s="214"/>
      <c r="K1257" s="214"/>
      <c r="L1257" s="219"/>
      <c r="M1257" s="220"/>
      <c r="N1257" s="221"/>
      <c r="O1257" s="221"/>
      <c r="P1257" s="221"/>
      <c r="Q1257" s="221"/>
      <c r="R1257" s="221"/>
      <c r="S1257" s="221"/>
      <c r="T1257" s="222"/>
      <c r="AT1257" s="223" t="s">
        <v>145</v>
      </c>
      <c r="AU1257" s="223" t="s">
        <v>85</v>
      </c>
      <c r="AV1257" s="14" t="s">
        <v>144</v>
      </c>
      <c r="AW1257" s="14" t="s">
        <v>35</v>
      </c>
      <c r="AX1257" s="14" t="s">
        <v>83</v>
      </c>
      <c r="AY1257" s="223" t="s">
        <v>137</v>
      </c>
    </row>
    <row r="1258" spans="1:65" s="2" customFormat="1" ht="16.5" customHeight="1">
      <c r="A1258" s="35"/>
      <c r="B1258" s="36"/>
      <c r="C1258" s="188" t="s">
        <v>2082</v>
      </c>
      <c r="D1258" s="188" t="s">
        <v>139</v>
      </c>
      <c r="E1258" s="189" t="s">
        <v>2083</v>
      </c>
      <c r="F1258" s="190" t="s">
        <v>2084</v>
      </c>
      <c r="G1258" s="191" t="s">
        <v>216</v>
      </c>
      <c r="H1258" s="192">
        <v>401.436</v>
      </c>
      <c r="I1258" s="193"/>
      <c r="J1258" s="194">
        <f>ROUND(I1258*H1258,2)</f>
        <v>0</v>
      </c>
      <c r="K1258" s="190" t="s">
        <v>143</v>
      </c>
      <c r="L1258" s="40"/>
      <c r="M1258" s="195" t="s">
        <v>19</v>
      </c>
      <c r="N1258" s="196" t="s">
        <v>46</v>
      </c>
      <c r="O1258" s="65"/>
      <c r="P1258" s="197">
        <f>O1258*H1258</f>
        <v>0</v>
      </c>
      <c r="Q1258" s="197">
        <v>0</v>
      </c>
      <c r="R1258" s="197">
        <f>Q1258*H1258</f>
        <v>0</v>
      </c>
      <c r="S1258" s="197">
        <v>0</v>
      </c>
      <c r="T1258" s="198">
        <f>S1258*H1258</f>
        <v>0</v>
      </c>
      <c r="U1258" s="35"/>
      <c r="V1258" s="35"/>
      <c r="W1258" s="35"/>
      <c r="X1258" s="35"/>
      <c r="Y1258" s="35"/>
      <c r="Z1258" s="35"/>
      <c r="AA1258" s="35"/>
      <c r="AB1258" s="35"/>
      <c r="AC1258" s="35"/>
      <c r="AD1258" s="35"/>
      <c r="AE1258" s="35"/>
      <c r="AR1258" s="199" t="s">
        <v>178</v>
      </c>
      <c r="AT1258" s="199" t="s">
        <v>139</v>
      </c>
      <c r="AU1258" s="199" t="s">
        <v>85</v>
      </c>
      <c r="AY1258" s="18" t="s">
        <v>137</v>
      </c>
      <c r="BE1258" s="200">
        <f>IF(N1258="základní",J1258,0)</f>
        <v>0</v>
      </c>
      <c r="BF1258" s="200">
        <f>IF(N1258="snížená",J1258,0)</f>
        <v>0</v>
      </c>
      <c r="BG1258" s="200">
        <f>IF(N1258="zákl. přenesená",J1258,0)</f>
        <v>0</v>
      </c>
      <c r="BH1258" s="200">
        <f>IF(N1258="sníž. přenesená",J1258,0)</f>
        <v>0</v>
      </c>
      <c r="BI1258" s="200">
        <f>IF(N1258="nulová",J1258,0)</f>
        <v>0</v>
      </c>
      <c r="BJ1258" s="18" t="s">
        <v>83</v>
      </c>
      <c r="BK1258" s="200">
        <f>ROUND(I1258*H1258,2)</f>
        <v>0</v>
      </c>
      <c r="BL1258" s="18" t="s">
        <v>178</v>
      </c>
      <c r="BM1258" s="199" t="s">
        <v>2085</v>
      </c>
    </row>
    <row r="1259" spans="2:51" s="15" customFormat="1" ht="11.25">
      <c r="B1259" s="224"/>
      <c r="C1259" s="225"/>
      <c r="D1259" s="203" t="s">
        <v>145</v>
      </c>
      <c r="E1259" s="226" t="s">
        <v>19</v>
      </c>
      <c r="F1259" s="227" t="s">
        <v>1464</v>
      </c>
      <c r="G1259" s="225"/>
      <c r="H1259" s="226" t="s">
        <v>19</v>
      </c>
      <c r="I1259" s="228"/>
      <c r="J1259" s="225"/>
      <c r="K1259" s="225"/>
      <c r="L1259" s="229"/>
      <c r="M1259" s="230"/>
      <c r="N1259" s="231"/>
      <c r="O1259" s="231"/>
      <c r="P1259" s="231"/>
      <c r="Q1259" s="231"/>
      <c r="R1259" s="231"/>
      <c r="S1259" s="231"/>
      <c r="T1259" s="232"/>
      <c r="AT1259" s="233" t="s">
        <v>145</v>
      </c>
      <c r="AU1259" s="233" t="s">
        <v>85</v>
      </c>
      <c r="AV1259" s="15" t="s">
        <v>83</v>
      </c>
      <c r="AW1259" s="15" t="s">
        <v>35</v>
      </c>
      <c r="AX1259" s="15" t="s">
        <v>75</v>
      </c>
      <c r="AY1259" s="233" t="s">
        <v>137</v>
      </c>
    </row>
    <row r="1260" spans="2:51" s="13" customFormat="1" ht="11.25">
      <c r="B1260" s="201"/>
      <c r="C1260" s="202"/>
      <c r="D1260" s="203" t="s">
        <v>145</v>
      </c>
      <c r="E1260" s="204" t="s">
        <v>19</v>
      </c>
      <c r="F1260" s="205" t="s">
        <v>2086</v>
      </c>
      <c r="G1260" s="202"/>
      <c r="H1260" s="206">
        <v>401.436</v>
      </c>
      <c r="I1260" s="207"/>
      <c r="J1260" s="202"/>
      <c r="K1260" s="202"/>
      <c r="L1260" s="208"/>
      <c r="M1260" s="209"/>
      <c r="N1260" s="210"/>
      <c r="O1260" s="210"/>
      <c r="P1260" s="210"/>
      <c r="Q1260" s="210"/>
      <c r="R1260" s="210"/>
      <c r="S1260" s="210"/>
      <c r="T1260" s="211"/>
      <c r="AT1260" s="212" t="s">
        <v>145</v>
      </c>
      <c r="AU1260" s="212" t="s">
        <v>85</v>
      </c>
      <c r="AV1260" s="13" t="s">
        <v>85</v>
      </c>
      <c r="AW1260" s="13" t="s">
        <v>35</v>
      </c>
      <c r="AX1260" s="13" t="s">
        <v>75</v>
      </c>
      <c r="AY1260" s="212" t="s">
        <v>137</v>
      </c>
    </row>
    <row r="1261" spans="2:51" s="14" customFormat="1" ht="11.25">
      <c r="B1261" s="213"/>
      <c r="C1261" s="214"/>
      <c r="D1261" s="203" t="s">
        <v>145</v>
      </c>
      <c r="E1261" s="215" t="s">
        <v>19</v>
      </c>
      <c r="F1261" s="216" t="s">
        <v>147</v>
      </c>
      <c r="G1261" s="214"/>
      <c r="H1261" s="217">
        <v>401.436</v>
      </c>
      <c r="I1261" s="218"/>
      <c r="J1261" s="214"/>
      <c r="K1261" s="214"/>
      <c r="L1261" s="219"/>
      <c r="M1261" s="220"/>
      <c r="N1261" s="221"/>
      <c r="O1261" s="221"/>
      <c r="P1261" s="221"/>
      <c r="Q1261" s="221"/>
      <c r="R1261" s="221"/>
      <c r="S1261" s="221"/>
      <c r="T1261" s="222"/>
      <c r="AT1261" s="223" t="s">
        <v>145</v>
      </c>
      <c r="AU1261" s="223" t="s">
        <v>85</v>
      </c>
      <c r="AV1261" s="14" t="s">
        <v>144</v>
      </c>
      <c r="AW1261" s="14" t="s">
        <v>35</v>
      </c>
      <c r="AX1261" s="14" t="s">
        <v>83</v>
      </c>
      <c r="AY1261" s="223" t="s">
        <v>137</v>
      </c>
    </row>
    <row r="1262" spans="1:65" s="2" customFormat="1" ht="16.5" customHeight="1">
      <c r="A1262" s="35"/>
      <c r="B1262" s="36"/>
      <c r="C1262" s="188" t="s">
        <v>1329</v>
      </c>
      <c r="D1262" s="188" t="s">
        <v>139</v>
      </c>
      <c r="E1262" s="189" t="s">
        <v>2087</v>
      </c>
      <c r="F1262" s="190" t="s">
        <v>2088</v>
      </c>
      <c r="G1262" s="191" t="s">
        <v>1229</v>
      </c>
      <c r="H1262" s="192">
        <v>2000</v>
      </c>
      <c r="I1262" s="193"/>
      <c r="J1262" s="194">
        <f>ROUND(I1262*H1262,2)</f>
        <v>0</v>
      </c>
      <c r="K1262" s="190" t="s">
        <v>143</v>
      </c>
      <c r="L1262" s="40"/>
      <c r="M1262" s="195" t="s">
        <v>19</v>
      </c>
      <c r="N1262" s="196" t="s">
        <v>46</v>
      </c>
      <c r="O1262" s="65"/>
      <c r="P1262" s="197">
        <f>O1262*H1262</f>
        <v>0</v>
      </c>
      <c r="Q1262" s="197">
        <v>0</v>
      </c>
      <c r="R1262" s="197">
        <f>Q1262*H1262</f>
        <v>0</v>
      </c>
      <c r="S1262" s="197">
        <v>0</v>
      </c>
      <c r="T1262" s="198">
        <f>S1262*H1262</f>
        <v>0</v>
      </c>
      <c r="U1262" s="35"/>
      <c r="V1262" s="35"/>
      <c r="W1262" s="35"/>
      <c r="X1262" s="35"/>
      <c r="Y1262" s="35"/>
      <c r="Z1262" s="35"/>
      <c r="AA1262" s="35"/>
      <c r="AB1262" s="35"/>
      <c r="AC1262" s="35"/>
      <c r="AD1262" s="35"/>
      <c r="AE1262" s="35"/>
      <c r="AR1262" s="199" t="s">
        <v>178</v>
      </c>
      <c r="AT1262" s="199" t="s">
        <v>139</v>
      </c>
      <c r="AU1262" s="199" t="s">
        <v>85</v>
      </c>
      <c r="AY1262" s="18" t="s">
        <v>137</v>
      </c>
      <c r="BE1262" s="200">
        <f>IF(N1262="základní",J1262,0)</f>
        <v>0</v>
      </c>
      <c r="BF1262" s="200">
        <f>IF(N1262="snížená",J1262,0)</f>
        <v>0</v>
      </c>
      <c r="BG1262" s="200">
        <f>IF(N1262="zákl. přenesená",J1262,0)</f>
        <v>0</v>
      </c>
      <c r="BH1262" s="200">
        <f>IF(N1262="sníž. přenesená",J1262,0)</f>
        <v>0</v>
      </c>
      <c r="BI1262" s="200">
        <f>IF(N1262="nulová",J1262,0)</f>
        <v>0</v>
      </c>
      <c r="BJ1262" s="18" t="s">
        <v>83</v>
      </c>
      <c r="BK1262" s="200">
        <f>ROUND(I1262*H1262,2)</f>
        <v>0</v>
      </c>
      <c r="BL1262" s="18" t="s">
        <v>178</v>
      </c>
      <c r="BM1262" s="199" t="s">
        <v>2089</v>
      </c>
    </row>
    <row r="1263" spans="2:51" s="15" customFormat="1" ht="11.25">
      <c r="B1263" s="224"/>
      <c r="C1263" s="225"/>
      <c r="D1263" s="203" t="s">
        <v>145</v>
      </c>
      <c r="E1263" s="226" t="s">
        <v>19</v>
      </c>
      <c r="F1263" s="227" t="s">
        <v>2090</v>
      </c>
      <c r="G1263" s="225"/>
      <c r="H1263" s="226" t="s">
        <v>19</v>
      </c>
      <c r="I1263" s="228"/>
      <c r="J1263" s="225"/>
      <c r="K1263" s="225"/>
      <c r="L1263" s="229"/>
      <c r="M1263" s="230"/>
      <c r="N1263" s="231"/>
      <c r="O1263" s="231"/>
      <c r="P1263" s="231"/>
      <c r="Q1263" s="231"/>
      <c r="R1263" s="231"/>
      <c r="S1263" s="231"/>
      <c r="T1263" s="232"/>
      <c r="AT1263" s="233" t="s">
        <v>145</v>
      </c>
      <c r="AU1263" s="233" t="s">
        <v>85</v>
      </c>
      <c r="AV1263" s="15" t="s">
        <v>83</v>
      </c>
      <c r="AW1263" s="15" t="s">
        <v>35</v>
      </c>
      <c r="AX1263" s="15" t="s">
        <v>75</v>
      </c>
      <c r="AY1263" s="233" t="s">
        <v>137</v>
      </c>
    </row>
    <row r="1264" spans="2:51" s="13" customFormat="1" ht="11.25">
      <c r="B1264" s="201"/>
      <c r="C1264" s="202"/>
      <c r="D1264" s="203" t="s">
        <v>145</v>
      </c>
      <c r="E1264" s="204" t="s">
        <v>19</v>
      </c>
      <c r="F1264" s="205" t="s">
        <v>2091</v>
      </c>
      <c r="G1264" s="202"/>
      <c r="H1264" s="206">
        <v>1100</v>
      </c>
      <c r="I1264" s="207"/>
      <c r="J1264" s="202"/>
      <c r="K1264" s="202"/>
      <c r="L1264" s="208"/>
      <c r="M1264" s="209"/>
      <c r="N1264" s="210"/>
      <c r="O1264" s="210"/>
      <c r="P1264" s="210"/>
      <c r="Q1264" s="210"/>
      <c r="R1264" s="210"/>
      <c r="S1264" s="210"/>
      <c r="T1264" s="211"/>
      <c r="AT1264" s="212" t="s">
        <v>145</v>
      </c>
      <c r="AU1264" s="212" t="s">
        <v>85</v>
      </c>
      <c r="AV1264" s="13" t="s">
        <v>85</v>
      </c>
      <c r="AW1264" s="13" t="s">
        <v>35</v>
      </c>
      <c r="AX1264" s="13" t="s">
        <v>75</v>
      </c>
      <c r="AY1264" s="212" t="s">
        <v>137</v>
      </c>
    </row>
    <row r="1265" spans="2:51" s="15" customFormat="1" ht="11.25">
      <c r="B1265" s="224"/>
      <c r="C1265" s="225"/>
      <c r="D1265" s="203" t="s">
        <v>145</v>
      </c>
      <c r="E1265" s="226" t="s">
        <v>19</v>
      </c>
      <c r="F1265" s="227" t="s">
        <v>2092</v>
      </c>
      <c r="G1265" s="225"/>
      <c r="H1265" s="226" t="s">
        <v>19</v>
      </c>
      <c r="I1265" s="228"/>
      <c r="J1265" s="225"/>
      <c r="K1265" s="225"/>
      <c r="L1265" s="229"/>
      <c r="M1265" s="230"/>
      <c r="N1265" s="231"/>
      <c r="O1265" s="231"/>
      <c r="P1265" s="231"/>
      <c r="Q1265" s="231"/>
      <c r="R1265" s="231"/>
      <c r="S1265" s="231"/>
      <c r="T1265" s="232"/>
      <c r="AT1265" s="233" t="s">
        <v>145</v>
      </c>
      <c r="AU1265" s="233" t="s">
        <v>85</v>
      </c>
      <c r="AV1265" s="15" t="s">
        <v>83</v>
      </c>
      <c r="AW1265" s="15" t="s">
        <v>35</v>
      </c>
      <c r="AX1265" s="15" t="s">
        <v>75</v>
      </c>
      <c r="AY1265" s="233" t="s">
        <v>137</v>
      </c>
    </row>
    <row r="1266" spans="2:51" s="13" customFormat="1" ht="11.25">
      <c r="B1266" s="201"/>
      <c r="C1266" s="202"/>
      <c r="D1266" s="203" t="s">
        <v>145</v>
      </c>
      <c r="E1266" s="204" t="s">
        <v>19</v>
      </c>
      <c r="F1266" s="205" t="s">
        <v>1086</v>
      </c>
      <c r="G1266" s="202"/>
      <c r="H1266" s="206">
        <v>300</v>
      </c>
      <c r="I1266" s="207"/>
      <c r="J1266" s="202"/>
      <c r="K1266" s="202"/>
      <c r="L1266" s="208"/>
      <c r="M1266" s="209"/>
      <c r="N1266" s="210"/>
      <c r="O1266" s="210"/>
      <c r="P1266" s="210"/>
      <c r="Q1266" s="210"/>
      <c r="R1266" s="210"/>
      <c r="S1266" s="210"/>
      <c r="T1266" s="211"/>
      <c r="AT1266" s="212" t="s">
        <v>145</v>
      </c>
      <c r="AU1266" s="212" t="s">
        <v>85</v>
      </c>
      <c r="AV1266" s="13" t="s">
        <v>85</v>
      </c>
      <c r="AW1266" s="13" t="s">
        <v>35</v>
      </c>
      <c r="AX1266" s="13" t="s">
        <v>75</v>
      </c>
      <c r="AY1266" s="212" t="s">
        <v>137</v>
      </c>
    </row>
    <row r="1267" spans="2:51" s="15" customFormat="1" ht="11.25">
      <c r="B1267" s="224"/>
      <c r="C1267" s="225"/>
      <c r="D1267" s="203" t="s">
        <v>145</v>
      </c>
      <c r="E1267" s="226" t="s">
        <v>19</v>
      </c>
      <c r="F1267" s="227" t="s">
        <v>2093</v>
      </c>
      <c r="G1267" s="225"/>
      <c r="H1267" s="226" t="s">
        <v>19</v>
      </c>
      <c r="I1267" s="228"/>
      <c r="J1267" s="225"/>
      <c r="K1267" s="225"/>
      <c r="L1267" s="229"/>
      <c r="M1267" s="230"/>
      <c r="N1267" s="231"/>
      <c r="O1267" s="231"/>
      <c r="P1267" s="231"/>
      <c r="Q1267" s="231"/>
      <c r="R1267" s="231"/>
      <c r="S1267" s="231"/>
      <c r="T1267" s="232"/>
      <c r="AT1267" s="233" t="s">
        <v>145</v>
      </c>
      <c r="AU1267" s="233" t="s">
        <v>85</v>
      </c>
      <c r="AV1267" s="15" t="s">
        <v>83</v>
      </c>
      <c r="AW1267" s="15" t="s">
        <v>35</v>
      </c>
      <c r="AX1267" s="15" t="s">
        <v>75</v>
      </c>
      <c r="AY1267" s="233" t="s">
        <v>137</v>
      </c>
    </row>
    <row r="1268" spans="2:51" s="13" customFormat="1" ht="11.25">
      <c r="B1268" s="201"/>
      <c r="C1268" s="202"/>
      <c r="D1268" s="203" t="s">
        <v>145</v>
      </c>
      <c r="E1268" s="204" t="s">
        <v>19</v>
      </c>
      <c r="F1268" s="205" t="s">
        <v>1707</v>
      </c>
      <c r="G1268" s="202"/>
      <c r="H1268" s="206">
        <v>600</v>
      </c>
      <c r="I1268" s="207"/>
      <c r="J1268" s="202"/>
      <c r="K1268" s="202"/>
      <c r="L1268" s="208"/>
      <c r="M1268" s="209"/>
      <c r="N1268" s="210"/>
      <c r="O1268" s="210"/>
      <c r="P1268" s="210"/>
      <c r="Q1268" s="210"/>
      <c r="R1268" s="210"/>
      <c r="S1268" s="210"/>
      <c r="T1268" s="211"/>
      <c r="AT1268" s="212" t="s">
        <v>145</v>
      </c>
      <c r="AU1268" s="212" t="s">
        <v>85</v>
      </c>
      <c r="AV1268" s="13" t="s">
        <v>85</v>
      </c>
      <c r="AW1268" s="13" t="s">
        <v>35</v>
      </c>
      <c r="AX1268" s="13" t="s">
        <v>75</v>
      </c>
      <c r="AY1268" s="212" t="s">
        <v>137</v>
      </c>
    </row>
    <row r="1269" spans="2:51" s="14" customFormat="1" ht="11.25">
      <c r="B1269" s="213"/>
      <c r="C1269" s="214"/>
      <c r="D1269" s="203" t="s">
        <v>145</v>
      </c>
      <c r="E1269" s="215" t="s">
        <v>19</v>
      </c>
      <c r="F1269" s="216" t="s">
        <v>147</v>
      </c>
      <c r="G1269" s="214"/>
      <c r="H1269" s="217">
        <v>2000</v>
      </c>
      <c r="I1269" s="218"/>
      <c r="J1269" s="214"/>
      <c r="K1269" s="214"/>
      <c r="L1269" s="219"/>
      <c r="M1269" s="220"/>
      <c r="N1269" s="221"/>
      <c r="O1269" s="221"/>
      <c r="P1269" s="221"/>
      <c r="Q1269" s="221"/>
      <c r="R1269" s="221"/>
      <c r="S1269" s="221"/>
      <c r="T1269" s="222"/>
      <c r="AT1269" s="223" t="s">
        <v>145</v>
      </c>
      <c r="AU1269" s="223" t="s">
        <v>85</v>
      </c>
      <c r="AV1269" s="14" t="s">
        <v>144</v>
      </c>
      <c r="AW1269" s="14" t="s">
        <v>35</v>
      </c>
      <c r="AX1269" s="14" t="s">
        <v>83</v>
      </c>
      <c r="AY1269" s="223" t="s">
        <v>137</v>
      </c>
    </row>
    <row r="1270" spans="1:65" s="2" customFormat="1" ht="16.5" customHeight="1">
      <c r="A1270" s="35"/>
      <c r="B1270" s="36"/>
      <c r="C1270" s="234" t="s">
        <v>2094</v>
      </c>
      <c r="D1270" s="234" t="s">
        <v>218</v>
      </c>
      <c r="E1270" s="235" t="s">
        <v>2095</v>
      </c>
      <c r="F1270" s="236" t="s">
        <v>2096</v>
      </c>
      <c r="G1270" s="237" t="s">
        <v>177</v>
      </c>
      <c r="H1270" s="238">
        <v>2</v>
      </c>
      <c r="I1270" s="239"/>
      <c r="J1270" s="240">
        <f>ROUND(I1270*H1270,2)</f>
        <v>0</v>
      </c>
      <c r="K1270" s="236" t="s">
        <v>143</v>
      </c>
      <c r="L1270" s="241"/>
      <c r="M1270" s="242" t="s">
        <v>19</v>
      </c>
      <c r="N1270" s="243" t="s">
        <v>46</v>
      </c>
      <c r="O1270" s="65"/>
      <c r="P1270" s="197">
        <f>O1270*H1270</f>
        <v>0</v>
      </c>
      <c r="Q1270" s="197">
        <v>0</v>
      </c>
      <c r="R1270" s="197">
        <f>Q1270*H1270</f>
        <v>0</v>
      </c>
      <c r="S1270" s="197">
        <v>0</v>
      </c>
      <c r="T1270" s="198">
        <f>S1270*H1270</f>
        <v>0</v>
      </c>
      <c r="U1270" s="35"/>
      <c r="V1270" s="35"/>
      <c r="W1270" s="35"/>
      <c r="X1270" s="35"/>
      <c r="Y1270" s="35"/>
      <c r="Z1270" s="35"/>
      <c r="AA1270" s="35"/>
      <c r="AB1270" s="35"/>
      <c r="AC1270" s="35"/>
      <c r="AD1270" s="35"/>
      <c r="AE1270" s="35"/>
      <c r="AR1270" s="199" t="s">
        <v>207</v>
      </c>
      <c r="AT1270" s="199" t="s">
        <v>218</v>
      </c>
      <c r="AU1270" s="199" t="s">
        <v>85</v>
      </c>
      <c r="AY1270" s="18" t="s">
        <v>137</v>
      </c>
      <c r="BE1270" s="200">
        <f>IF(N1270="základní",J1270,0)</f>
        <v>0</v>
      </c>
      <c r="BF1270" s="200">
        <f>IF(N1270="snížená",J1270,0)</f>
        <v>0</v>
      </c>
      <c r="BG1270" s="200">
        <f>IF(N1270="zákl. přenesená",J1270,0)</f>
        <v>0</v>
      </c>
      <c r="BH1270" s="200">
        <f>IF(N1270="sníž. přenesená",J1270,0)</f>
        <v>0</v>
      </c>
      <c r="BI1270" s="200">
        <f>IF(N1270="nulová",J1270,0)</f>
        <v>0</v>
      </c>
      <c r="BJ1270" s="18" t="s">
        <v>83</v>
      </c>
      <c r="BK1270" s="200">
        <f>ROUND(I1270*H1270,2)</f>
        <v>0</v>
      </c>
      <c r="BL1270" s="18" t="s">
        <v>178</v>
      </c>
      <c r="BM1270" s="199" t="s">
        <v>2097</v>
      </c>
    </row>
    <row r="1271" spans="2:51" s="15" customFormat="1" ht="11.25">
      <c r="B1271" s="224"/>
      <c r="C1271" s="225"/>
      <c r="D1271" s="203" t="s">
        <v>145</v>
      </c>
      <c r="E1271" s="226" t="s">
        <v>19</v>
      </c>
      <c r="F1271" s="227" t="s">
        <v>2098</v>
      </c>
      <c r="G1271" s="225"/>
      <c r="H1271" s="226" t="s">
        <v>19</v>
      </c>
      <c r="I1271" s="228"/>
      <c r="J1271" s="225"/>
      <c r="K1271" s="225"/>
      <c r="L1271" s="229"/>
      <c r="M1271" s="230"/>
      <c r="N1271" s="231"/>
      <c r="O1271" s="231"/>
      <c r="P1271" s="231"/>
      <c r="Q1271" s="231"/>
      <c r="R1271" s="231"/>
      <c r="S1271" s="231"/>
      <c r="T1271" s="232"/>
      <c r="AT1271" s="233" t="s">
        <v>145</v>
      </c>
      <c r="AU1271" s="233" t="s">
        <v>85</v>
      </c>
      <c r="AV1271" s="15" t="s">
        <v>83</v>
      </c>
      <c r="AW1271" s="15" t="s">
        <v>35</v>
      </c>
      <c r="AX1271" s="15" t="s">
        <v>75</v>
      </c>
      <c r="AY1271" s="233" t="s">
        <v>137</v>
      </c>
    </row>
    <row r="1272" spans="2:51" s="13" customFormat="1" ht="11.25">
      <c r="B1272" s="201"/>
      <c r="C1272" s="202"/>
      <c r="D1272" s="203" t="s">
        <v>145</v>
      </c>
      <c r="E1272" s="204" t="s">
        <v>19</v>
      </c>
      <c r="F1272" s="205" t="s">
        <v>2099</v>
      </c>
      <c r="G1272" s="202"/>
      <c r="H1272" s="206">
        <v>2</v>
      </c>
      <c r="I1272" s="207"/>
      <c r="J1272" s="202"/>
      <c r="K1272" s="202"/>
      <c r="L1272" s="208"/>
      <c r="M1272" s="209"/>
      <c r="N1272" s="210"/>
      <c r="O1272" s="210"/>
      <c r="P1272" s="210"/>
      <c r="Q1272" s="210"/>
      <c r="R1272" s="210"/>
      <c r="S1272" s="210"/>
      <c r="T1272" s="211"/>
      <c r="AT1272" s="212" t="s">
        <v>145</v>
      </c>
      <c r="AU1272" s="212" t="s">
        <v>85</v>
      </c>
      <c r="AV1272" s="13" t="s">
        <v>85</v>
      </c>
      <c r="AW1272" s="13" t="s">
        <v>35</v>
      </c>
      <c r="AX1272" s="13" t="s">
        <v>75</v>
      </c>
      <c r="AY1272" s="212" t="s">
        <v>137</v>
      </c>
    </row>
    <row r="1273" spans="2:51" s="14" customFormat="1" ht="11.25">
      <c r="B1273" s="213"/>
      <c r="C1273" s="214"/>
      <c r="D1273" s="203" t="s">
        <v>145</v>
      </c>
      <c r="E1273" s="215" t="s">
        <v>19</v>
      </c>
      <c r="F1273" s="216" t="s">
        <v>147</v>
      </c>
      <c r="G1273" s="214"/>
      <c r="H1273" s="217">
        <v>2</v>
      </c>
      <c r="I1273" s="218"/>
      <c r="J1273" s="214"/>
      <c r="K1273" s="214"/>
      <c r="L1273" s="219"/>
      <c r="M1273" s="220"/>
      <c r="N1273" s="221"/>
      <c r="O1273" s="221"/>
      <c r="P1273" s="221"/>
      <c r="Q1273" s="221"/>
      <c r="R1273" s="221"/>
      <c r="S1273" s="221"/>
      <c r="T1273" s="222"/>
      <c r="AT1273" s="223" t="s">
        <v>145</v>
      </c>
      <c r="AU1273" s="223" t="s">
        <v>85</v>
      </c>
      <c r="AV1273" s="14" t="s">
        <v>144</v>
      </c>
      <c r="AW1273" s="14" t="s">
        <v>35</v>
      </c>
      <c r="AX1273" s="14" t="s">
        <v>83</v>
      </c>
      <c r="AY1273" s="223" t="s">
        <v>137</v>
      </c>
    </row>
    <row r="1274" spans="1:65" s="2" customFormat="1" ht="21.75" customHeight="1">
      <c r="A1274" s="35"/>
      <c r="B1274" s="36"/>
      <c r="C1274" s="188" t="s">
        <v>1334</v>
      </c>
      <c r="D1274" s="188" t="s">
        <v>139</v>
      </c>
      <c r="E1274" s="189" t="s">
        <v>2100</v>
      </c>
      <c r="F1274" s="190" t="s">
        <v>2101</v>
      </c>
      <c r="G1274" s="191" t="s">
        <v>177</v>
      </c>
      <c r="H1274" s="192">
        <v>31.261</v>
      </c>
      <c r="I1274" s="193"/>
      <c r="J1274" s="194">
        <f>ROUND(I1274*H1274,2)</f>
        <v>0</v>
      </c>
      <c r="K1274" s="190" t="s">
        <v>143</v>
      </c>
      <c r="L1274" s="40"/>
      <c r="M1274" s="195" t="s">
        <v>19</v>
      </c>
      <c r="N1274" s="196" t="s">
        <v>46</v>
      </c>
      <c r="O1274" s="65"/>
      <c r="P1274" s="197">
        <f>O1274*H1274</f>
        <v>0</v>
      </c>
      <c r="Q1274" s="197">
        <v>0</v>
      </c>
      <c r="R1274" s="197">
        <f>Q1274*H1274</f>
        <v>0</v>
      </c>
      <c r="S1274" s="197">
        <v>0</v>
      </c>
      <c r="T1274" s="198">
        <f>S1274*H1274</f>
        <v>0</v>
      </c>
      <c r="U1274" s="35"/>
      <c r="V1274" s="35"/>
      <c r="W1274" s="35"/>
      <c r="X1274" s="35"/>
      <c r="Y1274" s="35"/>
      <c r="Z1274" s="35"/>
      <c r="AA1274" s="35"/>
      <c r="AB1274" s="35"/>
      <c r="AC1274" s="35"/>
      <c r="AD1274" s="35"/>
      <c r="AE1274" s="35"/>
      <c r="AR1274" s="199" t="s">
        <v>178</v>
      </c>
      <c r="AT1274" s="199" t="s">
        <v>139</v>
      </c>
      <c r="AU1274" s="199" t="s">
        <v>85</v>
      </c>
      <c r="AY1274" s="18" t="s">
        <v>137</v>
      </c>
      <c r="BE1274" s="200">
        <f>IF(N1274="základní",J1274,0)</f>
        <v>0</v>
      </c>
      <c r="BF1274" s="200">
        <f>IF(N1274="snížená",J1274,0)</f>
        <v>0</v>
      </c>
      <c r="BG1274" s="200">
        <f>IF(N1274="zákl. přenesená",J1274,0)</f>
        <v>0</v>
      </c>
      <c r="BH1274" s="200">
        <f>IF(N1274="sníž. přenesená",J1274,0)</f>
        <v>0</v>
      </c>
      <c r="BI1274" s="200">
        <f>IF(N1274="nulová",J1274,0)</f>
        <v>0</v>
      </c>
      <c r="BJ1274" s="18" t="s">
        <v>83</v>
      </c>
      <c r="BK1274" s="200">
        <f>ROUND(I1274*H1274,2)</f>
        <v>0</v>
      </c>
      <c r="BL1274" s="18" t="s">
        <v>178</v>
      </c>
      <c r="BM1274" s="199" t="s">
        <v>2102</v>
      </c>
    </row>
    <row r="1275" spans="2:63" s="12" customFormat="1" ht="22.9" customHeight="1">
      <c r="B1275" s="172"/>
      <c r="C1275" s="173"/>
      <c r="D1275" s="174" t="s">
        <v>74</v>
      </c>
      <c r="E1275" s="186" t="s">
        <v>2103</v>
      </c>
      <c r="F1275" s="186" t="s">
        <v>2104</v>
      </c>
      <c r="G1275" s="173"/>
      <c r="H1275" s="173"/>
      <c r="I1275" s="176"/>
      <c r="J1275" s="187">
        <f>BK1275</f>
        <v>0</v>
      </c>
      <c r="K1275" s="173"/>
      <c r="L1275" s="178"/>
      <c r="M1275" s="179"/>
      <c r="N1275" s="180"/>
      <c r="O1275" s="180"/>
      <c r="P1275" s="181">
        <f>SUM(P1276:P1296)</f>
        <v>0</v>
      </c>
      <c r="Q1275" s="180"/>
      <c r="R1275" s="181">
        <f>SUM(R1276:R1296)</f>
        <v>0</v>
      </c>
      <c r="S1275" s="180"/>
      <c r="T1275" s="182">
        <f>SUM(T1276:T1296)</f>
        <v>0</v>
      </c>
      <c r="AR1275" s="183" t="s">
        <v>85</v>
      </c>
      <c r="AT1275" s="184" t="s">
        <v>74</v>
      </c>
      <c r="AU1275" s="184" t="s">
        <v>83</v>
      </c>
      <c r="AY1275" s="183" t="s">
        <v>137</v>
      </c>
      <c r="BK1275" s="185">
        <f>SUM(BK1276:BK1296)</f>
        <v>0</v>
      </c>
    </row>
    <row r="1276" spans="1:65" s="2" customFormat="1" ht="21.75" customHeight="1">
      <c r="A1276" s="35"/>
      <c r="B1276" s="36"/>
      <c r="C1276" s="188" t="s">
        <v>2105</v>
      </c>
      <c r="D1276" s="188" t="s">
        <v>139</v>
      </c>
      <c r="E1276" s="189" t="s">
        <v>2106</v>
      </c>
      <c r="F1276" s="190" t="s">
        <v>2107</v>
      </c>
      <c r="G1276" s="191" t="s">
        <v>216</v>
      </c>
      <c r="H1276" s="192">
        <v>2.56</v>
      </c>
      <c r="I1276" s="193"/>
      <c r="J1276" s="194">
        <f>ROUND(I1276*H1276,2)</f>
        <v>0</v>
      </c>
      <c r="K1276" s="190" t="s">
        <v>143</v>
      </c>
      <c r="L1276" s="40"/>
      <c r="M1276" s="195" t="s">
        <v>19</v>
      </c>
      <c r="N1276" s="196" t="s">
        <v>46</v>
      </c>
      <c r="O1276" s="65"/>
      <c r="P1276" s="197">
        <f>O1276*H1276</f>
        <v>0</v>
      </c>
      <c r="Q1276" s="197">
        <v>0</v>
      </c>
      <c r="R1276" s="197">
        <f>Q1276*H1276</f>
        <v>0</v>
      </c>
      <c r="S1276" s="197">
        <v>0</v>
      </c>
      <c r="T1276" s="198">
        <f>S1276*H1276</f>
        <v>0</v>
      </c>
      <c r="U1276" s="35"/>
      <c r="V1276" s="35"/>
      <c r="W1276" s="35"/>
      <c r="X1276" s="35"/>
      <c r="Y1276" s="35"/>
      <c r="Z1276" s="35"/>
      <c r="AA1276" s="35"/>
      <c r="AB1276" s="35"/>
      <c r="AC1276" s="35"/>
      <c r="AD1276" s="35"/>
      <c r="AE1276" s="35"/>
      <c r="AR1276" s="199" t="s">
        <v>178</v>
      </c>
      <c r="AT1276" s="199" t="s">
        <v>139</v>
      </c>
      <c r="AU1276" s="199" t="s">
        <v>85</v>
      </c>
      <c r="AY1276" s="18" t="s">
        <v>137</v>
      </c>
      <c r="BE1276" s="200">
        <f>IF(N1276="základní",J1276,0)</f>
        <v>0</v>
      </c>
      <c r="BF1276" s="200">
        <f>IF(N1276="snížená",J1276,0)</f>
        <v>0</v>
      </c>
      <c r="BG1276" s="200">
        <f>IF(N1276="zákl. přenesená",J1276,0)</f>
        <v>0</v>
      </c>
      <c r="BH1276" s="200">
        <f>IF(N1276="sníž. přenesená",J1276,0)</f>
        <v>0</v>
      </c>
      <c r="BI1276" s="200">
        <f>IF(N1276="nulová",J1276,0)</f>
        <v>0</v>
      </c>
      <c r="BJ1276" s="18" t="s">
        <v>83</v>
      </c>
      <c r="BK1276" s="200">
        <f>ROUND(I1276*H1276,2)</f>
        <v>0</v>
      </c>
      <c r="BL1276" s="18" t="s">
        <v>178</v>
      </c>
      <c r="BM1276" s="199" t="s">
        <v>2108</v>
      </c>
    </row>
    <row r="1277" spans="2:51" s="15" customFormat="1" ht="11.25">
      <c r="B1277" s="224"/>
      <c r="C1277" s="225"/>
      <c r="D1277" s="203" t="s">
        <v>145</v>
      </c>
      <c r="E1277" s="226" t="s">
        <v>19</v>
      </c>
      <c r="F1277" s="227" t="s">
        <v>2109</v>
      </c>
      <c r="G1277" s="225"/>
      <c r="H1277" s="226" t="s">
        <v>19</v>
      </c>
      <c r="I1277" s="228"/>
      <c r="J1277" s="225"/>
      <c r="K1277" s="225"/>
      <c r="L1277" s="229"/>
      <c r="M1277" s="230"/>
      <c r="N1277" s="231"/>
      <c r="O1277" s="231"/>
      <c r="P1277" s="231"/>
      <c r="Q1277" s="231"/>
      <c r="R1277" s="231"/>
      <c r="S1277" s="231"/>
      <c r="T1277" s="232"/>
      <c r="AT1277" s="233" t="s">
        <v>145</v>
      </c>
      <c r="AU1277" s="233" t="s">
        <v>85</v>
      </c>
      <c r="AV1277" s="15" t="s">
        <v>83</v>
      </c>
      <c r="AW1277" s="15" t="s">
        <v>35</v>
      </c>
      <c r="AX1277" s="15" t="s">
        <v>75</v>
      </c>
      <c r="AY1277" s="233" t="s">
        <v>137</v>
      </c>
    </row>
    <row r="1278" spans="2:51" s="13" customFormat="1" ht="11.25">
      <c r="B1278" s="201"/>
      <c r="C1278" s="202"/>
      <c r="D1278" s="203" t="s">
        <v>145</v>
      </c>
      <c r="E1278" s="204" t="s">
        <v>19</v>
      </c>
      <c r="F1278" s="205" t="s">
        <v>2110</v>
      </c>
      <c r="G1278" s="202"/>
      <c r="H1278" s="206">
        <v>2.56</v>
      </c>
      <c r="I1278" s="207"/>
      <c r="J1278" s="202"/>
      <c r="K1278" s="202"/>
      <c r="L1278" s="208"/>
      <c r="M1278" s="209"/>
      <c r="N1278" s="210"/>
      <c r="O1278" s="210"/>
      <c r="P1278" s="210"/>
      <c r="Q1278" s="210"/>
      <c r="R1278" s="210"/>
      <c r="S1278" s="210"/>
      <c r="T1278" s="211"/>
      <c r="AT1278" s="212" t="s">
        <v>145</v>
      </c>
      <c r="AU1278" s="212" t="s">
        <v>85</v>
      </c>
      <c r="AV1278" s="13" t="s">
        <v>85</v>
      </c>
      <c r="AW1278" s="13" t="s">
        <v>35</v>
      </c>
      <c r="AX1278" s="13" t="s">
        <v>75</v>
      </c>
      <c r="AY1278" s="212" t="s">
        <v>137</v>
      </c>
    </row>
    <row r="1279" spans="2:51" s="14" customFormat="1" ht="11.25">
      <c r="B1279" s="213"/>
      <c r="C1279" s="214"/>
      <c r="D1279" s="203" t="s">
        <v>145</v>
      </c>
      <c r="E1279" s="215" t="s">
        <v>19</v>
      </c>
      <c r="F1279" s="216" t="s">
        <v>147</v>
      </c>
      <c r="G1279" s="214"/>
      <c r="H1279" s="217">
        <v>2.56</v>
      </c>
      <c r="I1279" s="218"/>
      <c r="J1279" s="214"/>
      <c r="K1279" s="214"/>
      <c r="L1279" s="219"/>
      <c r="M1279" s="220"/>
      <c r="N1279" s="221"/>
      <c r="O1279" s="221"/>
      <c r="P1279" s="221"/>
      <c r="Q1279" s="221"/>
      <c r="R1279" s="221"/>
      <c r="S1279" s="221"/>
      <c r="T1279" s="222"/>
      <c r="AT1279" s="223" t="s">
        <v>145</v>
      </c>
      <c r="AU1279" s="223" t="s">
        <v>85</v>
      </c>
      <c r="AV1279" s="14" t="s">
        <v>144</v>
      </c>
      <c r="AW1279" s="14" t="s">
        <v>35</v>
      </c>
      <c r="AX1279" s="14" t="s">
        <v>83</v>
      </c>
      <c r="AY1279" s="223" t="s">
        <v>137</v>
      </c>
    </row>
    <row r="1280" spans="1:65" s="2" customFormat="1" ht="21.75" customHeight="1">
      <c r="A1280" s="35"/>
      <c r="B1280" s="36"/>
      <c r="C1280" s="188" t="s">
        <v>1337</v>
      </c>
      <c r="D1280" s="188" t="s">
        <v>139</v>
      </c>
      <c r="E1280" s="189" t="s">
        <v>2111</v>
      </c>
      <c r="F1280" s="190" t="s">
        <v>2112</v>
      </c>
      <c r="G1280" s="191" t="s">
        <v>224</v>
      </c>
      <c r="H1280" s="192">
        <v>8</v>
      </c>
      <c r="I1280" s="193"/>
      <c r="J1280" s="194">
        <f>ROUND(I1280*H1280,2)</f>
        <v>0</v>
      </c>
      <c r="K1280" s="190" t="s">
        <v>143</v>
      </c>
      <c r="L1280" s="40"/>
      <c r="M1280" s="195" t="s">
        <v>19</v>
      </c>
      <c r="N1280" s="196" t="s">
        <v>46</v>
      </c>
      <c r="O1280" s="65"/>
      <c r="P1280" s="197">
        <f>O1280*H1280</f>
        <v>0</v>
      </c>
      <c r="Q1280" s="197">
        <v>0</v>
      </c>
      <c r="R1280" s="197">
        <f>Q1280*H1280</f>
        <v>0</v>
      </c>
      <c r="S1280" s="197">
        <v>0</v>
      </c>
      <c r="T1280" s="198">
        <f>S1280*H1280</f>
        <v>0</v>
      </c>
      <c r="U1280" s="35"/>
      <c r="V1280" s="35"/>
      <c r="W1280" s="35"/>
      <c r="X1280" s="35"/>
      <c r="Y1280" s="35"/>
      <c r="Z1280" s="35"/>
      <c r="AA1280" s="35"/>
      <c r="AB1280" s="35"/>
      <c r="AC1280" s="35"/>
      <c r="AD1280" s="35"/>
      <c r="AE1280" s="35"/>
      <c r="AR1280" s="199" t="s">
        <v>178</v>
      </c>
      <c r="AT1280" s="199" t="s">
        <v>139</v>
      </c>
      <c r="AU1280" s="199" t="s">
        <v>85</v>
      </c>
      <c r="AY1280" s="18" t="s">
        <v>137</v>
      </c>
      <c r="BE1280" s="200">
        <f>IF(N1280="základní",J1280,0)</f>
        <v>0</v>
      </c>
      <c r="BF1280" s="200">
        <f>IF(N1280="snížená",J1280,0)</f>
        <v>0</v>
      </c>
      <c r="BG1280" s="200">
        <f>IF(N1280="zákl. přenesená",J1280,0)</f>
        <v>0</v>
      </c>
      <c r="BH1280" s="200">
        <f>IF(N1280="sníž. přenesená",J1280,0)</f>
        <v>0</v>
      </c>
      <c r="BI1280" s="200">
        <f>IF(N1280="nulová",J1280,0)</f>
        <v>0</v>
      </c>
      <c r="BJ1280" s="18" t="s">
        <v>83</v>
      </c>
      <c r="BK1280" s="200">
        <f>ROUND(I1280*H1280,2)</f>
        <v>0</v>
      </c>
      <c r="BL1280" s="18" t="s">
        <v>178</v>
      </c>
      <c r="BM1280" s="199" t="s">
        <v>2113</v>
      </c>
    </row>
    <row r="1281" spans="2:51" s="13" customFormat="1" ht="11.25">
      <c r="B1281" s="201"/>
      <c r="C1281" s="202"/>
      <c r="D1281" s="203" t="s">
        <v>145</v>
      </c>
      <c r="E1281" s="204" t="s">
        <v>19</v>
      </c>
      <c r="F1281" s="205" t="s">
        <v>2114</v>
      </c>
      <c r="G1281" s="202"/>
      <c r="H1281" s="206">
        <v>8</v>
      </c>
      <c r="I1281" s="207"/>
      <c r="J1281" s="202"/>
      <c r="K1281" s="202"/>
      <c r="L1281" s="208"/>
      <c r="M1281" s="209"/>
      <c r="N1281" s="210"/>
      <c r="O1281" s="210"/>
      <c r="P1281" s="210"/>
      <c r="Q1281" s="210"/>
      <c r="R1281" s="210"/>
      <c r="S1281" s="210"/>
      <c r="T1281" s="211"/>
      <c r="AT1281" s="212" t="s">
        <v>145</v>
      </c>
      <c r="AU1281" s="212" t="s">
        <v>85</v>
      </c>
      <c r="AV1281" s="13" t="s">
        <v>85</v>
      </c>
      <c r="AW1281" s="13" t="s">
        <v>35</v>
      </c>
      <c r="AX1281" s="13" t="s">
        <v>75</v>
      </c>
      <c r="AY1281" s="212" t="s">
        <v>137</v>
      </c>
    </row>
    <row r="1282" spans="2:51" s="14" customFormat="1" ht="11.25">
      <c r="B1282" s="213"/>
      <c r="C1282" s="214"/>
      <c r="D1282" s="203" t="s">
        <v>145</v>
      </c>
      <c r="E1282" s="215" t="s">
        <v>19</v>
      </c>
      <c r="F1282" s="216" t="s">
        <v>147</v>
      </c>
      <c r="G1282" s="214"/>
      <c r="H1282" s="217">
        <v>8</v>
      </c>
      <c r="I1282" s="218"/>
      <c r="J1282" s="214"/>
      <c r="K1282" s="214"/>
      <c r="L1282" s="219"/>
      <c r="M1282" s="220"/>
      <c r="N1282" s="221"/>
      <c r="O1282" s="221"/>
      <c r="P1282" s="221"/>
      <c r="Q1282" s="221"/>
      <c r="R1282" s="221"/>
      <c r="S1282" s="221"/>
      <c r="T1282" s="222"/>
      <c r="AT1282" s="223" t="s">
        <v>145</v>
      </c>
      <c r="AU1282" s="223" t="s">
        <v>85</v>
      </c>
      <c r="AV1282" s="14" t="s">
        <v>144</v>
      </c>
      <c r="AW1282" s="14" t="s">
        <v>35</v>
      </c>
      <c r="AX1282" s="14" t="s">
        <v>83</v>
      </c>
      <c r="AY1282" s="223" t="s">
        <v>137</v>
      </c>
    </row>
    <row r="1283" spans="1:65" s="2" customFormat="1" ht="21.75" customHeight="1">
      <c r="A1283" s="35"/>
      <c r="B1283" s="36"/>
      <c r="C1283" s="188" t="s">
        <v>2115</v>
      </c>
      <c r="D1283" s="188" t="s">
        <v>139</v>
      </c>
      <c r="E1283" s="189" t="s">
        <v>2116</v>
      </c>
      <c r="F1283" s="190" t="s">
        <v>2117</v>
      </c>
      <c r="G1283" s="191" t="s">
        <v>224</v>
      </c>
      <c r="H1283" s="192">
        <v>2.56</v>
      </c>
      <c r="I1283" s="193"/>
      <c r="J1283" s="194">
        <f>ROUND(I1283*H1283,2)</f>
        <v>0</v>
      </c>
      <c r="K1283" s="190" t="s">
        <v>143</v>
      </c>
      <c r="L1283" s="40"/>
      <c r="M1283" s="195" t="s">
        <v>19</v>
      </c>
      <c r="N1283" s="196" t="s">
        <v>46</v>
      </c>
      <c r="O1283" s="65"/>
      <c r="P1283" s="197">
        <f>O1283*H1283</f>
        <v>0</v>
      </c>
      <c r="Q1283" s="197">
        <v>0</v>
      </c>
      <c r="R1283" s="197">
        <f>Q1283*H1283</f>
        <v>0</v>
      </c>
      <c r="S1283" s="197">
        <v>0</v>
      </c>
      <c r="T1283" s="198">
        <f>S1283*H1283</f>
        <v>0</v>
      </c>
      <c r="U1283" s="35"/>
      <c r="V1283" s="35"/>
      <c r="W1283" s="35"/>
      <c r="X1283" s="35"/>
      <c r="Y1283" s="35"/>
      <c r="Z1283" s="35"/>
      <c r="AA1283" s="35"/>
      <c r="AB1283" s="35"/>
      <c r="AC1283" s="35"/>
      <c r="AD1283" s="35"/>
      <c r="AE1283" s="35"/>
      <c r="AR1283" s="199" t="s">
        <v>178</v>
      </c>
      <c r="AT1283" s="199" t="s">
        <v>139</v>
      </c>
      <c r="AU1283" s="199" t="s">
        <v>85</v>
      </c>
      <c r="AY1283" s="18" t="s">
        <v>137</v>
      </c>
      <c r="BE1283" s="200">
        <f>IF(N1283="základní",J1283,0)</f>
        <v>0</v>
      </c>
      <c r="BF1283" s="200">
        <f>IF(N1283="snížená",J1283,0)</f>
        <v>0</v>
      </c>
      <c r="BG1283" s="200">
        <f>IF(N1283="zákl. přenesená",J1283,0)</f>
        <v>0</v>
      </c>
      <c r="BH1283" s="200">
        <f>IF(N1283="sníž. přenesená",J1283,0)</f>
        <v>0</v>
      </c>
      <c r="BI1283" s="200">
        <f>IF(N1283="nulová",J1283,0)</f>
        <v>0</v>
      </c>
      <c r="BJ1283" s="18" t="s">
        <v>83</v>
      </c>
      <c r="BK1283" s="200">
        <f>ROUND(I1283*H1283,2)</f>
        <v>0</v>
      </c>
      <c r="BL1283" s="18" t="s">
        <v>178</v>
      </c>
      <c r="BM1283" s="199" t="s">
        <v>2118</v>
      </c>
    </row>
    <row r="1284" spans="2:51" s="13" customFormat="1" ht="11.25">
      <c r="B1284" s="201"/>
      <c r="C1284" s="202"/>
      <c r="D1284" s="203" t="s">
        <v>145</v>
      </c>
      <c r="E1284" s="204" t="s">
        <v>19</v>
      </c>
      <c r="F1284" s="205" t="s">
        <v>2119</v>
      </c>
      <c r="G1284" s="202"/>
      <c r="H1284" s="206">
        <v>2.56</v>
      </c>
      <c r="I1284" s="207"/>
      <c r="J1284" s="202"/>
      <c r="K1284" s="202"/>
      <c r="L1284" s="208"/>
      <c r="M1284" s="209"/>
      <c r="N1284" s="210"/>
      <c r="O1284" s="210"/>
      <c r="P1284" s="210"/>
      <c r="Q1284" s="210"/>
      <c r="R1284" s="210"/>
      <c r="S1284" s="210"/>
      <c r="T1284" s="211"/>
      <c r="AT1284" s="212" t="s">
        <v>145</v>
      </c>
      <c r="AU1284" s="212" t="s">
        <v>85</v>
      </c>
      <c r="AV1284" s="13" t="s">
        <v>85</v>
      </c>
      <c r="AW1284" s="13" t="s">
        <v>35</v>
      </c>
      <c r="AX1284" s="13" t="s">
        <v>75</v>
      </c>
      <c r="AY1284" s="212" t="s">
        <v>137</v>
      </c>
    </row>
    <row r="1285" spans="2:51" s="14" customFormat="1" ht="11.25">
      <c r="B1285" s="213"/>
      <c r="C1285" s="214"/>
      <c r="D1285" s="203" t="s">
        <v>145</v>
      </c>
      <c r="E1285" s="215" t="s">
        <v>19</v>
      </c>
      <c r="F1285" s="216" t="s">
        <v>147</v>
      </c>
      <c r="G1285" s="214"/>
      <c r="H1285" s="217">
        <v>2.56</v>
      </c>
      <c r="I1285" s="218"/>
      <c r="J1285" s="214"/>
      <c r="K1285" s="214"/>
      <c r="L1285" s="219"/>
      <c r="M1285" s="220"/>
      <c r="N1285" s="221"/>
      <c r="O1285" s="221"/>
      <c r="P1285" s="221"/>
      <c r="Q1285" s="221"/>
      <c r="R1285" s="221"/>
      <c r="S1285" s="221"/>
      <c r="T1285" s="222"/>
      <c r="AT1285" s="223" t="s">
        <v>145</v>
      </c>
      <c r="AU1285" s="223" t="s">
        <v>85</v>
      </c>
      <c r="AV1285" s="14" t="s">
        <v>144</v>
      </c>
      <c r="AW1285" s="14" t="s">
        <v>35</v>
      </c>
      <c r="AX1285" s="14" t="s">
        <v>83</v>
      </c>
      <c r="AY1285" s="223" t="s">
        <v>137</v>
      </c>
    </row>
    <row r="1286" spans="1:65" s="2" customFormat="1" ht="21.75" customHeight="1">
      <c r="A1286" s="35"/>
      <c r="B1286" s="36"/>
      <c r="C1286" s="188" t="s">
        <v>1342</v>
      </c>
      <c r="D1286" s="188" t="s">
        <v>139</v>
      </c>
      <c r="E1286" s="189" t="s">
        <v>2120</v>
      </c>
      <c r="F1286" s="190" t="s">
        <v>2121</v>
      </c>
      <c r="G1286" s="191" t="s">
        <v>216</v>
      </c>
      <c r="H1286" s="192">
        <v>2.56</v>
      </c>
      <c r="I1286" s="193"/>
      <c r="J1286" s="194">
        <f>ROUND(I1286*H1286,2)</f>
        <v>0</v>
      </c>
      <c r="K1286" s="190" t="s">
        <v>143</v>
      </c>
      <c r="L1286" s="40"/>
      <c r="M1286" s="195" t="s">
        <v>19</v>
      </c>
      <c r="N1286" s="196" t="s">
        <v>46</v>
      </c>
      <c r="O1286" s="65"/>
      <c r="P1286" s="197">
        <f>O1286*H1286</f>
        <v>0</v>
      </c>
      <c r="Q1286" s="197">
        <v>0</v>
      </c>
      <c r="R1286" s="197">
        <f>Q1286*H1286</f>
        <v>0</v>
      </c>
      <c r="S1286" s="197">
        <v>0</v>
      </c>
      <c r="T1286" s="198">
        <f>S1286*H1286</f>
        <v>0</v>
      </c>
      <c r="U1286" s="35"/>
      <c r="V1286" s="35"/>
      <c r="W1286" s="35"/>
      <c r="X1286" s="35"/>
      <c r="Y1286" s="35"/>
      <c r="Z1286" s="35"/>
      <c r="AA1286" s="35"/>
      <c r="AB1286" s="35"/>
      <c r="AC1286" s="35"/>
      <c r="AD1286" s="35"/>
      <c r="AE1286" s="35"/>
      <c r="AR1286" s="199" t="s">
        <v>178</v>
      </c>
      <c r="AT1286" s="199" t="s">
        <v>139</v>
      </c>
      <c r="AU1286" s="199" t="s">
        <v>85</v>
      </c>
      <c r="AY1286" s="18" t="s">
        <v>137</v>
      </c>
      <c r="BE1286" s="200">
        <f>IF(N1286="základní",J1286,0)</f>
        <v>0</v>
      </c>
      <c r="BF1286" s="200">
        <f>IF(N1286="snížená",J1286,0)</f>
        <v>0</v>
      </c>
      <c r="BG1286" s="200">
        <f>IF(N1286="zákl. přenesená",J1286,0)</f>
        <v>0</v>
      </c>
      <c r="BH1286" s="200">
        <f>IF(N1286="sníž. přenesená",J1286,0)</f>
        <v>0</v>
      </c>
      <c r="BI1286" s="200">
        <f>IF(N1286="nulová",J1286,0)</f>
        <v>0</v>
      </c>
      <c r="BJ1286" s="18" t="s">
        <v>83</v>
      </c>
      <c r="BK1286" s="200">
        <f>ROUND(I1286*H1286,2)</f>
        <v>0</v>
      </c>
      <c r="BL1286" s="18" t="s">
        <v>178</v>
      </c>
      <c r="BM1286" s="199" t="s">
        <v>2122</v>
      </c>
    </row>
    <row r="1287" spans="1:65" s="2" customFormat="1" ht="21.75" customHeight="1">
      <c r="A1287" s="35"/>
      <c r="B1287" s="36"/>
      <c r="C1287" s="188" t="s">
        <v>2123</v>
      </c>
      <c r="D1287" s="188" t="s">
        <v>139</v>
      </c>
      <c r="E1287" s="189" t="s">
        <v>2124</v>
      </c>
      <c r="F1287" s="190" t="s">
        <v>2125</v>
      </c>
      <c r="G1287" s="191" t="s">
        <v>216</v>
      </c>
      <c r="H1287" s="192">
        <v>2.56</v>
      </c>
      <c r="I1287" s="193"/>
      <c r="J1287" s="194">
        <f>ROUND(I1287*H1287,2)</f>
        <v>0</v>
      </c>
      <c r="K1287" s="190" t="s">
        <v>143</v>
      </c>
      <c r="L1287" s="40"/>
      <c r="M1287" s="195" t="s">
        <v>19</v>
      </c>
      <c r="N1287" s="196" t="s">
        <v>46</v>
      </c>
      <c r="O1287" s="65"/>
      <c r="P1287" s="197">
        <f>O1287*H1287</f>
        <v>0</v>
      </c>
      <c r="Q1287" s="197">
        <v>0</v>
      </c>
      <c r="R1287" s="197">
        <f>Q1287*H1287</f>
        <v>0</v>
      </c>
      <c r="S1287" s="197">
        <v>0</v>
      </c>
      <c r="T1287" s="198">
        <f>S1287*H1287</f>
        <v>0</v>
      </c>
      <c r="U1287" s="35"/>
      <c r="V1287" s="35"/>
      <c r="W1287" s="35"/>
      <c r="X1287" s="35"/>
      <c r="Y1287" s="35"/>
      <c r="Z1287" s="35"/>
      <c r="AA1287" s="35"/>
      <c r="AB1287" s="35"/>
      <c r="AC1287" s="35"/>
      <c r="AD1287" s="35"/>
      <c r="AE1287" s="35"/>
      <c r="AR1287" s="199" t="s">
        <v>178</v>
      </c>
      <c r="AT1287" s="199" t="s">
        <v>139</v>
      </c>
      <c r="AU1287" s="199" t="s">
        <v>85</v>
      </c>
      <c r="AY1287" s="18" t="s">
        <v>137</v>
      </c>
      <c r="BE1287" s="200">
        <f>IF(N1287="základní",J1287,0)</f>
        <v>0</v>
      </c>
      <c r="BF1287" s="200">
        <f>IF(N1287="snížená",J1287,0)</f>
        <v>0</v>
      </c>
      <c r="BG1287" s="200">
        <f>IF(N1287="zákl. přenesená",J1287,0)</f>
        <v>0</v>
      </c>
      <c r="BH1287" s="200">
        <f>IF(N1287="sníž. přenesená",J1287,0)</f>
        <v>0</v>
      </c>
      <c r="BI1287" s="200">
        <f>IF(N1287="nulová",J1287,0)</f>
        <v>0</v>
      </c>
      <c r="BJ1287" s="18" t="s">
        <v>83</v>
      </c>
      <c r="BK1287" s="200">
        <f>ROUND(I1287*H1287,2)</f>
        <v>0</v>
      </c>
      <c r="BL1287" s="18" t="s">
        <v>178</v>
      </c>
      <c r="BM1287" s="199" t="s">
        <v>2126</v>
      </c>
    </row>
    <row r="1288" spans="1:65" s="2" customFormat="1" ht="16.5" customHeight="1">
      <c r="A1288" s="35"/>
      <c r="B1288" s="36"/>
      <c r="C1288" s="234" t="s">
        <v>1345</v>
      </c>
      <c r="D1288" s="234" t="s">
        <v>218</v>
      </c>
      <c r="E1288" s="235" t="s">
        <v>2127</v>
      </c>
      <c r="F1288" s="236" t="s">
        <v>2128</v>
      </c>
      <c r="G1288" s="237" t="s">
        <v>216</v>
      </c>
      <c r="H1288" s="238">
        <v>2.816</v>
      </c>
      <c r="I1288" s="239"/>
      <c r="J1288" s="240">
        <f>ROUND(I1288*H1288,2)</f>
        <v>0</v>
      </c>
      <c r="K1288" s="236" t="s">
        <v>143</v>
      </c>
      <c r="L1288" s="241"/>
      <c r="M1288" s="242" t="s">
        <v>19</v>
      </c>
      <c r="N1288" s="243" t="s">
        <v>46</v>
      </c>
      <c r="O1288" s="65"/>
      <c r="P1288" s="197">
        <f>O1288*H1288</f>
        <v>0</v>
      </c>
      <c r="Q1288" s="197">
        <v>0</v>
      </c>
      <c r="R1288" s="197">
        <f>Q1288*H1288</f>
        <v>0</v>
      </c>
      <c r="S1288" s="197">
        <v>0</v>
      </c>
      <c r="T1288" s="198">
        <f>S1288*H1288</f>
        <v>0</v>
      </c>
      <c r="U1288" s="35"/>
      <c r="V1288" s="35"/>
      <c r="W1288" s="35"/>
      <c r="X1288" s="35"/>
      <c r="Y1288" s="35"/>
      <c r="Z1288" s="35"/>
      <c r="AA1288" s="35"/>
      <c r="AB1288" s="35"/>
      <c r="AC1288" s="35"/>
      <c r="AD1288" s="35"/>
      <c r="AE1288" s="35"/>
      <c r="AR1288" s="199" t="s">
        <v>207</v>
      </c>
      <c r="AT1288" s="199" t="s">
        <v>218</v>
      </c>
      <c r="AU1288" s="199" t="s">
        <v>85</v>
      </c>
      <c r="AY1288" s="18" t="s">
        <v>137</v>
      </c>
      <c r="BE1288" s="200">
        <f>IF(N1288="základní",J1288,0)</f>
        <v>0</v>
      </c>
      <c r="BF1288" s="200">
        <f>IF(N1288="snížená",J1288,0)</f>
        <v>0</v>
      </c>
      <c r="BG1288" s="200">
        <f>IF(N1288="zákl. přenesená",J1288,0)</f>
        <v>0</v>
      </c>
      <c r="BH1288" s="200">
        <f>IF(N1288="sníž. přenesená",J1288,0)</f>
        <v>0</v>
      </c>
      <c r="BI1288" s="200">
        <f>IF(N1288="nulová",J1288,0)</f>
        <v>0</v>
      </c>
      <c r="BJ1288" s="18" t="s">
        <v>83</v>
      </c>
      <c r="BK1288" s="200">
        <f>ROUND(I1288*H1288,2)</f>
        <v>0</v>
      </c>
      <c r="BL1288" s="18" t="s">
        <v>178</v>
      </c>
      <c r="BM1288" s="199" t="s">
        <v>2129</v>
      </c>
    </row>
    <row r="1289" spans="2:51" s="13" customFormat="1" ht="11.25">
      <c r="B1289" s="201"/>
      <c r="C1289" s="202"/>
      <c r="D1289" s="203" t="s">
        <v>145</v>
      </c>
      <c r="E1289" s="204" t="s">
        <v>19</v>
      </c>
      <c r="F1289" s="205" t="s">
        <v>2130</v>
      </c>
      <c r="G1289" s="202"/>
      <c r="H1289" s="206">
        <v>2.816</v>
      </c>
      <c r="I1289" s="207"/>
      <c r="J1289" s="202"/>
      <c r="K1289" s="202"/>
      <c r="L1289" s="208"/>
      <c r="M1289" s="209"/>
      <c r="N1289" s="210"/>
      <c r="O1289" s="210"/>
      <c r="P1289" s="210"/>
      <c r="Q1289" s="210"/>
      <c r="R1289" s="210"/>
      <c r="S1289" s="210"/>
      <c r="T1289" s="211"/>
      <c r="AT1289" s="212" t="s">
        <v>145</v>
      </c>
      <c r="AU1289" s="212" t="s">
        <v>85</v>
      </c>
      <c r="AV1289" s="13" t="s">
        <v>85</v>
      </c>
      <c r="AW1289" s="13" t="s">
        <v>35</v>
      </c>
      <c r="AX1289" s="13" t="s">
        <v>75</v>
      </c>
      <c r="AY1289" s="212" t="s">
        <v>137</v>
      </c>
    </row>
    <row r="1290" spans="2:51" s="14" customFormat="1" ht="11.25">
      <c r="B1290" s="213"/>
      <c r="C1290" s="214"/>
      <c r="D1290" s="203" t="s">
        <v>145</v>
      </c>
      <c r="E1290" s="215" t="s">
        <v>19</v>
      </c>
      <c r="F1290" s="216" t="s">
        <v>147</v>
      </c>
      <c r="G1290" s="214"/>
      <c r="H1290" s="217">
        <v>2.816</v>
      </c>
      <c r="I1290" s="218"/>
      <c r="J1290" s="214"/>
      <c r="K1290" s="214"/>
      <c r="L1290" s="219"/>
      <c r="M1290" s="220"/>
      <c r="N1290" s="221"/>
      <c r="O1290" s="221"/>
      <c r="P1290" s="221"/>
      <c r="Q1290" s="221"/>
      <c r="R1290" s="221"/>
      <c r="S1290" s="221"/>
      <c r="T1290" s="222"/>
      <c r="AT1290" s="223" t="s">
        <v>145</v>
      </c>
      <c r="AU1290" s="223" t="s">
        <v>85</v>
      </c>
      <c r="AV1290" s="14" t="s">
        <v>144</v>
      </c>
      <c r="AW1290" s="14" t="s">
        <v>35</v>
      </c>
      <c r="AX1290" s="14" t="s">
        <v>83</v>
      </c>
      <c r="AY1290" s="223" t="s">
        <v>137</v>
      </c>
    </row>
    <row r="1291" spans="1:65" s="2" customFormat="1" ht="21.75" customHeight="1">
      <c r="A1291" s="35"/>
      <c r="B1291" s="36"/>
      <c r="C1291" s="188" t="s">
        <v>2131</v>
      </c>
      <c r="D1291" s="188" t="s">
        <v>139</v>
      </c>
      <c r="E1291" s="189" t="s">
        <v>2132</v>
      </c>
      <c r="F1291" s="190" t="s">
        <v>2133</v>
      </c>
      <c r="G1291" s="191" t="s">
        <v>216</v>
      </c>
      <c r="H1291" s="192">
        <v>2.56</v>
      </c>
      <c r="I1291" s="193"/>
      <c r="J1291" s="194">
        <f>ROUND(I1291*H1291,2)</f>
        <v>0</v>
      </c>
      <c r="K1291" s="190" t="s">
        <v>143</v>
      </c>
      <c r="L1291" s="40"/>
      <c r="M1291" s="195" t="s">
        <v>19</v>
      </c>
      <c r="N1291" s="196" t="s">
        <v>46</v>
      </c>
      <c r="O1291" s="65"/>
      <c r="P1291" s="197">
        <f>O1291*H1291</f>
        <v>0</v>
      </c>
      <c r="Q1291" s="197">
        <v>0</v>
      </c>
      <c r="R1291" s="197">
        <f>Q1291*H1291</f>
        <v>0</v>
      </c>
      <c r="S1291" s="197">
        <v>0</v>
      </c>
      <c r="T1291" s="198">
        <f>S1291*H1291</f>
        <v>0</v>
      </c>
      <c r="U1291" s="35"/>
      <c r="V1291" s="35"/>
      <c r="W1291" s="35"/>
      <c r="X1291" s="35"/>
      <c r="Y1291" s="35"/>
      <c r="Z1291" s="35"/>
      <c r="AA1291" s="35"/>
      <c r="AB1291" s="35"/>
      <c r="AC1291" s="35"/>
      <c r="AD1291" s="35"/>
      <c r="AE1291" s="35"/>
      <c r="AR1291" s="199" t="s">
        <v>178</v>
      </c>
      <c r="AT1291" s="199" t="s">
        <v>139</v>
      </c>
      <c r="AU1291" s="199" t="s">
        <v>85</v>
      </c>
      <c r="AY1291" s="18" t="s">
        <v>137</v>
      </c>
      <c r="BE1291" s="200">
        <f>IF(N1291="základní",J1291,0)</f>
        <v>0</v>
      </c>
      <c r="BF1291" s="200">
        <f>IF(N1291="snížená",J1291,0)</f>
        <v>0</v>
      </c>
      <c r="BG1291" s="200">
        <f>IF(N1291="zákl. přenesená",J1291,0)</f>
        <v>0</v>
      </c>
      <c r="BH1291" s="200">
        <f>IF(N1291="sníž. přenesená",J1291,0)</f>
        <v>0</v>
      </c>
      <c r="BI1291" s="200">
        <f>IF(N1291="nulová",J1291,0)</f>
        <v>0</v>
      </c>
      <c r="BJ1291" s="18" t="s">
        <v>83</v>
      </c>
      <c r="BK1291" s="200">
        <f>ROUND(I1291*H1291,2)</f>
        <v>0</v>
      </c>
      <c r="BL1291" s="18" t="s">
        <v>178</v>
      </c>
      <c r="BM1291" s="199" t="s">
        <v>2134</v>
      </c>
    </row>
    <row r="1292" spans="1:65" s="2" customFormat="1" ht="16.5" customHeight="1">
      <c r="A1292" s="35"/>
      <c r="B1292" s="36"/>
      <c r="C1292" s="234" t="s">
        <v>1349</v>
      </c>
      <c r="D1292" s="234" t="s">
        <v>218</v>
      </c>
      <c r="E1292" s="235" t="s">
        <v>2135</v>
      </c>
      <c r="F1292" s="236" t="s">
        <v>2136</v>
      </c>
      <c r="G1292" s="237" t="s">
        <v>216</v>
      </c>
      <c r="H1292" s="238">
        <v>2.611</v>
      </c>
      <c r="I1292" s="239"/>
      <c r="J1292" s="240">
        <f>ROUND(I1292*H1292,2)</f>
        <v>0</v>
      </c>
      <c r="K1292" s="236" t="s">
        <v>143</v>
      </c>
      <c r="L1292" s="241"/>
      <c r="M1292" s="242" t="s">
        <v>19</v>
      </c>
      <c r="N1292" s="243" t="s">
        <v>46</v>
      </c>
      <c r="O1292" s="65"/>
      <c r="P1292" s="197">
        <f>O1292*H1292</f>
        <v>0</v>
      </c>
      <c r="Q1292" s="197">
        <v>0</v>
      </c>
      <c r="R1292" s="197">
        <f>Q1292*H1292</f>
        <v>0</v>
      </c>
      <c r="S1292" s="197">
        <v>0</v>
      </c>
      <c r="T1292" s="198">
        <f>S1292*H1292</f>
        <v>0</v>
      </c>
      <c r="U1292" s="35"/>
      <c r="V1292" s="35"/>
      <c r="W1292" s="35"/>
      <c r="X1292" s="35"/>
      <c r="Y1292" s="35"/>
      <c r="Z1292" s="35"/>
      <c r="AA1292" s="35"/>
      <c r="AB1292" s="35"/>
      <c r="AC1292" s="35"/>
      <c r="AD1292" s="35"/>
      <c r="AE1292" s="35"/>
      <c r="AR1292" s="199" t="s">
        <v>207</v>
      </c>
      <c r="AT1292" s="199" t="s">
        <v>218</v>
      </c>
      <c r="AU1292" s="199" t="s">
        <v>85</v>
      </c>
      <c r="AY1292" s="18" t="s">
        <v>137</v>
      </c>
      <c r="BE1292" s="200">
        <f>IF(N1292="základní",J1292,0)</f>
        <v>0</v>
      </c>
      <c r="BF1292" s="200">
        <f>IF(N1292="snížená",J1292,0)</f>
        <v>0</v>
      </c>
      <c r="BG1292" s="200">
        <f>IF(N1292="zákl. přenesená",J1292,0)</f>
        <v>0</v>
      </c>
      <c r="BH1292" s="200">
        <f>IF(N1292="sníž. přenesená",J1292,0)</f>
        <v>0</v>
      </c>
      <c r="BI1292" s="200">
        <f>IF(N1292="nulová",J1292,0)</f>
        <v>0</v>
      </c>
      <c r="BJ1292" s="18" t="s">
        <v>83</v>
      </c>
      <c r="BK1292" s="200">
        <f>ROUND(I1292*H1292,2)</f>
        <v>0</v>
      </c>
      <c r="BL1292" s="18" t="s">
        <v>178</v>
      </c>
      <c r="BM1292" s="199" t="s">
        <v>2137</v>
      </c>
    </row>
    <row r="1293" spans="2:51" s="13" customFormat="1" ht="11.25">
      <c r="B1293" s="201"/>
      <c r="C1293" s="202"/>
      <c r="D1293" s="203" t="s">
        <v>145</v>
      </c>
      <c r="E1293" s="204" t="s">
        <v>19</v>
      </c>
      <c r="F1293" s="205" t="s">
        <v>2138</v>
      </c>
      <c r="G1293" s="202"/>
      <c r="H1293" s="206">
        <v>2.611</v>
      </c>
      <c r="I1293" s="207"/>
      <c r="J1293" s="202"/>
      <c r="K1293" s="202"/>
      <c r="L1293" s="208"/>
      <c r="M1293" s="209"/>
      <c r="N1293" s="210"/>
      <c r="O1293" s="210"/>
      <c r="P1293" s="210"/>
      <c r="Q1293" s="210"/>
      <c r="R1293" s="210"/>
      <c r="S1293" s="210"/>
      <c r="T1293" s="211"/>
      <c r="AT1293" s="212" t="s">
        <v>145</v>
      </c>
      <c r="AU1293" s="212" t="s">
        <v>85</v>
      </c>
      <c r="AV1293" s="13" t="s">
        <v>85</v>
      </c>
      <c r="AW1293" s="13" t="s">
        <v>35</v>
      </c>
      <c r="AX1293" s="13" t="s">
        <v>75</v>
      </c>
      <c r="AY1293" s="212" t="s">
        <v>137</v>
      </c>
    </row>
    <row r="1294" spans="2:51" s="14" customFormat="1" ht="11.25">
      <c r="B1294" s="213"/>
      <c r="C1294" s="214"/>
      <c r="D1294" s="203" t="s">
        <v>145</v>
      </c>
      <c r="E1294" s="215" t="s">
        <v>19</v>
      </c>
      <c r="F1294" s="216" t="s">
        <v>147</v>
      </c>
      <c r="G1294" s="214"/>
      <c r="H1294" s="217">
        <v>2.611</v>
      </c>
      <c r="I1294" s="218"/>
      <c r="J1294" s="214"/>
      <c r="K1294" s="214"/>
      <c r="L1294" s="219"/>
      <c r="M1294" s="220"/>
      <c r="N1294" s="221"/>
      <c r="O1294" s="221"/>
      <c r="P1294" s="221"/>
      <c r="Q1294" s="221"/>
      <c r="R1294" s="221"/>
      <c r="S1294" s="221"/>
      <c r="T1294" s="222"/>
      <c r="AT1294" s="223" t="s">
        <v>145</v>
      </c>
      <c r="AU1294" s="223" t="s">
        <v>85</v>
      </c>
      <c r="AV1294" s="14" t="s">
        <v>144</v>
      </c>
      <c r="AW1294" s="14" t="s">
        <v>35</v>
      </c>
      <c r="AX1294" s="14" t="s">
        <v>83</v>
      </c>
      <c r="AY1294" s="223" t="s">
        <v>137</v>
      </c>
    </row>
    <row r="1295" spans="1:65" s="2" customFormat="1" ht="16.5" customHeight="1">
      <c r="A1295" s="35"/>
      <c r="B1295" s="36"/>
      <c r="C1295" s="188" t="s">
        <v>2139</v>
      </c>
      <c r="D1295" s="188" t="s">
        <v>139</v>
      </c>
      <c r="E1295" s="189" t="s">
        <v>2140</v>
      </c>
      <c r="F1295" s="190" t="s">
        <v>2141</v>
      </c>
      <c r="G1295" s="191" t="s">
        <v>216</v>
      </c>
      <c r="H1295" s="192">
        <v>2.56</v>
      </c>
      <c r="I1295" s="193"/>
      <c r="J1295" s="194">
        <f>ROUND(I1295*H1295,2)</f>
        <v>0</v>
      </c>
      <c r="K1295" s="190" t="s">
        <v>143</v>
      </c>
      <c r="L1295" s="40"/>
      <c r="M1295" s="195" t="s">
        <v>19</v>
      </c>
      <c r="N1295" s="196" t="s">
        <v>46</v>
      </c>
      <c r="O1295" s="65"/>
      <c r="P1295" s="197">
        <f>O1295*H1295</f>
        <v>0</v>
      </c>
      <c r="Q1295" s="197">
        <v>0</v>
      </c>
      <c r="R1295" s="197">
        <f>Q1295*H1295</f>
        <v>0</v>
      </c>
      <c r="S1295" s="197">
        <v>0</v>
      </c>
      <c r="T1295" s="198">
        <f>S1295*H1295</f>
        <v>0</v>
      </c>
      <c r="U1295" s="35"/>
      <c r="V1295" s="35"/>
      <c r="W1295" s="35"/>
      <c r="X1295" s="35"/>
      <c r="Y1295" s="35"/>
      <c r="Z1295" s="35"/>
      <c r="AA1295" s="35"/>
      <c r="AB1295" s="35"/>
      <c r="AC1295" s="35"/>
      <c r="AD1295" s="35"/>
      <c r="AE1295" s="35"/>
      <c r="AR1295" s="199" t="s">
        <v>178</v>
      </c>
      <c r="AT1295" s="199" t="s">
        <v>139</v>
      </c>
      <c r="AU1295" s="199" t="s">
        <v>85</v>
      </c>
      <c r="AY1295" s="18" t="s">
        <v>137</v>
      </c>
      <c r="BE1295" s="200">
        <f>IF(N1295="základní",J1295,0)</f>
        <v>0</v>
      </c>
      <c r="BF1295" s="200">
        <f>IF(N1295="snížená",J1295,0)</f>
        <v>0</v>
      </c>
      <c r="BG1295" s="200">
        <f>IF(N1295="zákl. přenesená",J1295,0)</f>
        <v>0</v>
      </c>
      <c r="BH1295" s="200">
        <f>IF(N1295="sníž. přenesená",J1295,0)</f>
        <v>0</v>
      </c>
      <c r="BI1295" s="200">
        <f>IF(N1295="nulová",J1295,0)</f>
        <v>0</v>
      </c>
      <c r="BJ1295" s="18" t="s">
        <v>83</v>
      </c>
      <c r="BK1295" s="200">
        <f>ROUND(I1295*H1295,2)</f>
        <v>0</v>
      </c>
      <c r="BL1295" s="18" t="s">
        <v>178</v>
      </c>
      <c r="BM1295" s="199" t="s">
        <v>2142</v>
      </c>
    </row>
    <row r="1296" spans="1:65" s="2" customFormat="1" ht="21.75" customHeight="1">
      <c r="A1296" s="35"/>
      <c r="B1296" s="36"/>
      <c r="C1296" s="188" t="s">
        <v>1354</v>
      </c>
      <c r="D1296" s="188" t="s">
        <v>139</v>
      </c>
      <c r="E1296" s="189" t="s">
        <v>2143</v>
      </c>
      <c r="F1296" s="190" t="s">
        <v>2144</v>
      </c>
      <c r="G1296" s="191" t="s">
        <v>177</v>
      </c>
      <c r="H1296" s="192">
        <v>0.057</v>
      </c>
      <c r="I1296" s="193"/>
      <c r="J1296" s="194">
        <f>ROUND(I1296*H1296,2)</f>
        <v>0</v>
      </c>
      <c r="K1296" s="190" t="s">
        <v>143</v>
      </c>
      <c r="L1296" s="40"/>
      <c r="M1296" s="195" t="s">
        <v>19</v>
      </c>
      <c r="N1296" s="196" t="s">
        <v>46</v>
      </c>
      <c r="O1296" s="65"/>
      <c r="P1296" s="197">
        <f>O1296*H1296</f>
        <v>0</v>
      </c>
      <c r="Q1296" s="197">
        <v>0</v>
      </c>
      <c r="R1296" s="197">
        <f>Q1296*H1296</f>
        <v>0</v>
      </c>
      <c r="S1296" s="197">
        <v>0</v>
      </c>
      <c r="T1296" s="198">
        <f>S1296*H1296</f>
        <v>0</v>
      </c>
      <c r="U1296" s="35"/>
      <c r="V1296" s="35"/>
      <c r="W1296" s="35"/>
      <c r="X1296" s="35"/>
      <c r="Y1296" s="35"/>
      <c r="Z1296" s="35"/>
      <c r="AA1296" s="35"/>
      <c r="AB1296" s="35"/>
      <c r="AC1296" s="35"/>
      <c r="AD1296" s="35"/>
      <c r="AE1296" s="35"/>
      <c r="AR1296" s="199" t="s">
        <v>178</v>
      </c>
      <c r="AT1296" s="199" t="s">
        <v>139</v>
      </c>
      <c r="AU1296" s="199" t="s">
        <v>85</v>
      </c>
      <c r="AY1296" s="18" t="s">
        <v>137</v>
      </c>
      <c r="BE1296" s="200">
        <f>IF(N1296="základní",J1296,0)</f>
        <v>0</v>
      </c>
      <c r="BF1296" s="200">
        <f>IF(N1296="snížená",J1296,0)</f>
        <v>0</v>
      </c>
      <c r="BG1296" s="200">
        <f>IF(N1296="zákl. přenesená",J1296,0)</f>
        <v>0</v>
      </c>
      <c r="BH1296" s="200">
        <f>IF(N1296="sníž. přenesená",J1296,0)</f>
        <v>0</v>
      </c>
      <c r="BI1296" s="200">
        <f>IF(N1296="nulová",J1296,0)</f>
        <v>0</v>
      </c>
      <c r="BJ1296" s="18" t="s">
        <v>83</v>
      </c>
      <c r="BK1296" s="200">
        <f>ROUND(I1296*H1296,2)</f>
        <v>0</v>
      </c>
      <c r="BL1296" s="18" t="s">
        <v>178</v>
      </c>
      <c r="BM1296" s="199" t="s">
        <v>2145</v>
      </c>
    </row>
    <row r="1297" spans="2:63" s="12" customFormat="1" ht="22.9" customHeight="1">
      <c r="B1297" s="172"/>
      <c r="C1297" s="173"/>
      <c r="D1297" s="174" t="s">
        <v>74</v>
      </c>
      <c r="E1297" s="186" t="s">
        <v>1989</v>
      </c>
      <c r="F1297" s="186" t="s">
        <v>2146</v>
      </c>
      <c r="G1297" s="173"/>
      <c r="H1297" s="173"/>
      <c r="I1297" s="176"/>
      <c r="J1297" s="187">
        <f>BK1297</f>
        <v>0</v>
      </c>
      <c r="K1297" s="173"/>
      <c r="L1297" s="178"/>
      <c r="M1297" s="179"/>
      <c r="N1297" s="180"/>
      <c r="O1297" s="180"/>
      <c r="P1297" s="181">
        <f>SUM(P1298:P1353)</f>
        <v>0</v>
      </c>
      <c r="Q1297" s="180"/>
      <c r="R1297" s="181">
        <f>SUM(R1298:R1353)</f>
        <v>0</v>
      </c>
      <c r="S1297" s="180"/>
      <c r="T1297" s="182">
        <f>SUM(T1298:T1353)</f>
        <v>0</v>
      </c>
      <c r="AR1297" s="183" t="s">
        <v>85</v>
      </c>
      <c r="AT1297" s="184" t="s">
        <v>74</v>
      </c>
      <c r="AU1297" s="184" t="s">
        <v>83</v>
      </c>
      <c r="AY1297" s="183" t="s">
        <v>137</v>
      </c>
      <c r="BK1297" s="185">
        <f>SUM(BK1298:BK1353)</f>
        <v>0</v>
      </c>
    </row>
    <row r="1298" spans="1:65" s="2" customFormat="1" ht="16.5" customHeight="1">
      <c r="A1298" s="35"/>
      <c r="B1298" s="36"/>
      <c r="C1298" s="188" t="s">
        <v>2147</v>
      </c>
      <c r="D1298" s="188" t="s">
        <v>139</v>
      </c>
      <c r="E1298" s="189" t="s">
        <v>2148</v>
      </c>
      <c r="F1298" s="190" t="s">
        <v>2149</v>
      </c>
      <c r="G1298" s="191" t="s">
        <v>224</v>
      </c>
      <c r="H1298" s="192">
        <v>14.4</v>
      </c>
      <c r="I1298" s="193"/>
      <c r="J1298" s="194">
        <f>ROUND(I1298*H1298,2)</f>
        <v>0</v>
      </c>
      <c r="K1298" s="190" t="s">
        <v>143</v>
      </c>
      <c r="L1298" s="40"/>
      <c r="M1298" s="195" t="s">
        <v>19</v>
      </c>
      <c r="N1298" s="196" t="s">
        <v>46</v>
      </c>
      <c r="O1298" s="65"/>
      <c r="P1298" s="197">
        <f>O1298*H1298</f>
        <v>0</v>
      </c>
      <c r="Q1298" s="197">
        <v>0</v>
      </c>
      <c r="R1298" s="197">
        <f>Q1298*H1298</f>
        <v>0</v>
      </c>
      <c r="S1298" s="197">
        <v>0</v>
      </c>
      <c r="T1298" s="198">
        <f>S1298*H1298</f>
        <v>0</v>
      </c>
      <c r="U1298" s="35"/>
      <c r="V1298" s="35"/>
      <c r="W1298" s="35"/>
      <c r="X1298" s="35"/>
      <c r="Y1298" s="35"/>
      <c r="Z1298" s="35"/>
      <c r="AA1298" s="35"/>
      <c r="AB1298" s="35"/>
      <c r="AC1298" s="35"/>
      <c r="AD1298" s="35"/>
      <c r="AE1298" s="35"/>
      <c r="AR1298" s="199" t="s">
        <v>178</v>
      </c>
      <c r="AT1298" s="199" t="s">
        <v>139</v>
      </c>
      <c r="AU1298" s="199" t="s">
        <v>85</v>
      </c>
      <c r="AY1298" s="18" t="s">
        <v>137</v>
      </c>
      <c r="BE1298" s="200">
        <f>IF(N1298="základní",J1298,0)</f>
        <v>0</v>
      </c>
      <c r="BF1298" s="200">
        <f>IF(N1298="snížená",J1298,0)</f>
        <v>0</v>
      </c>
      <c r="BG1298" s="200">
        <f>IF(N1298="zákl. přenesená",J1298,0)</f>
        <v>0</v>
      </c>
      <c r="BH1298" s="200">
        <f>IF(N1298="sníž. přenesená",J1298,0)</f>
        <v>0</v>
      </c>
      <c r="BI1298" s="200">
        <f>IF(N1298="nulová",J1298,0)</f>
        <v>0</v>
      </c>
      <c r="BJ1298" s="18" t="s">
        <v>83</v>
      </c>
      <c r="BK1298" s="200">
        <f>ROUND(I1298*H1298,2)</f>
        <v>0</v>
      </c>
      <c r="BL1298" s="18" t="s">
        <v>178</v>
      </c>
      <c r="BM1298" s="199" t="s">
        <v>2150</v>
      </c>
    </row>
    <row r="1299" spans="1:65" s="2" customFormat="1" ht="16.5" customHeight="1">
      <c r="A1299" s="35"/>
      <c r="B1299" s="36"/>
      <c r="C1299" s="234" t="s">
        <v>1360</v>
      </c>
      <c r="D1299" s="234" t="s">
        <v>218</v>
      </c>
      <c r="E1299" s="235" t="s">
        <v>2151</v>
      </c>
      <c r="F1299" s="236" t="s">
        <v>2152</v>
      </c>
      <c r="G1299" s="237" t="s">
        <v>177</v>
      </c>
      <c r="H1299" s="238">
        <v>0.004</v>
      </c>
      <c r="I1299" s="239"/>
      <c r="J1299" s="240">
        <f>ROUND(I1299*H1299,2)</f>
        <v>0</v>
      </c>
      <c r="K1299" s="236" t="s">
        <v>143</v>
      </c>
      <c r="L1299" s="241"/>
      <c r="M1299" s="242" t="s">
        <v>19</v>
      </c>
      <c r="N1299" s="243" t="s">
        <v>46</v>
      </c>
      <c r="O1299" s="65"/>
      <c r="P1299" s="197">
        <f>O1299*H1299</f>
        <v>0</v>
      </c>
      <c r="Q1299" s="197">
        <v>0</v>
      </c>
      <c r="R1299" s="197">
        <f>Q1299*H1299</f>
        <v>0</v>
      </c>
      <c r="S1299" s="197">
        <v>0</v>
      </c>
      <c r="T1299" s="198">
        <f>S1299*H1299</f>
        <v>0</v>
      </c>
      <c r="U1299" s="35"/>
      <c r="V1299" s="35"/>
      <c r="W1299" s="35"/>
      <c r="X1299" s="35"/>
      <c r="Y1299" s="35"/>
      <c r="Z1299" s="35"/>
      <c r="AA1299" s="35"/>
      <c r="AB1299" s="35"/>
      <c r="AC1299" s="35"/>
      <c r="AD1299" s="35"/>
      <c r="AE1299" s="35"/>
      <c r="AR1299" s="199" t="s">
        <v>207</v>
      </c>
      <c r="AT1299" s="199" t="s">
        <v>218</v>
      </c>
      <c r="AU1299" s="199" t="s">
        <v>85</v>
      </c>
      <c r="AY1299" s="18" t="s">
        <v>137</v>
      </c>
      <c r="BE1299" s="200">
        <f>IF(N1299="základní",J1299,0)</f>
        <v>0</v>
      </c>
      <c r="BF1299" s="200">
        <f>IF(N1299="snížená",J1299,0)</f>
        <v>0</v>
      </c>
      <c r="BG1299" s="200">
        <f>IF(N1299="zákl. přenesená",J1299,0)</f>
        <v>0</v>
      </c>
      <c r="BH1299" s="200">
        <f>IF(N1299="sníž. přenesená",J1299,0)</f>
        <v>0</v>
      </c>
      <c r="BI1299" s="200">
        <f>IF(N1299="nulová",J1299,0)</f>
        <v>0</v>
      </c>
      <c r="BJ1299" s="18" t="s">
        <v>83</v>
      </c>
      <c r="BK1299" s="200">
        <f>ROUND(I1299*H1299,2)</f>
        <v>0</v>
      </c>
      <c r="BL1299" s="18" t="s">
        <v>178</v>
      </c>
      <c r="BM1299" s="199" t="s">
        <v>2153</v>
      </c>
    </row>
    <row r="1300" spans="2:51" s="13" customFormat="1" ht="11.25">
      <c r="B1300" s="201"/>
      <c r="C1300" s="202"/>
      <c r="D1300" s="203" t="s">
        <v>145</v>
      </c>
      <c r="E1300" s="204" t="s">
        <v>19</v>
      </c>
      <c r="F1300" s="205" t="s">
        <v>2154</v>
      </c>
      <c r="G1300" s="202"/>
      <c r="H1300" s="206">
        <v>0.004</v>
      </c>
      <c r="I1300" s="207"/>
      <c r="J1300" s="202"/>
      <c r="K1300" s="202"/>
      <c r="L1300" s="208"/>
      <c r="M1300" s="209"/>
      <c r="N1300" s="210"/>
      <c r="O1300" s="210"/>
      <c r="P1300" s="210"/>
      <c r="Q1300" s="210"/>
      <c r="R1300" s="210"/>
      <c r="S1300" s="210"/>
      <c r="T1300" s="211"/>
      <c r="AT1300" s="212" t="s">
        <v>145</v>
      </c>
      <c r="AU1300" s="212" t="s">
        <v>85</v>
      </c>
      <c r="AV1300" s="13" t="s">
        <v>85</v>
      </c>
      <c r="AW1300" s="13" t="s">
        <v>35</v>
      </c>
      <c r="AX1300" s="13" t="s">
        <v>75</v>
      </c>
      <c r="AY1300" s="212" t="s">
        <v>137</v>
      </c>
    </row>
    <row r="1301" spans="2:51" s="14" customFormat="1" ht="11.25">
      <c r="B1301" s="213"/>
      <c r="C1301" s="214"/>
      <c r="D1301" s="203" t="s">
        <v>145</v>
      </c>
      <c r="E1301" s="215" t="s">
        <v>19</v>
      </c>
      <c r="F1301" s="216" t="s">
        <v>147</v>
      </c>
      <c r="G1301" s="214"/>
      <c r="H1301" s="217">
        <v>0.004</v>
      </c>
      <c r="I1301" s="218"/>
      <c r="J1301" s="214"/>
      <c r="K1301" s="214"/>
      <c r="L1301" s="219"/>
      <c r="M1301" s="220"/>
      <c r="N1301" s="221"/>
      <c r="O1301" s="221"/>
      <c r="P1301" s="221"/>
      <c r="Q1301" s="221"/>
      <c r="R1301" s="221"/>
      <c r="S1301" s="221"/>
      <c r="T1301" s="222"/>
      <c r="AT1301" s="223" t="s">
        <v>145</v>
      </c>
      <c r="AU1301" s="223" t="s">
        <v>85</v>
      </c>
      <c r="AV1301" s="14" t="s">
        <v>144</v>
      </c>
      <c r="AW1301" s="14" t="s">
        <v>35</v>
      </c>
      <c r="AX1301" s="14" t="s">
        <v>83</v>
      </c>
      <c r="AY1301" s="223" t="s">
        <v>137</v>
      </c>
    </row>
    <row r="1302" spans="1:65" s="2" customFormat="1" ht="21.75" customHeight="1">
      <c r="A1302" s="35"/>
      <c r="B1302" s="36"/>
      <c r="C1302" s="188" t="s">
        <v>2155</v>
      </c>
      <c r="D1302" s="188" t="s">
        <v>139</v>
      </c>
      <c r="E1302" s="189" t="s">
        <v>2156</v>
      </c>
      <c r="F1302" s="190" t="s">
        <v>2157</v>
      </c>
      <c r="G1302" s="191" t="s">
        <v>216</v>
      </c>
      <c r="H1302" s="192">
        <v>643.572</v>
      </c>
      <c r="I1302" s="193"/>
      <c r="J1302" s="194">
        <f>ROUND(I1302*H1302,2)</f>
        <v>0</v>
      </c>
      <c r="K1302" s="190" t="s">
        <v>143</v>
      </c>
      <c r="L1302" s="40"/>
      <c r="M1302" s="195" t="s">
        <v>19</v>
      </c>
      <c r="N1302" s="196" t="s">
        <v>46</v>
      </c>
      <c r="O1302" s="65"/>
      <c r="P1302" s="197">
        <f>O1302*H1302</f>
        <v>0</v>
      </c>
      <c r="Q1302" s="197">
        <v>0</v>
      </c>
      <c r="R1302" s="197">
        <f>Q1302*H1302</f>
        <v>0</v>
      </c>
      <c r="S1302" s="197">
        <v>0</v>
      </c>
      <c r="T1302" s="198">
        <f>S1302*H1302</f>
        <v>0</v>
      </c>
      <c r="U1302" s="35"/>
      <c r="V1302" s="35"/>
      <c r="W1302" s="35"/>
      <c r="X1302" s="35"/>
      <c r="Y1302" s="35"/>
      <c r="Z1302" s="35"/>
      <c r="AA1302" s="35"/>
      <c r="AB1302" s="35"/>
      <c r="AC1302" s="35"/>
      <c r="AD1302" s="35"/>
      <c r="AE1302" s="35"/>
      <c r="AR1302" s="199" t="s">
        <v>178</v>
      </c>
      <c r="AT1302" s="199" t="s">
        <v>139</v>
      </c>
      <c r="AU1302" s="199" t="s">
        <v>85</v>
      </c>
      <c r="AY1302" s="18" t="s">
        <v>137</v>
      </c>
      <c r="BE1302" s="200">
        <f>IF(N1302="základní",J1302,0)</f>
        <v>0</v>
      </c>
      <c r="BF1302" s="200">
        <f>IF(N1302="snížená",J1302,0)</f>
        <v>0</v>
      </c>
      <c r="BG1302" s="200">
        <f>IF(N1302="zákl. přenesená",J1302,0)</f>
        <v>0</v>
      </c>
      <c r="BH1302" s="200">
        <f>IF(N1302="sníž. přenesená",J1302,0)</f>
        <v>0</v>
      </c>
      <c r="BI1302" s="200">
        <f>IF(N1302="nulová",J1302,0)</f>
        <v>0</v>
      </c>
      <c r="BJ1302" s="18" t="s">
        <v>83</v>
      </c>
      <c r="BK1302" s="200">
        <f>ROUND(I1302*H1302,2)</f>
        <v>0</v>
      </c>
      <c r="BL1302" s="18" t="s">
        <v>178</v>
      </c>
      <c r="BM1302" s="199" t="s">
        <v>2158</v>
      </c>
    </row>
    <row r="1303" spans="2:51" s="13" customFormat="1" ht="11.25">
      <c r="B1303" s="201"/>
      <c r="C1303" s="202"/>
      <c r="D1303" s="203" t="s">
        <v>145</v>
      </c>
      <c r="E1303" s="204" t="s">
        <v>19</v>
      </c>
      <c r="F1303" s="205" t="s">
        <v>1404</v>
      </c>
      <c r="G1303" s="202"/>
      <c r="H1303" s="206">
        <v>643.572</v>
      </c>
      <c r="I1303" s="207"/>
      <c r="J1303" s="202"/>
      <c r="K1303" s="202"/>
      <c r="L1303" s="208"/>
      <c r="M1303" s="209"/>
      <c r="N1303" s="210"/>
      <c r="O1303" s="210"/>
      <c r="P1303" s="210"/>
      <c r="Q1303" s="210"/>
      <c r="R1303" s="210"/>
      <c r="S1303" s="210"/>
      <c r="T1303" s="211"/>
      <c r="AT1303" s="212" t="s">
        <v>145</v>
      </c>
      <c r="AU1303" s="212" t="s">
        <v>85</v>
      </c>
      <c r="AV1303" s="13" t="s">
        <v>85</v>
      </c>
      <c r="AW1303" s="13" t="s">
        <v>35</v>
      </c>
      <c r="AX1303" s="13" t="s">
        <v>75</v>
      </c>
      <c r="AY1303" s="212" t="s">
        <v>137</v>
      </c>
    </row>
    <row r="1304" spans="2:51" s="14" customFormat="1" ht="11.25">
      <c r="B1304" s="213"/>
      <c r="C1304" s="214"/>
      <c r="D1304" s="203" t="s">
        <v>145</v>
      </c>
      <c r="E1304" s="215" t="s">
        <v>19</v>
      </c>
      <c r="F1304" s="216" t="s">
        <v>147</v>
      </c>
      <c r="G1304" s="214"/>
      <c r="H1304" s="217">
        <v>643.572</v>
      </c>
      <c r="I1304" s="218"/>
      <c r="J1304" s="214"/>
      <c r="K1304" s="214"/>
      <c r="L1304" s="219"/>
      <c r="M1304" s="220"/>
      <c r="N1304" s="221"/>
      <c r="O1304" s="221"/>
      <c r="P1304" s="221"/>
      <c r="Q1304" s="221"/>
      <c r="R1304" s="221"/>
      <c r="S1304" s="221"/>
      <c r="T1304" s="222"/>
      <c r="AT1304" s="223" t="s">
        <v>145</v>
      </c>
      <c r="AU1304" s="223" t="s">
        <v>85</v>
      </c>
      <c r="AV1304" s="14" t="s">
        <v>144</v>
      </c>
      <c r="AW1304" s="14" t="s">
        <v>35</v>
      </c>
      <c r="AX1304" s="14" t="s">
        <v>83</v>
      </c>
      <c r="AY1304" s="223" t="s">
        <v>137</v>
      </c>
    </row>
    <row r="1305" spans="1:65" s="2" customFormat="1" ht="21.75" customHeight="1">
      <c r="A1305" s="35"/>
      <c r="B1305" s="36"/>
      <c r="C1305" s="188" t="s">
        <v>1364</v>
      </c>
      <c r="D1305" s="188" t="s">
        <v>139</v>
      </c>
      <c r="E1305" s="189" t="s">
        <v>2159</v>
      </c>
      <c r="F1305" s="190" t="s">
        <v>2160</v>
      </c>
      <c r="G1305" s="191" t="s">
        <v>216</v>
      </c>
      <c r="H1305" s="192">
        <v>643.572</v>
      </c>
      <c r="I1305" s="193"/>
      <c r="J1305" s="194">
        <f>ROUND(I1305*H1305,2)</f>
        <v>0</v>
      </c>
      <c r="K1305" s="190" t="s">
        <v>143</v>
      </c>
      <c r="L1305" s="40"/>
      <c r="M1305" s="195" t="s">
        <v>19</v>
      </c>
      <c r="N1305" s="196" t="s">
        <v>46</v>
      </c>
      <c r="O1305" s="65"/>
      <c r="P1305" s="197">
        <f>O1305*H1305</f>
        <v>0</v>
      </c>
      <c r="Q1305" s="197">
        <v>0</v>
      </c>
      <c r="R1305" s="197">
        <f>Q1305*H1305</f>
        <v>0</v>
      </c>
      <c r="S1305" s="197">
        <v>0</v>
      </c>
      <c r="T1305" s="198">
        <f>S1305*H1305</f>
        <v>0</v>
      </c>
      <c r="U1305" s="35"/>
      <c r="V1305" s="35"/>
      <c r="W1305" s="35"/>
      <c r="X1305" s="35"/>
      <c r="Y1305" s="35"/>
      <c r="Z1305" s="35"/>
      <c r="AA1305" s="35"/>
      <c r="AB1305" s="35"/>
      <c r="AC1305" s="35"/>
      <c r="AD1305" s="35"/>
      <c r="AE1305" s="35"/>
      <c r="AR1305" s="199" t="s">
        <v>178</v>
      </c>
      <c r="AT1305" s="199" t="s">
        <v>139</v>
      </c>
      <c r="AU1305" s="199" t="s">
        <v>85</v>
      </c>
      <c r="AY1305" s="18" t="s">
        <v>137</v>
      </c>
      <c r="BE1305" s="200">
        <f>IF(N1305="základní",J1305,0)</f>
        <v>0</v>
      </c>
      <c r="BF1305" s="200">
        <f>IF(N1305="snížená",J1305,0)</f>
        <v>0</v>
      </c>
      <c r="BG1305" s="200">
        <f>IF(N1305="zákl. přenesená",J1305,0)</f>
        <v>0</v>
      </c>
      <c r="BH1305" s="200">
        <f>IF(N1305="sníž. přenesená",J1305,0)</f>
        <v>0</v>
      </c>
      <c r="BI1305" s="200">
        <f>IF(N1305="nulová",J1305,0)</f>
        <v>0</v>
      </c>
      <c r="BJ1305" s="18" t="s">
        <v>83</v>
      </c>
      <c r="BK1305" s="200">
        <f>ROUND(I1305*H1305,2)</f>
        <v>0</v>
      </c>
      <c r="BL1305" s="18" t="s">
        <v>178</v>
      </c>
      <c r="BM1305" s="199" t="s">
        <v>2161</v>
      </c>
    </row>
    <row r="1306" spans="1:65" s="2" customFormat="1" ht="16.5" customHeight="1">
      <c r="A1306" s="35"/>
      <c r="B1306" s="36"/>
      <c r="C1306" s="188" t="s">
        <v>2162</v>
      </c>
      <c r="D1306" s="188" t="s">
        <v>139</v>
      </c>
      <c r="E1306" s="189" t="s">
        <v>2163</v>
      </c>
      <c r="F1306" s="190" t="s">
        <v>2164</v>
      </c>
      <c r="G1306" s="191" t="s">
        <v>224</v>
      </c>
      <c r="H1306" s="192">
        <v>100</v>
      </c>
      <c r="I1306" s="193"/>
      <c r="J1306" s="194">
        <f>ROUND(I1306*H1306,2)</f>
        <v>0</v>
      </c>
      <c r="K1306" s="190" t="s">
        <v>143</v>
      </c>
      <c r="L1306" s="40"/>
      <c r="M1306" s="195" t="s">
        <v>19</v>
      </c>
      <c r="N1306" s="196" t="s">
        <v>46</v>
      </c>
      <c r="O1306" s="65"/>
      <c r="P1306" s="197">
        <f>O1306*H1306</f>
        <v>0</v>
      </c>
      <c r="Q1306" s="197">
        <v>0</v>
      </c>
      <c r="R1306" s="197">
        <f>Q1306*H1306</f>
        <v>0</v>
      </c>
      <c r="S1306" s="197">
        <v>0</v>
      </c>
      <c r="T1306" s="198">
        <f>S1306*H1306</f>
        <v>0</v>
      </c>
      <c r="U1306" s="35"/>
      <c r="V1306" s="35"/>
      <c r="W1306" s="35"/>
      <c r="X1306" s="35"/>
      <c r="Y1306" s="35"/>
      <c r="Z1306" s="35"/>
      <c r="AA1306" s="35"/>
      <c r="AB1306" s="35"/>
      <c r="AC1306" s="35"/>
      <c r="AD1306" s="35"/>
      <c r="AE1306" s="35"/>
      <c r="AR1306" s="199" t="s">
        <v>178</v>
      </c>
      <c r="AT1306" s="199" t="s">
        <v>139</v>
      </c>
      <c r="AU1306" s="199" t="s">
        <v>85</v>
      </c>
      <c r="AY1306" s="18" t="s">
        <v>137</v>
      </c>
      <c r="BE1306" s="200">
        <f>IF(N1306="základní",J1306,0)</f>
        <v>0</v>
      </c>
      <c r="BF1306" s="200">
        <f>IF(N1306="snížená",J1306,0)</f>
        <v>0</v>
      </c>
      <c r="BG1306" s="200">
        <f>IF(N1306="zákl. přenesená",J1306,0)</f>
        <v>0</v>
      </c>
      <c r="BH1306" s="200">
        <f>IF(N1306="sníž. přenesená",J1306,0)</f>
        <v>0</v>
      </c>
      <c r="BI1306" s="200">
        <f>IF(N1306="nulová",J1306,0)</f>
        <v>0</v>
      </c>
      <c r="BJ1306" s="18" t="s">
        <v>83</v>
      </c>
      <c r="BK1306" s="200">
        <f>ROUND(I1306*H1306,2)</f>
        <v>0</v>
      </c>
      <c r="BL1306" s="18" t="s">
        <v>178</v>
      </c>
      <c r="BM1306" s="199" t="s">
        <v>2165</v>
      </c>
    </row>
    <row r="1307" spans="2:51" s="15" customFormat="1" ht="11.25">
      <c r="B1307" s="224"/>
      <c r="C1307" s="225"/>
      <c r="D1307" s="203" t="s">
        <v>145</v>
      </c>
      <c r="E1307" s="226" t="s">
        <v>19</v>
      </c>
      <c r="F1307" s="227" t="s">
        <v>2166</v>
      </c>
      <c r="G1307" s="225"/>
      <c r="H1307" s="226" t="s">
        <v>19</v>
      </c>
      <c r="I1307" s="228"/>
      <c r="J1307" s="225"/>
      <c r="K1307" s="225"/>
      <c r="L1307" s="229"/>
      <c r="M1307" s="230"/>
      <c r="N1307" s="231"/>
      <c r="O1307" s="231"/>
      <c r="P1307" s="231"/>
      <c r="Q1307" s="231"/>
      <c r="R1307" s="231"/>
      <c r="S1307" s="231"/>
      <c r="T1307" s="232"/>
      <c r="AT1307" s="233" t="s">
        <v>145</v>
      </c>
      <c r="AU1307" s="233" t="s">
        <v>85</v>
      </c>
      <c r="AV1307" s="15" t="s">
        <v>83</v>
      </c>
      <c r="AW1307" s="15" t="s">
        <v>35</v>
      </c>
      <c r="AX1307" s="15" t="s">
        <v>75</v>
      </c>
      <c r="AY1307" s="233" t="s">
        <v>137</v>
      </c>
    </row>
    <row r="1308" spans="2:51" s="15" customFormat="1" ht="11.25">
      <c r="B1308" s="224"/>
      <c r="C1308" s="225"/>
      <c r="D1308" s="203" t="s">
        <v>145</v>
      </c>
      <c r="E1308" s="226" t="s">
        <v>19</v>
      </c>
      <c r="F1308" s="227" t="s">
        <v>2167</v>
      </c>
      <c r="G1308" s="225"/>
      <c r="H1308" s="226" t="s">
        <v>19</v>
      </c>
      <c r="I1308" s="228"/>
      <c r="J1308" s="225"/>
      <c r="K1308" s="225"/>
      <c r="L1308" s="229"/>
      <c r="M1308" s="230"/>
      <c r="N1308" s="231"/>
      <c r="O1308" s="231"/>
      <c r="P1308" s="231"/>
      <c r="Q1308" s="231"/>
      <c r="R1308" s="231"/>
      <c r="S1308" s="231"/>
      <c r="T1308" s="232"/>
      <c r="AT1308" s="233" t="s">
        <v>145</v>
      </c>
      <c r="AU1308" s="233" t="s">
        <v>85</v>
      </c>
      <c r="AV1308" s="15" t="s">
        <v>83</v>
      </c>
      <c r="AW1308" s="15" t="s">
        <v>35</v>
      </c>
      <c r="AX1308" s="15" t="s">
        <v>75</v>
      </c>
      <c r="AY1308" s="233" t="s">
        <v>137</v>
      </c>
    </row>
    <row r="1309" spans="2:51" s="13" customFormat="1" ht="11.25">
      <c r="B1309" s="201"/>
      <c r="C1309" s="202"/>
      <c r="D1309" s="203" t="s">
        <v>145</v>
      </c>
      <c r="E1309" s="204" t="s">
        <v>19</v>
      </c>
      <c r="F1309" s="205" t="s">
        <v>560</v>
      </c>
      <c r="G1309" s="202"/>
      <c r="H1309" s="206">
        <v>100</v>
      </c>
      <c r="I1309" s="207"/>
      <c r="J1309" s="202"/>
      <c r="K1309" s="202"/>
      <c r="L1309" s="208"/>
      <c r="M1309" s="209"/>
      <c r="N1309" s="210"/>
      <c r="O1309" s="210"/>
      <c r="P1309" s="210"/>
      <c r="Q1309" s="210"/>
      <c r="R1309" s="210"/>
      <c r="S1309" s="210"/>
      <c r="T1309" s="211"/>
      <c r="AT1309" s="212" t="s">
        <v>145</v>
      </c>
      <c r="AU1309" s="212" t="s">
        <v>85</v>
      </c>
      <c r="AV1309" s="13" t="s">
        <v>85</v>
      </c>
      <c r="AW1309" s="13" t="s">
        <v>35</v>
      </c>
      <c r="AX1309" s="13" t="s">
        <v>75</v>
      </c>
      <c r="AY1309" s="212" t="s">
        <v>137</v>
      </c>
    </row>
    <row r="1310" spans="2:51" s="14" customFormat="1" ht="11.25">
      <c r="B1310" s="213"/>
      <c r="C1310" s="214"/>
      <c r="D1310" s="203" t="s">
        <v>145</v>
      </c>
      <c r="E1310" s="215" t="s">
        <v>19</v>
      </c>
      <c r="F1310" s="216" t="s">
        <v>147</v>
      </c>
      <c r="G1310" s="214"/>
      <c r="H1310" s="217">
        <v>100</v>
      </c>
      <c r="I1310" s="218"/>
      <c r="J1310" s="214"/>
      <c r="K1310" s="214"/>
      <c r="L1310" s="219"/>
      <c r="M1310" s="220"/>
      <c r="N1310" s="221"/>
      <c r="O1310" s="221"/>
      <c r="P1310" s="221"/>
      <c r="Q1310" s="221"/>
      <c r="R1310" s="221"/>
      <c r="S1310" s="221"/>
      <c r="T1310" s="222"/>
      <c r="AT1310" s="223" t="s">
        <v>145</v>
      </c>
      <c r="AU1310" s="223" t="s">
        <v>85</v>
      </c>
      <c r="AV1310" s="14" t="s">
        <v>144</v>
      </c>
      <c r="AW1310" s="14" t="s">
        <v>35</v>
      </c>
      <c r="AX1310" s="14" t="s">
        <v>83</v>
      </c>
      <c r="AY1310" s="223" t="s">
        <v>137</v>
      </c>
    </row>
    <row r="1311" spans="1:65" s="2" customFormat="1" ht="21.75" customHeight="1">
      <c r="A1311" s="35"/>
      <c r="B1311" s="36"/>
      <c r="C1311" s="188" t="s">
        <v>1369</v>
      </c>
      <c r="D1311" s="188" t="s">
        <v>139</v>
      </c>
      <c r="E1311" s="189" t="s">
        <v>2168</v>
      </c>
      <c r="F1311" s="190" t="s">
        <v>2169</v>
      </c>
      <c r="G1311" s="191" t="s">
        <v>224</v>
      </c>
      <c r="H1311" s="192">
        <v>75</v>
      </c>
      <c r="I1311" s="193"/>
      <c r="J1311" s="194">
        <f>ROUND(I1311*H1311,2)</f>
        <v>0</v>
      </c>
      <c r="K1311" s="190" t="s">
        <v>143</v>
      </c>
      <c r="L1311" s="40"/>
      <c r="M1311" s="195" t="s">
        <v>19</v>
      </c>
      <c r="N1311" s="196" t="s">
        <v>46</v>
      </c>
      <c r="O1311" s="65"/>
      <c r="P1311" s="197">
        <f>O1311*H1311</f>
        <v>0</v>
      </c>
      <c r="Q1311" s="197">
        <v>0</v>
      </c>
      <c r="R1311" s="197">
        <f>Q1311*H1311</f>
        <v>0</v>
      </c>
      <c r="S1311" s="197">
        <v>0</v>
      </c>
      <c r="T1311" s="198">
        <f>S1311*H1311</f>
        <v>0</v>
      </c>
      <c r="U1311" s="35"/>
      <c r="V1311" s="35"/>
      <c r="W1311" s="35"/>
      <c r="X1311" s="35"/>
      <c r="Y1311" s="35"/>
      <c r="Z1311" s="35"/>
      <c r="AA1311" s="35"/>
      <c r="AB1311" s="35"/>
      <c r="AC1311" s="35"/>
      <c r="AD1311" s="35"/>
      <c r="AE1311" s="35"/>
      <c r="AR1311" s="199" t="s">
        <v>178</v>
      </c>
      <c r="AT1311" s="199" t="s">
        <v>139</v>
      </c>
      <c r="AU1311" s="199" t="s">
        <v>85</v>
      </c>
      <c r="AY1311" s="18" t="s">
        <v>137</v>
      </c>
      <c r="BE1311" s="200">
        <f>IF(N1311="základní",J1311,0)</f>
        <v>0</v>
      </c>
      <c r="BF1311" s="200">
        <f>IF(N1311="snížená",J1311,0)</f>
        <v>0</v>
      </c>
      <c r="BG1311" s="200">
        <f>IF(N1311="zákl. přenesená",J1311,0)</f>
        <v>0</v>
      </c>
      <c r="BH1311" s="200">
        <f>IF(N1311="sníž. přenesená",J1311,0)</f>
        <v>0</v>
      </c>
      <c r="BI1311" s="200">
        <f>IF(N1311="nulová",J1311,0)</f>
        <v>0</v>
      </c>
      <c r="BJ1311" s="18" t="s">
        <v>83</v>
      </c>
      <c r="BK1311" s="200">
        <f>ROUND(I1311*H1311,2)</f>
        <v>0</v>
      </c>
      <c r="BL1311" s="18" t="s">
        <v>178</v>
      </c>
      <c r="BM1311" s="199" t="s">
        <v>2170</v>
      </c>
    </row>
    <row r="1312" spans="2:51" s="15" customFormat="1" ht="11.25">
      <c r="B1312" s="224"/>
      <c r="C1312" s="225"/>
      <c r="D1312" s="203" t="s">
        <v>145</v>
      </c>
      <c r="E1312" s="226" t="s">
        <v>19</v>
      </c>
      <c r="F1312" s="227" t="s">
        <v>2171</v>
      </c>
      <c r="G1312" s="225"/>
      <c r="H1312" s="226" t="s">
        <v>19</v>
      </c>
      <c r="I1312" s="228"/>
      <c r="J1312" s="225"/>
      <c r="K1312" s="225"/>
      <c r="L1312" s="229"/>
      <c r="M1312" s="230"/>
      <c r="N1312" s="231"/>
      <c r="O1312" s="231"/>
      <c r="P1312" s="231"/>
      <c r="Q1312" s="231"/>
      <c r="R1312" s="231"/>
      <c r="S1312" s="231"/>
      <c r="T1312" s="232"/>
      <c r="AT1312" s="233" t="s">
        <v>145</v>
      </c>
      <c r="AU1312" s="233" t="s">
        <v>85</v>
      </c>
      <c r="AV1312" s="15" t="s">
        <v>83</v>
      </c>
      <c r="AW1312" s="15" t="s">
        <v>35</v>
      </c>
      <c r="AX1312" s="15" t="s">
        <v>75</v>
      </c>
      <c r="AY1312" s="233" t="s">
        <v>137</v>
      </c>
    </row>
    <row r="1313" spans="2:51" s="13" customFormat="1" ht="11.25">
      <c r="B1313" s="201"/>
      <c r="C1313" s="202"/>
      <c r="D1313" s="203" t="s">
        <v>145</v>
      </c>
      <c r="E1313" s="204" t="s">
        <v>19</v>
      </c>
      <c r="F1313" s="205" t="s">
        <v>2172</v>
      </c>
      <c r="G1313" s="202"/>
      <c r="H1313" s="206">
        <v>75</v>
      </c>
      <c r="I1313" s="207"/>
      <c r="J1313" s="202"/>
      <c r="K1313" s="202"/>
      <c r="L1313" s="208"/>
      <c r="M1313" s="209"/>
      <c r="N1313" s="210"/>
      <c r="O1313" s="210"/>
      <c r="P1313" s="210"/>
      <c r="Q1313" s="210"/>
      <c r="R1313" s="210"/>
      <c r="S1313" s="210"/>
      <c r="T1313" s="211"/>
      <c r="AT1313" s="212" t="s">
        <v>145</v>
      </c>
      <c r="AU1313" s="212" t="s">
        <v>85</v>
      </c>
      <c r="AV1313" s="13" t="s">
        <v>85</v>
      </c>
      <c r="AW1313" s="13" t="s">
        <v>35</v>
      </c>
      <c r="AX1313" s="13" t="s">
        <v>75</v>
      </c>
      <c r="AY1313" s="212" t="s">
        <v>137</v>
      </c>
    </row>
    <row r="1314" spans="2:51" s="14" customFormat="1" ht="11.25">
      <c r="B1314" s="213"/>
      <c r="C1314" s="214"/>
      <c r="D1314" s="203" t="s">
        <v>145</v>
      </c>
      <c r="E1314" s="215" t="s">
        <v>19</v>
      </c>
      <c r="F1314" s="216" t="s">
        <v>147</v>
      </c>
      <c r="G1314" s="214"/>
      <c r="H1314" s="217">
        <v>75</v>
      </c>
      <c r="I1314" s="218"/>
      <c r="J1314" s="214"/>
      <c r="K1314" s="214"/>
      <c r="L1314" s="219"/>
      <c r="M1314" s="220"/>
      <c r="N1314" s="221"/>
      <c r="O1314" s="221"/>
      <c r="P1314" s="221"/>
      <c r="Q1314" s="221"/>
      <c r="R1314" s="221"/>
      <c r="S1314" s="221"/>
      <c r="T1314" s="222"/>
      <c r="AT1314" s="223" t="s">
        <v>145</v>
      </c>
      <c r="AU1314" s="223" t="s">
        <v>85</v>
      </c>
      <c r="AV1314" s="14" t="s">
        <v>144</v>
      </c>
      <c r="AW1314" s="14" t="s">
        <v>35</v>
      </c>
      <c r="AX1314" s="14" t="s">
        <v>83</v>
      </c>
      <c r="AY1314" s="223" t="s">
        <v>137</v>
      </c>
    </row>
    <row r="1315" spans="1:65" s="2" customFormat="1" ht="21.75" customHeight="1">
      <c r="A1315" s="35"/>
      <c r="B1315" s="36"/>
      <c r="C1315" s="188" t="s">
        <v>2173</v>
      </c>
      <c r="D1315" s="188" t="s">
        <v>139</v>
      </c>
      <c r="E1315" s="189" t="s">
        <v>2174</v>
      </c>
      <c r="F1315" s="190" t="s">
        <v>2175</v>
      </c>
      <c r="G1315" s="191" t="s">
        <v>224</v>
      </c>
      <c r="H1315" s="192">
        <v>95</v>
      </c>
      <c r="I1315" s="193"/>
      <c r="J1315" s="194">
        <f>ROUND(I1315*H1315,2)</f>
        <v>0</v>
      </c>
      <c r="K1315" s="190" t="s">
        <v>143</v>
      </c>
      <c r="L1315" s="40"/>
      <c r="M1315" s="195" t="s">
        <v>19</v>
      </c>
      <c r="N1315" s="196" t="s">
        <v>46</v>
      </c>
      <c r="O1315" s="65"/>
      <c r="P1315" s="197">
        <f>O1315*H1315</f>
        <v>0</v>
      </c>
      <c r="Q1315" s="197">
        <v>0</v>
      </c>
      <c r="R1315" s="197">
        <f>Q1315*H1315</f>
        <v>0</v>
      </c>
      <c r="S1315" s="197">
        <v>0</v>
      </c>
      <c r="T1315" s="198">
        <f>S1315*H1315</f>
        <v>0</v>
      </c>
      <c r="U1315" s="35"/>
      <c r="V1315" s="35"/>
      <c r="W1315" s="35"/>
      <c r="X1315" s="35"/>
      <c r="Y1315" s="35"/>
      <c r="Z1315" s="35"/>
      <c r="AA1315" s="35"/>
      <c r="AB1315" s="35"/>
      <c r="AC1315" s="35"/>
      <c r="AD1315" s="35"/>
      <c r="AE1315" s="35"/>
      <c r="AR1315" s="199" t="s">
        <v>178</v>
      </c>
      <c r="AT1315" s="199" t="s">
        <v>139</v>
      </c>
      <c r="AU1315" s="199" t="s">
        <v>85</v>
      </c>
      <c r="AY1315" s="18" t="s">
        <v>137</v>
      </c>
      <c r="BE1315" s="200">
        <f>IF(N1315="základní",J1315,0)</f>
        <v>0</v>
      </c>
      <c r="BF1315" s="200">
        <f>IF(N1315="snížená",J1315,0)</f>
        <v>0</v>
      </c>
      <c r="BG1315" s="200">
        <f>IF(N1315="zákl. přenesená",J1315,0)</f>
        <v>0</v>
      </c>
      <c r="BH1315" s="200">
        <f>IF(N1315="sníž. přenesená",J1315,0)</f>
        <v>0</v>
      </c>
      <c r="BI1315" s="200">
        <f>IF(N1315="nulová",J1315,0)</f>
        <v>0</v>
      </c>
      <c r="BJ1315" s="18" t="s">
        <v>83</v>
      </c>
      <c r="BK1315" s="200">
        <f>ROUND(I1315*H1315,2)</f>
        <v>0</v>
      </c>
      <c r="BL1315" s="18" t="s">
        <v>178</v>
      </c>
      <c r="BM1315" s="199" t="s">
        <v>2176</v>
      </c>
    </row>
    <row r="1316" spans="2:51" s="15" customFormat="1" ht="11.25">
      <c r="B1316" s="224"/>
      <c r="C1316" s="225"/>
      <c r="D1316" s="203" t="s">
        <v>145</v>
      </c>
      <c r="E1316" s="226" t="s">
        <v>19</v>
      </c>
      <c r="F1316" s="227" t="s">
        <v>2177</v>
      </c>
      <c r="G1316" s="225"/>
      <c r="H1316" s="226" t="s">
        <v>19</v>
      </c>
      <c r="I1316" s="228"/>
      <c r="J1316" s="225"/>
      <c r="K1316" s="225"/>
      <c r="L1316" s="229"/>
      <c r="M1316" s="230"/>
      <c r="N1316" s="231"/>
      <c r="O1316" s="231"/>
      <c r="P1316" s="231"/>
      <c r="Q1316" s="231"/>
      <c r="R1316" s="231"/>
      <c r="S1316" s="231"/>
      <c r="T1316" s="232"/>
      <c r="AT1316" s="233" t="s">
        <v>145</v>
      </c>
      <c r="AU1316" s="233" t="s">
        <v>85</v>
      </c>
      <c r="AV1316" s="15" t="s">
        <v>83</v>
      </c>
      <c r="AW1316" s="15" t="s">
        <v>35</v>
      </c>
      <c r="AX1316" s="15" t="s">
        <v>75</v>
      </c>
      <c r="AY1316" s="233" t="s">
        <v>137</v>
      </c>
    </row>
    <row r="1317" spans="2:51" s="13" customFormat="1" ht="11.25">
      <c r="B1317" s="201"/>
      <c r="C1317" s="202"/>
      <c r="D1317" s="203" t="s">
        <v>145</v>
      </c>
      <c r="E1317" s="204" t="s">
        <v>19</v>
      </c>
      <c r="F1317" s="205" t="s">
        <v>2178</v>
      </c>
      <c r="G1317" s="202"/>
      <c r="H1317" s="206">
        <v>95</v>
      </c>
      <c r="I1317" s="207"/>
      <c r="J1317" s="202"/>
      <c r="K1317" s="202"/>
      <c r="L1317" s="208"/>
      <c r="M1317" s="209"/>
      <c r="N1317" s="210"/>
      <c r="O1317" s="210"/>
      <c r="P1317" s="210"/>
      <c r="Q1317" s="210"/>
      <c r="R1317" s="210"/>
      <c r="S1317" s="210"/>
      <c r="T1317" s="211"/>
      <c r="AT1317" s="212" t="s">
        <v>145</v>
      </c>
      <c r="AU1317" s="212" t="s">
        <v>85</v>
      </c>
      <c r="AV1317" s="13" t="s">
        <v>85</v>
      </c>
      <c r="AW1317" s="13" t="s">
        <v>35</v>
      </c>
      <c r="AX1317" s="13" t="s">
        <v>75</v>
      </c>
      <c r="AY1317" s="212" t="s">
        <v>137</v>
      </c>
    </row>
    <row r="1318" spans="2:51" s="14" customFormat="1" ht="11.25">
      <c r="B1318" s="213"/>
      <c r="C1318" s="214"/>
      <c r="D1318" s="203" t="s">
        <v>145</v>
      </c>
      <c r="E1318" s="215" t="s">
        <v>19</v>
      </c>
      <c r="F1318" s="216" t="s">
        <v>147</v>
      </c>
      <c r="G1318" s="214"/>
      <c r="H1318" s="217">
        <v>95</v>
      </c>
      <c r="I1318" s="218"/>
      <c r="J1318" s="214"/>
      <c r="K1318" s="214"/>
      <c r="L1318" s="219"/>
      <c r="M1318" s="220"/>
      <c r="N1318" s="221"/>
      <c r="O1318" s="221"/>
      <c r="P1318" s="221"/>
      <c r="Q1318" s="221"/>
      <c r="R1318" s="221"/>
      <c r="S1318" s="221"/>
      <c r="T1318" s="222"/>
      <c r="AT1318" s="223" t="s">
        <v>145</v>
      </c>
      <c r="AU1318" s="223" t="s">
        <v>85</v>
      </c>
      <c r="AV1318" s="14" t="s">
        <v>144</v>
      </c>
      <c r="AW1318" s="14" t="s">
        <v>35</v>
      </c>
      <c r="AX1318" s="14" t="s">
        <v>83</v>
      </c>
      <c r="AY1318" s="223" t="s">
        <v>137</v>
      </c>
    </row>
    <row r="1319" spans="1:65" s="2" customFormat="1" ht="21.75" customHeight="1">
      <c r="A1319" s="35"/>
      <c r="B1319" s="36"/>
      <c r="C1319" s="188" t="s">
        <v>1373</v>
      </c>
      <c r="D1319" s="188" t="s">
        <v>139</v>
      </c>
      <c r="E1319" s="189" t="s">
        <v>2174</v>
      </c>
      <c r="F1319" s="190" t="s">
        <v>2175</v>
      </c>
      <c r="G1319" s="191" t="s">
        <v>224</v>
      </c>
      <c r="H1319" s="192">
        <v>30</v>
      </c>
      <c r="I1319" s="193"/>
      <c r="J1319" s="194">
        <f>ROUND(I1319*H1319,2)</f>
        <v>0</v>
      </c>
      <c r="K1319" s="190" t="s">
        <v>143</v>
      </c>
      <c r="L1319" s="40"/>
      <c r="M1319" s="195" t="s">
        <v>19</v>
      </c>
      <c r="N1319" s="196" t="s">
        <v>46</v>
      </c>
      <c r="O1319" s="65"/>
      <c r="P1319" s="197">
        <f>O1319*H1319</f>
        <v>0</v>
      </c>
      <c r="Q1319" s="197">
        <v>0</v>
      </c>
      <c r="R1319" s="197">
        <f>Q1319*H1319</f>
        <v>0</v>
      </c>
      <c r="S1319" s="197">
        <v>0</v>
      </c>
      <c r="T1319" s="198">
        <f>S1319*H1319</f>
        <v>0</v>
      </c>
      <c r="U1319" s="35"/>
      <c r="V1319" s="35"/>
      <c r="W1319" s="35"/>
      <c r="X1319" s="35"/>
      <c r="Y1319" s="35"/>
      <c r="Z1319" s="35"/>
      <c r="AA1319" s="35"/>
      <c r="AB1319" s="35"/>
      <c r="AC1319" s="35"/>
      <c r="AD1319" s="35"/>
      <c r="AE1319" s="35"/>
      <c r="AR1319" s="199" t="s">
        <v>178</v>
      </c>
      <c r="AT1319" s="199" t="s">
        <v>139</v>
      </c>
      <c r="AU1319" s="199" t="s">
        <v>85</v>
      </c>
      <c r="AY1319" s="18" t="s">
        <v>137</v>
      </c>
      <c r="BE1319" s="200">
        <f>IF(N1319="základní",J1319,0)</f>
        <v>0</v>
      </c>
      <c r="BF1319" s="200">
        <f>IF(N1319="snížená",J1319,0)</f>
        <v>0</v>
      </c>
      <c r="BG1319" s="200">
        <f>IF(N1319="zákl. přenesená",J1319,0)</f>
        <v>0</v>
      </c>
      <c r="BH1319" s="200">
        <f>IF(N1319="sníž. přenesená",J1319,0)</f>
        <v>0</v>
      </c>
      <c r="BI1319" s="200">
        <f>IF(N1319="nulová",J1319,0)</f>
        <v>0</v>
      </c>
      <c r="BJ1319" s="18" t="s">
        <v>83</v>
      </c>
      <c r="BK1319" s="200">
        <f>ROUND(I1319*H1319,2)</f>
        <v>0</v>
      </c>
      <c r="BL1319" s="18" t="s">
        <v>178</v>
      </c>
      <c r="BM1319" s="199" t="s">
        <v>2179</v>
      </c>
    </row>
    <row r="1320" spans="2:51" s="15" customFormat="1" ht="11.25">
      <c r="B1320" s="224"/>
      <c r="C1320" s="225"/>
      <c r="D1320" s="203" t="s">
        <v>145</v>
      </c>
      <c r="E1320" s="226" t="s">
        <v>19</v>
      </c>
      <c r="F1320" s="227" t="s">
        <v>2180</v>
      </c>
      <c r="G1320" s="225"/>
      <c r="H1320" s="226" t="s">
        <v>19</v>
      </c>
      <c r="I1320" s="228"/>
      <c r="J1320" s="225"/>
      <c r="K1320" s="225"/>
      <c r="L1320" s="229"/>
      <c r="M1320" s="230"/>
      <c r="N1320" s="231"/>
      <c r="O1320" s="231"/>
      <c r="P1320" s="231"/>
      <c r="Q1320" s="231"/>
      <c r="R1320" s="231"/>
      <c r="S1320" s="231"/>
      <c r="T1320" s="232"/>
      <c r="AT1320" s="233" t="s">
        <v>145</v>
      </c>
      <c r="AU1320" s="233" t="s">
        <v>85</v>
      </c>
      <c r="AV1320" s="15" t="s">
        <v>83</v>
      </c>
      <c r="AW1320" s="15" t="s">
        <v>35</v>
      </c>
      <c r="AX1320" s="15" t="s">
        <v>75</v>
      </c>
      <c r="AY1320" s="233" t="s">
        <v>137</v>
      </c>
    </row>
    <row r="1321" spans="2:51" s="15" customFormat="1" ht="11.25">
      <c r="B1321" s="224"/>
      <c r="C1321" s="225"/>
      <c r="D1321" s="203" t="s">
        <v>145</v>
      </c>
      <c r="E1321" s="226" t="s">
        <v>19</v>
      </c>
      <c r="F1321" s="227" t="s">
        <v>2181</v>
      </c>
      <c r="G1321" s="225"/>
      <c r="H1321" s="226" t="s">
        <v>19</v>
      </c>
      <c r="I1321" s="228"/>
      <c r="J1321" s="225"/>
      <c r="K1321" s="225"/>
      <c r="L1321" s="229"/>
      <c r="M1321" s="230"/>
      <c r="N1321" s="231"/>
      <c r="O1321" s="231"/>
      <c r="P1321" s="231"/>
      <c r="Q1321" s="231"/>
      <c r="R1321" s="231"/>
      <c r="S1321" s="231"/>
      <c r="T1321" s="232"/>
      <c r="AT1321" s="233" t="s">
        <v>145</v>
      </c>
      <c r="AU1321" s="233" t="s">
        <v>85</v>
      </c>
      <c r="AV1321" s="15" t="s">
        <v>83</v>
      </c>
      <c r="AW1321" s="15" t="s">
        <v>35</v>
      </c>
      <c r="AX1321" s="15" t="s">
        <v>75</v>
      </c>
      <c r="AY1321" s="233" t="s">
        <v>137</v>
      </c>
    </row>
    <row r="1322" spans="2:51" s="13" customFormat="1" ht="11.25">
      <c r="B1322" s="201"/>
      <c r="C1322" s="202"/>
      <c r="D1322" s="203" t="s">
        <v>145</v>
      </c>
      <c r="E1322" s="204" t="s">
        <v>19</v>
      </c>
      <c r="F1322" s="205" t="s">
        <v>2182</v>
      </c>
      <c r="G1322" s="202"/>
      <c r="H1322" s="206">
        <v>30</v>
      </c>
      <c r="I1322" s="207"/>
      <c r="J1322" s="202"/>
      <c r="K1322" s="202"/>
      <c r="L1322" s="208"/>
      <c r="M1322" s="209"/>
      <c r="N1322" s="210"/>
      <c r="O1322" s="210"/>
      <c r="P1322" s="210"/>
      <c r="Q1322" s="210"/>
      <c r="R1322" s="210"/>
      <c r="S1322" s="210"/>
      <c r="T1322" s="211"/>
      <c r="AT1322" s="212" t="s">
        <v>145</v>
      </c>
      <c r="AU1322" s="212" t="s">
        <v>85</v>
      </c>
      <c r="AV1322" s="13" t="s">
        <v>85</v>
      </c>
      <c r="AW1322" s="13" t="s">
        <v>35</v>
      </c>
      <c r="AX1322" s="13" t="s">
        <v>75</v>
      </c>
      <c r="AY1322" s="212" t="s">
        <v>137</v>
      </c>
    </row>
    <row r="1323" spans="2:51" s="14" customFormat="1" ht="11.25">
      <c r="B1323" s="213"/>
      <c r="C1323" s="214"/>
      <c r="D1323" s="203" t="s">
        <v>145</v>
      </c>
      <c r="E1323" s="215" t="s">
        <v>19</v>
      </c>
      <c r="F1323" s="216" t="s">
        <v>147</v>
      </c>
      <c r="G1323" s="214"/>
      <c r="H1323" s="217">
        <v>30</v>
      </c>
      <c r="I1323" s="218"/>
      <c r="J1323" s="214"/>
      <c r="K1323" s="214"/>
      <c r="L1323" s="219"/>
      <c r="M1323" s="220"/>
      <c r="N1323" s="221"/>
      <c r="O1323" s="221"/>
      <c r="P1323" s="221"/>
      <c r="Q1323" s="221"/>
      <c r="R1323" s="221"/>
      <c r="S1323" s="221"/>
      <c r="T1323" s="222"/>
      <c r="AT1323" s="223" t="s">
        <v>145</v>
      </c>
      <c r="AU1323" s="223" t="s">
        <v>85</v>
      </c>
      <c r="AV1323" s="14" t="s">
        <v>144</v>
      </c>
      <c r="AW1323" s="14" t="s">
        <v>35</v>
      </c>
      <c r="AX1323" s="14" t="s">
        <v>83</v>
      </c>
      <c r="AY1323" s="223" t="s">
        <v>137</v>
      </c>
    </row>
    <row r="1324" spans="1:65" s="2" customFormat="1" ht="21.75" customHeight="1">
      <c r="A1324" s="35"/>
      <c r="B1324" s="36"/>
      <c r="C1324" s="188" t="s">
        <v>2183</v>
      </c>
      <c r="D1324" s="188" t="s">
        <v>139</v>
      </c>
      <c r="E1324" s="189" t="s">
        <v>2184</v>
      </c>
      <c r="F1324" s="190" t="s">
        <v>2185</v>
      </c>
      <c r="G1324" s="191" t="s">
        <v>224</v>
      </c>
      <c r="H1324" s="192">
        <v>35</v>
      </c>
      <c r="I1324" s="193"/>
      <c r="J1324" s="194">
        <f>ROUND(I1324*H1324,2)</f>
        <v>0</v>
      </c>
      <c r="K1324" s="190" t="s">
        <v>143</v>
      </c>
      <c r="L1324" s="40"/>
      <c r="M1324" s="195" t="s">
        <v>19</v>
      </c>
      <c r="N1324" s="196" t="s">
        <v>46</v>
      </c>
      <c r="O1324" s="65"/>
      <c r="P1324" s="197">
        <f>O1324*H1324</f>
        <v>0</v>
      </c>
      <c r="Q1324" s="197">
        <v>0</v>
      </c>
      <c r="R1324" s="197">
        <f>Q1324*H1324</f>
        <v>0</v>
      </c>
      <c r="S1324" s="197">
        <v>0</v>
      </c>
      <c r="T1324" s="198">
        <f>S1324*H1324</f>
        <v>0</v>
      </c>
      <c r="U1324" s="35"/>
      <c r="V1324" s="35"/>
      <c r="W1324" s="35"/>
      <c r="X1324" s="35"/>
      <c r="Y1324" s="35"/>
      <c r="Z1324" s="35"/>
      <c r="AA1324" s="35"/>
      <c r="AB1324" s="35"/>
      <c r="AC1324" s="35"/>
      <c r="AD1324" s="35"/>
      <c r="AE1324" s="35"/>
      <c r="AR1324" s="199" t="s">
        <v>178</v>
      </c>
      <c r="AT1324" s="199" t="s">
        <v>139</v>
      </c>
      <c r="AU1324" s="199" t="s">
        <v>85</v>
      </c>
      <c r="AY1324" s="18" t="s">
        <v>137</v>
      </c>
      <c r="BE1324" s="200">
        <f>IF(N1324="základní",J1324,0)</f>
        <v>0</v>
      </c>
      <c r="BF1324" s="200">
        <f>IF(N1324="snížená",J1324,0)</f>
        <v>0</v>
      </c>
      <c r="BG1324" s="200">
        <f>IF(N1324="zákl. přenesená",J1324,0)</f>
        <v>0</v>
      </c>
      <c r="BH1324" s="200">
        <f>IF(N1324="sníž. přenesená",J1324,0)</f>
        <v>0</v>
      </c>
      <c r="BI1324" s="200">
        <f>IF(N1324="nulová",J1324,0)</f>
        <v>0</v>
      </c>
      <c r="BJ1324" s="18" t="s">
        <v>83</v>
      </c>
      <c r="BK1324" s="200">
        <f>ROUND(I1324*H1324,2)</f>
        <v>0</v>
      </c>
      <c r="BL1324" s="18" t="s">
        <v>178</v>
      </c>
      <c r="BM1324" s="199" t="s">
        <v>2186</v>
      </c>
    </row>
    <row r="1325" spans="2:51" s="15" customFormat="1" ht="11.25">
      <c r="B1325" s="224"/>
      <c r="C1325" s="225"/>
      <c r="D1325" s="203" t="s">
        <v>145</v>
      </c>
      <c r="E1325" s="226" t="s">
        <v>19</v>
      </c>
      <c r="F1325" s="227" t="s">
        <v>2187</v>
      </c>
      <c r="G1325" s="225"/>
      <c r="H1325" s="226" t="s">
        <v>19</v>
      </c>
      <c r="I1325" s="228"/>
      <c r="J1325" s="225"/>
      <c r="K1325" s="225"/>
      <c r="L1325" s="229"/>
      <c r="M1325" s="230"/>
      <c r="N1325" s="231"/>
      <c r="O1325" s="231"/>
      <c r="P1325" s="231"/>
      <c r="Q1325" s="231"/>
      <c r="R1325" s="231"/>
      <c r="S1325" s="231"/>
      <c r="T1325" s="232"/>
      <c r="AT1325" s="233" t="s">
        <v>145</v>
      </c>
      <c r="AU1325" s="233" t="s">
        <v>85</v>
      </c>
      <c r="AV1325" s="15" t="s">
        <v>83</v>
      </c>
      <c r="AW1325" s="15" t="s">
        <v>35</v>
      </c>
      <c r="AX1325" s="15" t="s">
        <v>75</v>
      </c>
      <c r="AY1325" s="233" t="s">
        <v>137</v>
      </c>
    </row>
    <row r="1326" spans="2:51" s="13" customFormat="1" ht="11.25">
      <c r="B1326" s="201"/>
      <c r="C1326" s="202"/>
      <c r="D1326" s="203" t="s">
        <v>145</v>
      </c>
      <c r="E1326" s="204" t="s">
        <v>19</v>
      </c>
      <c r="F1326" s="205" t="s">
        <v>278</v>
      </c>
      <c r="G1326" s="202"/>
      <c r="H1326" s="206">
        <v>35</v>
      </c>
      <c r="I1326" s="207"/>
      <c r="J1326" s="202"/>
      <c r="K1326" s="202"/>
      <c r="L1326" s="208"/>
      <c r="M1326" s="209"/>
      <c r="N1326" s="210"/>
      <c r="O1326" s="210"/>
      <c r="P1326" s="210"/>
      <c r="Q1326" s="210"/>
      <c r="R1326" s="210"/>
      <c r="S1326" s="210"/>
      <c r="T1326" s="211"/>
      <c r="AT1326" s="212" t="s">
        <v>145</v>
      </c>
      <c r="AU1326" s="212" t="s">
        <v>85</v>
      </c>
      <c r="AV1326" s="13" t="s">
        <v>85</v>
      </c>
      <c r="AW1326" s="13" t="s">
        <v>35</v>
      </c>
      <c r="AX1326" s="13" t="s">
        <v>75</v>
      </c>
      <c r="AY1326" s="212" t="s">
        <v>137</v>
      </c>
    </row>
    <row r="1327" spans="2:51" s="14" customFormat="1" ht="11.25">
      <c r="B1327" s="213"/>
      <c r="C1327" s="214"/>
      <c r="D1327" s="203" t="s">
        <v>145</v>
      </c>
      <c r="E1327" s="215" t="s">
        <v>19</v>
      </c>
      <c r="F1327" s="216" t="s">
        <v>147</v>
      </c>
      <c r="G1327" s="214"/>
      <c r="H1327" s="217">
        <v>35</v>
      </c>
      <c r="I1327" s="218"/>
      <c r="J1327" s="214"/>
      <c r="K1327" s="214"/>
      <c r="L1327" s="219"/>
      <c r="M1327" s="220"/>
      <c r="N1327" s="221"/>
      <c r="O1327" s="221"/>
      <c r="P1327" s="221"/>
      <c r="Q1327" s="221"/>
      <c r="R1327" s="221"/>
      <c r="S1327" s="221"/>
      <c r="T1327" s="222"/>
      <c r="AT1327" s="223" t="s">
        <v>145</v>
      </c>
      <c r="AU1327" s="223" t="s">
        <v>85</v>
      </c>
      <c r="AV1327" s="14" t="s">
        <v>144</v>
      </c>
      <c r="AW1327" s="14" t="s">
        <v>35</v>
      </c>
      <c r="AX1327" s="14" t="s">
        <v>83</v>
      </c>
      <c r="AY1327" s="223" t="s">
        <v>137</v>
      </c>
    </row>
    <row r="1328" spans="1:65" s="2" customFormat="1" ht="21.75" customHeight="1">
      <c r="A1328" s="35"/>
      <c r="B1328" s="36"/>
      <c r="C1328" s="188" t="s">
        <v>1375</v>
      </c>
      <c r="D1328" s="188" t="s">
        <v>139</v>
      </c>
      <c r="E1328" s="189" t="s">
        <v>2188</v>
      </c>
      <c r="F1328" s="190" t="s">
        <v>2189</v>
      </c>
      <c r="G1328" s="191" t="s">
        <v>224</v>
      </c>
      <c r="H1328" s="192">
        <v>60</v>
      </c>
      <c r="I1328" s="193"/>
      <c r="J1328" s="194">
        <f>ROUND(I1328*H1328,2)</f>
        <v>0</v>
      </c>
      <c r="K1328" s="190" t="s">
        <v>143</v>
      </c>
      <c r="L1328" s="40"/>
      <c r="M1328" s="195" t="s">
        <v>19</v>
      </c>
      <c r="N1328" s="196" t="s">
        <v>46</v>
      </c>
      <c r="O1328" s="65"/>
      <c r="P1328" s="197">
        <f>O1328*H1328</f>
        <v>0</v>
      </c>
      <c r="Q1328" s="197">
        <v>0</v>
      </c>
      <c r="R1328" s="197">
        <f>Q1328*H1328</f>
        <v>0</v>
      </c>
      <c r="S1328" s="197">
        <v>0</v>
      </c>
      <c r="T1328" s="198">
        <f>S1328*H1328</f>
        <v>0</v>
      </c>
      <c r="U1328" s="35"/>
      <c r="V1328" s="35"/>
      <c r="W1328" s="35"/>
      <c r="X1328" s="35"/>
      <c r="Y1328" s="35"/>
      <c r="Z1328" s="35"/>
      <c r="AA1328" s="35"/>
      <c r="AB1328" s="35"/>
      <c r="AC1328" s="35"/>
      <c r="AD1328" s="35"/>
      <c r="AE1328" s="35"/>
      <c r="AR1328" s="199" t="s">
        <v>178</v>
      </c>
      <c r="AT1328" s="199" t="s">
        <v>139</v>
      </c>
      <c r="AU1328" s="199" t="s">
        <v>85</v>
      </c>
      <c r="AY1328" s="18" t="s">
        <v>137</v>
      </c>
      <c r="BE1328" s="200">
        <f>IF(N1328="základní",J1328,0)</f>
        <v>0</v>
      </c>
      <c r="BF1328" s="200">
        <f>IF(N1328="snížená",J1328,0)</f>
        <v>0</v>
      </c>
      <c r="BG1328" s="200">
        <f>IF(N1328="zákl. přenesená",J1328,0)</f>
        <v>0</v>
      </c>
      <c r="BH1328" s="200">
        <f>IF(N1328="sníž. přenesená",J1328,0)</f>
        <v>0</v>
      </c>
      <c r="BI1328" s="200">
        <f>IF(N1328="nulová",J1328,0)</f>
        <v>0</v>
      </c>
      <c r="BJ1328" s="18" t="s">
        <v>83</v>
      </c>
      <c r="BK1328" s="200">
        <f>ROUND(I1328*H1328,2)</f>
        <v>0</v>
      </c>
      <c r="BL1328" s="18" t="s">
        <v>178</v>
      </c>
      <c r="BM1328" s="199" t="s">
        <v>2190</v>
      </c>
    </row>
    <row r="1329" spans="2:51" s="15" customFormat="1" ht="11.25">
      <c r="B1329" s="224"/>
      <c r="C1329" s="225"/>
      <c r="D1329" s="203" t="s">
        <v>145</v>
      </c>
      <c r="E1329" s="226" t="s">
        <v>19</v>
      </c>
      <c r="F1329" s="227" t="s">
        <v>2191</v>
      </c>
      <c r="G1329" s="225"/>
      <c r="H1329" s="226" t="s">
        <v>19</v>
      </c>
      <c r="I1329" s="228"/>
      <c r="J1329" s="225"/>
      <c r="K1329" s="225"/>
      <c r="L1329" s="229"/>
      <c r="M1329" s="230"/>
      <c r="N1329" s="231"/>
      <c r="O1329" s="231"/>
      <c r="P1329" s="231"/>
      <c r="Q1329" s="231"/>
      <c r="R1329" s="231"/>
      <c r="S1329" s="231"/>
      <c r="T1329" s="232"/>
      <c r="AT1329" s="233" t="s">
        <v>145</v>
      </c>
      <c r="AU1329" s="233" t="s">
        <v>85</v>
      </c>
      <c r="AV1329" s="15" t="s">
        <v>83</v>
      </c>
      <c r="AW1329" s="15" t="s">
        <v>35</v>
      </c>
      <c r="AX1329" s="15" t="s">
        <v>75</v>
      </c>
      <c r="AY1329" s="233" t="s">
        <v>137</v>
      </c>
    </row>
    <row r="1330" spans="2:51" s="13" customFormat="1" ht="11.25">
      <c r="B1330" s="201"/>
      <c r="C1330" s="202"/>
      <c r="D1330" s="203" t="s">
        <v>145</v>
      </c>
      <c r="E1330" s="204" t="s">
        <v>19</v>
      </c>
      <c r="F1330" s="205" t="s">
        <v>260</v>
      </c>
      <c r="G1330" s="202"/>
      <c r="H1330" s="206">
        <v>60</v>
      </c>
      <c r="I1330" s="207"/>
      <c r="J1330" s="202"/>
      <c r="K1330" s="202"/>
      <c r="L1330" s="208"/>
      <c r="M1330" s="209"/>
      <c r="N1330" s="210"/>
      <c r="O1330" s="210"/>
      <c r="P1330" s="210"/>
      <c r="Q1330" s="210"/>
      <c r="R1330" s="210"/>
      <c r="S1330" s="210"/>
      <c r="T1330" s="211"/>
      <c r="AT1330" s="212" t="s">
        <v>145</v>
      </c>
      <c r="AU1330" s="212" t="s">
        <v>85</v>
      </c>
      <c r="AV1330" s="13" t="s">
        <v>85</v>
      </c>
      <c r="AW1330" s="13" t="s">
        <v>35</v>
      </c>
      <c r="AX1330" s="13" t="s">
        <v>75</v>
      </c>
      <c r="AY1330" s="212" t="s">
        <v>137</v>
      </c>
    </row>
    <row r="1331" spans="2:51" s="14" customFormat="1" ht="11.25">
      <c r="B1331" s="213"/>
      <c r="C1331" s="214"/>
      <c r="D1331" s="203" t="s">
        <v>145</v>
      </c>
      <c r="E1331" s="215" t="s">
        <v>19</v>
      </c>
      <c r="F1331" s="216" t="s">
        <v>147</v>
      </c>
      <c r="G1331" s="214"/>
      <c r="H1331" s="217">
        <v>60</v>
      </c>
      <c r="I1331" s="218"/>
      <c r="J1331" s="214"/>
      <c r="K1331" s="214"/>
      <c r="L1331" s="219"/>
      <c r="M1331" s="220"/>
      <c r="N1331" s="221"/>
      <c r="O1331" s="221"/>
      <c r="P1331" s="221"/>
      <c r="Q1331" s="221"/>
      <c r="R1331" s="221"/>
      <c r="S1331" s="221"/>
      <c r="T1331" s="222"/>
      <c r="AT1331" s="223" t="s">
        <v>145</v>
      </c>
      <c r="AU1331" s="223" t="s">
        <v>85</v>
      </c>
      <c r="AV1331" s="14" t="s">
        <v>144</v>
      </c>
      <c r="AW1331" s="14" t="s">
        <v>35</v>
      </c>
      <c r="AX1331" s="14" t="s">
        <v>83</v>
      </c>
      <c r="AY1331" s="223" t="s">
        <v>137</v>
      </c>
    </row>
    <row r="1332" spans="1:65" s="2" customFormat="1" ht="16.5" customHeight="1">
      <c r="A1332" s="35"/>
      <c r="B1332" s="36"/>
      <c r="C1332" s="188" t="s">
        <v>2192</v>
      </c>
      <c r="D1332" s="188" t="s">
        <v>139</v>
      </c>
      <c r="E1332" s="189" t="s">
        <v>2193</v>
      </c>
      <c r="F1332" s="190" t="s">
        <v>2194</v>
      </c>
      <c r="G1332" s="191" t="s">
        <v>224</v>
      </c>
      <c r="H1332" s="192">
        <v>25</v>
      </c>
      <c r="I1332" s="193"/>
      <c r="J1332" s="194">
        <f>ROUND(I1332*H1332,2)</f>
        <v>0</v>
      </c>
      <c r="K1332" s="190" t="s">
        <v>143</v>
      </c>
      <c r="L1332" s="40"/>
      <c r="M1332" s="195" t="s">
        <v>19</v>
      </c>
      <c r="N1332" s="196" t="s">
        <v>46</v>
      </c>
      <c r="O1332" s="65"/>
      <c r="P1332" s="197">
        <f>O1332*H1332</f>
        <v>0</v>
      </c>
      <c r="Q1332" s="197">
        <v>0</v>
      </c>
      <c r="R1332" s="197">
        <f>Q1332*H1332</f>
        <v>0</v>
      </c>
      <c r="S1332" s="197">
        <v>0</v>
      </c>
      <c r="T1332" s="198">
        <f>S1332*H1332</f>
        <v>0</v>
      </c>
      <c r="U1332" s="35"/>
      <c r="V1332" s="35"/>
      <c r="W1332" s="35"/>
      <c r="X1332" s="35"/>
      <c r="Y1332" s="35"/>
      <c r="Z1332" s="35"/>
      <c r="AA1332" s="35"/>
      <c r="AB1332" s="35"/>
      <c r="AC1332" s="35"/>
      <c r="AD1332" s="35"/>
      <c r="AE1332" s="35"/>
      <c r="AR1332" s="199" t="s">
        <v>178</v>
      </c>
      <c r="AT1332" s="199" t="s">
        <v>139</v>
      </c>
      <c r="AU1332" s="199" t="s">
        <v>85</v>
      </c>
      <c r="AY1332" s="18" t="s">
        <v>137</v>
      </c>
      <c r="BE1332" s="200">
        <f>IF(N1332="základní",J1332,0)</f>
        <v>0</v>
      </c>
      <c r="BF1332" s="200">
        <f>IF(N1332="snížená",J1332,0)</f>
        <v>0</v>
      </c>
      <c r="BG1332" s="200">
        <f>IF(N1332="zákl. přenesená",J1332,0)</f>
        <v>0</v>
      </c>
      <c r="BH1332" s="200">
        <f>IF(N1332="sníž. přenesená",J1332,0)</f>
        <v>0</v>
      </c>
      <c r="BI1332" s="200">
        <f>IF(N1332="nulová",J1332,0)</f>
        <v>0</v>
      </c>
      <c r="BJ1332" s="18" t="s">
        <v>83</v>
      </c>
      <c r="BK1332" s="200">
        <f>ROUND(I1332*H1332,2)</f>
        <v>0</v>
      </c>
      <c r="BL1332" s="18" t="s">
        <v>178</v>
      </c>
      <c r="BM1332" s="199" t="s">
        <v>2195</v>
      </c>
    </row>
    <row r="1333" spans="2:51" s="15" customFormat="1" ht="11.25">
      <c r="B1333" s="224"/>
      <c r="C1333" s="225"/>
      <c r="D1333" s="203" t="s">
        <v>145</v>
      </c>
      <c r="E1333" s="226" t="s">
        <v>19</v>
      </c>
      <c r="F1333" s="227" t="s">
        <v>2196</v>
      </c>
      <c r="G1333" s="225"/>
      <c r="H1333" s="226" t="s">
        <v>19</v>
      </c>
      <c r="I1333" s="228"/>
      <c r="J1333" s="225"/>
      <c r="K1333" s="225"/>
      <c r="L1333" s="229"/>
      <c r="M1333" s="230"/>
      <c r="N1333" s="231"/>
      <c r="O1333" s="231"/>
      <c r="P1333" s="231"/>
      <c r="Q1333" s="231"/>
      <c r="R1333" s="231"/>
      <c r="S1333" s="231"/>
      <c r="T1333" s="232"/>
      <c r="AT1333" s="233" t="s">
        <v>145</v>
      </c>
      <c r="AU1333" s="233" t="s">
        <v>85</v>
      </c>
      <c r="AV1333" s="15" t="s">
        <v>83</v>
      </c>
      <c r="AW1333" s="15" t="s">
        <v>35</v>
      </c>
      <c r="AX1333" s="15" t="s">
        <v>75</v>
      </c>
      <c r="AY1333" s="233" t="s">
        <v>137</v>
      </c>
    </row>
    <row r="1334" spans="2:51" s="13" customFormat="1" ht="11.25">
      <c r="B1334" s="201"/>
      <c r="C1334" s="202"/>
      <c r="D1334" s="203" t="s">
        <v>145</v>
      </c>
      <c r="E1334" s="204" t="s">
        <v>19</v>
      </c>
      <c r="F1334" s="205" t="s">
        <v>239</v>
      </c>
      <c r="G1334" s="202"/>
      <c r="H1334" s="206">
        <v>25</v>
      </c>
      <c r="I1334" s="207"/>
      <c r="J1334" s="202"/>
      <c r="K1334" s="202"/>
      <c r="L1334" s="208"/>
      <c r="M1334" s="209"/>
      <c r="N1334" s="210"/>
      <c r="O1334" s="210"/>
      <c r="P1334" s="210"/>
      <c r="Q1334" s="210"/>
      <c r="R1334" s="210"/>
      <c r="S1334" s="210"/>
      <c r="T1334" s="211"/>
      <c r="AT1334" s="212" t="s">
        <v>145</v>
      </c>
      <c r="AU1334" s="212" t="s">
        <v>85</v>
      </c>
      <c r="AV1334" s="13" t="s">
        <v>85</v>
      </c>
      <c r="AW1334" s="13" t="s">
        <v>35</v>
      </c>
      <c r="AX1334" s="13" t="s">
        <v>75</v>
      </c>
      <c r="AY1334" s="212" t="s">
        <v>137</v>
      </c>
    </row>
    <row r="1335" spans="2:51" s="14" customFormat="1" ht="11.25">
      <c r="B1335" s="213"/>
      <c r="C1335" s="214"/>
      <c r="D1335" s="203" t="s">
        <v>145</v>
      </c>
      <c r="E1335" s="215" t="s">
        <v>19</v>
      </c>
      <c r="F1335" s="216" t="s">
        <v>147</v>
      </c>
      <c r="G1335" s="214"/>
      <c r="H1335" s="217">
        <v>25</v>
      </c>
      <c r="I1335" s="218"/>
      <c r="J1335" s="214"/>
      <c r="K1335" s="214"/>
      <c r="L1335" s="219"/>
      <c r="M1335" s="220"/>
      <c r="N1335" s="221"/>
      <c r="O1335" s="221"/>
      <c r="P1335" s="221"/>
      <c r="Q1335" s="221"/>
      <c r="R1335" s="221"/>
      <c r="S1335" s="221"/>
      <c r="T1335" s="222"/>
      <c r="AT1335" s="223" t="s">
        <v>145</v>
      </c>
      <c r="AU1335" s="223" t="s">
        <v>85</v>
      </c>
      <c r="AV1335" s="14" t="s">
        <v>144</v>
      </c>
      <c r="AW1335" s="14" t="s">
        <v>35</v>
      </c>
      <c r="AX1335" s="14" t="s">
        <v>83</v>
      </c>
      <c r="AY1335" s="223" t="s">
        <v>137</v>
      </c>
    </row>
    <row r="1336" spans="1:65" s="2" customFormat="1" ht="16.5" customHeight="1">
      <c r="A1336" s="35"/>
      <c r="B1336" s="36"/>
      <c r="C1336" s="188" t="s">
        <v>1378</v>
      </c>
      <c r="D1336" s="188" t="s">
        <v>139</v>
      </c>
      <c r="E1336" s="189" t="s">
        <v>2197</v>
      </c>
      <c r="F1336" s="190" t="s">
        <v>2198</v>
      </c>
      <c r="G1336" s="191" t="s">
        <v>224</v>
      </c>
      <c r="H1336" s="192">
        <v>70</v>
      </c>
      <c r="I1336" s="193"/>
      <c r="J1336" s="194">
        <f>ROUND(I1336*H1336,2)</f>
        <v>0</v>
      </c>
      <c r="K1336" s="190" t="s">
        <v>143</v>
      </c>
      <c r="L1336" s="40"/>
      <c r="M1336" s="195" t="s">
        <v>19</v>
      </c>
      <c r="N1336" s="196" t="s">
        <v>46</v>
      </c>
      <c r="O1336" s="65"/>
      <c r="P1336" s="197">
        <f>O1336*H1336</f>
        <v>0</v>
      </c>
      <c r="Q1336" s="197">
        <v>0</v>
      </c>
      <c r="R1336" s="197">
        <f>Q1336*H1336</f>
        <v>0</v>
      </c>
      <c r="S1336" s="197">
        <v>0</v>
      </c>
      <c r="T1336" s="198">
        <f>S1336*H1336</f>
        <v>0</v>
      </c>
      <c r="U1336" s="35"/>
      <c r="V1336" s="35"/>
      <c r="W1336" s="35"/>
      <c r="X1336" s="35"/>
      <c r="Y1336" s="35"/>
      <c r="Z1336" s="35"/>
      <c r="AA1336" s="35"/>
      <c r="AB1336" s="35"/>
      <c r="AC1336" s="35"/>
      <c r="AD1336" s="35"/>
      <c r="AE1336" s="35"/>
      <c r="AR1336" s="199" t="s">
        <v>178</v>
      </c>
      <c r="AT1336" s="199" t="s">
        <v>139</v>
      </c>
      <c r="AU1336" s="199" t="s">
        <v>85</v>
      </c>
      <c r="AY1336" s="18" t="s">
        <v>137</v>
      </c>
      <c r="BE1336" s="200">
        <f>IF(N1336="základní",J1336,0)</f>
        <v>0</v>
      </c>
      <c r="BF1336" s="200">
        <f>IF(N1336="snížená",J1336,0)</f>
        <v>0</v>
      </c>
      <c r="BG1336" s="200">
        <f>IF(N1336="zákl. přenesená",J1336,0)</f>
        <v>0</v>
      </c>
      <c r="BH1336" s="200">
        <f>IF(N1336="sníž. přenesená",J1336,0)</f>
        <v>0</v>
      </c>
      <c r="BI1336" s="200">
        <f>IF(N1336="nulová",J1336,0)</f>
        <v>0</v>
      </c>
      <c r="BJ1336" s="18" t="s">
        <v>83</v>
      </c>
      <c r="BK1336" s="200">
        <f>ROUND(I1336*H1336,2)</f>
        <v>0</v>
      </c>
      <c r="BL1336" s="18" t="s">
        <v>178</v>
      </c>
      <c r="BM1336" s="199" t="s">
        <v>2199</v>
      </c>
    </row>
    <row r="1337" spans="2:51" s="15" customFormat="1" ht="11.25">
      <c r="B1337" s="224"/>
      <c r="C1337" s="225"/>
      <c r="D1337" s="203" t="s">
        <v>145</v>
      </c>
      <c r="E1337" s="226" t="s">
        <v>19</v>
      </c>
      <c r="F1337" s="227" t="s">
        <v>2200</v>
      </c>
      <c r="G1337" s="225"/>
      <c r="H1337" s="226" t="s">
        <v>19</v>
      </c>
      <c r="I1337" s="228"/>
      <c r="J1337" s="225"/>
      <c r="K1337" s="225"/>
      <c r="L1337" s="229"/>
      <c r="M1337" s="230"/>
      <c r="N1337" s="231"/>
      <c r="O1337" s="231"/>
      <c r="P1337" s="231"/>
      <c r="Q1337" s="231"/>
      <c r="R1337" s="231"/>
      <c r="S1337" s="231"/>
      <c r="T1337" s="232"/>
      <c r="AT1337" s="233" t="s">
        <v>145</v>
      </c>
      <c r="AU1337" s="233" t="s">
        <v>85</v>
      </c>
      <c r="AV1337" s="15" t="s">
        <v>83</v>
      </c>
      <c r="AW1337" s="15" t="s">
        <v>35</v>
      </c>
      <c r="AX1337" s="15" t="s">
        <v>75</v>
      </c>
      <c r="AY1337" s="233" t="s">
        <v>137</v>
      </c>
    </row>
    <row r="1338" spans="2:51" s="13" customFormat="1" ht="11.25">
      <c r="B1338" s="201"/>
      <c r="C1338" s="202"/>
      <c r="D1338" s="203" t="s">
        <v>145</v>
      </c>
      <c r="E1338" s="204" t="s">
        <v>19</v>
      </c>
      <c r="F1338" s="205" t="s">
        <v>2201</v>
      </c>
      <c r="G1338" s="202"/>
      <c r="H1338" s="206">
        <v>70</v>
      </c>
      <c r="I1338" s="207"/>
      <c r="J1338" s="202"/>
      <c r="K1338" s="202"/>
      <c r="L1338" s="208"/>
      <c r="M1338" s="209"/>
      <c r="N1338" s="210"/>
      <c r="O1338" s="210"/>
      <c r="P1338" s="210"/>
      <c r="Q1338" s="210"/>
      <c r="R1338" s="210"/>
      <c r="S1338" s="210"/>
      <c r="T1338" s="211"/>
      <c r="AT1338" s="212" t="s">
        <v>145</v>
      </c>
      <c r="AU1338" s="212" t="s">
        <v>85</v>
      </c>
      <c r="AV1338" s="13" t="s">
        <v>85</v>
      </c>
      <c r="AW1338" s="13" t="s">
        <v>35</v>
      </c>
      <c r="AX1338" s="13" t="s">
        <v>75</v>
      </c>
      <c r="AY1338" s="212" t="s">
        <v>137</v>
      </c>
    </row>
    <row r="1339" spans="2:51" s="14" customFormat="1" ht="11.25">
      <c r="B1339" s="213"/>
      <c r="C1339" s="214"/>
      <c r="D1339" s="203" t="s">
        <v>145</v>
      </c>
      <c r="E1339" s="215" t="s">
        <v>19</v>
      </c>
      <c r="F1339" s="216" t="s">
        <v>147</v>
      </c>
      <c r="G1339" s="214"/>
      <c r="H1339" s="217">
        <v>70</v>
      </c>
      <c r="I1339" s="218"/>
      <c r="J1339" s="214"/>
      <c r="K1339" s="214"/>
      <c r="L1339" s="219"/>
      <c r="M1339" s="220"/>
      <c r="N1339" s="221"/>
      <c r="O1339" s="221"/>
      <c r="P1339" s="221"/>
      <c r="Q1339" s="221"/>
      <c r="R1339" s="221"/>
      <c r="S1339" s="221"/>
      <c r="T1339" s="222"/>
      <c r="AT1339" s="223" t="s">
        <v>145</v>
      </c>
      <c r="AU1339" s="223" t="s">
        <v>85</v>
      </c>
      <c r="AV1339" s="14" t="s">
        <v>144</v>
      </c>
      <c r="AW1339" s="14" t="s">
        <v>35</v>
      </c>
      <c r="AX1339" s="14" t="s">
        <v>83</v>
      </c>
      <c r="AY1339" s="223" t="s">
        <v>137</v>
      </c>
    </row>
    <row r="1340" spans="1:65" s="2" customFormat="1" ht="21.75" customHeight="1">
      <c r="A1340" s="35"/>
      <c r="B1340" s="36"/>
      <c r="C1340" s="188" t="s">
        <v>2202</v>
      </c>
      <c r="D1340" s="188" t="s">
        <v>139</v>
      </c>
      <c r="E1340" s="189" t="s">
        <v>2203</v>
      </c>
      <c r="F1340" s="190" t="s">
        <v>2204</v>
      </c>
      <c r="G1340" s="191" t="s">
        <v>224</v>
      </c>
      <c r="H1340" s="192">
        <v>15</v>
      </c>
      <c r="I1340" s="193"/>
      <c r="J1340" s="194">
        <f>ROUND(I1340*H1340,2)</f>
        <v>0</v>
      </c>
      <c r="K1340" s="190" t="s">
        <v>143</v>
      </c>
      <c r="L1340" s="40"/>
      <c r="M1340" s="195" t="s">
        <v>19</v>
      </c>
      <c r="N1340" s="196" t="s">
        <v>46</v>
      </c>
      <c r="O1340" s="65"/>
      <c r="P1340" s="197">
        <f>O1340*H1340</f>
        <v>0</v>
      </c>
      <c r="Q1340" s="197">
        <v>0</v>
      </c>
      <c r="R1340" s="197">
        <f>Q1340*H1340</f>
        <v>0</v>
      </c>
      <c r="S1340" s="197">
        <v>0</v>
      </c>
      <c r="T1340" s="198">
        <f>S1340*H1340</f>
        <v>0</v>
      </c>
      <c r="U1340" s="35"/>
      <c r="V1340" s="35"/>
      <c r="W1340" s="35"/>
      <c r="X1340" s="35"/>
      <c r="Y1340" s="35"/>
      <c r="Z1340" s="35"/>
      <c r="AA1340" s="35"/>
      <c r="AB1340" s="35"/>
      <c r="AC1340" s="35"/>
      <c r="AD1340" s="35"/>
      <c r="AE1340" s="35"/>
      <c r="AR1340" s="199" t="s">
        <v>178</v>
      </c>
      <c r="AT1340" s="199" t="s">
        <v>139</v>
      </c>
      <c r="AU1340" s="199" t="s">
        <v>85</v>
      </c>
      <c r="AY1340" s="18" t="s">
        <v>137</v>
      </c>
      <c r="BE1340" s="200">
        <f>IF(N1340="základní",J1340,0)</f>
        <v>0</v>
      </c>
      <c r="BF1340" s="200">
        <f>IF(N1340="snížená",J1340,0)</f>
        <v>0</v>
      </c>
      <c r="BG1340" s="200">
        <f>IF(N1340="zákl. přenesená",J1340,0)</f>
        <v>0</v>
      </c>
      <c r="BH1340" s="200">
        <f>IF(N1340="sníž. přenesená",J1340,0)</f>
        <v>0</v>
      </c>
      <c r="BI1340" s="200">
        <f>IF(N1340="nulová",J1340,0)</f>
        <v>0</v>
      </c>
      <c r="BJ1340" s="18" t="s">
        <v>83</v>
      </c>
      <c r="BK1340" s="200">
        <f>ROUND(I1340*H1340,2)</f>
        <v>0</v>
      </c>
      <c r="BL1340" s="18" t="s">
        <v>178</v>
      </c>
      <c r="BM1340" s="199" t="s">
        <v>2205</v>
      </c>
    </row>
    <row r="1341" spans="2:51" s="15" customFormat="1" ht="11.25">
      <c r="B1341" s="224"/>
      <c r="C1341" s="225"/>
      <c r="D1341" s="203" t="s">
        <v>145</v>
      </c>
      <c r="E1341" s="226" t="s">
        <v>19</v>
      </c>
      <c r="F1341" s="227" t="s">
        <v>2206</v>
      </c>
      <c r="G1341" s="225"/>
      <c r="H1341" s="226" t="s">
        <v>19</v>
      </c>
      <c r="I1341" s="228"/>
      <c r="J1341" s="225"/>
      <c r="K1341" s="225"/>
      <c r="L1341" s="229"/>
      <c r="M1341" s="230"/>
      <c r="N1341" s="231"/>
      <c r="O1341" s="231"/>
      <c r="P1341" s="231"/>
      <c r="Q1341" s="231"/>
      <c r="R1341" s="231"/>
      <c r="S1341" s="231"/>
      <c r="T1341" s="232"/>
      <c r="AT1341" s="233" t="s">
        <v>145</v>
      </c>
      <c r="AU1341" s="233" t="s">
        <v>85</v>
      </c>
      <c r="AV1341" s="15" t="s">
        <v>83</v>
      </c>
      <c r="AW1341" s="15" t="s">
        <v>35</v>
      </c>
      <c r="AX1341" s="15" t="s">
        <v>75</v>
      </c>
      <c r="AY1341" s="233" t="s">
        <v>137</v>
      </c>
    </row>
    <row r="1342" spans="2:51" s="15" customFormat="1" ht="11.25">
      <c r="B1342" s="224"/>
      <c r="C1342" s="225"/>
      <c r="D1342" s="203" t="s">
        <v>145</v>
      </c>
      <c r="E1342" s="226" t="s">
        <v>19</v>
      </c>
      <c r="F1342" s="227" t="s">
        <v>2207</v>
      </c>
      <c r="G1342" s="225"/>
      <c r="H1342" s="226" t="s">
        <v>19</v>
      </c>
      <c r="I1342" s="228"/>
      <c r="J1342" s="225"/>
      <c r="K1342" s="225"/>
      <c r="L1342" s="229"/>
      <c r="M1342" s="230"/>
      <c r="N1342" s="231"/>
      <c r="O1342" s="231"/>
      <c r="P1342" s="231"/>
      <c r="Q1342" s="231"/>
      <c r="R1342" s="231"/>
      <c r="S1342" s="231"/>
      <c r="T1342" s="232"/>
      <c r="AT1342" s="233" t="s">
        <v>145</v>
      </c>
      <c r="AU1342" s="233" t="s">
        <v>85</v>
      </c>
      <c r="AV1342" s="15" t="s">
        <v>83</v>
      </c>
      <c r="AW1342" s="15" t="s">
        <v>35</v>
      </c>
      <c r="AX1342" s="15" t="s">
        <v>75</v>
      </c>
      <c r="AY1342" s="233" t="s">
        <v>137</v>
      </c>
    </row>
    <row r="1343" spans="2:51" s="13" customFormat="1" ht="11.25">
      <c r="B1343" s="201"/>
      <c r="C1343" s="202"/>
      <c r="D1343" s="203" t="s">
        <v>145</v>
      </c>
      <c r="E1343" s="204" t="s">
        <v>19</v>
      </c>
      <c r="F1343" s="205" t="s">
        <v>2208</v>
      </c>
      <c r="G1343" s="202"/>
      <c r="H1343" s="206">
        <v>15</v>
      </c>
      <c r="I1343" s="207"/>
      <c r="J1343" s="202"/>
      <c r="K1343" s="202"/>
      <c r="L1343" s="208"/>
      <c r="M1343" s="209"/>
      <c r="N1343" s="210"/>
      <c r="O1343" s="210"/>
      <c r="P1343" s="210"/>
      <c r="Q1343" s="210"/>
      <c r="R1343" s="210"/>
      <c r="S1343" s="210"/>
      <c r="T1343" s="211"/>
      <c r="AT1343" s="212" t="s">
        <v>145</v>
      </c>
      <c r="AU1343" s="212" t="s">
        <v>85</v>
      </c>
      <c r="AV1343" s="13" t="s">
        <v>85</v>
      </c>
      <c r="AW1343" s="13" t="s">
        <v>35</v>
      </c>
      <c r="AX1343" s="13" t="s">
        <v>75</v>
      </c>
      <c r="AY1343" s="212" t="s">
        <v>137</v>
      </c>
    </row>
    <row r="1344" spans="2:51" s="14" customFormat="1" ht="11.25">
      <c r="B1344" s="213"/>
      <c r="C1344" s="214"/>
      <c r="D1344" s="203" t="s">
        <v>145</v>
      </c>
      <c r="E1344" s="215" t="s">
        <v>19</v>
      </c>
      <c r="F1344" s="216" t="s">
        <v>147</v>
      </c>
      <c r="G1344" s="214"/>
      <c r="H1344" s="217">
        <v>15</v>
      </c>
      <c r="I1344" s="218"/>
      <c r="J1344" s="214"/>
      <c r="K1344" s="214"/>
      <c r="L1344" s="219"/>
      <c r="M1344" s="220"/>
      <c r="N1344" s="221"/>
      <c r="O1344" s="221"/>
      <c r="P1344" s="221"/>
      <c r="Q1344" s="221"/>
      <c r="R1344" s="221"/>
      <c r="S1344" s="221"/>
      <c r="T1344" s="222"/>
      <c r="AT1344" s="223" t="s">
        <v>145</v>
      </c>
      <c r="AU1344" s="223" t="s">
        <v>85</v>
      </c>
      <c r="AV1344" s="14" t="s">
        <v>144</v>
      </c>
      <c r="AW1344" s="14" t="s">
        <v>35</v>
      </c>
      <c r="AX1344" s="14" t="s">
        <v>83</v>
      </c>
      <c r="AY1344" s="223" t="s">
        <v>137</v>
      </c>
    </row>
    <row r="1345" spans="1:65" s="2" customFormat="1" ht="21.75" customHeight="1">
      <c r="A1345" s="35"/>
      <c r="B1345" s="36"/>
      <c r="C1345" s="188" t="s">
        <v>1383</v>
      </c>
      <c r="D1345" s="188" t="s">
        <v>139</v>
      </c>
      <c r="E1345" s="189" t="s">
        <v>2209</v>
      </c>
      <c r="F1345" s="190" t="s">
        <v>2210</v>
      </c>
      <c r="G1345" s="191" t="s">
        <v>273</v>
      </c>
      <c r="H1345" s="192">
        <v>44</v>
      </c>
      <c r="I1345" s="193"/>
      <c r="J1345" s="194">
        <f>ROUND(I1345*H1345,2)</f>
        <v>0</v>
      </c>
      <c r="K1345" s="190" t="s">
        <v>143</v>
      </c>
      <c r="L1345" s="40"/>
      <c r="M1345" s="195" t="s">
        <v>19</v>
      </c>
      <c r="N1345" s="196" t="s">
        <v>46</v>
      </c>
      <c r="O1345" s="65"/>
      <c r="P1345" s="197">
        <f>O1345*H1345</f>
        <v>0</v>
      </c>
      <c r="Q1345" s="197">
        <v>0</v>
      </c>
      <c r="R1345" s="197">
        <f>Q1345*H1345</f>
        <v>0</v>
      </c>
      <c r="S1345" s="197">
        <v>0</v>
      </c>
      <c r="T1345" s="198">
        <f>S1345*H1345</f>
        <v>0</v>
      </c>
      <c r="U1345" s="35"/>
      <c r="V1345" s="35"/>
      <c r="W1345" s="35"/>
      <c r="X1345" s="35"/>
      <c r="Y1345" s="35"/>
      <c r="Z1345" s="35"/>
      <c r="AA1345" s="35"/>
      <c r="AB1345" s="35"/>
      <c r="AC1345" s="35"/>
      <c r="AD1345" s="35"/>
      <c r="AE1345" s="35"/>
      <c r="AR1345" s="199" t="s">
        <v>178</v>
      </c>
      <c r="AT1345" s="199" t="s">
        <v>139</v>
      </c>
      <c r="AU1345" s="199" t="s">
        <v>85</v>
      </c>
      <c r="AY1345" s="18" t="s">
        <v>137</v>
      </c>
      <c r="BE1345" s="200">
        <f>IF(N1345="základní",J1345,0)</f>
        <v>0</v>
      </c>
      <c r="BF1345" s="200">
        <f>IF(N1345="snížená",J1345,0)</f>
        <v>0</v>
      </c>
      <c r="BG1345" s="200">
        <f>IF(N1345="zákl. přenesená",J1345,0)</f>
        <v>0</v>
      </c>
      <c r="BH1345" s="200">
        <f>IF(N1345="sníž. přenesená",J1345,0)</f>
        <v>0</v>
      </c>
      <c r="BI1345" s="200">
        <f>IF(N1345="nulová",J1345,0)</f>
        <v>0</v>
      </c>
      <c r="BJ1345" s="18" t="s">
        <v>83</v>
      </c>
      <c r="BK1345" s="200">
        <f>ROUND(I1345*H1345,2)</f>
        <v>0</v>
      </c>
      <c r="BL1345" s="18" t="s">
        <v>178</v>
      </c>
      <c r="BM1345" s="199" t="s">
        <v>2211</v>
      </c>
    </row>
    <row r="1346" spans="2:51" s="15" customFormat="1" ht="11.25">
      <c r="B1346" s="224"/>
      <c r="C1346" s="225"/>
      <c r="D1346" s="203" t="s">
        <v>145</v>
      </c>
      <c r="E1346" s="226" t="s">
        <v>19</v>
      </c>
      <c r="F1346" s="227" t="s">
        <v>2212</v>
      </c>
      <c r="G1346" s="225"/>
      <c r="H1346" s="226" t="s">
        <v>19</v>
      </c>
      <c r="I1346" s="228"/>
      <c r="J1346" s="225"/>
      <c r="K1346" s="225"/>
      <c r="L1346" s="229"/>
      <c r="M1346" s="230"/>
      <c r="N1346" s="231"/>
      <c r="O1346" s="231"/>
      <c r="P1346" s="231"/>
      <c r="Q1346" s="231"/>
      <c r="R1346" s="231"/>
      <c r="S1346" s="231"/>
      <c r="T1346" s="232"/>
      <c r="AT1346" s="233" t="s">
        <v>145</v>
      </c>
      <c r="AU1346" s="233" t="s">
        <v>85</v>
      </c>
      <c r="AV1346" s="15" t="s">
        <v>83</v>
      </c>
      <c r="AW1346" s="15" t="s">
        <v>35</v>
      </c>
      <c r="AX1346" s="15" t="s">
        <v>75</v>
      </c>
      <c r="AY1346" s="233" t="s">
        <v>137</v>
      </c>
    </row>
    <row r="1347" spans="2:51" s="13" customFormat="1" ht="11.25">
      <c r="B1347" s="201"/>
      <c r="C1347" s="202"/>
      <c r="D1347" s="203" t="s">
        <v>145</v>
      </c>
      <c r="E1347" s="204" t="s">
        <v>19</v>
      </c>
      <c r="F1347" s="205" t="s">
        <v>229</v>
      </c>
      <c r="G1347" s="202"/>
      <c r="H1347" s="206">
        <v>44</v>
      </c>
      <c r="I1347" s="207"/>
      <c r="J1347" s="202"/>
      <c r="K1347" s="202"/>
      <c r="L1347" s="208"/>
      <c r="M1347" s="209"/>
      <c r="N1347" s="210"/>
      <c r="O1347" s="210"/>
      <c r="P1347" s="210"/>
      <c r="Q1347" s="210"/>
      <c r="R1347" s="210"/>
      <c r="S1347" s="210"/>
      <c r="T1347" s="211"/>
      <c r="AT1347" s="212" t="s">
        <v>145</v>
      </c>
      <c r="AU1347" s="212" t="s">
        <v>85</v>
      </c>
      <c r="AV1347" s="13" t="s">
        <v>85</v>
      </c>
      <c r="AW1347" s="13" t="s">
        <v>35</v>
      </c>
      <c r="AX1347" s="13" t="s">
        <v>75</v>
      </c>
      <c r="AY1347" s="212" t="s">
        <v>137</v>
      </c>
    </row>
    <row r="1348" spans="2:51" s="14" customFormat="1" ht="11.25">
      <c r="B1348" s="213"/>
      <c r="C1348" s="214"/>
      <c r="D1348" s="203" t="s">
        <v>145</v>
      </c>
      <c r="E1348" s="215" t="s">
        <v>19</v>
      </c>
      <c r="F1348" s="216" t="s">
        <v>147</v>
      </c>
      <c r="G1348" s="214"/>
      <c r="H1348" s="217">
        <v>44</v>
      </c>
      <c r="I1348" s="218"/>
      <c r="J1348" s="214"/>
      <c r="K1348" s="214"/>
      <c r="L1348" s="219"/>
      <c r="M1348" s="220"/>
      <c r="N1348" s="221"/>
      <c r="O1348" s="221"/>
      <c r="P1348" s="221"/>
      <c r="Q1348" s="221"/>
      <c r="R1348" s="221"/>
      <c r="S1348" s="221"/>
      <c r="T1348" s="222"/>
      <c r="AT1348" s="223" t="s">
        <v>145</v>
      </c>
      <c r="AU1348" s="223" t="s">
        <v>85</v>
      </c>
      <c r="AV1348" s="14" t="s">
        <v>144</v>
      </c>
      <c r="AW1348" s="14" t="s">
        <v>35</v>
      </c>
      <c r="AX1348" s="14" t="s">
        <v>83</v>
      </c>
      <c r="AY1348" s="223" t="s">
        <v>137</v>
      </c>
    </row>
    <row r="1349" spans="1:65" s="2" customFormat="1" ht="21.75" customHeight="1">
      <c r="A1349" s="35"/>
      <c r="B1349" s="36"/>
      <c r="C1349" s="188" t="s">
        <v>2213</v>
      </c>
      <c r="D1349" s="188" t="s">
        <v>139</v>
      </c>
      <c r="E1349" s="189" t="s">
        <v>2214</v>
      </c>
      <c r="F1349" s="190" t="s">
        <v>2215</v>
      </c>
      <c r="G1349" s="191" t="s">
        <v>273</v>
      </c>
      <c r="H1349" s="192">
        <v>44</v>
      </c>
      <c r="I1349" s="193"/>
      <c r="J1349" s="194">
        <f>ROUND(I1349*H1349,2)</f>
        <v>0</v>
      </c>
      <c r="K1349" s="190" t="s">
        <v>143</v>
      </c>
      <c r="L1349" s="40"/>
      <c r="M1349" s="195" t="s">
        <v>19</v>
      </c>
      <c r="N1349" s="196" t="s">
        <v>46</v>
      </c>
      <c r="O1349" s="65"/>
      <c r="P1349" s="197">
        <f>O1349*H1349</f>
        <v>0</v>
      </c>
      <c r="Q1349" s="197">
        <v>0</v>
      </c>
      <c r="R1349" s="197">
        <f>Q1349*H1349</f>
        <v>0</v>
      </c>
      <c r="S1349" s="197">
        <v>0</v>
      </c>
      <c r="T1349" s="198">
        <f>S1349*H1349</f>
        <v>0</v>
      </c>
      <c r="U1349" s="35"/>
      <c r="V1349" s="35"/>
      <c r="W1349" s="35"/>
      <c r="X1349" s="35"/>
      <c r="Y1349" s="35"/>
      <c r="Z1349" s="35"/>
      <c r="AA1349" s="35"/>
      <c r="AB1349" s="35"/>
      <c r="AC1349" s="35"/>
      <c r="AD1349" s="35"/>
      <c r="AE1349" s="35"/>
      <c r="AR1349" s="199" t="s">
        <v>178</v>
      </c>
      <c r="AT1349" s="199" t="s">
        <v>139</v>
      </c>
      <c r="AU1349" s="199" t="s">
        <v>85</v>
      </c>
      <c r="AY1349" s="18" t="s">
        <v>137</v>
      </c>
      <c r="BE1349" s="200">
        <f>IF(N1349="základní",J1349,0)</f>
        <v>0</v>
      </c>
      <c r="BF1349" s="200">
        <f>IF(N1349="snížená",J1349,0)</f>
        <v>0</v>
      </c>
      <c r="BG1349" s="200">
        <f>IF(N1349="zákl. přenesená",J1349,0)</f>
        <v>0</v>
      </c>
      <c r="BH1349" s="200">
        <f>IF(N1349="sníž. přenesená",J1349,0)</f>
        <v>0</v>
      </c>
      <c r="BI1349" s="200">
        <f>IF(N1349="nulová",J1349,0)</f>
        <v>0</v>
      </c>
      <c r="BJ1349" s="18" t="s">
        <v>83</v>
      </c>
      <c r="BK1349" s="200">
        <f>ROUND(I1349*H1349,2)</f>
        <v>0</v>
      </c>
      <c r="BL1349" s="18" t="s">
        <v>178</v>
      </c>
      <c r="BM1349" s="199" t="s">
        <v>2216</v>
      </c>
    </row>
    <row r="1350" spans="2:51" s="15" customFormat="1" ht="11.25">
      <c r="B1350" s="224"/>
      <c r="C1350" s="225"/>
      <c r="D1350" s="203" t="s">
        <v>145</v>
      </c>
      <c r="E1350" s="226" t="s">
        <v>19</v>
      </c>
      <c r="F1350" s="227" t="s">
        <v>2217</v>
      </c>
      <c r="G1350" s="225"/>
      <c r="H1350" s="226" t="s">
        <v>19</v>
      </c>
      <c r="I1350" s="228"/>
      <c r="J1350" s="225"/>
      <c r="K1350" s="225"/>
      <c r="L1350" s="229"/>
      <c r="M1350" s="230"/>
      <c r="N1350" s="231"/>
      <c r="O1350" s="231"/>
      <c r="P1350" s="231"/>
      <c r="Q1350" s="231"/>
      <c r="R1350" s="231"/>
      <c r="S1350" s="231"/>
      <c r="T1350" s="232"/>
      <c r="AT1350" s="233" t="s">
        <v>145</v>
      </c>
      <c r="AU1350" s="233" t="s">
        <v>85</v>
      </c>
      <c r="AV1350" s="15" t="s">
        <v>83</v>
      </c>
      <c r="AW1350" s="15" t="s">
        <v>35</v>
      </c>
      <c r="AX1350" s="15" t="s">
        <v>75</v>
      </c>
      <c r="AY1350" s="233" t="s">
        <v>137</v>
      </c>
    </row>
    <row r="1351" spans="2:51" s="13" customFormat="1" ht="11.25">
      <c r="B1351" s="201"/>
      <c r="C1351" s="202"/>
      <c r="D1351" s="203" t="s">
        <v>145</v>
      </c>
      <c r="E1351" s="204" t="s">
        <v>19</v>
      </c>
      <c r="F1351" s="205" t="s">
        <v>229</v>
      </c>
      <c r="G1351" s="202"/>
      <c r="H1351" s="206">
        <v>44</v>
      </c>
      <c r="I1351" s="207"/>
      <c r="J1351" s="202"/>
      <c r="K1351" s="202"/>
      <c r="L1351" s="208"/>
      <c r="M1351" s="209"/>
      <c r="N1351" s="210"/>
      <c r="O1351" s="210"/>
      <c r="P1351" s="210"/>
      <c r="Q1351" s="210"/>
      <c r="R1351" s="210"/>
      <c r="S1351" s="210"/>
      <c r="T1351" s="211"/>
      <c r="AT1351" s="212" t="s">
        <v>145</v>
      </c>
      <c r="AU1351" s="212" t="s">
        <v>85</v>
      </c>
      <c r="AV1351" s="13" t="s">
        <v>85</v>
      </c>
      <c r="AW1351" s="13" t="s">
        <v>35</v>
      </c>
      <c r="AX1351" s="13" t="s">
        <v>75</v>
      </c>
      <c r="AY1351" s="212" t="s">
        <v>137</v>
      </c>
    </row>
    <row r="1352" spans="2:51" s="14" customFormat="1" ht="11.25">
      <c r="B1352" s="213"/>
      <c r="C1352" s="214"/>
      <c r="D1352" s="203" t="s">
        <v>145</v>
      </c>
      <c r="E1352" s="215" t="s">
        <v>19</v>
      </c>
      <c r="F1352" s="216" t="s">
        <v>147</v>
      </c>
      <c r="G1352" s="214"/>
      <c r="H1352" s="217">
        <v>44</v>
      </c>
      <c r="I1352" s="218"/>
      <c r="J1352" s="214"/>
      <c r="K1352" s="214"/>
      <c r="L1352" s="219"/>
      <c r="M1352" s="220"/>
      <c r="N1352" s="221"/>
      <c r="O1352" s="221"/>
      <c r="P1352" s="221"/>
      <c r="Q1352" s="221"/>
      <c r="R1352" s="221"/>
      <c r="S1352" s="221"/>
      <c r="T1352" s="222"/>
      <c r="AT1352" s="223" t="s">
        <v>145</v>
      </c>
      <c r="AU1352" s="223" t="s">
        <v>85</v>
      </c>
      <c r="AV1352" s="14" t="s">
        <v>144</v>
      </c>
      <c r="AW1352" s="14" t="s">
        <v>35</v>
      </c>
      <c r="AX1352" s="14" t="s">
        <v>83</v>
      </c>
      <c r="AY1352" s="223" t="s">
        <v>137</v>
      </c>
    </row>
    <row r="1353" spans="1:65" s="2" customFormat="1" ht="21.75" customHeight="1">
      <c r="A1353" s="35"/>
      <c r="B1353" s="36"/>
      <c r="C1353" s="188" t="s">
        <v>1387</v>
      </c>
      <c r="D1353" s="188" t="s">
        <v>139</v>
      </c>
      <c r="E1353" s="189" t="s">
        <v>2218</v>
      </c>
      <c r="F1353" s="190" t="s">
        <v>2219</v>
      </c>
      <c r="G1353" s="191" t="s">
        <v>177</v>
      </c>
      <c r="H1353" s="192">
        <v>5.795</v>
      </c>
      <c r="I1353" s="193"/>
      <c r="J1353" s="194">
        <f>ROUND(I1353*H1353,2)</f>
        <v>0</v>
      </c>
      <c r="K1353" s="190" t="s">
        <v>143</v>
      </c>
      <c r="L1353" s="40"/>
      <c r="M1353" s="195" t="s">
        <v>19</v>
      </c>
      <c r="N1353" s="196" t="s">
        <v>46</v>
      </c>
      <c r="O1353" s="65"/>
      <c r="P1353" s="197">
        <f>O1353*H1353</f>
        <v>0</v>
      </c>
      <c r="Q1353" s="197">
        <v>0</v>
      </c>
      <c r="R1353" s="197">
        <f>Q1353*H1353</f>
        <v>0</v>
      </c>
      <c r="S1353" s="197">
        <v>0</v>
      </c>
      <c r="T1353" s="198">
        <f>S1353*H1353</f>
        <v>0</v>
      </c>
      <c r="U1353" s="35"/>
      <c r="V1353" s="35"/>
      <c r="W1353" s="35"/>
      <c r="X1353" s="35"/>
      <c r="Y1353" s="35"/>
      <c r="Z1353" s="35"/>
      <c r="AA1353" s="35"/>
      <c r="AB1353" s="35"/>
      <c r="AC1353" s="35"/>
      <c r="AD1353" s="35"/>
      <c r="AE1353" s="35"/>
      <c r="AR1353" s="199" t="s">
        <v>178</v>
      </c>
      <c r="AT1353" s="199" t="s">
        <v>139</v>
      </c>
      <c r="AU1353" s="199" t="s">
        <v>85</v>
      </c>
      <c r="AY1353" s="18" t="s">
        <v>137</v>
      </c>
      <c r="BE1353" s="200">
        <f>IF(N1353="základní",J1353,0)</f>
        <v>0</v>
      </c>
      <c r="BF1353" s="200">
        <f>IF(N1353="snížená",J1353,0)</f>
        <v>0</v>
      </c>
      <c r="BG1353" s="200">
        <f>IF(N1353="zákl. přenesená",J1353,0)</f>
        <v>0</v>
      </c>
      <c r="BH1353" s="200">
        <f>IF(N1353="sníž. přenesená",J1353,0)</f>
        <v>0</v>
      </c>
      <c r="BI1353" s="200">
        <f>IF(N1353="nulová",J1353,0)</f>
        <v>0</v>
      </c>
      <c r="BJ1353" s="18" t="s">
        <v>83</v>
      </c>
      <c r="BK1353" s="200">
        <f>ROUND(I1353*H1353,2)</f>
        <v>0</v>
      </c>
      <c r="BL1353" s="18" t="s">
        <v>178</v>
      </c>
      <c r="BM1353" s="199" t="s">
        <v>2220</v>
      </c>
    </row>
    <row r="1354" spans="2:63" s="12" customFormat="1" ht="22.9" customHeight="1">
      <c r="B1354" s="172"/>
      <c r="C1354" s="173"/>
      <c r="D1354" s="174" t="s">
        <v>74</v>
      </c>
      <c r="E1354" s="186" t="s">
        <v>1995</v>
      </c>
      <c r="F1354" s="186" t="s">
        <v>2221</v>
      </c>
      <c r="G1354" s="173"/>
      <c r="H1354" s="173"/>
      <c r="I1354" s="176"/>
      <c r="J1354" s="187">
        <f>BK1354</f>
        <v>0</v>
      </c>
      <c r="K1354" s="173"/>
      <c r="L1354" s="178"/>
      <c r="M1354" s="179"/>
      <c r="N1354" s="180"/>
      <c r="O1354" s="180"/>
      <c r="P1354" s="181">
        <f>SUM(P1355:P1371)</f>
        <v>0</v>
      </c>
      <c r="Q1354" s="180"/>
      <c r="R1354" s="181">
        <f>SUM(R1355:R1371)</f>
        <v>0</v>
      </c>
      <c r="S1354" s="180"/>
      <c r="T1354" s="182">
        <f>SUM(T1355:T1371)</f>
        <v>0</v>
      </c>
      <c r="AR1354" s="183" t="s">
        <v>85</v>
      </c>
      <c r="AT1354" s="184" t="s">
        <v>74</v>
      </c>
      <c r="AU1354" s="184" t="s">
        <v>83</v>
      </c>
      <c r="AY1354" s="183" t="s">
        <v>137</v>
      </c>
      <c r="BK1354" s="185">
        <f>SUM(BK1355:BK1371)</f>
        <v>0</v>
      </c>
    </row>
    <row r="1355" spans="1:65" s="2" customFormat="1" ht="21.75" customHeight="1">
      <c r="A1355" s="35"/>
      <c r="B1355" s="36"/>
      <c r="C1355" s="188" t="s">
        <v>2222</v>
      </c>
      <c r="D1355" s="188" t="s">
        <v>139</v>
      </c>
      <c r="E1355" s="189" t="s">
        <v>2223</v>
      </c>
      <c r="F1355" s="190" t="s">
        <v>2224</v>
      </c>
      <c r="G1355" s="191" t="s">
        <v>216</v>
      </c>
      <c r="H1355" s="192">
        <v>561</v>
      </c>
      <c r="I1355" s="193"/>
      <c r="J1355" s="194">
        <f>ROUND(I1355*H1355,2)</f>
        <v>0</v>
      </c>
      <c r="K1355" s="190" t="s">
        <v>143</v>
      </c>
      <c r="L1355" s="40"/>
      <c r="M1355" s="195" t="s">
        <v>19</v>
      </c>
      <c r="N1355" s="196" t="s">
        <v>46</v>
      </c>
      <c r="O1355" s="65"/>
      <c r="P1355" s="197">
        <f>O1355*H1355</f>
        <v>0</v>
      </c>
      <c r="Q1355" s="197">
        <v>0</v>
      </c>
      <c r="R1355" s="197">
        <f>Q1355*H1355</f>
        <v>0</v>
      </c>
      <c r="S1355" s="197">
        <v>0</v>
      </c>
      <c r="T1355" s="198">
        <f>S1355*H1355</f>
        <v>0</v>
      </c>
      <c r="U1355" s="35"/>
      <c r="V1355" s="35"/>
      <c r="W1355" s="35"/>
      <c r="X1355" s="35"/>
      <c r="Y1355" s="35"/>
      <c r="Z1355" s="35"/>
      <c r="AA1355" s="35"/>
      <c r="AB1355" s="35"/>
      <c r="AC1355" s="35"/>
      <c r="AD1355" s="35"/>
      <c r="AE1355" s="35"/>
      <c r="AR1355" s="199" t="s">
        <v>178</v>
      </c>
      <c r="AT1355" s="199" t="s">
        <v>139</v>
      </c>
      <c r="AU1355" s="199" t="s">
        <v>85</v>
      </c>
      <c r="AY1355" s="18" t="s">
        <v>137</v>
      </c>
      <c r="BE1355" s="200">
        <f>IF(N1355="základní",J1355,0)</f>
        <v>0</v>
      </c>
      <c r="BF1355" s="200">
        <f>IF(N1355="snížená",J1355,0)</f>
        <v>0</v>
      </c>
      <c r="BG1355" s="200">
        <f>IF(N1355="zákl. přenesená",J1355,0)</f>
        <v>0</v>
      </c>
      <c r="BH1355" s="200">
        <f>IF(N1355="sníž. přenesená",J1355,0)</f>
        <v>0</v>
      </c>
      <c r="BI1355" s="200">
        <f>IF(N1355="nulová",J1355,0)</f>
        <v>0</v>
      </c>
      <c r="BJ1355" s="18" t="s">
        <v>83</v>
      </c>
      <c r="BK1355" s="200">
        <f>ROUND(I1355*H1355,2)</f>
        <v>0</v>
      </c>
      <c r="BL1355" s="18" t="s">
        <v>178</v>
      </c>
      <c r="BM1355" s="199" t="s">
        <v>2225</v>
      </c>
    </row>
    <row r="1356" spans="2:51" s="13" customFormat="1" ht="11.25">
      <c r="B1356" s="201"/>
      <c r="C1356" s="202"/>
      <c r="D1356" s="203" t="s">
        <v>145</v>
      </c>
      <c r="E1356" s="204" t="s">
        <v>19</v>
      </c>
      <c r="F1356" s="205" t="s">
        <v>2226</v>
      </c>
      <c r="G1356" s="202"/>
      <c r="H1356" s="206">
        <v>561</v>
      </c>
      <c r="I1356" s="207"/>
      <c r="J1356" s="202"/>
      <c r="K1356" s="202"/>
      <c r="L1356" s="208"/>
      <c r="M1356" s="209"/>
      <c r="N1356" s="210"/>
      <c r="O1356" s="210"/>
      <c r="P1356" s="210"/>
      <c r="Q1356" s="210"/>
      <c r="R1356" s="210"/>
      <c r="S1356" s="210"/>
      <c r="T1356" s="211"/>
      <c r="AT1356" s="212" t="s">
        <v>145</v>
      </c>
      <c r="AU1356" s="212" t="s">
        <v>85</v>
      </c>
      <c r="AV1356" s="13" t="s">
        <v>85</v>
      </c>
      <c r="AW1356" s="13" t="s">
        <v>35</v>
      </c>
      <c r="AX1356" s="13" t="s">
        <v>75</v>
      </c>
      <c r="AY1356" s="212" t="s">
        <v>137</v>
      </c>
    </row>
    <row r="1357" spans="2:51" s="14" customFormat="1" ht="11.25">
      <c r="B1357" s="213"/>
      <c r="C1357" s="214"/>
      <c r="D1357" s="203" t="s">
        <v>145</v>
      </c>
      <c r="E1357" s="215" t="s">
        <v>19</v>
      </c>
      <c r="F1357" s="216" t="s">
        <v>147</v>
      </c>
      <c r="G1357" s="214"/>
      <c r="H1357" s="217">
        <v>561</v>
      </c>
      <c r="I1357" s="218"/>
      <c r="J1357" s="214"/>
      <c r="K1357" s="214"/>
      <c r="L1357" s="219"/>
      <c r="M1357" s="220"/>
      <c r="N1357" s="221"/>
      <c r="O1357" s="221"/>
      <c r="P1357" s="221"/>
      <c r="Q1357" s="221"/>
      <c r="R1357" s="221"/>
      <c r="S1357" s="221"/>
      <c r="T1357" s="222"/>
      <c r="AT1357" s="223" t="s">
        <v>145</v>
      </c>
      <c r="AU1357" s="223" t="s">
        <v>85</v>
      </c>
      <c r="AV1357" s="14" t="s">
        <v>144</v>
      </c>
      <c r="AW1357" s="14" t="s">
        <v>35</v>
      </c>
      <c r="AX1357" s="14" t="s">
        <v>83</v>
      </c>
      <c r="AY1357" s="223" t="s">
        <v>137</v>
      </c>
    </row>
    <row r="1358" spans="1:65" s="2" customFormat="1" ht="16.5" customHeight="1">
      <c r="A1358" s="35"/>
      <c r="B1358" s="36"/>
      <c r="C1358" s="234" t="s">
        <v>1392</v>
      </c>
      <c r="D1358" s="234" t="s">
        <v>218</v>
      </c>
      <c r="E1358" s="235" t="s">
        <v>2227</v>
      </c>
      <c r="F1358" s="236" t="s">
        <v>2228</v>
      </c>
      <c r="G1358" s="237" t="s">
        <v>216</v>
      </c>
      <c r="H1358" s="238">
        <v>589.05</v>
      </c>
      <c r="I1358" s="239"/>
      <c r="J1358" s="240">
        <f>ROUND(I1358*H1358,2)</f>
        <v>0</v>
      </c>
      <c r="K1358" s="236" t="s">
        <v>143</v>
      </c>
      <c r="L1358" s="241"/>
      <c r="M1358" s="242" t="s">
        <v>19</v>
      </c>
      <c r="N1358" s="243" t="s">
        <v>46</v>
      </c>
      <c r="O1358" s="65"/>
      <c r="P1358" s="197">
        <f>O1358*H1358</f>
        <v>0</v>
      </c>
      <c r="Q1358" s="197">
        <v>0</v>
      </c>
      <c r="R1358" s="197">
        <f>Q1358*H1358</f>
        <v>0</v>
      </c>
      <c r="S1358" s="197">
        <v>0</v>
      </c>
      <c r="T1358" s="198">
        <f>S1358*H1358</f>
        <v>0</v>
      </c>
      <c r="U1358" s="35"/>
      <c r="V1358" s="35"/>
      <c r="W1358" s="35"/>
      <c r="X1358" s="35"/>
      <c r="Y1358" s="35"/>
      <c r="Z1358" s="35"/>
      <c r="AA1358" s="35"/>
      <c r="AB1358" s="35"/>
      <c r="AC1358" s="35"/>
      <c r="AD1358" s="35"/>
      <c r="AE1358" s="35"/>
      <c r="AR1358" s="199" t="s">
        <v>207</v>
      </c>
      <c r="AT1358" s="199" t="s">
        <v>218</v>
      </c>
      <c r="AU1358" s="199" t="s">
        <v>85</v>
      </c>
      <c r="AY1358" s="18" t="s">
        <v>137</v>
      </c>
      <c r="BE1358" s="200">
        <f>IF(N1358="základní",J1358,0)</f>
        <v>0</v>
      </c>
      <c r="BF1358" s="200">
        <f>IF(N1358="snížená",J1358,0)</f>
        <v>0</v>
      </c>
      <c r="BG1358" s="200">
        <f>IF(N1358="zákl. přenesená",J1358,0)</f>
        <v>0</v>
      </c>
      <c r="BH1358" s="200">
        <f>IF(N1358="sníž. přenesená",J1358,0)</f>
        <v>0</v>
      </c>
      <c r="BI1358" s="200">
        <f>IF(N1358="nulová",J1358,0)</f>
        <v>0</v>
      </c>
      <c r="BJ1358" s="18" t="s">
        <v>83</v>
      </c>
      <c r="BK1358" s="200">
        <f>ROUND(I1358*H1358,2)</f>
        <v>0</v>
      </c>
      <c r="BL1358" s="18" t="s">
        <v>178</v>
      </c>
      <c r="BM1358" s="199" t="s">
        <v>2229</v>
      </c>
    </row>
    <row r="1359" spans="2:51" s="13" customFormat="1" ht="11.25">
      <c r="B1359" s="201"/>
      <c r="C1359" s="202"/>
      <c r="D1359" s="203" t="s">
        <v>145</v>
      </c>
      <c r="E1359" s="204" t="s">
        <v>19</v>
      </c>
      <c r="F1359" s="205" t="s">
        <v>2230</v>
      </c>
      <c r="G1359" s="202"/>
      <c r="H1359" s="206">
        <v>589.05</v>
      </c>
      <c r="I1359" s="207"/>
      <c r="J1359" s="202"/>
      <c r="K1359" s="202"/>
      <c r="L1359" s="208"/>
      <c r="M1359" s="209"/>
      <c r="N1359" s="210"/>
      <c r="O1359" s="210"/>
      <c r="P1359" s="210"/>
      <c r="Q1359" s="210"/>
      <c r="R1359" s="210"/>
      <c r="S1359" s="210"/>
      <c r="T1359" s="211"/>
      <c r="AT1359" s="212" t="s">
        <v>145</v>
      </c>
      <c r="AU1359" s="212" t="s">
        <v>85</v>
      </c>
      <c r="AV1359" s="13" t="s">
        <v>85</v>
      </c>
      <c r="AW1359" s="13" t="s">
        <v>35</v>
      </c>
      <c r="AX1359" s="13" t="s">
        <v>75</v>
      </c>
      <c r="AY1359" s="212" t="s">
        <v>137</v>
      </c>
    </row>
    <row r="1360" spans="2:51" s="14" customFormat="1" ht="11.25">
      <c r="B1360" s="213"/>
      <c r="C1360" s="214"/>
      <c r="D1360" s="203" t="s">
        <v>145</v>
      </c>
      <c r="E1360" s="215" t="s">
        <v>19</v>
      </c>
      <c r="F1360" s="216" t="s">
        <v>147</v>
      </c>
      <c r="G1360" s="214"/>
      <c r="H1360" s="217">
        <v>589.05</v>
      </c>
      <c r="I1360" s="218"/>
      <c r="J1360" s="214"/>
      <c r="K1360" s="214"/>
      <c r="L1360" s="219"/>
      <c r="M1360" s="220"/>
      <c r="N1360" s="221"/>
      <c r="O1360" s="221"/>
      <c r="P1360" s="221"/>
      <c r="Q1360" s="221"/>
      <c r="R1360" s="221"/>
      <c r="S1360" s="221"/>
      <c r="T1360" s="222"/>
      <c r="AT1360" s="223" t="s">
        <v>145</v>
      </c>
      <c r="AU1360" s="223" t="s">
        <v>85</v>
      </c>
      <c r="AV1360" s="14" t="s">
        <v>144</v>
      </c>
      <c r="AW1360" s="14" t="s">
        <v>35</v>
      </c>
      <c r="AX1360" s="14" t="s">
        <v>83</v>
      </c>
      <c r="AY1360" s="223" t="s">
        <v>137</v>
      </c>
    </row>
    <row r="1361" spans="1:65" s="2" customFormat="1" ht="16.5" customHeight="1">
      <c r="A1361" s="35"/>
      <c r="B1361" s="36"/>
      <c r="C1361" s="188" t="s">
        <v>2231</v>
      </c>
      <c r="D1361" s="188" t="s">
        <v>139</v>
      </c>
      <c r="E1361" s="189" t="s">
        <v>2232</v>
      </c>
      <c r="F1361" s="190" t="s">
        <v>2233</v>
      </c>
      <c r="G1361" s="191" t="s">
        <v>224</v>
      </c>
      <c r="H1361" s="192">
        <v>561</v>
      </c>
      <c r="I1361" s="193"/>
      <c r="J1361" s="194">
        <f>ROUND(I1361*H1361,2)</f>
        <v>0</v>
      </c>
      <c r="K1361" s="190" t="s">
        <v>143</v>
      </c>
      <c r="L1361" s="40"/>
      <c r="M1361" s="195" t="s">
        <v>19</v>
      </c>
      <c r="N1361" s="196" t="s">
        <v>46</v>
      </c>
      <c r="O1361" s="65"/>
      <c r="P1361" s="197">
        <f>O1361*H1361</f>
        <v>0</v>
      </c>
      <c r="Q1361" s="197">
        <v>0</v>
      </c>
      <c r="R1361" s="197">
        <f>Q1361*H1361</f>
        <v>0</v>
      </c>
      <c r="S1361" s="197">
        <v>0</v>
      </c>
      <c r="T1361" s="198">
        <f>S1361*H1361</f>
        <v>0</v>
      </c>
      <c r="U1361" s="35"/>
      <c r="V1361" s="35"/>
      <c r="W1361" s="35"/>
      <c r="X1361" s="35"/>
      <c r="Y1361" s="35"/>
      <c r="Z1361" s="35"/>
      <c r="AA1361" s="35"/>
      <c r="AB1361" s="35"/>
      <c r="AC1361" s="35"/>
      <c r="AD1361" s="35"/>
      <c r="AE1361" s="35"/>
      <c r="AR1361" s="199" t="s">
        <v>178</v>
      </c>
      <c r="AT1361" s="199" t="s">
        <v>139</v>
      </c>
      <c r="AU1361" s="199" t="s">
        <v>85</v>
      </c>
      <c r="AY1361" s="18" t="s">
        <v>137</v>
      </c>
      <c r="BE1361" s="200">
        <f>IF(N1361="základní",J1361,0)</f>
        <v>0</v>
      </c>
      <c r="BF1361" s="200">
        <f>IF(N1361="snížená",J1361,0)</f>
        <v>0</v>
      </c>
      <c r="BG1361" s="200">
        <f>IF(N1361="zákl. přenesená",J1361,0)</f>
        <v>0</v>
      </c>
      <c r="BH1361" s="200">
        <f>IF(N1361="sníž. přenesená",J1361,0)</f>
        <v>0</v>
      </c>
      <c r="BI1361" s="200">
        <f>IF(N1361="nulová",J1361,0)</f>
        <v>0</v>
      </c>
      <c r="BJ1361" s="18" t="s">
        <v>83</v>
      </c>
      <c r="BK1361" s="200">
        <f>ROUND(I1361*H1361,2)</f>
        <v>0</v>
      </c>
      <c r="BL1361" s="18" t="s">
        <v>178</v>
      </c>
      <c r="BM1361" s="199" t="s">
        <v>2234</v>
      </c>
    </row>
    <row r="1362" spans="1:65" s="2" customFormat="1" ht="16.5" customHeight="1">
      <c r="A1362" s="35"/>
      <c r="B1362" s="36"/>
      <c r="C1362" s="234" t="s">
        <v>1397</v>
      </c>
      <c r="D1362" s="234" t="s">
        <v>218</v>
      </c>
      <c r="E1362" s="235" t="s">
        <v>2235</v>
      </c>
      <c r="F1362" s="236" t="s">
        <v>2236</v>
      </c>
      <c r="G1362" s="237" t="s">
        <v>142</v>
      </c>
      <c r="H1362" s="238">
        <v>2.727</v>
      </c>
      <c r="I1362" s="239"/>
      <c r="J1362" s="240">
        <f>ROUND(I1362*H1362,2)</f>
        <v>0</v>
      </c>
      <c r="K1362" s="236" t="s">
        <v>143</v>
      </c>
      <c r="L1362" s="241"/>
      <c r="M1362" s="242" t="s">
        <v>19</v>
      </c>
      <c r="N1362" s="243" t="s">
        <v>46</v>
      </c>
      <c r="O1362" s="65"/>
      <c r="P1362" s="197">
        <f>O1362*H1362</f>
        <v>0</v>
      </c>
      <c r="Q1362" s="197">
        <v>0</v>
      </c>
      <c r="R1362" s="197">
        <f>Q1362*H1362</f>
        <v>0</v>
      </c>
      <c r="S1362" s="197">
        <v>0</v>
      </c>
      <c r="T1362" s="198">
        <f>S1362*H1362</f>
        <v>0</v>
      </c>
      <c r="U1362" s="35"/>
      <c r="V1362" s="35"/>
      <c r="W1362" s="35"/>
      <c r="X1362" s="35"/>
      <c r="Y1362" s="35"/>
      <c r="Z1362" s="35"/>
      <c r="AA1362" s="35"/>
      <c r="AB1362" s="35"/>
      <c r="AC1362" s="35"/>
      <c r="AD1362" s="35"/>
      <c r="AE1362" s="35"/>
      <c r="AR1362" s="199" t="s">
        <v>207</v>
      </c>
      <c r="AT1362" s="199" t="s">
        <v>218</v>
      </c>
      <c r="AU1362" s="199" t="s">
        <v>85</v>
      </c>
      <c r="AY1362" s="18" t="s">
        <v>137</v>
      </c>
      <c r="BE1362" s="200">
        <f>IF(N1362="základní",J1362,0)</f>
        <v>0</v>
      </c>
      <c r="BF1362" s="200">
        <f>IF(N1362="snížená",J1362,0)</f>
        <v>0</v>
      </c>
      <c r="BG1362" s="200">
        <f>IF(N1362="zákl. přenesená",J1362,0)</f>
        <v>0</v>
      </c>
      <c r="BH1362" s="200">
        <f>IF(N1362="sníž. přenesená",J1362,0)</f>
        <v>0</v>
      </c>
      <c r="BI1362" s="200">
        <f>IF(N1362="nulová",J1362,0)</f>
        <v>0</v>
      </c>
      <c r="BJ1362" s="18" t="s">
        <v>83</v>
      </c>
      <c r="BK1362" s="200">
        <f>ROUND(I1362*H1362,2)</f>
        <v>0</v>
      </c>
      <c r="BL1362" s="18" t="s">
        <v>178</v>
      </c>
      <c r="BM1362" s="199" t="s">
        <v>2237</v>
      </c>
    </row>
    <row r="1363" spans="1:65" s="2" customFormat="1" ht="21.75" customHeight="1">
      <c r="A1363" s="35"/>
      <c r="B1363" s="36"/>
      <c r="C1363" s="188" t="s">
        <v>2238</v>
      </c>
      <c r="D1363" s="188" t="s">
        <v>139</v>
      </c>
      <c r="E1363" s="189" t="s">
        <v>2239</v>
      </c>
      <c r="F1363" s="190" t="s">
        <v>2240</v>
      </c>
      <c r="G1363" s="191" t="s">
        <v>273</v>
      </c>
      <c r="H1363" s="192">
        <v>22</v>
      </c>
      <c r="I1363" s="193"/>
      <c r="J1363" s="194">
        <f>ROUND(I1363*H1363,2)</f>
        <v>0</v>
      </c>
      <c r="K1363" s="190" t="s">
        <v>143</v>
      </c>
      <c r="L1363" s="40"/>
      <c r="M1363" s="195" t="s">
        <v>19</v>
      </c>
      <c r="N1363" s="196" t="s">
        <v>46</v>
      </c>
      <c r="O1363" s="65"/>
      <c r="P1363" s="197">
        <f>O1363*H1363</f>
        <v>0</v>
      </c>
      <c r="Q1363" s="197">
        <v>0</v>
      </c>
      <c r="R1363" s="197">
        <f>Q1363*H1363</f>
        <v>0</v>
      </c>
      <c r="S1363" s="197">
        <v>0</v>
      </c>
      <c r="T1363" s="198">
        <f>S1363*H1363</f>
        <v>0</v>
      </c>
      <c r="U1363" s="35"/>
      <c r="V1363" s="35"/>
      <c r="W1363" s="35"/>
      <c r="X1363" s="35"/>
      <c r="Y1363" s="35"/>
      <c r="Z1363" s="35"/>
      <c r="AA1363" s="35"/>
      <c r="AB1363" s="35"/>
      <c r="AC1363" s="35"/>
      <c r="AD1363" s="35"/>
      <c r="AE1363" s="35"/>
      <c r="AR1363" s="199" t="s">
        <v>178</v>
      </c>
      <c r="AT1363" s="199" t="s">
        <v>139</v>
      </c>
      <c r="AU1363" s="199" t="s">
        <v>85</v>
      </c>
      <c r="AY1363" s="18" t="s">
        <v>137</v>
      </c>
      <c r="BE1363" s="200">
        <f>IF(N1363="základní",J1363,0)</f>
        <v>0</v>
      </c>
      <c r="BF1363" s="200">
        <f>IF(N1363="snížená",J1363,0)</f>
        <v>0</v>
      </c>
      <c r="BG1363" s="200">
        <f>IF(N1363="zákl. přenesená",J1363,0)</f>
        <v>0</v>
      </c>
      <c r="BH1363" s="200">
        <f>IF(N1363="sníž. přenesená",J1363,0)</f>
        <v>0</v>
      </c>
      <c r="BI1363" s="200">
        <f>IF(N1363="nulová",J1363,0)</f>
        <v>0</v>
      </c>
      <c r="BJ1363" s="18" t="s">
        <v>83</v>
      </c>
      <c r="BK1363" s="200">
        <f>ROUND(I1363*H1363,2)</f>
        <v>0</v>
      </c>
      <c r="BL1363" s="18" t="s">
        <v>178</v>
      </c>
      <c r="BM1363" s="199" t="s">
        <v>2241</v>
      </c>
    </row>
    <row r="1364" spans="2:51" s="13" customFormat="1" ht="11.25">
      <c r="B1364" s="201"/>
      <c r="C1364" s="202"/>
      <c r="D1364" s="203" t="s">
        <v>145</v>
      </c>
      <c r="E1364" s="204" t="s">
        <v>19</v>
      </c>
      <c r="F1364" s="205" t="s">
        <v>2242</v>
      </c>
      <c r="G1364" s="202"/>
      <c r="H1364" s="206">
        <v>22</v>
      </c>
      <c r="I1364" s="207"/>
      <c r="J1364" s="202"/>
      <c r="K1364" s="202"/>
      <c r="L1364" s="208"/>
      <c r="M1364" s="209"/>
      <c r="N1364" s="210"/>
      <c r="O1364" s="210"/>
      <c r="P1364" s="210"/>
      <c r="Q1364" s="210"/>
      <c r="R1364" s="210"/>
      <c r="S1364" s="210"/>
      <c r="T1364" s="211"/>
      <c r="AT1364" s="212" t="s">
        <v>145</v>
      </c>
      <c r="AU1364" s="212" t="s">
        <v>85</v>
      </c>
      <c r="AV1364" s="13" t="s">
        <v>85</v>
      </c>
      <c r="AW1364" s="13" t="s">
        <v>35</v>
      </c>
      <c r="AX1364" s="13" t="s">
        <v>75</v>
      </c>
      <c r="AY1364" s="212" t="s">
        <v>137</v>
      </c>
    </row>
    <row r="1365" spans="2:51" s="14" customFormat="1" ht="11.25">
      <c r="B1365" s="213"/>
      <c r="C1365" s="214"/>
      <c r="D1365" s="203" t="s">
        <v>145</v>
      </c>
      <c r="E1365" s="215" t="s">
        <v>19</v>
      </c>
      <c r="F1365" s="216" t="s">
        <v>147</v>
      </c>
      <c r="G1365" s="214"/>
      <c r="H1365" s="217">
        <v>22</v>
      </c>
      <c r="I1365" s="218"/>
      <c r="J1365" s="214"/>
      <c r="K1365" s="214"/>
      <c r="L1365" s="219"/>
      <c r="M1365" s="220"/>
      <c r="N1365" s="221"/>
      <c r="O1365" s="221"/>
      <c r="P1365" s="221"/>
      <c r="Q1365" s="221"/>
      <c r="R1365" s="221"/>
      <c r="S1365" s="221"/>
      <c r="T1365" s="222"/>
      <c r="AT1365" s="223" t="s">
        <v>145</v>
      </c>
      <c r="AU1365" s="223" t="s">
        <v>85</v>
      </c>
      <c r="AV1365" s="14" t="s">
        <v>144</v>
      </c>
      <c r="AW1365" s="14" t="s">
        <v>35</v>
      </c>
      <c r="AX1365" s="14" t="s">
        <v>83</v>
      </c>
      <c r="AY1365" s="223" t="s">
        <v>137</v>
      </c>
    </row>
    <row r="1366" spans="1:65" s="2" customFormat="1" ht="16.5" customHeight="1">
      <c r="A1366" s="35"/>
      <c r="B1366" s="36"/>
      <c r="C1366" s="234" t="s">
        <v>1402</v>
      </c>
      <c r="D1366" s="234" t="s">
        <v>218</v>
      </c>
      <c r="E1366" s="235" t="s">
        <v>2243</v>
      </c>
      <c r="F1366" s="236" t="s">
        <v>2244</v>
      </c>
      <c r="G1366" s="237" t="s">
        <v>224</v>
      </c>
      <c r="H1366" s="238">
        <v>79.4</v>
      </c>
      <c r="I1366" s="239"/>
      <c r="J1366" s="240">
        <f>ROUND(I1366*H1366,2)</f>
        <v>0</v>
      </c>
      <c r="K1366" s="236" t="s">
        <v>143</v>
      </c>
      <c r="L1366" s="241"/>
      <c r="M1366" s="242" t="s">
        <v>19</v>
      </c>
      <c r="N1366" s="243" t="s">
        <v>46</v>
      </c>
      <c r="O1366" s="65"/>
      <c r="P1366" s="197">
        <f>O1366*H1366</f>
        <v>0</v>
      </c>
      <c r="Q1366" s="197">
        <v>0</v>
      </c>
      <c r="R1366" s="197">
        <f>Q1366*H1366</f>
        <v>0</v>
      </c>
      <c r="S1366" s="197">
        <v>0</v>
      </c>
      <c r="T1366" s="198">
        <f>S1366*H1366</f>
        <v>0</v>
      </c>
      <c r="U1366" s="35"/>
      <c r="V1366" s="35"/>
      <c r="W1366" s="35"/>
      <c r="X1366" s="35"/>
      <c r="Y1366" s="35"/>
      <c r="Z1366" s="35"/>
      <c r="AA1366" s="35"/>
      <c r="AB1366" s="35"/>
      <c r="AC1366" s="35"/>
      <c r="AD1366" s="35"/>
      <c r="AE1366" s="35"/>
      <c r="AR1366" s="199" t="s">
        <v>207</v>
      </c>
      <c r="AT1366" s="199" t="s">
        <v>218</v>
      </c>
      <c r="AU1366" s="199" t="s">
        <v>85</v>
      </c>
      <c r="AY1366" s="18" t="s">
        <v>137</v>
      </c>
      <c r="BE1366" s="200">
        <f>IF(N1366="základní",J1366,0)</f>
        <v>0</v>
      </c>
      <c r="BF1366" s="200">
        <f>IF(N1366="snížená",J1366,0)</f>
        <v>0</v>
      </c>
      <c r="BG1366" s="200">
        <f>IF(N1366="zákl. přenesená",J1366,0)</f>
        <v>0</v>
      </c>
      <c r="BH1366" s="200">
        <f>IF(N1366="sníž. přenesená",J1366,0)</f>
        <v>0</v>
      </c>
      <c r="BI1366" s="200">
        <f>IF(N1366="nulová",J1366,0)</f>
        <v>0</v>
      </c>
      <c r="BJ1366" s="18" t="s">
        <v>83</v>
      </c>
      <c r="BK1366" s="200">
        <f>ROUND(I1366*H1366,2)</f>
        <v>0</v>
      </c>
      <c r="BL1366" s="18" t="s">
        <v>178</v>
      </c>
      <c r="BM1366" s="199" t="s">
        <v>2245</v>
      </c>
    </row>
    <row r="1367" spans="2:51" s="13" customFormat="1" ht="11.25">
      <c r="B1367" s="201"/>
      <c r="C1367" s="202"/>
      <c r="D1367" s="203" t="s">
        <v>145</v>
      </c>
      <c r="E1367" s="204" t="s">
        <v>19</v>
      </c>
      <c r="F1367" s="205" t="s">
        <v>2246</v>
      </c>
      <c r="G1367" s="202"/>
      <c r="H1367" s="206">
        <v>77.94</v>
      </c>
      <c r="I1367" s="207"/>
      <c r="J1367" s="202"/>
      <c r="K1367" s="202"/>
      <c r="L1367" s="208"/>
      <c r="M1367" s="209"/>
      <c r="N1367" s="210"/>
      <c r="O1367" s="210"/>
      <c r="P1367" s="210"/>
      <c r="Q1367" s="210"/>
      <c r="R1367" s="210"/>
      <c r="S1367" s="210"/>
      <c r="T1367" s="211"/>
      <c r="AT1367" s="212" t="s">
        <v>145</v>
      </c>
      <c r="AU1367" s="212" t="s">
        <v>85</v>
      </c>
      <c r="AV1367" s="13" t="s">
        <v>85</v>
      </c>
      <c r="AW1367" s="13" t="s">
        <v>35</v>
      </c>
      <c r="AX1367" s="13" t="s">
        <v>75</v>
      </c>
      <c r="AY1367" s="212" t="s">
        <v>137</v>
      </c>
    </row>
    <row r="1368" spans="2:51" s="13" customFormat="1" ht="11.25">
      <c r="B1368" s="201"/>
      <c r="C1368" s="202"/>
      <c r="D1368" s="203" t="s">
        <v>145</v>
      </c>
      <c r="E1368" s="204" t="s">
        <v>19</v>
      </c>
      <c r="F1368" s="205" t="s">
        <v>2247</v>
      </c>
      <c r="G1368" s="202"/>
      <c r="H1368" s="206">
        <v>1.46</v>
      </c>
      <c r="I1368" s="207"/>
      <c r="J1368" s="202"/>
      <c r="K1368" s="202"/>
      <c r="L1368" s="208"/>
      <c r="M1368" s="209"/>
      <c r="N1368" s="210"/>
      <c r="O1368" s="210"/>
      <c r="P1368" s="210"/>
      <c r="Q1368" s="210"/>
      <c r="R1368" s="210"/>
      <c r="S1368" s="210"/>
      <c r="T1368" s="211"/>
      <c r="AT1368" s="212" t="s">
        <v>145</v>
      </c>
      <c r="AU1368" s="212" t="s">
        <v>85</v>
      </c>
      <c r="AV1368" s="13" t="s">
        <v>85</v>
      </c>
      <c r="AW1368" s="13" t="s">
        <v>35</v>
      </c>
      <c r="AX1368" s="13" t="s">
        <v>75</v>
      </c>
      <c r="AY1368" s="212" t="s">
        <v>137</v>
      </c>
    </row>
    <row r="1369" spans="2:51" s="14" customFormat="1" ht="11.25">
      <c r="B1369" s="213"/>
      <c r="C1369" s="214"/>
      <c r="D1369" s="203" t="s">
        <v>145</v>
      </c>
      <c r="E1369" s="215" t="s">
        <v>19</v>
      </c>
      <c r="F1369" s="216" t="s">
        <v>147</v>
      </c>
      <c r="G1369" s="214"/>
      <c r="H1369" s="217">
        <v>79.39999999999999</v>
      </c>
      <c r="I1369" s="218"/>
      <c r="J1369" s="214"/>
      <c r="K1369" s="214"/>
      <c r="L1369" s="219"/>
      <c r="M1369" s="220"/>
      <c r="N1369" s="221"/>
      <c r="O1369" s="221"/>
      <c r="P1369" s="221"/>
      <c r="Q1369" s="221"/>
      <c r="R1369" s="221"/>
      <c r="S1369" s="221"/>
      <c r="T1369" s="222"/>
      <c r="AT1369" s="223" t="s">
        <v>145</v>
      </c>
      <c r="AU1369" s="223" t="s">
        <v>85</v>
      </c>
      <c r="AV1369" s="14" t="s">
        <v>144</v>
      </c>
      <c r="AW1369" s="14" t="s">
        <v>35</v>
      </c>
      <c r="AX1369" s="14" t="s">
        <v>83</v>
      </c>
      <c r="AY1369" s="223" t="s">
        <v>137</v>
      </c>
    </row>
    <row r="1370" spans="1:65" s="2" customFormat="1" ht="16.5" customHeight="1">
      <c r="A1370" s="35"/>
      <c r="B1370" s="36"/>
      <c r="C1370" s="234" t="s">
        <v>2248</v>
      </c>
      <c r="D1370" s="234" t="s">
        <v>218</v>
      </c>
      <c r="E1370" s="235" t="s">
        <v>2249</v>
      </c>
      <c r="F1370" s="236" t="s">
        <v>2250</v>
      </c>
      <c r="G1370" s="237" t="s">
        <v>273</v>
      </c>
      <c r="H1370" s="238">
        <v>22</v>
      </c>
      <c r="I1370" s="239"/>
      <c r="J1370" s="240">
        <f>ROUND(I1370*H1370,2)</f>
        <v>0</v>
      </c>
      <c r="K1370" s="236" t="s">
        <v>143</v>
      </c>
      <c r="L1370" s="241"/>
      <c r="M1370" s="242" t="s">
        <v>19</v>
      </c>
      <c r="N1370" s="243" t="s">
        <v>46</v>
      </c>
      <c r="O1370" s="65"/>
      <c r="P1370" s="197">
        <f>O1370*H1370</f>
        <v>0</v>
      </c>
      <c r="Q1370" s="197">
        <v>0</v>
      </c>
      <c r="R1370" s="197">
        <f>Q1370*H1370</f>
        <v>0</v>
      </c>
      <c r="S1370" s="197">
        <v>0</v>
      </c>
      <c r="T1370" s="198">
        <f>S1370*H1370</f>
        <v>0</v>
      </c>
      <c r="U1370" s="35"/>
      <c r="V1370" s="35"/>
      <c r="W1370" s="35"/>
      <c r="X1370" s="35"/>
      <c r="Y1370" s="35"/>
      <c r="Z1370" s="35"/>
      <c r="AA1370" s="35"/>
      <c r="AB1370" s="35"/>
      <c r="AC1370" s="35"/>
      <c r="AD1370" s="35"/>
      <c r="AE1370" s="35"/>
      <c r="AR1370" s="199" t="s">
        <v>207</v>
      </c>
      <c r="AT1370" s="199" t="s">
        <v>218</v>
      </c>
      <c r="AU1370" s="199" t="s">
        <v>85</v>
      </c>
      <c r="AY1370" s="18" t="s">
        <v>137</v>
      </c>
      <c r="BE1370" s="200">
        <f>IF(N1370="základní",J1370,0)</f>
        <v>0</v>
      </c>
      <c r="BF1370" s="200">
        <f>IF(N1370="snížená",J1370,0)</f>
        <v>0</v>
      </c>
      <c r="BG1370" s="200">
        <f>IF(N1370="zákl. přenesená",J1370,0)</f>
        <v>0</v>
      </c>
      <c r="BH1370" s="200">
        <f>IF(N1370="sníž. přenesená",J1370,0)</f>
        <v>0</v>
      </c>
      <c r="BI1370" s="200">
        <f>IF(N1370="nulová",J1370,0)</f>
        <v>0</v>
      </c>
      <c r="BJ1370" s="18" t="s">
        <v>83</v>
      </c>
      <c r="BK1370" s="200">
        <f>ROUND(I1370*H1370,2)</f>
        <v>0</v>
      </c>
      <c r="BL1370" s="18" t="s">
        <v>178</v>
      </c>
      <c r="BM1370" s="199" t="s">
        <v>2251</v>
      </c>
    </row>
    <row r="1371" spans="1:65" s="2" customFormat="1" ht="21.75" customHeight="1">
      <c r="A1371" s="35"/>
      <c r="B1371" s="36"/>
      <c r="C1371" s="188" t="s">
        <v>1409</v>
      </c>
      <c r="D1371" s="188" t="s">
        <v>139</v>
      </c>
      <c r="E1371" s="189" t="s">
        <v>2252</v>
      </c>
      <c r="F1371" s="190" t="s">
        <v>2253</v>
      </c>
      <c r="G1371" s="191" t="s">
        <v>177</v>
      </c>
      <c r="H1371" s="192">
        <v>5.892</v>
      </c>
      <c r="I1371" s="193"/>
      <c r="J1371" s="194">
        <f>ROUND(I1371*H1371,2)</f>
        <v>0</v>
      </c>
      <c r="K1371" s="190" t="s">
        <v>143</v>
      </c>
      <c r="L1371" s="40"/>
      <c r="M1371" s="195" t="s">
        <v>19</v>
      </c>
      <c r="N1371" s="196" t="s">
        <v>46</v>
      </c>
      <c r="O1371" s="65"/>
      <c r="P1371" s="197">
        <f>O1371*H1371</f>
        <v>0</v>
      </c>
      <c r="Q1371" s="197">
        <v>0</v>
      </c>
      <c r="R1371" s="197">
        <f>Q1371*H1371</f>
        <v>0</v>
      </c>
      <c r="S1371" s="197">
        <v>0</v>
      </c>
      <c r="T1371" s="198">
        <f>S1371*H1371</f>
        <v>0</v>
      </c>
      <c r="U1371" s="35"/>
      <c r="V1371" s="35"/>
      <c r="W1371" s="35"/>
      <c r="X1371" s="35"/>
      <c r="Y1371" s="35"/>
      <c r="Z1371" s="35"/>
      <c r="AA1371" s="35"/>
      <c r="AB1371" s="35"/>
      <c r="AC1371" s="35"/>
      <c r="AD1371" s="35"/>
      <c r="AE1371" s="35"/>
      <c r="AR1371" s="199" t="s">
        <v>178</v>
      </c>
      <c r="AT1371" s="199" t="s">
        <v>139</v>
      </c>
      <c r="AU1371" s="199" t="s">
        <v>85</v>
      </c>
      <c r="AY1371" s="18" t="s">
        <v>137</v>
      </c>
      <c r="BE1371" s="200">
        <f>IF(N1371="základní",J1371,0)</f>
        <v>0</v>
      </c>
      <c r="BF1371" s="200">
        <f>IF(N1371="snížená",J1371,0)</f>
        <v>0</v>
      </c>
      <c r="BG1371" s="200">
        <f>IF(N1371="zákl. přenesená",J1371,0)</f>
        <v>0</v>
      </c>
      <c r="BH1371" s="200">
        <f>IF(N1371="sníž. přenesená",J1371,0)</f>
        <v>0</v>
      </c>
      <c r="BI1371" s="200">
        <f>IF(N1371="nulová",J1371,0)</f>
        <v>0</v>
      </c>
      <c r="BJ1371" s="18" t="s">
        <v>83</v>
      </c>
      <c r="BK1371" s="200">
        <f>ROUND(I1371*H1371,2)</f>
        <v>0</v>
      </c>
      <c r="BL1371" s="18" t="s">
        <v>178</v>
      </c>
      <c r="BM1371" s="199" t="s">
        <v>2254</v>
      </c>
    </row>
    <row r="1372" spans="2:63" s="12" customFormat="1" ht="22.9" customHeight="1">
      <c r="B1372" s="172"/>
      <c r="C1372" s="173"/>
      <c r="D1372" s="174" t="s">
        <v>74</v>
      </c>
      <c r="E1372" s="186" t="s">
        <v>1978</v>
      </c>
      <c r="F1372" s="186" t="s">
        <v>1979</v>
      </c>
      <c r="G1372" s="173"/>
      <c r="H1372" s="173"/>
      <c r="I1372" s="176"/>
      <c r="J1372" s="187">
        <f>BK1372</f>
        <v>0</v>
      </c>
      <c r="K1372" s="173"/>
      <c r="L1372" s="178"/>
      <c r="M1372" s="179"/>
      <c r="N1372" s="180"/>
      <c r="O1372" s="180"/>
      <c r="P1372" s="181">
        <f>SUM(P1373:P1443)</f>
        <v>0</v>
      </c>
      <c r="Q1372" s="180"/>
      <c r="R1372" s="181">
        <f>SUM(R1373:R1443)</f>
        <v>0</v>
      </c>
      <c r="S1372" s="180"/>
      <c r="T1372" s="182">
        <f>SUM(T1373:T1443)</f>
        <v>0</v>
      </c>
      <c r="AR1372" s="183" t="s">
        <v>85</v>
      </c>
      <c r="AT1372" s="184" t="s">
        <v>74</v>
      </c>
      <c r="AU1372" s="184" t="s">
        <v>83</v>
      </c>
      <c r="AY1372" s="183" t="s">
        <v>137</v>
      </c>
      <c r="BK1372" s="185">
        <f>SUM(BK1373:BK1443)</f>
        <v>0</v>
      </c>
    </row>
    <row r="1373" spans="1:65" s="2" customFormat="1" ht="16.5" customHeight="1">
      <c r="A1373" s="35"/>
      <c r="B1373" s="36"/>
      <c r="C1373" s="188" t="s">
        <v>2255</v>
      </c>
      <c r="D1373" s="188" t="s">
        <v>139</v>
      </c>
      <c r="E1373" s="189" t="s">
        <v>2256</v>
      </c>
      <c r="F1373" s="190" t="s">
        <v>2257</v>
      </c>
      <c r="G1373" s="191" t="s">
        <v>224</v>
      </c>
      <c r="H1373" s="192">
        <v>45.3</v>
      </c>
      <c r="I1373" s="193"/>
      <c r="J1373" s="194">
        <f>ROUND(I1373*H1373,2)</f>
        <v>0</v>
      </c>
      <c r="K1373" s="190" t="s">
        <v>143</v>
      </c>
      <c r="L1373" s="40"/>
      <c r="M1373" s="195" t="s">
        <v>19</v>
      </c>
      <c r="N1373" s="196" t="s">
        <v>46</v>
      </c>
      <c r="O1373" s="65"/>
      <c r="P1373" s="197">
        <f>O1373*H1373</f>
        <v>0</v>
      </c>
      <c r="Q1373" s="197">
        <v>0</v>
      </c>
      <c r="R1373" s="197">
        <f>Q1373*H1373</f>
        <v>0</v>
      </c>
      <c r="S1373" s="197">
        <v>0</v>
      </c>
      <c r="T1373" s="198">
        <f>S1373*H1373</f>
        <v>0</v>
      </c>
      <c r="U1373" s="35"/>
      <c r="V1373" s="35"/>
      <c r="W1373" s="35"/>
      <c r="X1373" s="35"/>
      <c r="Y1373" s="35"/>
      <c r="Z1373" s="35"/>
      <c r="AA1373" s="35"/>
      <c r="AB1373" s="35"/>
      <c r="AC1373" s="35"/>
      <c r="AD1373" s="35"/>
      <c r="AE1373" s="35"/>
      <c r="AR1373" s="199" t="s">
        <v>178</v>
      </c>
      <c r="AT1373" s="199" t="s">
        <v>139</v>
      </c>
      <c r="AU1373" s="199" t="s">
        <v>85</v>
      </c>
      <c r="AY1373" s="18" t="s">
        <v>137</v>
      </c>
      <c r="BE1373" s="200">
        <f>IF(N1373="základní",J1373,0)</f>
        <v>0</v>
      </c>
      <c r="BF1373" s="200">
        <f>IF(N1373="snížená",J1373,0)</f>
        <v>0</v>
      </c>
      <c r="BG1373" s="200">
        <f>IF(N1373="zákl. přenesená",J1373,0)</f>
        <v>0</v>
      </c>
      <c r="BH1373" s="200">
        <f>IF(N1373="sníž. přenesená",J1373,0)</f>
        <v>0</v>
      </c>
      <c r="BI1373" s="200">
        <f>IF(N1373="nulová",J1373,0)</f>
        <v>0</v>
      </c>
      <c r="BJ1373" s="18" t="s">
        <v>83</v>
      </c>
      <c r="BK1373" s="200">
        <f>ROUND(I1373*H1373,2)</f>
        <v>0</v>
      </c>
      <c r="BL1373" s="18" t="s">
        <v>178</v>
      </c>
      <c r="BM1373" s="199" t="s">
        <v>2258</v>
      </c>
    </row>
    <row r="1374" spans="2:51" s="15" customFormat="1" ht="11.25">
      <c r="B1374" s="224"/>
      <c r="C1374" s="225"/>
      <c r="D1374" s="203" t="s">
        <v>145</v>
      </c>
      <c r="E1374" s="226" t="s">
        <v>19</v>
      </c>
      <c r="F1374" s="227" t="s">
        <v>2259</v>
      </c>
      <c r="G1374" s="225"/>
      <c r="H1374" s="226" t="s">
        <v>19</v>
      </c>
      <c r="I1374" s="228"/>
      <c r="J1374" s="225"/>
      <c r="K1374" s="225"/>
      <c r="L1374" s="229"/>
      <c r="M1374" s="230"/>
      <c r="N1374" s="231"/>
      <c r="O1374" s="231"/>
      <c r="P1374" s="231"/>
      <c r="Q1374" s="231"/>
      <c r="R1374" s="231"/>
      <c r="S1374" s="231"/>
      <c r="T1374" s="232"/>
      <c r="AT1374" s="233" t="s">
        <v>145</v>
      </c>
      <c r="AU1374" s="233" t="s">
        <v>85</v>
      </c>
      <c r="AV1374" s="15" t="s">
        <v>83</v>
      </c>
      <c r="AW1374" s="15" t="s">
        <v>35</v>
      </c>
      <c r="AX1374" s="15" t="s">
        <v>75</v>
      </c>
      <c r="AY1374" s="233" t="s">
        <v>137</v>
      </c>
    </row>
    <row r="1375" spans="2:51" s="13" customFormat="1" ht="11.25">
      <c r="B1375" s="201"/>
      <c r="C1375" s="202"/>
      <c r="D1375" s="203" t="s">
        <v>145</v>
      </c>
      <c r="E1375" s="204" t="s">
        <v>19</v>
      </c>
      <c r="F1375" s="205" t="s">
        <v>2260</v>
      </c>
      <c r="G1375" s="202"/>
      <c r="H1375" s="206">
        <v>45.3</v>
      </c>
      <c r="I1375" s="207"/>
      <c r="J1375" s="202"/>
      <c r="K1375" s="202"/>
      <c r="L1375" s="208"/>
      <c r="M1375" s="209"/>
      <c r="N1375" s="210"/>
      <c r="O1375" s="210"/>
      <c r="P1375" s="210"/>
      <c r="Q1375" s="210"/>
      <c r="R1375" s="210"/>
      <c r="S1375" s="210"/>
      <c r="T1375" s="211"/>
      <c r="AT1375" s="212" t="s">
        <v>145</v>
      </c>
      <c r="AU1375" s="212" t="s">
        <v>85</v>
      </c>
      <c r="AV1375" s="13" t="s">
        <v>85</v>
      </c>
      <c r="AW1375" s="13" t="s">
        <v>35</v>
      </c>
      <c r="AX1375" s="13" t="s">
        <v>75</v>
      </c>
      <c r="AY1375" s="212" t="s">
        <v>137</v>
      </c>
    </row>
    <row r="1376" spans="2:51" s="14" customFormat="1" ht="11.25">
      <c r="B1376" s="213"/>
      <c r="C1376" s="214"/>
      <c r="D1376" s="203" t="s">
        <v>145</v>
      </c>
      <c r="E1376" s="215" t="s">
        <v>19</v>
      </c>
      <c r="F1376" s="216" t="s">
        <v>147</v>
      </c>
      <c r="G1376" s="214"/>
      <c r="H1376" s="217">
        <v>45.3</v>
      </c>
      <c r="I1376" s="218"/>
      <c r="J1376" s="214"/>
      <c r="K1376" s="214"/>
      <c r="L1376" s="219"/>
      <c r="M1376" s="220"/>
      <c r="N1376" s="221"/>
      <c r="O1376" s="221"/>
      <c r="P1376" s="221"/>
      <c r="Q1376" s="221"/>
      <c r="R1376" s="221"/>
      <c r="S1376" s="221"/>
      <c r="T1376" s="222"/>
      <c r="AT1376" s="223" t="s">
        <v>145</v>
      </c>
      <c r="AU1376" s="223" t="s">
        <v>85</v>
      </c>
      <c r="AV1376" s="14" t="s">
        <v>144</v>
      </c>
      <c r="AW1376" s="14" t="s">
        <v>35</v>
      </c>
      <c r="AX1376" s="14" t="s">
        <v>83</v>
      </c>
      <c r="AY1376" s="223" t="s">
        <v>137</v>
      </c>
    </row>
    <row r="1377" spans="1:65" s="2" customFormat="1" ht="16.5" customHeight="1">
      <c r="A1377" s="35"/>
      <c r="B1377" s="36"/>
      <c r="C1377" s="234" t="s">
        <v>1414</v>
      </c>
      <c r="D1377" s="234" t="s">
        <v>218</v>
      </c>
      <c r="E1377" s="235" t="s">
        <v>2261</v>
      </c>
      <c r="F1377" s="236" t="s">
        <v>2262</v>
      </c>
      <c r="G1377" s="237" t="s">
        <v>177</v>
      </c>
      <c r="H1377" s="238">
        <v>0.289</v>
      </c>
      <c r="I1377" s="239"/>
      <c r="J1377" s="240">
        <f aca="true" t="shared" si="100" ref="J1377:J1388">ROUND(I1377*H1377,2)</f>
        <v>0</v>
      </c>
      <c r="K1377" s="236" t="s">
        <v>143</v>
      </c>
      <c r="L1377" s="241"/>
      <c r="M1377" s="242" t="s">
        <v>19</v>
      </c>
      <c r="N1377" s="243" t="s">
        <v>46</v>
      </c>
      <c r="O1377" s="65"/>
      <c r="P1377" s="197">
        <f aca="true" t="shared" si="101" ref="P1377:P1388">O1377*H1377</f>
        <v>0</v>
      </c>
      <c r="Q1377" s="197">
        <v>0</v>
      </c>
      <c r="R1377" s="197">
        <f aca="true" t="shared" si="102" ref="R1377:R1388">Q1377*H1377</f>
        <v>0</v>
      </c>
      <c r="S1377" s="197">
        <v>0</v>
      </c>
      <c r="T1377" s="198">
        <f aca="true" t="shared" si="103" ref="T1377:T1388">S1377*H1377</f>
        <v>0</v>
      </c>
      <c r="U1377" s="35"/>
      <c r="V1377" s="35"/>
      <c r="W1377" s="35"/>
      <c r="X1377" s="35"/>
      <c r="Y1377" s="35"/>
      <c r="Z1377" s="35"/>
      <c r="AA1377" s="35"/>
      <c r="AB1377" s="35"/>
      <c r="AC1377" s="35"/>
      <c r="AD1377" s="35"/>
      <c r="AE1377" s="35"/>
      <c r="AR1377" s="199" t="s">
        <v>207</v>
      </c>
      <c r="AT1377" s="199" t="s">
        <v>218</v>
      </c>
      <c r="AU1377" s="199" t="s">
        <v>85</v>
      </c>
      <c r="AY1377" s="18" t="s">
        <v>137</v>
      </c>
      <c r="BE1377" s="200">
        <f aca="true" t="shared" si="104" ref="BE1377:BE1388">IF(N1377="základní",J1377,0)</f>
        <v>0</v>
      </c>
      <c r="BF1377" s="200">
        <f aca="true" t="shared" si="105" ref="BF1377:BF1388">IF(N1377="snížená",J1377,0)</f>
        <v>0</v>
      </c>
      <c r="BG1377" s="200">
        <f aca="true" t="shared" si="106" ref="BG1377:BG1388">IF(N1377="zákl. přenesená",J1377,0)</f>
        <v>0</v>
      </c>
      <c r="BH1377" s="200">
        <f aca="true" t="shared" si="107" ref="BH1377:BH1388">IF(N1377="sníž. přenesená",J1377,0)</f>
        <v>0</v>
      </c>
      <c r="BI1377" s="200">
        <f aca="true" t="shared" si="108" ref="BI1377:BI1388">IF(N1377="nulová",J1377,0)</f>
        <v>0</v>
      </c>
      <c r="BJ1377" s="18" t="s">
        <v>83</v>
      </c>
      <c r="BK1377" s="200">
        <f aca="true" t="shared" si="109" ref="BK1377:BK1388">ROUND(I1377*H1377,2)</f>
        <v>0</v>
      </c>
      <c r="BL1377" s="18" t="s">
        <v>178</v>
      </c>
      <c r="BM1377" s="199" t="s">
        <v>2263</v>
      </c>
    </row>
    <row r="1378" spans="1:65" s="2" customFormat="1" ht="16.5" customHeight="1">
      <c r="A1378" s="35"/>
      <c r="B1378" s="36"/>
      <c r="C1378" s="234" t="s">
        <v>2264</v>
      </c>
      <c r="D1378" s="234" t="s">
        <v>218</v>
      </c>
      <c r="E1378" s="235" t="s">
        <v>569</v>
      </c>
      <c r="F1378" s="236" t="s">
        <v>570</v>
      </c>
      <c r="G1378" s="237" t="s">
        <v>177</v>
      </c>
      <c r="H1378" s="238">
        <v>0.044</v>
      </c>
      <c r="I1378" s="239"/>
      <c r="J1378" s="240">
        <f t="shared" si="100"/>
        <v>0</v>
      </c>
      <c r="K1378" s="236" t="s">
        <v>143</v>
      </c>
      <c r="L1378" s="241"/>
      <c r="M1378" s="242" t="s">
        <v>19</v>
      </c>
      <c r="N1378" s="243" t="s">
        <v>46</v>
      </c>
      <c r="O1378" s="65"/>
      <c r="P1378" s="197">
        <f t="shared" si="101"/>
        <v>0</v>
      </c>
      <c r="Q1378" s="197">
        <v>0</v>
      </c>
      <c r="R1378" s="197">
        <f t="shared" si="102"/>
        <v>0</v>
      </c>
      <c r="S1378" s="197">
        <v>0</v>
      </c>
      <c r="T1378" s="198">
        <f t="shared" si="103"/>
        <v>0</v>
      </c>
      <c r="U1378" s="35"/>
      <c r="V1378" s="35"/>
      <c r="W1378" s="35"/>
      <c r="X1378" s="35"/>
      <c r="Y1378" s="35"/>
      <c r="Z1378" s="35"/>
      <c r="AA1378" s="35"/>
      <c r="AB1378" s="35"/>
      <c r="AC1378" s="35"/>
      <c r="AD1378" s="35"/>
      <c r="AE1378" s="35"/>
      <c r="AR1378" s="199" t="s">
        <v>207</v>
      </c>
      <c r="AT1378" s="199" t="s">
        <v>218</v>
      </c>
      <c r="AU1378" s="199" t="s">
        <v>85</v>
      </c>
      <c r="AY1378" s="18" t="s">
        <v>137</v>
      </c>
      <c r="BE1378" s="200">
        <f t="shared" si="104"/>
        <v>0</v>
      </c>
      <c r="BF1378" s="200">
        <f t="shared" si="105"/>
        <v>0</v>
      </c>
      <c r="BG1378" s="200">
        <f t="shared" si="106"/>
        <v>0</v>
      </c>
      <c r="BH1378" s="200">
        <f t="shared" si="107"/>
        <v>0</v>
      </c>
      <c r="BI1378" s="200">
        <f t="shared" si="108"/>
        <v>0</v>
      </c>
      <c r="BJ1378" s="18" t="s">
        <v>83</v>
      </c>
      <c r="BK1378" s="200">
        <f t="shared" si="109"/>
        <v>0</v>
      </c>
      <c r="BL1378" s="18" t="s">
        <v>178</v>
      </c>
      <c r="BM1378" s="199" t="s">
        <v>2265</v>
      </c>
    </row>
    <row r="1379" spans="1:65" s="2" customFormat="1" ht="16.5" customHeight="1">
      <c r="A1379" s="35"/>
      <c r="B1379" s="36"/>
      <c r="C1379" s="234" t="s">
        <v>1417</v>
      </c>
      <c r="D1379" s="234" t="s">
        <v>218</v>
      </c>
      <c r="E1379" s="235" t="s">
        <v>2266</v>
      </c>
      <c r="F1379" s="236" t="s">
        <v>2267</v>
      </c>
      <c r="G1379" s="237" t="s">
        <v>177</v>
      </c>
      <c r="H1379" s="238">
        <v>0.741</v>
      </c>
      <c r="I1379" s="239"/>
      <c r="J1379" s="240">
        <f t="shared" si="100"/>
        <v>0</v>
      </c>
      <c r="K1379" s="236" t="s">
        <v>143</v>
      </c>
      <c r="L1379" s="241"/>
      <c r="M1379" s="242" t="s">
        <v>19</v>
      </c>
      <c r="N1379" s="243" t="s">
        <v>46</v>
      </c>
      <c r="O1379" s="65"/>
      <c r="P1379" s="197">
        <f t="shared" si="101"/>
        <v>0</v>
      </c>
      <c r="Q1379" s="197">
        <v>0</v>
      </c>
      <c r="R1379" s="197">
        <f t="shared" si="102"/>
        <v>0</v>
      </c>
      <c r="S1379" s="197">
        <v>0</v>
      </c>
      <c r="T1379" s="198">
        <f t="shared" si="103"/>
        <v>0</v>
      </c>
      <c r="U1379" s="35"/>
      <c r="V1379" s="35"/>
      <c r="W1379" s="35"/>
      <c r="X1379" s="35"/>
      <c r="Y1379" s="35"/>
      <c r="Z1379" s="35"/>
      <c r="AA1379" s="35"/>
      <c r="AB1379" s="35"/>
      <c r="AC1379" s="35"/>
      <c r="AD1379" s="35"/>
      <c r="AE1379" s="35"/>
      <c r="AR1379" s="199" t="s">
        <v>207</v>
      </c>
      <c r="AT1379" s="199" t="s">
        <v>218</v>
      </c>
      <c r="AU1379" s="199" t="s">
        <v>85</v>
      </c>
      <c r="AY1379" s="18" t="s">
        <v>137</v>
      </c>
      <c r="BE1379" s="200">
        <f t="shared" si="104"/>
        <v>0</v>
      </c>
      <c r="BF1379" s="200">
        <f t="shared" si="105"/>
        <v>0</v>
      </c>
      <c r="BG1379" s="200">
        <f t="shared" si="106"/>
        <v>0</v>
      </c>
      <c r="BH1379" s="200">
        <f t="shared" si="107"/>
        <v>0</v>
      </c>
      <c r="BI1379" s="200">
        <f t="shared" si="108"/>
        <v>0</v>
      </c>
      <c r="BJ1379" s="18" t="s">
        <v>83</v>
      </c>
      <c r="BK1379" s="200">
        <f t="shared" si="109"/>
        <v>0</v>
      </c>
      <c r="BL1379" s="18" t="s">
        <v>178</v>
      </c>
      <c r="BM1379" s="199" t="s">
        <v>2268</v>
      </c>
    </row>
    <row r="1380" spans="1:65" s="2" customFormat="1" ht="16.5" customHeight="1">
      <c r="A1380" s="35"/>
      <c r="B1380" s="36"/>
      <c r="C1380" s="234" t="s">
        <v>2269</v>
      </c>
      <c r="D1380" s="234" t="s">
        <v>218</v>
      </c>
      <c r="E1380" s="235" t="s">
        <v>2270</v>
      </c>
      <c r="F1380" s="236" t="s">
        <v>2271</v>
      </c>
      <c r="G1380" s="237" t="s">
        <v>1229</v>
      </c>
      <c r="H1380" s="238">
        <v>0.224</v>
      </c>
      <c r="I1380" s="239"/>
      <c r="J1380" s="240">
        <f t="shared" si="100"/>
        <v>0</v>
      </c>
      <c r="K1380" s="236" t="s">
        <v>143</v>
      </c>
      <c r="L1380" s="241"/>
      <c r="M1380" s="242" t="s">
        <v>19</v>
      </c>
      <c r="N1380" s="243" t="s">
        <v>46</v>
      </c>
      <c r="O1380" s="65"/>
      <c r="P1380" s="197">
        <f t="shared" si="101"/>
        <v>0</v>
      </c>
      <c r="Q1380" s="197">
        <v>0</v>
      </c>
      <c r="R1380" s="197">
        <f t="shared" si="102"/>
        <v>0</v>
      </c>
      <c r="S1380" s="197">
        <v>0</v>
      </c>
      <c r="T1380" s="198">
        <f t="shared" si="103"/>
        <v>0</v>
      </c>
      <c r="U1380" s="35"/>
      <c r="V1380" s="35"/>
      <c r="W1380" s="35"/>
      <c r="X1380" s="35"/>
      <c r="Y1380" s="35"/>
      <c r="Z1380" s="35"/>
      <c r="AA1380" s="35"/>
      <c r="AB1380" s="35"/>
      <c r="AC1380" s="35"/>
      <c r="AD1380" s="35"/>
      <c r="AE1380" s="35"/>
      <c r="AR1380" s="199" t="s">
        <v>207</v>
      </c>
      <c r="AT1380" s="199" t="s">
        <v>218</v>
      </c>
      <c r="AU1380" s="199" t="s">
        <v>85</v>
      </c>
      <c r="AY1380" s="18" t="s">
        <v>137</v>
      </c>
      <c r="BE1380" s="200">
        <f t="shared" si="104"/>
        <v>0</v>
      </c>
      <c r="BF1380" s="200">
        <f t="shared" si="105"/>
        <v>0</v>
      </c>
      <c r="BG1380" s="200">
        <f t="shared" si="106"/>
        <v>0</v>
      </c>
      <c r="BH1380" s="200">
        <f t="shared" si="107"/>
        <v>0</v>
      </c>
      <c r="BI1380" s="200">
        <f t="shared" si="108"/>
        <v>0</v>
      </c>
      <c r="BJ1380" s="18" t="s">
        <v>83</v>
      </c>
      <c r="BK1380" s="200">
        <f t="shared" si="109"/>
        <v>0</v>
      </c>
      <c r="BL1380" s="18" t="s">
        <v>178</v>
      </c>
      <c r="BM1380" s="199" t="s">
        <v>2272</v>
      </c>
    </row>
    <row r="1381" spans="1:65" s="2" customFormat="1" ht="16.5" customHeight="1">
      <c r="A1381" s="35"/>
      <c r="B1381" s="36"/>
      <c r="C1381" s="188" t="s">
        <v>1422</v>
      </c>
      <c r="D1381" s="188" t="s">
        <v>139</v>
      </c>
      <c r="E1381" s="189" t="s">
        <v>2273</v>
      </c>
      <c r="F1381" s="190" t="s">
        <v>2274</v>
      </c>
      <c r="G1381" s="191" t="s">
        <v>224</v>
      </c>
      <c r="H1381" s="192">
        <v>4.3</v>
      </c>
      <c r="I1381" s="193"/>
      <c r="J1381" s="194">
        <f t="shared" si="100"/>
        <v>0</v>
      </c>
      <c r="K1381" s="190" t="s">
        <v>143</v>
      </c>
      <c r="L1381" s="40"/>
      <c r="M1381" s="195" t="s">
        <v>19</v>
      </c>
      <c r="N1381" s="196" t="s">
        <v>46</v>
      </c>
      <c r="O1381" s="65"/>
      <c r="P1381" s="197">
        <f t="shared" si="101"/>
        <v>0</v>
      </c>
      <c r="Q1381" s="197">
        <v>0</v>
      </c>
      <c r="R1381" s="197">
        <f t="shared" si="102"/>
        <v>0</v>
      </c>
      <c r="S1381" s="197">
        <v>0</v>
      </c>
      <c r="T1381" s="198">
        <f t="shared" si="103"/>
        <v>0</v>
      </c>
      <c r="U1381" s="35"/>
      <c r="V1381" s="35"/>
      <c r="W1381" s="35"/>
      <c r="X1381" s="35"/>
      <c r="Y1381" s="35"/>
      <c r="Z1381" s="35"/>
      <c r="AA1381" s="35"/>
      <c r="AB1381" s="35"/>
      <c r="AC1381" s="35"/>
      <c r="AD1381" s="35"/>
      <c r="AE1381" s="35"/>
      <c r="AR1381" s="199" t="s">
        <v>178</v>
      </c>
      <c r="AT1381" s="199" t="s">
        <v>139</v>
      </c>
      <c r="AU1381" s="199" t="s">
        <v>85</v>
      </c>
      <c r="AY1381" s="18" t="s">
        <v>137</v>
      </c>
      <c r="BE1381" s="200">
        <f t="shared" si="104"/>
        <v>0</v>
      </c>
      <c r="BF1381" s="200">
        <f t="shared" si="105"/>
        <v>0</v>
      </c>
      <c r="BG1381" s="200">
        <f t="shared" si="106"/>
        <v>0</v>
      </c>
      <c r="BH1381" s="200">
        <f t="shared" si="107"/>
        <v>0</v>
      </c>
      <c r="BI1381" s="200">
        <f t="shared" si="108"/>
        <v>0</v>
      </c>
      <c r="BJ1381" s="18" t="s">
        <v>83</v>
      </c>
      <c r="BK1381" s="200">
        <f t="shared" si="109"/>
        <v>0</v>
      </c>
      <c r="BL1381" s="18" t="s">
        <v>178</v>
      </c>
      <c r="BM1381" s="199" t="s">
        <v>2275</v>
      </c>
    </row>
    <row r="1382" spans="1:65" s="2" customFormat="1" ht="16.5" customHeight="1">
      <c r="A1382" s="35"/>
      <c r="B1382" s="36"/>
      <c r="C1382" s="234" t="s">
        <v>2276</v>
      </c>
      <c r="D1382" s="234" t="s">
        <v>218</v>
      </c>
      <c r="E1382" s="235" t="s">
        <v>2277</v>
      </c>
      <c r="F1382" s="236" t="s">
        <v>2278</v>
      </c>
      <c r="G1382" s="237" t="s">
        <v>224</v>
      </c>
      <c r="H1382" s="238">
        <v>4.3</v>
      </c>
      <c r="I1382" s="239"/>
      <c r="J1382" s="240">
        <f t="shared" si="100"/>
        <v>0</v>
      </c>
      <c r="K1382" s="236" t="s">
        <v>143</v>
      </c>
      <c r="L1382" s="241"/>
      <c r="M1382" s="242" t="s">
        <v>19</v>
      </c>
      <c r="N1382" s="243" t="s">
        <v>46</v>
      </c>
      <c r="O1382" s="65"/>
      <c r="P1382" s="197">
        <f t="shared" si="101"/>
        <v>0</v>
      </c>
      <c r="Q1382" s="197">
        <v>0</v>
      </c>
      <c r="R1382" s="197">
        <f t="shared" si="102"/>
        <v>0</v>
      </c>
      <c r="S1382" s="197">
        <v>0</v>
      </c>
      <c r="T1382" s="198">
        <f t="shared" si="103"/>
        <v>0</v>
      </c>
      <c r="U1382" s="35"/>
      <c r="V1382" s="35"/>
      <c r="W1382" s="35"/>
      <c r="X1382" s="35"/>
      <c r="Y1382" s="35"/>
      <c r="Z1382" s="35"/>
      <c r="AA1382" s="35"/>
      <c r="AB1382" s="35"/>
      <c r="AC1382" s="35"/>
      <c r="AD1382" s="35"/>
      <c r="AE1382" s="35"/>
      <c r="AR1382" s="199" t="s">
        <v>207</v>
      </c>
      <c r="AT1382" s="199" t="s">
        <v>218</v>
      </c>
      <c r="AU1382" s="199" t="s">
        <v>85</v>
      </c>
      <c r="AY1382" s="18" t="s">
        <v>137</v>
      </c>
      <c r="BE1382" s="200">
        <f t="shared" si="104"/>
        <v>0</v>
      </c>
      <c r="BF1382" s="200">
        <f t="shared" si="105"/>
        <v>0</v>
      </c>
      <c r="BG1382" s="200">
        <f t="shared" si="106"/>
        <v>0</v>
      </c>
      <c r="BH1382" s="200">
        <f t="shared" si="107"/>
        <v>0</v>
      </c>
      <c r="BI1382" s="200">
        <f t="shared" si="108"/>
        <v>0</v>
      </c>
      <c r="BJ1382" s="18" t="s">
        <v>83</v>
      </c>
      <c r="BK1382" s="200">
        <f t="shared" si="109"/>
        <v>0</v>
      </c>
      <c r="BL1382" s="18" t="s">
        <v>178</v>
      </c>
      <c r="BM1382" s="199" t="s">
        <v>2279</v>
      </c>
    </row>
    <row r="1383" spans="1:65" s="2" customFormat="1" ht="21.75" customHeight="1">
      <c r="A1383" s="35"/>
      <c r="B1383" s="36"/>
      <c r="C1383" s="188" t="s">
        <v>1425</v>
      </c>
      <c r="D1383" s="188" t="s">
        <v>139</v>
      </c>
      <c r="E1383" s="189" t="s">
        <v>2280</v>
      </c>
      <c r="F1383" s="190" t="s">
        <v>2281</v>
      </c>
      <c r="G1383" s="191" t="s">
        <v>224</v>
      </c>
      <c r="H1383" s="192">
        <v>4.3</v>
      </c>
      <c r="I1383" s="193"/>
      <c r="J1383" s="194">
        <f t="shared" si="100"/>
        <v>0</v>
      </c>
      <c r="K1383" s="190" t="s">
        <v>143</v>
      </c>
      <c r="L1383" s="40"/>
      <c r="M1383" s="195" t="s">
        <v>19</v>
      </c>
      <c r="N1383" s="196" t="s">
        <v>46</v>
      </c>
      <c r="O1383" s="65"/>
      <c r="P1383" s="197">
        <f t="shared" si="101"/>
        <v>0</v>
      </c>
      <c r="Q1383" s="197">
        <v>0</v>
      </c>
      <c r="R1383" s="197">
        <f t="shared" si="102"/>
        <v>0</v>
      </c>
      <c r="S1383" s="197">
        <v>0</v>
      </c>
      <c r="T1383" s="198">
        <f t="shared" si="103"/>
        <v>0</v>
      </c>
      <c r="U1383" s="35"/>
      <c r="V1383" s="35"/>
      <c r="W1383" s="35"/>
      <c r="X1383" s="35"/>
      <c r="Y1383" s="35"/>
      <c r="Z1383" s="35"/>
      <c r="AA1383" s="35"/>
      <c r="AB1383" s="35"/>
      <c r="AC1383" s="35"/>
      <c r="AD1383" s="35"/>
      <c r="AE1383" s="35"/>
      <c r="AR1383" s="199" t="s">
        <v>178</v>
      </c>
      <c r="AT1383" s="199" t="s">
        <v>139</v>
      </c>
      <c r="AU1383" s="199" t="s">
        <v>85</v>
      </c>
      <c r="AY1383" s="18" t="s">
        <v>137</v>
      </c>
      <c r="BE1383" s="200">
        <f t="shared" si="104"/>
        <v>0</v>
      </c>
      <c r="BF1383" s="200">
        <f t="shared" si="105"/>
        <v>0</v>
      </c>
      <c r="BG1383" s="200">
        <f t="shared" si="106"/>
        <v>0</v>
      </c>
      <c r="BH1383" s="200">
        <f t="shared" si="107"/>
        <v>0</v>
      </c>
      <c r="BI1383" s="200">
        <f t="shared" si="108"/>
        <v>0</v>
      </c>
      <c r="BJ1383" s="18" t="s">
        <v>83</v>
      </c>
      <c r="BK1383" s="200">
        <f t="shared" si="109"/>
        <v>0</v>
      </c>
      <c r="BL1383" s="18" t="s">
        <v>178</v>
      </c>
      <c r="BM1383" s="199" t="s">
        <v>2282</v>
      </c>
    </row>
    <row r="1384" spans="1:65" s="2" customFormat="1" ht="21.75" customHeight="1">
      <c r="A1384" s="35"/>
      <c r="B1384" s="36"/>
      <c r="C1384" s="188" t="s">
        <v>2283</v>
      </c>
      <c r="D1384" s="188" t="s">
        <v>139</v>
      </c>
      <c r="E1384" s="189" t="s">
        <v>2284</v>
      </c>
      <c r="F1384" s="190" t="s">
        <v>2285</v>
      </c>
      <c r="G1384" s="191" t="s">
        <v>273</v>
      </c>
      <c r="H1384" s="192">
        <v>36</v>
      </c>
      <c r="I1384" s="193"/>
      <c r="J1384" s="194">
        <f t="shared" si="100"/>
        <v>0</v>
      </c>
      <c r="K1384" s="190" t="s">
        <v>143</v>
      </c>
      <c r="L1384" s="40"/>
      <c r="M1384" s="195" t="s">
        <v>19</v>
      </c>
      <c r="N1384" s="196" t="s">
        <v>46</v>
      </c>
      <c r="O1384" s="65"/>
      <c r="P1384" s="197">
        <f t="shared" si="101"/>
        <v>0</v>
      </c>
      <c r="Q1384" s="197">
        <v>0</v>
      </c>
      <c r="R1384" s="197">
        <f t="shared" si="102"/>
        <v>0</v>
      </c>
      <c r="S1384" s="197">
        <v>0</v>
      </c>
      <c r="T1384" s="198">
        <f t="shared" si="103"/>
        <v>0</v>
      </c>
      <c r="U1384" s="35"/>
      <c r="V1384" s="35"/>
      <c r="W1384" s="35"/>
      <c r="X1384" s="35"/>
      <c r="Y1384" s="35"/>
      <c r="Z1384" s="35"/>
      <c r="AA1384" s="35"/>
      <c r="AB1384" s="35"/>
      <c r="AC1384" s="35"/>
      <c r="AD1384" s="35"/>
      <c r="AE1384" s="35"/>
      <c r="AR1384" s="199" t="s">
        <v>178</v>
      </c>
      <c r="AT1384" s="199" t="s">
        <v>139</v>
      </c>
      <c r="AU1384" s="199" t="s">
        <v>85</v>
      </c>
      <c r="AY1384" s="18" t="s">
        <v>137</v>
      </c>
      <c r="BE1384" s="200">
        <f t="shared" si="104"/>
        <v>0</v>
      </c>
      <c r="BF1384" s="200">
        <f t="shared" si="105"/>
        <v>0</v>
      </c>
      <c r="BG1384" s="200">
        <f t="shared" si="106"/>
        <v>0</v>
      </c>
      <c r="BH1384" s="200">
        <f t="shared" si="107"/>
        <v>0</v>
      </c>
      <c r="BI1384" s="200">
        <f t="shared" si="108"/>
        <v>0</v>
      </c>
      <c r="BJ1384" s="18" t="s">
        <v>83</v>
      </c>
      <c r="BK1384" s="200">
        <f t="shared" si="109"/>
        <v>0</v>
      </c>
      <c r="BL1384" s="18" t="s">
        <v>178</v>
      </c>
      <c r="BM1384" s="199" t="s">
        <v>2286</v>
      </c>
    </row>
    <row r="1385" spans="1:65" s="2" customFormat="1" ht="16.5" customHeight="1">
      <c r="A1385" s="35"/>
      <c r="B1385" s="36"/>
      <c r="C1385" s="234" t="s">
        <v>1427</v>
      </c>
      <c r="D1385" s="234" t="s">
        <v>218</v>
      </c>
      <c r="E1385" s="235" t="s">
        <v>2287</v>
      </c>
      <c r="F1385" s="236" t="s">
        <v>2288</v>
      </c>
      <c r="G1385" s="237" t="s">
        <v>273</v>
      </c>
      <c r="H1385" s="238">
        <v>36</v>
      </c>
      <c r="I1385" s="239"/>
      <c r="J1385" s="240">
        <f t="shared" si="100"/>
        <v>0</v>
      </c>
      <c r="K1385" s="236" t="s">
        <v>19</v>
      </c>
      <c r="L1385" s="241"/>
      <c r="M1385" s="242" t="s">
        <v>19</v>
      </c>
      <c r="N1385" s="243" t="s">
        <v>46</v>
      </c>
      <c r="O1385" s="65"/>
      <c r="P1385" s="197">
        <f t="shared" si="101"/>
        <v>0</v>
      </c>
      <c r="Q1385" s="197">
        <v>0</v>
      </c>
      <c r="R1385" s="197">
        <f t="shared" si="102"/>
        <v>0</v>
      </c>
      <c r="S1385" s="197">
        <v>0</v>
      </c>
      <c r="T1385" s="198">
        <f t="shared" si="103"/>
        <v>0</v>
      </c>
      <c r="U1385" s="35"/>
      <c r="V1385" s="35"/>
      <c r="W1385" s="35"/>
      <c r="X1385" s="35"/>
      <c r="Y1385" s="35"/>
      <c r="Z1385" s="35"/>
      <c r="AA1385" s="35"/>
      <c r="AB1385" s="35"/>
      <c r="AC1385" s="35"/>
      <c r="AD1385" s="35"/>
      <c r="AE1385" s="35"/>
      <c r="AR1385" s="199" t="s">
        <v>207</v>
      </c>
      <c r="AT1385" s="199" t="s">
        <v>218</v>
      </c>
      <c r="AU1385" s="199" t="s">
        <v>85</v>
      </c>
      <c r="AY1385" s="18" t="s">
        <v>137</v>
      </c>
      <c r="BE1385" s="200">
        <f t="shared" si="104"/>
        <v>0</v>
      </c>
      <c r="BF1385" s="200">
        <f t="shared" si="105"/>
        <v>0</v>
      </c>
      <c r="BG1385" s="200">
        <f t="shared" si="106"/>
        <v>0</v>
      </c>
      <c r="BH1385" s="200">
        <f t="shared" si="107"/>
        <v>0</v>
      </c>
      <c r="BI1385" s="200">
        <f t="shared" si="108"/>
        <v>0</v>
      </c>
      <c r="BJ1385" s="18" t="s">
        <v>83</v>
      </c>
      <c r="BK1385" s="200">
        <f t="shared" si="109"/>
        <v>0</v>
      </c>
      <c r="BL1385" s="18" t="s">
        <v>178</v>
      </c>
      <c r="BM1385" s="199" t="s">
        <v>2289</v>
      </c>
    </row>
    <row r="1386" spans="1:65" s="2" customFormat="1" ht="16.5" customHeight="1">
      <c r="A1386" s="35"/>
      <c r="B1386" s="36"/>
      <c r="C1386" s="234" t="s">
        <v>2290</v>
      </c>
      <c r="D1386" s="234" t="s">
        <v>218</v>
      </c>
      <c r="E1386" s="235" t="s">
        <v>2291</v>
      </c>
      <c r="F1386" s="236" t="s">
        <v>2292</v>
      </c>
      <c r="G1386" s="237" t="s">
        <v>273</v>
      </c>
      <c r="H1386" s="238">
        <v>1</v>
      </c>
      <c r="I1386" s="239"/>
      <c r="J1386" s="240">
        <f t="shared" si="100"/>
        <v>0</v>
      </c>
      <c r="K1386" s="236" t="s">
        <v>19</v>
      </c>
      <c r="L1386" s="241"/>
      <c r="M1386" s="242" t="s">
        <v>19</v>
      </c>
      <c r="N1386" s="243" t="s">
        <v>46</v>
      </c>
      <c r="O1386" s="65"/>
      <c r="P1386" s="197">
        <f t="shared" si="101"/>
        <v>0</v>
      </c>
      <c r="Q1386" s="197">
        <v>0</v>
      </c>
      <c r="R1386" s="197">
        <f t="shared" si="102"/>
        <v>0</v>
      </c>
      <c r="S1386" s="197">
        <v>0</v>
      </c>
      <c r="T1386" s="198">
        <f t="shared" si="103"/>
        <v>0</v>
      </c>
      <c r="U1386" s="35"/>
      <c r="V1386" s="35"/>
      <c r="W1386" s="35"/>
      <c r="X1386" s="35"/>
      <c r="Y1386" s="35"/>
      <c r="Z1386" s="35"/>
      <c r="AA1386" s="35"/>
      <c r="AB1386" s="35"/>
      <c r="AC1386" s="35"/>
      <c r="AD1386" s="35"/>
      <c r="AE1386" s="35"/>
      <c r="AR1386" s="199" t="s">
        <v>207</v>
      </c>
      <c r="AT1386" s="199" t="s">
        <v>218</v>
      </c>
      <c r="AU1386" s="199" t="s">
        <v>85</v>
      </c>
      <c r="AY1386" s="18" t="s">
        <v>137</v>
      </c>
      <c r="BE1386" s="200">
        <f t="shared" si="104"/>
        <v>0</v>
      </c>
      <c r="BF1386" s="200">
        <f t="shared" si="105"/>
        <v>0</v>
      </c>
      <c r="BG1386" s="200">
        <f t="shared" si="106"/>
        <v>0</v>
      </c>
      <c r="BH1386" s="200">
        <f t="shared" si="107"/>
        <v>0</v>
      </c>
      <c r="BI1386" s="200">
        <f t="shared" si="108"/>
        <v>0</v>
      </c>
      <c r="BJ1386" s="18" t="s">
        <v>83</v>
      </c>
      <c r="BK1386" s="200">
        <f t="shared" si="109"/>
        <v>0</v>
      </c>
      <c r="BL1386" s="18" t="s">
        <v>178</v>
      </c>
      <c r="BM1386" s="199" t="s">
        <v>2293</v>
      </c>
    </row>
    <row r="1387" spans="1:65" s="2" customFormat="1" ht="16.5" customHeight="1">
      <c r="A1387" s="35"/>
      <c r="B1387" s="36"/>
      <c r="C1387" s="188" t="s">
        <v>1431</v>
      </c>
      <c r="D1387" s="188" t="s">
        <v>139</v>
      </c>
      <c r="E1387" s="189" t="s">
        <v>2294</v>
      </c>
      <c r="F1387" s="190" t="s">
        <v>2295</v>
      </c>
      <c r="G1387" s="191" t="s">
        <v>273</v>
      </c>
      <c r="H1387" s="192">
        <v>1</v>
      </c>
      <c r="I1387" s="193"/>
      <c r="J1387" s="194">
        <f t="shared" si="100"/>
        <v>0</v>
      </c>
      <c r="K1387" s="190" t="s">
        <v>19</v>
      </c>
      <c r="L1387" s="40"/>
      <c r="M1387" s="195" t="s">
        <v>19</v>
      </c>
      <c r="N1387" s="196" t="s">
        <v>46</v>
      </c>
      <c r="O1387" s="65"/>
      <c r="P1387" s="197">
        <f t="shared" si="101"/>
        <v>0</v>
      </c>
      <c r="Q1387" s="197">
        <v>0</v>
      </c>
      <c r="R1387" s="197">
        <f t="shared" si="102"/>
        <v>0</v>
      </c>
      <c r="S1387" s="197">
        <v>0</v>
      </c>
      <c r="T1387" s="198">
        <f t="shared" si="103"/>
        <v>0</v>
      </c>
      <c r="U1387" s="35"/>
      <c r="V1387" s="35"/>
      <c r="W1387" s="35"/>
      <c r="X1387" s="35"/>
      <c r="Y1387" s="35"/>
      <c r="Z1387" s="35"/>
      <c r="AA1387" s="35"/>
      <c r="AB1387" s="35"/>
      <c r="AC1387" s="35"/>
      <c r="AD1387" s="35"/>
      <c r="AE1387" s="35"/>
      <c r="AR1387" s="199" t="s">
        <v>178</v>
      </c>
      <c r="AT1387" s="199" t="s">
        <v>139</v>
      </c>
      <c r="AU1387" s="199" t="s">
        <v>85</v>
      </c>
      <c r="AY1387" s="18" t="s">
        <v>137</v>
      </c>
      <c r="BE1387" s="200">
        <f t="shared" si="104"/>
        <v>0</v>
      </c>
      <c r="BF1387" s="200">
        <f t="shared" si="105"/>
        <v>0</v>
      </c>
      <c r="BG1387" s="200">
        <f t="shared" si="106"/>
        <v>0</v>
      </c>
      <c r="BH1387" s="200">
        <f t="shared" si="107"/>
        <v>0</v>
      </c>
      <c r="BI1387" s="200">
        <f t="shared" si="108"/>
        <v>0</v>
      </c>
      <c r="BJ1387" s="18" t="s">
        <v>83</v>
      </c>
      <c r="BK1387" s="200">
        <f t="shared" si="109"/>
        <v>0</v>
      </c>
      <c r="BL1387" s="18" t="s">
        <v>178</v>
      </c>
      <c r="BM1387" s="199" t="s">
        <v>2296</v>
      </c>
    </row>
    <row r="1388" spans="1:65" s="2" customFormat="1" ht="16.5" customHeight="1">
      <c r="A1388" s="35"/>
      <c r="B1388" s="36"/>
      <c r="C1388" s="188" t="s">
        <v>2297</v>
      </c>
      <c r="D1388" s="188" t="s">
        <v>139</v>
      </c>
      <c r="E1388" s="189" t="s">
        <v>2298</v>
      </c>
      <c r="F1388" s="190" t="s">
        <v>2299</v>
      </c>
      <c r="G1388" s="191" t="s">
        <v>1229</v>
      </c>
      <c r="H1388" s="192">
        <v>28.26</v>
      </c>
      <c r="I1388" s="193"/>
      <c r="J1388" s="194">
        <f t="shared" si="100"/>
        <v>0</v>
      </c>
      <c r="K1388" s="190" t="s">
        <v>143</v>
      </c>
      <c r="L1388" s="40"/>
      <c r="M1388" s="195" t="s">
        <v>19</v>
      </c>
      <c r="N1388" s="196" t="s">
        <v>46</v>
      </c>
      <c r="O1388" s="65"/>
      <c r="P1388" s="197">
        <f t="shared" si="101"/>
        <v>0</v>
      </c>
      <c r="Q1388" s="197">
        <v>0</v>
      </c>
      <c r="R1388" s="197">
        <f t="shared" si="102"/>
        <v>0</v>
      </c>
      <c r="S1388" s="197">
        <v>0</v>
      </c>
      <c r="T1388" s="198">
        <f t="shared" si="103"/>
        <v>0</v>
      </c>
      <c r="U1388" s="35"/>
      <c r="V1388" s="35"/>
      <c r="W1388" s="35"/>
      <c r="X1388" s="35"/>
      <c r="Y1388" s="35"/>
      <c r="Z1388" s="35"/>
      <c r="AA1388" s="35"/>
      <c r="AB1388" s="35"/>
      <c r="AC1388" s="35"/>
      <c r="AD1388" s="35"/>
      <c r="AE1388" s="35"/>
      <c r="AR1388" s="199" t="s">
        <v>178</v>
      </c>
      <c r="AT1388" s="199" t="s">
        <v>139</v>
      </c>
      <c r="AU1388" s="199" t="s">
        <v>85</v>
      </c>
      <c r="AY1388" s="18" t="s">
        <v>137</v>
      </c>
      <c r="BE1388" s="200">
        <f t="shared" si="104"/>
        <v>0</v>
      </c>
      <c r="BF1388" s="200">
        <f t="shared" si="105"/>
        <v>0</v>
      </c>
      <c r="BG1388" s="200">
        <f t="shared" si="106"/>
        <v>0</v>
      </c>
      <c r="BH1388" s="200">
        <f t="shared" si="107"/>
        <v>0</v>
      </c>
      <c r="BI1388" s="200">
        <f t="shared" si="108"/>
        <v>0</v>
      </c>
      <c r="BJ1388" s="18" t="s">
        <v>83</v>
      </c>
      <c r="BK1388" s="200">
        <f t="shared" si="109"/>
        <v>0</v>
      </c>
      <c r="BL1388" s="18" t="s">
        <v>178</v>
      </c>
      <c r="BM1388" s="199" t="s">
        <v>2300</v>
      </c>
    </row>
    <row r="1389" spans="2:51" s="15" customFormat="1" ht="11.25">
      <c r="B1389" s="224"/>
      <c r="C1389" s="225"/>
      <c r="D1389" s="203" t="s">
        <v>145</v>
      </c>
      <c r="E1389" s="226" t="s">
        <v>19</v>
      </c>
      <c r="F1389" s="227" t="s">
        <v>2301</v>
      </c>
      <c r="G1389" s="225"/>
      <c r="H1389" s="226" t="s">
        <v>19</v>
      </c>
      <c r="I1389" s="228"/>
      <c r="J1389" s="225"/>
      <c r="K1389" s="225"/>
      <c r="L1389" s="229"/>
      <c r="M1389" s="230"/>
      <c r="N1389" s="231"/>
      <c r="O1389" s="231"/>
      <c r="P1389" s="231"/>
      <c r="Q1389" s="231"/>
      <c r="R1389" s="231"/>
      <c r="S1389" s="231"/>
      <c r="T1389" s="232"/>
      <c r="AT1389" s="233" t="s">
        <v>145</v>
      </c>
      <c r="AU1389" s="233" t="s">
        <v>85</v>
      </c>
      <c r="AV1389" s="15" t="s">
        <v>83</v>
      </c>
      <c r="AW1389" s="15" t="s">
        <v>35</v>
      </c>
      <c r="AX1389" s="15" t="s">
        <v>75</v>
      </c>
      <c r="AY1389" s="233" t="s">
        <v>137</v>
      </c>
    </row>
    <row r="1390" spans="2:51" s="13" customFormat="1" ht="11.25">
      <c r="B1390" s="201"/>
      <c r="C1390" s="202"/>
      <c r="D1390" s="203" t="s">
        <v>145</v>
      </c>
      <c r="E1390" s="204" t="s">
        <v>19</v>
      </c>
      <c r="F1390" s="205" t="s">
        <v>2302</v>
      </c>
      <c r="G1390" s="202"/>
      <c r="H1390" s="206">
        <v>28.26</v>
      </c>
      <c r="I1390" s="207"/>
      <c r="J1390" s="202"/>
      <c r="K1390" s="202"/>
      <c r="L1390" s="208"/>
      <c r="M1390" s="209"/>
      <c r="N1390" s="210"/>
      <c r="O1390" s="210"/>
      <c r="P1390" s="210"/>
      <c r="Q1390" s="210"/>
      <c r="R1390" s="210"/>
      <c r="S1390" s="210"/>
      <c r="T1390" s="211"/>
      <c r="AT1390" s="212" t="s">
        <v>145</v>
      </c>
      <c r="AU1390" s="212" t="s">
        <v>85</v>
      </c>
      <c r="AV1390" s="13" t="s">
        <v>85</v>
      </c>
      <c r="AW1390" s="13" t="s">
        <v>35</v>
      </c>
      <c r="AX1390" s="13" t="s">
        <v>75</v>
      </c>
      <c r="AY1390" s="212" t="s">
        <v>137</v>
      </c>
    </row>
    <row r="1391" spans="2:51" s="14" customFormat="1" ht="11.25">
      <c r="B1391" s="213"/>
      <c r="C1391" s="214"/>
      <c r="D1391" s="203" t="s">
        <v>145</v>
      </c>
      <c r="E1391" s="215" t="s">
        <v>19</v>
      </c>
      <c r="F1391" s="216" t="s">
        <v>147</v>
      </c>
      <c r="G1391" s="214"/>
      <c r="H1391" s="217">
        <v>28.26</v>
      </c>
      <c r="I1391" s="218"/>
      <c r="J1391" s="214"/>
      <c r="K1391" s="214"/>
      <c r="L1391" s="219"/>
      <c r="M1391" s="220"/>
      <c r="N1391" s="221"/>
      <c r="O1391" s="221"/>
      <c r="P1391" s="221"/>
      <c r="Q1391" s="221"/>
      <c r="R1391" s="221"/>
      <c r="S1391" s="221"/>
      <c r="T1391" s="222"/>
      <c r="AT1391" s="223" t="s">
        <v>145</v>
      </c>
      <c r="AU1391" s="223" t="s">
        <v>85</v>
      </c>
      <c r="AV1391" s="14" t="s">
        <v>144</v>
      </c>
      <c r="AW1391" s="14" t="s">
        <v>35</v>
      </c>
      <c r="AX1391" s="14" t="s">
        <v>83</v>
      </c>
      <c r="AY1391" s="223" t="s">
        <v>137</v>
      </c>
    </row>
    <row r="1392" spans="1:65" s="2" customFormat="1" ht="16.5" customHeight="1">
      <c r="A1392" s="35"/>
      <c r="B1392" s="36"/>
      <c r="C1392" s="234" t="s">
        <v>1435</v>
      </c>
      <c r="D1392" s="234" t="s">
        <v>218</v>
      </c>
      <c r="E1392" s="235" t="s">
        <v>2303</v>
      </c>
      <c r="F1392" s="236" t="s">
        <v>2304</v>
      </c>
      <c r="G1392" s="237" t="s">
        <v>177</v>
      </c>
      <c r="H1392" s="238">
        <v>0.03</v>
      </c>
      <c r="I1392" s="239"/>
      <c r="J1392" s="240">
        <f>ROUND(I1392*H1392,2)</f>
        <v>0</v>
      </c>
      <c r="K1392" s="236" t="s">
        <v>143</v>
      </c>
      <c r="L1392" s="241"/>
      <c r="M1392" s="242" t="s">
        <v>19</v>
      </c>
      <c r="N1392" s="243" t="s">
        <v>46</v>
      </c>
      <c r="O1392" s="65"/>
      <c r="P1392" s="197">
        <f>O1392*H1392</f>
        <v>0</v>
      </c>
      <c r="Q1392" s="197">
        <v>0</v>
      </c>
      <c r="R1392" s="197">
        <f>Q1392*H1392</f>
        <v>0</v>
      </c>
      <c r="S1392" s="197">
        <v>0</v>
      </c>
      <c r="T1392" s="198">
        <f>S1392*H1392</f>
        <v>0</v>
      </c>
      <c r="U1392" s="35"/>
      <c r="V1392" s="35"/>
      <c r="W1392" s="35"/>
      <c r="X1392" s="35"/>
      <c r="Y1392" s="35"/>
      <c r="Z1392" s="35"/>
      <c r="AA1392" s="35"/>
      <c r="AB1392" s="35"/>
      <c r="AC1392" s="35"/>
      <c r="AD1392" s="35"/>
      <c r="AE1392" s="35"/>
      <c r="AR1392" s="199" t="s">
        <v>207</v>
      </c>
      <c r="AT1392" s="199" t="s">
        <v>218</v>
      </c>
      <c r="AU1392" s="199" t="s">
        <v>85</v>
      </c>
      <c r="AY1392" s="18" t="s">
        <v>137</v>
      </c>
      <c r="BE1392" s="200">
        <f>IF(N1392="základní",J1392,0)</f>
        <v>0</v>
      </c>
      <c r="BF1392" s="200">
        <f>IF(N1392="snížená",J1392,0)</f>
        <v>0</v>
      </c>
      <c r="BG1392" s="200">
        <f>IF(N1392="zákl. přenesená",J1392,0)</f>
        <v>0</v>
      </c>
      <c r="BH1392" s="200">
        <f>IF(N1392="sníž. přenesená",J1392,0)</f>
        <v>0</v>
      </c>
      <c r="BI1392" s="200">
        <f>IF(N1392="nulová",J1392,0)</f>
        <v>0</v>
      </c>
      <c r="BJ1392" s="18" t="s">
        <v>83</v>
      </c>
      <c r="BK1392" s="200">
        <f>ROUND(I1392*H1392,2)</f>
        <v>0</v>
      </c>
      <c r="BL1392" s="18" t="s">
        <v>178</v>
      </c>
      <c r="BM1392" s="199" t="s">
        <v>2305</v>
      </c>
    </row>
    <row r="1393" spans="1:65" s="2" customFormat="1" ht="16.5" customHeight="1">
      <c r="A1393" s="35"/>
      <c r="B1393" s="36"/>
      <c r="C1393" s="234" t="s">
        <v>2306</v>
      </c>
      <c r="D1393" s="234" t="s">
        <v>218</v>
      </c>
      <c r="E1393" s="235" t="s">
        <v>2307</v>
      </c>
      <c r="F1393" s="236" t="s">
        <v>2308</v>
      </c>
      <c r="G1393" s="237" t="s">
        <v>273</v>
      </c>
      <c r="H1393" s="238">
        <v>8</v>
      </c>
      <c r="I1393" s="239"/>
      <c r="J1393" s="240">
        <f>ROUND(I1393*H1393,2)</f>
        <v>0</v>
      </c>
      <c r="K1393" s="236" t="s">
        <v>19</v>
      </c>
      <c r="L1393" s="241"/>
      <c r="M1393" s="242" t="s">
        <v>19</v>
      </c>
      <c r="N1393" s="243" t="s">
        <v>46</v>
      </c>
      <c r="O1393" s="65"/>
      <c r="P1393" s="197">
        <f>O1393*H1393</f>
        <v>0</v>
      </c>
      <c r="Q1393" s="197">
        <v>0</v>
      </c>
      <c r="R1393" s="197">
        <f>Q1393*H1393</f>
        <v>0</v>
      </c>
      <c r="S1393" s="197">
        <v>0</v>
      </c>
      <c r="T1393" s="198">
        <f>S1393*H1393</f>
        <v>0</v>
      </c>
      <c r="U1393" s="35"/>
      <c r="V1393" s="35"/>
      <c r="W1393" s="35"/>
      <c r="X1393" s="35"/>
      <c r="Y1393" s="35"/>
      <c r="Z1393" s="35"/>
      <c r="AA1393" s="35"/>
      <c r="AB1393" s="35"/>
      <c r="AC1393" s="35"/>
      <c r="AD1393" s="35"/>
      <c r="AE1393" s="35"/>
      <c r="AR1393" s="199" t="s">
        <v>207</v>
      </c>
      <c r="AT1393" s="199" t="s">
        <v>218</v>
      </c>
      <c r="AU1393" s="199" t="s">
        <v>85</v>
      </c>
      <c r="AY1393" s="18" t="s">
        <v>137</v>
      </c>
      <c r="BE1393" s="200">
        <f>IF(N1393="základní",J1393,0)</f>
        <v>0</v>
      </c>
      <c r="BF1393" s="200">
        <f>IF(N1393="snížená",J1393,0)</f>
        <v>0</v>
      </c>
      <c r="BG1393" s="200">
        <f>IF(N1393="zákl. přenesená",J1393,0)</f>
        <v>0</v>
      </c>
      <c r="BH1393" s="200">
        <f>IF(N1393="sníž. přenesená",J1393,0)</f>
        <v>0</v>
      </c>
      <c r="BI1393" s="200">
        <f>IF(N1393="nulová",J1393,0)</f>
        <v>0</v>
      </c>
      <c r="BJ1393" s="18" t="s">
        <v>83</v>
      </c>
      <c r="BK1393" s="200">
        <f>ROUND(I1393*H1393,2)</f>
        <v>0</v>
      </c>
      <c r="BL1393" s="18" t="s">
        <v>178</v>
      </c>
      <c r="BM1393" s="199" t="s">
        <v>2309</v>
      </c>
    </row>
    <row r="1394" spans="1:65" s="2" customFormat="1" ht="16.5" customHeight="1">
      <c r="A1394" s="35"/>
      <c r="B1394" s="36"/>
      <c r="C1394" s="188" t="s">
        <v>1440</v>
      </c>
      <c r="D1394" s="188" t="s">
        <v>139</v>
      </c>
      <c r="E1394" s="189" t="s">
        <v>2087</v>
      </c>
      <c r="F1394" s="190" t="s">
        <v>2088</v>
      </c>
      <c r="G1394" s="191" t="s">
        <v>1229</v>
      </c>
      <c r="H1394" s="192">
        <v>349.574</v>
      </c>
      <c r="I1394" s="193"/>
      <c r="J1394" s="194">
        <f>ROUND(I1394*H1394,2)</f>
        <v>0</v>
      </c>
      <c r="K1394" s="190" t="s">
        <v>143</v>
      </c>
      <c r="L1394" s="40"/>
      <c r="M1394" s="195" t="s">
        <v>19</v>
      </c>
      <c r="N1394" s="196" t="s">
        <v>46</v>
      </c>
      <c r="O1394" s="65"/>
      <c r="P1394" s="197">
        <f>O1394*H1394</f>
        <v>0</v>
      </c>
      <c r="Q1394" s="197">
        <v>0</v>
      </c>
      <c r="R1394" s="197">
        <f>Q1394*H1394</f>
        <v>0</v>
      </c>
      <c r="S1394" s="197">
        <v>0</v>
      </c>
      <c r="T1394" s="198">
        <f>S1394*H1394</f>
        <v>0</v>
      </c>
      <c r="U1394" s="35"/>
      <c r="V1394" s="35"/>
      <c r="W1394" s="35"/>
      <c r="X1394" s="35"/>
      <c r="Y1394" s="35"/>
      <c r="Z1394" s="35"/>
      <c r="AA1394" s="35"/>
      <c r="AB1394" s="35"/>
      <c r="AC1394" s="35"/>
      <c r="AD1394" s="35"/>
      <c r="AE1394" s="35"/>
      <c r="AR1394" s="199" t="s">
        <v>178</v>
      </c>
      <c r="AT1394" s="199" t="s">
        <v>139</v>
      </c>
      <c r="AU1394" s="199" t="s">
        <v>85</v>
      </c>
      <c r="AY1394" s="18" t="s">
        <v>137</v>
      </c>
      <c r="BE1394" s="200">
        <f>IF(N1394="základní",J1394,0)</f>
        <v>0</v>
      </c>
      <c r="BF1394" s="200">
        <f>IF(N1394="snížená",J1394,0)</f>
        <v>0</v>
      </c>
      <c r="BG1394" s="200">
        <f>IF(N1394="zákl. přenesená",J1394,0)</f>
        <v>0</v>
      </c>
      <c r="BH1394" s="200">
        <f>IF(N1394="sníž. přenesená",J1394,0)</f>
        <v>0</v>
      </c>
      <c r="BI1394" s="200">
        <f>IF(N1394="nulová",J1394,0)</f>
        <v>0</v>
      </c>
      <c r="BJ1394" s="18" t="s">
        <v>83</v>
      </c>
      <c r="BK1394" s="200">
        <f>ROUND(I1394*H1394,2)</f>
        <v>0</v>
      </c>
      <c r="BL1394" s="18" t="s">
        <v>178</v>
      </c>
      <c r="BM1394" s="199" t="s">
        <v>2310</v>
      </c>
    </row>
    <row r="1395" spans="2:51" s="15" customFormat="1" ht="11.25">
      <c r="B1395" s="224"/>
      <c r="C1395" s="225"/>
      <c r="D1395" s="203" t="s">
        <v>145</v>
      </c>
      <c r="E1395" s="226" t="s">
        <v>19</v>
      </c>
      <c r="F1395" s="227" t="s">
        <v>2311</v>
      </c>
      <c r="G1395" s="225"/>
      <c r="H1395" s="226" t="s">
        <v>19</v>
      </c>
      <c r="I1395" s="228"/>
      <c r="J1395" s="225"/>
      <c r="K1395" s="225"/>
      <c r="L1395" s="229"/>
      <c r="M1395" s="230"/>
      <c r="N1395" s="231"/>
      <c r="O1395" s="231"/>
      <c r="P1395" s="231"/>
      <c r="Q1395" s="231"/>
      <c r="R1395" s="231"/>
      <c r="S1395" s="231"/>
      <c r="T1395" s="232"/>
      <c r="AT1395" s="233" t="s">
        <v>145</v>
      </c>
      <c r="AU1395" s="233" t="s">
        <v>85</v>
      </c>
      <c r="AV1395" s="15" t="s">
        <v>83</v>
      </c>
      <c r="AW1395" s="15" t="s">
        <v>35</v>
      </c>
      <c r="AX1395" s="15" t="s">
        <v>75</v>
      </c>
      <c r="AY1395" s="233" t="s">
        <v>137</v>
      </c>
    </row>
    <row r="1396" spans="2:51" s="13" customFormat="1" ht="11.25">
      <c r="B1396" s="201"/>
      <c r="C1396" s="202"/>
      <c r="D1396" s="203" t="s">
        <v>145</v>
      </c>
      <c r="E1396" s="204" t="s">
        <v>19</v>
      </c>
      <c r="F1396" s="205" t="s">
        <v>2312</v>
      </c>
      <c r="G1396" s="202"/>
      <c r="H1396" s="206">
        <v>101.76</v>
      </c>
      <c r="I1396" s="207"/>
      <c r="J1396" s="202"/>
      <c r="K1396" s="202"/>
      <c r="L1396" s="208"/>
      <c r="M1396" s="209"/>
      <c r="N1396" s="210"/>
      <c r="O1396" s="210"/>
      <c r="P1396" s="210"/>
      <c r="Q1396" s="210"/>
      <c r="R1396" s="210"/>
      <c r="S1396" s="210"/>
      <c r="T1396" s="211"/>
      <c r="AT1396" s="212" t="s">
        <v>145</v>
      </c>
      <c r="AU1396" s="212" t="s">
        <v>85</v>
      </c>
      <c r="AV1396" s="13" t="s">
        <v>85</v>
      </c>
      <c r="AW1396" s="13" t="s">
        <v>35</v>
      </c>
      <c r="AX1396" s="13" t="s">
        <v>75</v>
      </c>
      <c r="AY1396" s="212" t="s">
        <v>137</v>
      </c>
    </row>
    <row r="1397" spans="2:51" s="15" customFormat="1" ht="11.25">
      <c r="B1397" s="224"/>
      <c r="C1397" s="225"/>
      <c r="D1397" s="203" t="s">
        <v>145</v>
      </c>
      <c r="E1397" s="226" t="s">
        <v>19</v>
      </c>
      <c r="F1397" s="227" t="s">
        <v>2313</v>
      </c>
      <c r="G1397" s="225"/>
      <c r="H1397" s="226" t="s">
        <v>19</v>
      </c>
      <c r="I1397" s="228"/>
      <c r="J1397" s="225"/>
      <c r="K1397" s="225"/>
      <c r="L1397" s="229"/>
      <c r="M1397" s="230"/>
      <c r="N1397" s="231"/>
      <c r="O1397" s="231"/>
      <c r="P1397" s="231"/>
      <c r="Q1397" s="231"/>
      <c r="R1397" s="231"/>
      <c r="S1397" s="231"/>
      <c r="T1397" s="232"/>
      <c r="AT1397" s="233" t="s">
        <v>145</v>
      </c>
      <c r="AU1397" s="233" t="s">
        <v>85</v>
      </c>
      <c r="AV1397" s="15" t="s">
        <v>83</v>
      </c>
      <c r="AW1397" s="15" t="s">
        <v>35</v>
      </c>
      <c r="AX1397" s="15" t="s">
        <v>75</v>
      </c>
      <c r="AY1397" s="233" t="s">
        <v>137</v>
      </c>
    </row>
    <row r="1398" spans="2:51" s="13" customFormat="1" ht="11.25">
      <c r="B1398" s="201"/>
      <c r="C1398" s="202"/>
      <c r="D1398" s="203" t="s">
        <v>145</v>
      </c>
      <c r="E1398" s="204" t="s">
        <v>19</v>
      </c>
      <c r="F1398" s="205" t="s">
        <v>2314</v>
      </c>
      <c r="G1398" s="202"/>
      <c r="H1398" s="206">
        <v>84</v>
      </c>
      <c r="I1398" s="207"/>
      <c r="J1398" s="202"/>
      <c r="K1398" s="202"/>
      <c r="L1398" s="208"/>
      <c r="M1398" s="209"/>
      <c r="N1398" s="210"/>
      <c r="O1398" s="210"/>
      <c r="P1398" s="210"/>
      <c r="Q1398" s="210"/>
      <c r="R1398" s="210"/>
      <c r="S1398" s="210"/>
      <c r="T1398" s="211"/>
      <c r="AT1398" s="212" t="s">
        <v>145</v>
      </c>
      <c r="AU1398" s="212" t="s">
        <v>85</v>
      </c>
      <c r="AV1398" s="13" t="s">
        <v>85</v>
      </c>
      <c r="AW1398" s="13" t="s">
        <v>35</v>
      </c>
      <c r="AX1398" s="13" t="s">
        <v>75</v>
      </c>
      <c r="AY1398" s="212" t="s">
        <v>137</v>
      </c>
    </row>
    <row r="1399" spans="2:51" s="15" customFormat="1" ht="11.25">
      <c r="B1399" s="224"/>
      <c r="C1399" s="225"/>
      <c r="D1399" s="203" t="s">
        <v>145</v>
      </c>
      <c r="E1399" s="226" t="s">
        <v>19</v>
      </c>
      <c r="F1399" s="227" t="s">
        <v>2315</v>
      </c>
      <c r="G1399" s="225"/>
      <c r="H1399" s="226" t="s">
        <v>19</v>
      </c>
      <c r="I1399" s="228"/>
      <c r="J1399" s="225"/>
      <c r="K1399" s="225"/>
      <c r="L1399" s="229"/>
      <c r="M1399" s="230"/>
      <c r="N1399" s="231"/>
      <c r="O1399" s="231"/>
      <c r="P1399" s="231"/>
      <c r="Q1399" s="231"/>
      <c r="R1399" s="231"/>
      <c r="S1399" s="231"/>
      <c r="T1399" s="232"/>
      <c r="AT1399" s="233" t="s">
        <v>145</v>
      </c>
      <c r="AU1399" s="233" t="s">
        <v>85</v>
      </c>
      <c r="AV1399" s="15" t="s">
        <v>83</v>
      </c>
      <c r="AW1399" s="15" t="s">
        <v>35</v>
      </c>
      <c r="AX1399" s="15" t="s">
        <v>75</v>
      </c>
      <c r="AY1399" s="233" t="s">
        <v>137</v>
      </c>
    </row>
    <row r="1400" spans="2:51" s="13" customFormat="1" ht="11.25">
      <c r="B1400" s="201"/>
      <c r="C1400" s="202"/>
      <c r="D1400" s="203" t="s">
        <v>145</v>
      </c>
      <c r="E1400" s="204" t="s">
        <v>19</v>
      </c>
      <c r="F1400" s="205" t="s">
        <v>2316</v>
      </c>
      <c r="G1400" s="202"/>
      <c r="H1400" s="206">
        <v>163.814</v>
      </c>
      <c r="I1400" s="207"/>
      <c r="J1400" s="202"/>
      <c r="K1400" s="202"/>
      <c r="L1400" s="208"/>
      <c r="M1400" s="209"/>
      <c r="N1400" s="210"/>
      <c r="O1400" s="210"/>
      <c r="P1400" s="210"/>
      <c r="Q1400" s="210"/>
      <c r="R1400" s="210"/>
      <c r="S1400" s="210"/>
      <c r="T1400" s="211"/>
      <c r="AT1400" s="212" t="s">
        <v>145</v>
      </c>
      <c r="AU1400" s="212" t="s">
        <v>85</v>
      </c>
      <c r="AV1400" s="13" t="s">
        <v>85</v>
      </c>
      <c r="AW1400" s="13" t="s">
        <v>35</v>
      </c>
      <c r="AX1400" s="13" t="s">
        <v>75</v>
      </c>
      <c r="AY1400" s="212" t="s">
        <v>137</v>
      </c>
    </row>
    <row r="1401" spans="2:51" s="14" customFormat="1" ht="11.25">
      <c r="B1401" s="213"/>
      <c r="C1401" s="214"/>
      <c r="D1401" s="203" t="s">
        <v>145</v>
      </c>
      <c r="E1401" s="215" t="s">
        <v>19</v>
      </c>
      <c r="F1401" s="216" t="s">
        <v>147</v>
      </c>
      <c r="G1401" s="214"/>
      <c r="H1401" s="217">
        <v>349.57399999999996</v>
      </c>
      <c r="I1401" s="218"/>
      <c r="J1401" s="214"/>
      <c r="K1401" s="214"/>
      <c r="L1401" s="219"/>
      <c r="M1401" s="220"/>
      <c r="N1401" s="221"/>
      <c r="O1401" s="221"/>
      <c r="P1401" s="221"/>
      <c r="Q1401" s="221"/>
      <c r="R1401" s="221"/>
      <c r="S1401" s="221"/>
      <c r="T1401" s="222"/>
      <c r="AT1401" s="223" t="s">
        <v>145</v>
      </c>
      <c r="AU1401" s="223" t="s">
        <v>85</v>
      </c>
      <c r="AV1401" s="14" t="s">
        <v>144</v>
      </c>
      <c r="AW1401" s="14" t="s">
        <v>35</v>
      </c>
      <c r="AX1401" s="14" t="s">
        <v>83</v>
      </c>
      <c r="AY1401" s="223" t="s">
        <v>137</v>
      </c>
    </row>
    <row r="1402" spans="1:65" s="2" customFormat="1" ht="16.5" customHeight="1">
      <c r="A1402" s="35"/>
      <c r="B1402" s="36"/>
      <c r="C1402" s="188" t="s">
        <v>2317</v>
      </c>
      <c r="D1402" s="188" t="s">
        <v>139</v>
      </c>
      <c r="E1402" s="189" t="s">
        <v>2318</v>
      </c>
      <c r="F1402" s="190" t="s">
        <v>2319</v>
      </c>
      <c r="G1402" s="191" t="s">
        <v>1229</v>
      </c>
      <c r="H1402" s="192">
        <v>31153</v>
      </c>
      <c r="I1402" s="193"/>
      <c r="J1402" s="194">
        <f>ROUND(I1402*H1402,2)</f>
        <v>0</v>
      </c>
      <c r="K1402" s="190" t="s">
        <v>143</v>
      </c>
      <c r="L1402" s="40"/>
      <c r="M1402" s="195" t="s">
        <v>19</v>
      </c>
      <c r="N1402" s="196" t="s">
        <v>46</v>
      </c>
      <c r="O1402" s="65"/>
      <c r="P1402" s="197">
        <f>O1402*H1402</f>
        <v>0</v>
      </c>
      <c r="Q1402" s="197">
        <v>0</v>
      </c>
      <c r="R1402" s="197">
        <f>Q1402*H1402</f>
        <v>0</v>
      </c>
      <c r="S1402" s="197">
        <v>0</v>
      </c>
      <c r="T1402" s="198">
        <f>S1402*H1402</f>
        <v>0</v>
      </c>
      <c r="U1402" s="35"/>
      <c r="V1402" s="35"/>
      <c r="W1402" s="35"/>
      <c r="X1402" s="35"/>
      <c r="Y1402" s="35"/>
      <c r="Z1402" s="35"/>
      <c r="AA1402" s="35"/>
      <c r="AB1402" s="35"/>
      <c r="AC1402" s="35"/>
      <c r="AD1402" s="35"/>
      <c r="AE1402" s="35"/>
      <c r="AR1402" s="199" t="s">
        <v>178</v>
      </c>
      <c r="AT1402" s="199" t="s">
        <v>139</v>
      </c>
      <c r="AU1402" s="199" t="s">
        <v>85</v>
      </c>
      <c r="AY1402" s="18" t="s">
        <v>137</v>
      </c>
      <c r="BE1402" s="200">
        <f>IF(N1402="základní",J1402,0)</f>
        <v>0</v>
      </c>
      <c r="BF1402" s="200">
        <f>IF(N1402="snížená",J1402,0)</f>
        <v>0</v>
      </c>
      <c r="BG1402" s="200">
        <f>IF(N1402="zákl. přenesená",J1402,0)</f>
        <v>0</v>
      </c>
      <c r="BH1402" s="200">
        <f>IF(N1402="sníž. přenesená",J1402,0)</f>
        <v>0</v>
      </c>
      <c r="BI1402" s="200">
        <f>IF(N1402="nulová",J1402,0)</f>
        <v>0</v>
      </c>
      <c r="BJ1402" s="18" t="s">
        <v>83</v>
      </c>
      <c r="BK1402" s="200">
        <f>ROUND(I1402*H1402,2)</f>
        <v>0</v>
      </c>
      <c r="BL1402" s="18" t="s">
        <v>178</v>
      </c>
      <c r="BM1402" s="199" t="s">
        <v>2320</v>
      </c>
    </row>
    <row r="1403" spans="2:51" s="15" customFormat="1" ht="11.25">
      <c r="B1403" s="224"/>
      <c r="C1403" s="225"/>
      <c r="D1403" s="203" t="s">
        <v>145</v>
      </c>
      <c r="E1403" s="226" t="s">
        <v>19</v>
      </c>
      <c r="F1403" s="227" t="s">
        <v>2321</v>
      </c>
      <c r="G1403" s="225"/>
      <c r="H1403" s="226" t="s">
        <v>19</v>
      </c>
      <c r="I1403" s="228"/>
      <c r="J1403" s="225"/>
      <c r="K1403" s="225"/>
      <c r="L1403" s="229"/>
      <c r="M1403" s="230"/>
      <c r="N1403" s="231"/>
      <c r="O1403" s="231"/>
      <c r="P1403" s="231"/>
      <c r="Q1403" s="231"/>
      <c r="R1403" s="231"/>
      <c r="S1403" s="231"/>
      <c r="T1403" s="232"/>
      <c r="AT1403" s="233" t="s">
        <v>145</v>
      </c>
      <c r="AU1403" s="233" t="s">
        <v>85</v>
      </c>
      <c r="AV1403" s="15" t="s">
        <v>83</v>
      </c>
      <c r="AW1403" s="15" t="s">
        <v>35</v>
      </c>
      <c r="AX1403" s="15" t="s">
        <v>75</v>
      </c>
      <c r="AY1403" s="233" t="s">
        <v>137</v>
      </c>
    </row>
    <row r="1404" spans="2:51" s="13" customFormat="1" ht="11.25">
      <c r="B1404" s="201"/>
      <c r="C1404" s="202"/>
      <c r="D1404" s="203" t="s">
        <v>145</v>
      </c>
      <c r="E1404" s="204" t="s">
        <v>19</v>
      </c>
      <c r="F1404" s="205" t="s">
        <v>2322</v>
      </c>
      <c r="G1404" s="202"/>
      <c r="H1404" s="206">
        <v>2880</v>
      </c>
      <c r="I1404" s="207"/>
      <c r="J1404" s="202"/>
      <c r="K1404" s="202"/>
      <c r="L1404" s="208"/>
      <c r="M1404" s="209"/>
      <c r="N1404" s="210"/>
      <c r="O1404" s="210"/>
      <c r="P1404" s="210"/>
      <c r="Q1404" s="210"/>
      <c r="R1404" s="210"/>
      <c r="S1404" s="210"/>
      <c r="T1404" s="211"/>
      <c r="AT1404" s="212" t="s">
        <v>145</v>
      </c>
      <c r="AU1404" s="212" t="s">
        <v>85</v>
      </c>
      <c r="AV1404" s="13" t="s">
        <v>85</v>
      </c>
      <c r="AW1404" s="13" t="s">
        <v>35</v>
      </c>
      <c r="AX1404" s="13" t="s">
        <v>75</v>
      </c>
      <c r="AY1404" s="212" t="s">
        <v>137</v>
      </c>
    </row>
    <row r="1405" spans="2:51" s="15" customFormat="1" ht="11.25">
      <c r="B1405" s="224"/>
      <c r="C1405" s="225"/>
      <c r="D1405" s="203" t="s">
        <v>145</v>
      </c>
      <c r="E1405" s="226" t="s">
        <v>19</v>
      </c>
      <c r="F1405" s="227" t="s">
        <v>2323</v>
      </c>
      <c r="G1405" s="225"/>
      <c r="H1405" s="226" t="s">
        <v>19</v>
      </c>
      <c r="I1405" s="228"/>
      <c r="J1405" s="225"/>
      <c r="K1405" s="225"/>
      <c r="L1405" s="229"/>
      <c r="M1405" s="230"/>
      <c r="N1405" s="231"/>
      <c r="O1405" s="231"/>
      <c r="P1405" s="231"/>
      <c r="Q1405" s="231"/>
      <c r="R1405" s="231"/>
      <c r="S1405" s="231"/>
      <c r="T1405" s="232"/>
      <c r="AT1405" s="233" t="s">
        <v>145</v>
      </c>
      <c r="AU1405" s="233" t="s">
        <v>85</v>
      </c>
      <c r="AV1405" s="15" t="s">
        <v>83</v>
      </c>
      <c r="AW1405" s="15" t="s">
        <v>35</v>
      </c>
      <c r="AX1405" s="15" t="s">
        <v>75</v>
      </c>
      <c r="AY1405" s="233" t="s">
        <v>137</v>
      </c>
    </row>
    <row r="1406" spans="2:51" s="13" customFormat="1" ht="11.25">
      <c r="B1406" s="201"/>
      <c r="C1406" s="202"/>
      <c r="D1406" s="203" t="s">
        <v>145</v>
      </c>
      <c r="E1406" s="204" t="s">
        <v>19</v>
      </c>
      <c r="F1406" s="205" t="s">
        <v>739</v>
      </c>
      <c r="G1406" s="202"/>
      <c r="H1406" s="206">
        <v>168</v>
      </c>
      <c r="I1406" s="207"/>
      <c r="J1406" s="202"/>
      <c r="K1406" s="202"/>
      <c r="L1406" s="208"/>
      <c r="M1406" s="209"/>
      <c r="N1406" s="210"/>
      <c r="O1406" s="210"/>
      <c r="P1406" s="210"/>
      <c r="Q1406" s="210"/>
      <c r="R1406" s="210"/>
      <c r="S1406" s="210"/>
      <c r="T1406" s="211"/>
      <c r="AT1406" s="212" t="s">
        <v>145</v>
      </c>
      <c r="AU1406" s="212" t="s">
        <v>85</v>
      </c>
      <c r="AV1406" s="13" t="s">
        <v>85</v>
      </c>
      <c r="AW1406" s="13" t="s">
        <v>35</v>
      </c>
      <c r="AX1406" s="13" t="s">
        <v>75</v>
      </c>
      <c r="AY1406" s="212" t="s">
        <v>137</v>
      </c>
    </row>
    <row r="1407" spans="2:51" s="15" customFormat="1" ht="11.25">
      <c r="B1407" s="224"/>
      <c r="C1407" s="225"/>
      <c r="D1407" s="203" t="s">
        <v>145</v>
      </c>
      <c r="E1407" s="226" t="s">
        <v>19</v>
      </c>
      <c r="F1407" s="227" t="s">
        <v>2324</v>
      </c>
      <c r="G1407" s="225"/>
      <c r="H1407" s="226" t="s">
        <v>19</v>
      </c>
      <c r="I1407" s="228"/>
      <c r="J1407" s="225"/>
      <c r="K1407" s="225"/>
      <c r="L1407" s="229"/>
      <c r="M1407" s="230"/>
      <c r="N1407" s="231"/>
      <c r="O1407" s="231"/>
      <c r="P1407" s="231"/>
      <c r="Q1407" s="231"/>
      <c r="R1407" s="231"/>
      <c r="S1407" s="231"/>
      <c r="T1407" s="232"/>
      <c r="AT1407" s="233" t="s">
        <v>145</v>
      </c>
      <c r="AU1407" s="233" t="s">
        <v>85</v>
      </c>
      <c r="AV1407" s="15" t="s">
        <v>83</v>
      </c>
      <c r="AW1407" s="15" t="s">
        <v>35</v>
      </c>
      <c r="AX1407" s="15" t="s">
        <v>75</v>
      </c>
      <c r="AY1407" s="233" t="s">
        <v>137</v>
      </c>
    </row>
    <row r="1408" spans="2:51" s="15" customFormat="1" ht="11.25">
      <c r="B1408" s="224"/>
      <c r="C1408" s="225"/>
      <c r="D1408" s="203" t="s">
        <v>145</v>
      </c>
      <c r="E1408" s="226" t="s">
        <v>19</v>
      </c>
      <c r="F1408" s="227" t="s">
        <v>2325</v>
      </c>
      <c r="G1408" s="225"/>
      <c r="H1408" s="226" t="s">
        <v>19</v>
      </c>
      <c r="I1408" s="228"/>
      <c r="J1408" s="225"/>
      <c r="K1408" s="225"/>
      <c r="L1408" s="229"/>
      <c r="M1408" s="230"/>
      <c r="N1408" s="231"/>
      <c r="O1408" s="231"/>
      <c r="P1408" s="231"/>
      <c r="Q1408" s="231"/>
      <c r="R1408" s="231"/>
      <c r="S1408" s="231"/>
      <c r="T1408" s="232"/>
      <c r="AT1408" s="233" t="s">
        <v>145</v>
      </c>
      <c r="AU1408" s="233" t="s">
        <v>85</v>
      </c>
      <c r="AV1408" s="15" t="s">
        <v>83</v>
      </c>
      <c r="AW1408" s="15" t="s">
        <v>35</v>
      </c>
      <c r="AX1408" s="15" t="s">
        <v>75</v>
      </c>
      <c r="AY1408" s="233" t="s">
        <v>137</v>
      </c>
    </row>
    <row r="1409" spans="2:51" s="13" customFormat="1" ht="11.25">
      <c r="B1409" s="201"/>
      <c r="C1409" s="202"/>
      <c r="D1409" s="203" t="s">
        <v>145</v>
      </c>
      <c r="E1409" s="204" t="s">
        <v>19</v>
      </c>
      <c r="F1409" s="205" t="s">
        <v>2326</v>
      </c>
      <c r="G1409" s="202"/>
      <c r="H1409" s="206">
        <v>2505</v>
      </c>
      <c r="I1409" s="207"/>
      <c r="J1409" s="202"/>
      <c r="K1409" s="202"/>
      <c r="L1409" s="208"/>
      <c r="M1409" s="209"/>
      <c r="N1409" s="210"/>
      <c r="O1409" s="210"/>
      <c r="P1409" s="210"/>
      <c r="Q1409" s="210"/>
      <c r="R1409" s="210"/>
      <c r="S1409" s="210"/>
      <c r="T1409" s="211"/>
      <c r="AT1409" s="212" t="s">
        <v>145</v>
      </c>
      <c r="AU1409" s="212" t="s">
        <v>85</v>
      </c>
      <c r="AV1409" s="13" t="s">
        <v>85</v>
      </c>
      <c r="AW1409" s="13" t="s">
        <v>35</v>
      </c>
      <c r="AX1409" s="13" t="s">
        <v>75</v>
      </c>
      <c r="AY1409" s="212" t="s">
        <v>137</v>
      </c>
    </row>
    <row r="1410" spans="2:51" s="15" customFormat="1" ht="11.25">
      <c r="B1410" s="224"/>
      <c r="C1410" s="225"/>
      <c r="D1410" s="203" t="s">
        <v>145</v>
      </c>
      <c r="E1410" s="226" t="s">
        <v>19</v>
      </c>
      <c r="F1410" s="227" t="s">
        <v>2327</v>
      </c>
      <c r="G1410" s="225"/>
      <c r="H1410" s="226" t="s">
        <v>19</v>
      </c>
      <c r="I1410" s="228"/>
      <c r="J1410" s="225"/>
      <c r="K1410" s="225"/>
      <c r="L1410" s="229"/>
      <c r="M1410" s="230"/>
      <c r="N1410" s="231"/>
      <c r="O1410" s="231"/>
      <c r="P1410" s="231"/>
      <c r="Q1410" s="231"/>
      <c r="R1410" s="231"/>
      <c r="S1410" s="231"/>
      <c r="T1410" s="232"/>
      <c r="AT1410" s="233" t="s">
        <v>145</v>
      </c>
      <c r="AU1410" s="233" t="s">
        <v>85</v>
      </c>
      <c r="AV1410" s="15" t="s">
        <v>83</v>
      </c>
      <c r="AW1410" s="15" t="s">
        <v>35</v>
      </c>
      <c r="AX1410" s="15" t="s">
        <v>75</v>
      </c>
      <c r="AY1410" s="233" t="s">
        <v>137</v>
      </c>
    </row>
    <row r="1411" spans="2:51" s="13" customFormat="1" ht="11.25">
      <c r="B1411" s="201"/>
      <c r="C1411" s="202"/>
      <c r="D1411" s="203" t="s">
        <v>145</v>
      </c>
      <c r="E1411" s="204" t="s">
        <v>19</v>
      </c>
      <c r="F1411" s="205" t="s">
        <v>2328</v>
      </c>
      <c r="G1411" s="202"/>
      <c r="H1411" s="206">
        <v>13575</v>
      </c>
      <c r="I1411" s="207"/>
      <c r="J1411" s="202"/>
      <c r="K1411" s="202"/>
      <c r="L1411" s="208"/>
      <c r="M1411" s="209"/>
      <c r="N1411" s="210"/>
      <c r="O1411" s="210"/>
      <c r="P1411" s="210"/>
      <c r="Q1411" s="210"/>
      <c r="R1411" s="210"/>
      <c r="S1411" s="210"/>
      <c r="T1411" s="211"/>
      <c r="AT1411" s="212" t="s">
        <v>145</v>
      </c>
      <c r="AU1411" s="212" t="s">
        <v>85</v>
      </c>
      <c r="AV1411" s="13" t="s">
        <v>85</v>
      </c>
      <c r="AW1411" s="13" t="s">
        <v>35</v>
      </c>
      <c r="AX1411" s="13" t="s">
        <v>75</v>
      </c>
      <c r="AY1411" s="212" t="s">
        <v>137</v>
      </c>
    </row>
    <row r="1412" spans="2:51" s="15" customFormat="1" ht="11.25">
      <c r="B1412" s="224"/>
      <c r="C1412" s="225"/>
      <c r="D1412" s="203" t="s">
        <v>145</v>
      </c>
      <c r="E1412" s="226" t="s">
        <v>19</v>
      </c>
      <c r="F1412" s="227" t="s">
        <v>2329</v>
      </c>
      <c r="G1412" s="225"/>
      <c r="H1412" s="226" t="s">
        <v>19</v>
      </c>
      <c r="I1412" s="228"/>
      <c r="J1412" s="225"/>
      <c r="K1412" s="225"/>
      <c r="L1412" s="229"/>
      <c r="M1412" s="230"/>
      <c r="N1412" s="231"/>
      <c r="O1412" s="231"/>
      <c r="P1412" s="231"/>
      <c r="Q1412" s="231"/>
      <c r="R1412" s="231"/>
      <c r="S1412" s="231"/>
      <c r="T1412" s="232"/>
      <c r="AT1412" s="233" t="s">
        <v>145</v>
      </c>
      <c r="AU1412" s="233" t="s">
        <v>85</v>
      </c>
      <c r="AV1412" s="15" t="s">
        <v>83</v>
      </c>
      <c r="AW1412" s="15" t="s">
        <v>35</v>
      </c>
      <c r="AX1412" s="15" t="s">
        <v>75</v>
      </c>
      <c r="AY1412" s="233" t="s">
        <v>137</v>
      </c>
    </row>
    <row r="1413" spans="2:51" s="13" customFormat="1" ht="11.25">
      <c r="B1413" s="201"/>
      <c r="C1413" s="202"/>
      <c r="D1413" s="203" t="s">
        <v>145</v>
      </c>
      <c r="E1413" s="204" t="s">
        <v>19</v>
      </c>
      <c r="F1413" s="205" t="s">
        <v>2330</v>
      </c>
      <c r="G1413" s="202"/>
      <c r="H1413" s="206">
        <v>1062</v>
      </c>
      <c r="I1413" s="207"/>
      <c r="J1413" s="202"/>
      <c r="K1413" s="202"/>
      <c r="L1413" s="208"/>
      <c r="M1413" s="209"/>
      <c r="N1413" s="210"/>
      <c r="O1413" s="210"/>
      <c r="P1413" s="210"/>
      <c r="Q1413" s="210"/>
      <c r="R1413" s="210"/>
      <c r="S1413" s="210"/>
      <c r="T1413" s="211"/>
      <c r="AT1413" s="212" t="s">
        <v>145</v>
      </c>
      <c r="AU1413" s="212" t="s">
        <v>85</v>
      </c>
      <c r="AV1413" s="13" t="s">
        <v>85</v>
      </c>
      <c r="AW1413" s="13" t="s">
        <v>35</v>
      </c>
      <c r="AX1413" s="13" t="s">
        <v>75</v>
      </c>
      <c r="AY1413" s="212" t="s">
        <v>137</v>
      </c>
    </row>
    <row r="1414" spans="2:51" s="15" customFormat="1" ht="11.25">
      <c r="B1414" s="224"/>
      <c r="C1414" s="225"/>
      <c r="D1414" s="203" t="s">
        <v>145</v>
      </c>
      <c r="E1414" s="226" t="s">
        <v>19</v>
      </c>
      <c r="F1414" s="227" t="s">
        <v>2331</v>
      </c>
      <c r="G1414" s="225"/>
      <c r="H1414" s="226" t="s">
        <v>19</v>
      </c>
      <c r="I1414" s="228"/>
      <c r="J1414" s="225"/>
      <c r="K1414" s="225"/>
      <c r="L1414" s="229"/>
      <c r="M1414" s="230"/>
      <c r="N1414" s="231"/>
      <c r="O1414" s="231"/>
      <c r="P1414" s="231"/>
      <c r="Q1414" s="231"/>
      <c r="R1414" s="231"/>
      <c r="S1414" s="231"/>
      <c r="T1414" s="232"/>
      <c r="AT1414" s="233" t="s">
        <v>145</v>
      </c>
      <c r="AU1414" s="233" t="s">
        <v>85</v>
      </c>
      <c r="AV1414" s="15" t="s">
        <v>83</v>
      </c>
      <c r="AW1414" s="15" t="s">
        <v>35</v>
      </c>
      <c r="AX1414" s="15" t="s">
        <v>75</v>
      </c>
      <c r="AY1414" s="233" t="s">
        <v>137</v>
      </c>
    </row>
    <row r="1415" spans="2:51" s="13" customFormat="1" ht="11.25">
      <c r="B1415" s="201"/>
      <c r="C1415" s="202"/>
      <c r="D1415" s="203" t="s">
        <v>145</v>
      </c>
      <c r="E1415" s="204" t="s">
        <v>19</v>
      </c>
      <c r="F1415" s="205" t="s">
        <v>2332</v>
      </c>
      <c r="G1415" s="202"/>
      <c r="H1415" s="206">
        <v>3488</v>
      </c>
      <c r="I1415" s="207"/>
      <c r="J1415" s="202"/>
      <c r="K1415" s="202"/>
      <c r="L1415" s="208"/>
      <c r="M1415" s="209"/>
      <c r="N1415" s="210"/>
      <c r="O1415" s="210"/>
      <c r="P1415" s="210"/>
      <c r="Q1415" s="210"/>
      <c r="R1415" s="210"/>
      <c r="S1415" s="210"/>
      <c r="T1415" s="211"/>
      <c r="AT1415" s="212" t="s">
        <v>145</v>
      </c>
      <c r="AU1415" s="212" t="s">
        <v>85</v>
      </c>
      <c r="AV1415" s="13" t="s">
        <v>85</v>
      </c>
      <c r="AW1415" s="13" t="s">
        <v>35</v>
      </c>
      <c r="AX1415" s="13" t="s">
        <v>75</v>
      </c>
      <c r="AY1415" s="212" t="s">
        <v>137</v>
      </c>
    </row>
    <row r="1416" spans="2:51" s="15" customFormat="1" ht="11.25">
      <c r="B1416" s="224"/>
      <c r="C1416" s="225"/>
      <c r="D1416" s="203" t="s">
        <v>145</v>
      </c>
      <c r="E1416" s="226" t="s">
        <v>19</v>
      </c>
      <c r="F1416" s="227" t="s">
        <v>2333</v>
      </c>
      <c r="G1416" s="225"/>
      <c r="H1416" s="226" t="s">
        <v>19</v>
      </c>
      <c r="I1416" s="228"/>
      <c r="J1416" s="225"/>
      <c r="K1416" s="225"/>
      <c r="L1416" s="229"/>
      <c r="M1416" s="230"/>
      <c r="N1416" s="231"/>
      <c r="O1416" s="231"/>
      <c r="P1416" s="231"/>
      <c r="Q1416" s="231"/>
      <c r="R1416" s="231"/>
      <c r="S1416" s="231"/>
      <c r="T1416" s="232"/>
      <c r="AT1416" s="233" t="s">
        <v>145</v>
      </c>
      <c r="AU1416" s="233" t="s">
        <v>85</v>
      </c>
      <c r="AV1416" s="15" t="s">
        <v>83</v>
      </c>
      <c r="AW1416" s="15" t="s">
        <v>35</v>
      </c>
      <c r="AX1416" s="15" t="s">
        <v>75</v>
      </c>
      <c r="AY1416" s="233" t="s">
        <v>137</v>
      </c>
    </row>
    <row r="1417" spans="2:51" s="13" customFormat="1" ht="11.25">
      <c r="B1417" s="201"/>
      <c r="C1417" s="202"/>
      <c r="D1417" s="203" t="s">
        <v>145</v>
      </c>
      <c r="E1417" s="204" t="s">
        <v>19</v>
      </c>
      <c r="F1417" s="205" t="s">
        <v>2334</v>
      </c>
      <c r="G1417" s="202"/>
      <c r="H1417" s="206">
        <v>6019</v>
      </c>
      <c r="I1417" s="207"/>
      <c r="J1417" s="202"/>
      <c r="K1417" s="202"/>
      <c r="L1417" s="208"/>
      <c r="M1417" s="209"/>
      <c r="N1417" s="210"/>
      <c r="O1417" s="210"/>
      <c r="P1417" s="210"/>
      <c r="Q1417" s="210"/>
      <c r="R1417" s="210"/>
      <c r="S1417" s="210"/>
      <c r="T1417" s="211"/>
      <c r="AT1417" s="212" t="s">
        <v>145</v>
      </c>
      <c r="AU1417" s="212" t="s">
        <v>85</v>
      </c>
      <c r="AV1417" s="13" t="s">
        <v>85</v>
      </c>
      <c r="AW1417" s="13" t="s">
        <v>35</v>
      </c>
      <c r="AX1417" s="13" t="s">
        <v>75</v>
      </c>
      <c r="AY1417" s="212" t="s">
        <v>137</v>
      </c>
    </row>
    <row r="1418" spans="2:51" s="15" customFormat="1" ht="11.25">
      <c r="B1418" s="224"/>
      <c r="C1418" s="225"/>
      <c r="D1418" s="203" t="s">
        <v>145</v>
      </c>
      <c r="E1418" s="226" t="s">
        <v>19</v>
      </c>
      <c r="F1418" s="227" t="s">
        <v>2335</v>
      </c>
      <c r="G1418" s="225"/>
      <c r="H1418" s="226" t="s">
        <v>19</v>
      </c>
      <c r="I1418" s="228"/>
      <c r="J1418" s="225"/>
      <c r="K1418" s="225"/>
      <c r="L1418" s="229"/>
      <c r="M1418" s="230"/>
      <c r="N1418" s="231"/>
      <c r="O1418" s="231"/>
      <c r="P1418" s="231"/>
      <c r="Q1418" s="231"/>
      <c r="R1418" s="231"/>
      <c r="S1418" s="231"/>
      <c r="T1418" s="232"/>
      <c r="AT1418" s="233" t="s">
        <v>145</v>
      </c>
      <c r="AU1418" s="233" t="s">
        <v>85</v>
      </c>
      <c r="AV1418" s="15" t="s">
        <v>83</v>
      </c>
      <c r="AW1418" s="15" t="s">
        <v>35</v>
      </c>
      <c r="AX1418" s="15" t="s">
        <v>75</v>
      </c>
      <c r="AY1418" s="233" t="s">
        <v>137</v>
      </c>
    </row>
    <row r="1419" spans="2:51" s="13" customFormat="1" ht="11.25">
      <c r="B1419" s="201"/>
      <c r="C1419" s="202"/>
      <c r="D1419" s="203" t="s">
        <v>145</v>
      </c>
      <c r="E1419" s="204" t="s">
        <v>19</v>
      </c>
      <c r="F1419" s="205" t="s">
        <v>2336</v>
      </c>
      <c r="G1419" s="202"/>
      <c r="H1419" s="206">
        <v>1280</v>
      </c>
      <c r="I1419" s="207"/>
      <c r="J1419" s="202"/>
      <c r="K1419" s="202"/>
      <c r="L1419" s="208"/>
      <c r="M1419" s="209"/>
      <c r="N1419" s="210"/>
      <c r="O1419" s="210"/>
      <c r="P1419" s="210"/>
      <c r="Q1419" s="210"/>
      <c r="R1419" s="210"/>
      <c r="S1419" s="210"/>
      <c r="T1419" s="211"/>
      <c r="AT1419" s="212" t="s">
        <v>145</v>
      </c>
      <c r="AU1419" s="212" t="s">
        <v>85</v>
      </c>
      <c r="AV1419" s="13" t="s">
        <v>85</v>
      </c>
      <c r="AW1419" s="13" t="s">
        <v>35</v>
      </c>
      <c r="AX1419" s="13" t="s">
        <v>75</v>
      </c>
      <c r="AY1419" s="212" t="s">
        <v>137</v>
      </c>
    </row>
    <row r="1420" spans="2:51" s="15" customFormat="1" ht="11.25">
      <c r="B1420" s="224"/>
      <c r="C1420" s="225"/>
      <c r="D1420" s="203" t="s">
        <v>145</v>
      </c>
      <c r="E1420" s="226" t="s">
        <v>19</v>
      </c>
      <c r="F1420" s="227" t="s">
        <v>2337</v>
      </c>
      <c r="G1420" s="225"/>
      <c r="H1420" s="226" t="s">
        <v>19</v>
      </c>
      <c r="I1420" s="228"/>
      <c r="J1420" s="225"/>
      <c r="K1420" s="225"/>
      <c r="L1420" s="229"/>
      <c r="M1420" s="230"/>
      <c r="N1420" s="231"/>
      <c r="O1420" s="231"/>
      <c r="P1420" s="231"/>
      <c r="Q1420" s="231"/>
      <c r="R1420" s="231"/>
      <c r="S1420" s="231"/>
      <c r="T1420" s="232"/>
      <c r="AT1420" s="233" t="s">
        <v>145</v>
      </c>
      <c r="AU1420" s="233" t="s">
        <v>85</v>
      </c>
      <c r="AV1420" s="15" t="s">
        <v>83</v>
      </c>
      <c r="AW1420" s="15" t="s">
        <v>35</v>
      </c>
      <c r="AX1420" s="15" t="s">
        <v>75</v>
      </c>
      <c r="AY1420" s="233" t="s">
        <v>137</v>
      </c>
    </row>
    <row r="1421" spans="2:51" s="13" customFormat="1" ht="11.25">
      <c r="B1421" s="201"/>
      <c r="C1421" s="202"/>
      <c r="D1421" s="203" t="s">
        <v>145</v>
      </c>
      <c r="E1421" s="204" t="s">
        <v>19</v>
      </c>
      <c r="F1421" s="205" t="s">
        <v>597</v>
      </c>
      <c r="G1421" s="202"/>
      <c r="H1421" s="206">
        <v>114</v>
      </c>
      <c r="I1421" s="207"/>
      <c r="J1421" s="202"/>
      <c r="K1421" s="202"/>
      <c r="L1421" s="208"/>
      <c r="M1421" s="209"/>
      <c r="N1421" s="210"/>
      <c r="O1421" s="210"/>
      <c r="P1421" s="210"/>
      <c r="Q1421" s="210"/>
      <c r="R1421" s="210"/>
      <c r="S1421" s="210"/>
      <c r="T1421" s="211"/>
      <c r="AT1421" s="212" t="s">
        <v>145</v>
      </c>
      <c r="AU1421" s="212" t="s">
        <v>85</v>
      </c>
      <c r="AV1421" s="13" t="s">
        <v>85</v>
      </c>
      <c r="AW1421" s="13" t="s">
        <v>35</v>
      </c>
      <c r="AX1421" s="13" t="s">
        <v>75</v>
      </c>
      <c r="AY1421" s="212" t="s">
        <v>137</v>
      </c>
    </row>
    <row r="1422" spans="2:51" s="15" customFormat="1" ht="11.25">
      <c r="B1422" s="224"/>
      <c r="C1422" s="225"/>
      <c r="D1422" s="203" t="s">
        <v>145</v>
      </c>
      <c r="E1422" s="226" t="s">
        <v>19</v>
      </c>
      <c r="F1422" s="227" t="s">
        <v>2338</v>
      </c>
      <c r="G1422" s="225"/>
      <c r="H1422" s="226" t="s">
        <v>19</v>
      </c>
      <c r="I1422" s="228"/>
      <c r="J1422" s="225"/>
      <c r="K1422" s="225"/>
      <c r="L1422" s="229"/>
      <c r="M1422" s="230"/>
      <c r="N1422" s="231"/>
      <c r="O1422" s="231"/>
      <c r="P1422" s="231"/>
      <c r="Q1422" s="231"/>
      <c r="R1422" s="231"/>
      <c r="S1422" s="231"/>
      <c r="T1422" s="232"/>
      <c r="AT1422" s="233" t="s">
        <v>145</v>
      </c>
      <c r="AU1422" s="233" t="s">
        <v>85</v>
      </c>
      <c r="AV1422" s="15" t="s">
        <v>83</v>
      </c>
      <c r="AW1422" s="15" t="s">
        <v>35</v>
      </c>
      <c r="AX1422" s="15" t="s">
        <v>75</v>
      </c>
      <c r="AY1422" s="233" t="s">
        <v>137</v>
      </c>
    </row>
    <row r="1423" spans="2:51" s="13" customFormat="1" ht="11.25">
      <c r="B1423" s="201"/>
      <c r="C1423" s="202"/>
      <c r="D1423" s="203" t="s">
        <v>145</v>
      </c>
      <c r="E1423" s="204" t="s">
        <v>19</v>
      </c>
      <c r="F1423" s="205" t="s">
        <v>264</v>
      </c>
      <c r="G1423" s="202"/>
      <c r="H1423" s="206">
        <v>62</v>
      </c>
      <c r="I1423" s="207"/>
      <c r="J1423" s="202"/>
      <c r="K1423" s="202"/>
      <c r="L1423" s="208"/>
      <c r="M1423" s="209"/>
      <c r="N1423" s="210"/>
      <c r="O1423" s="210"/>
      <c r="P1423" s="210"/>
      <c r="Q1423" s="210"/>
      <c r="R1423" s="210"/>
      <c r="S1423" s="210"/>
      <c r="T1423" s="211"/>
      <c r="AT1423" s="212" t="s">
        <v>145</v>
      </c>
      <c r="AU1423" s="212" t="s">
        <v>85</v>
      </c>
      <c r="AV1423" s="13" t="s">
        <v>85</v>
      </c>
      <c r="AW1423" s="13" t="s">
        <v>35</v>
      </c>
      <c r="AX1423" s="13" t="s">
        <v>75</v>
      </c>
      <c r="AY1423" s="212" t="s">
        <v>137</v>
      </c>
    </row>
    <row r="1424" spans="2:51" s="14" customFormat="1" ht="11.25">
      <c r="B1424" s="213"/>
      <c r="C1424" s="214"/>
      <c r="D1424" s="203" t="s">
        <v>145</v>
      </c>
      <c r="E1424" s="215" t="s">
        <v>19</v>
      </c>
      <c r="F1424" s="216" t="s">
        <v>147</v>
      </c>
      <c r="G1424" s="214"/>
      <c r="H1424" s="217">
        <v>31153</v>
      </c>
      <c r="I1424" s="218"/>
      <c r="J1424" s="214"/>
      <c r="K1424" s="214"/>
      <c r="L1424" s="219"/>
      <c r="M1424" s="220"/>
      <c r="N1424" s="221"/>
      <c r="O1424" s="221"/>
      <c r="P1424" s="221"/>
      <c r="Q1424" s="221"/>
      <c r="R1424" s="221"/>
      <c r="S1424" s="221"/>
      <c r="T1424" s="222"/>
      <c r="AT1424" s="223" t="s">
        <v>145</v>
      </c>
      <c r="AU1424" s="223" t="s">
        <v>85</v>
      </c>
      <c r="AV1424" s="14" t="s">
        <v>144</v>
      </c>
      <c r="AW1424" s="14" t="s">
        <v>35</v>
      </c>
      <c r="AX1424" s="14" t="s">
        <v>83</v>
      </c>
      <c r="AY1424" s="223" t="s">
        <v>137</v>
      </c>
    </row>
    <row r="1425" spans="1:65" s="2" customFormat="1" ht="16.5" customHeight="1">
      <c r="A1425" s="35"/>
      <c r="B1425" s="36"/>
      <c r="C1425" s="234" t="s">
        <v>1442</v>
      </c>
      <c r="D1425" s="234" t="s">
        <v>218</v>
      </c>
      <c r="E1425" s="235" t="s">
        <v>2339</v>
      </c>
      <c r="F1425" s="236" t="s">
        <v>2340</v>
      </c>
      <c r="G1425" s="237" t="s">
        <v>177</v>
      </c>
      <c r="H1425" s="238">
        <v>0.112</v>
      </c>
      <c r="I1425" s="239"/>
      <c r="J1425" s="240">
        <f>ROUND(I1425*H1425,2)</f>
        <v>0</v>
      </c>
      <c r="K1425" s="236" t="s">
        <v>143</v>
      </c>
      <c r="L1425" s="241"/>
      <c r="M1425" s="242" t="s">
        <v>19</v>
      </c>
      <c r="N1425" s="243" t="s">
        <v>46</v>
      </c>
      <c r="O1425" s="65"/>
      <c r="P1425" s="197">
        <f>O1425*H1425</f>
        <v>0</v>
      </c>
      <c r="Q1425" s="197">
        <v>0</v>
      </c>
      <c r="R1425" s="197">
        <f>Q1425*H1425</f>
        <v>0</v>
      </c>
      <c r="S1425" s="197">
        <v>0</v>
      </c>
      <c r="T1425" s="198">
        <f>S1425*H1425</f>
        <v>0</v>
      </c>
      <c r="U1425" s="35"/>
      <c r="V1425" s="35"/>
      <c r="W1425" s="35"/>
      <c r="X1425" s="35"/>
      <c r="Y1425" s="35"/>
      <c r="Z1425" s="35"/>
      <c r="AA1425" s="35"/>
      <c r="AB1425" s="35"/>
      <c r="AC1425" s="35"/>
      <c r="AD1425" s="35"/>
      <c r="AE1425" s="35"/>
      <c r="AR1425" s="199" t="s">
        <v>207</v>
      </c>
      <c r="AT1425" s="199" t="s">
        <v>218</v>
      </c>
      <c r="AU1425" s="199" t="s">
        <v>85</v>
      </c>
      <c r="AY1425" s="18" t="s">
        <v>137</v>
      </c>
      <c r="BE1425" s="200">
        <f>IF(N1425="základní",J1425,0)</f>
        <v>0</v>
      </c>
      <c r="BF1425" s="200">
        <f>IF(N1425="snížená",J1425,0)</f>
        <v>0</v>
      </c>
      <c r="BG1425" s="200">
        <f>IF(N1425="zákl. přenesená",J1425,0)</f>
        <v>0</v>
      </c>
      <c r="BH1425" s="200">
        <f>IF(N1425="sníž. přenesená",J1425,0)</f>
        <v>0</v>
      </c>
      <c r="BI1425" s="200">
        <f>IF(N1425="nulová",J1425,0)</f>
        <v>0</v>
      </c>
      <c r="BJ1425" s="18" t="s">
        <v>83</v>
      </c>
      <c r="BK1425" s="200">
        <f>ROUND(I1425*H1425,2)</f>
        <v>0</v>
      </c>
      <c r="BL1425" s="18" t="s">
        <v>178</v>
      </c>
      <c r="BM1425" s="199" t="s">
        <v>2341</v>
      </c>
    </row>
    <row r="1426" spans="2:51" s="13" customFormat="1" ht="11.25">
      <c r="B1426" s="201"/>
      <c r="C1426" s="202"/>
      <c r="D1426" s="203" t="s">
        <v>145</v>
      </c>
      <c r="E1426" s="204" t="s">
        <v>19</v>
      </c>
      <c r="F1426" s="205" t="s">
        <v>2342</v>
      </c>
      <c r="G1426" s="202"/>
      <c r="H1426" s="206">
        <v>0.112</v>
      </c>
      <c r="I1426" s="207"/>
      <c r="J1426" s="202"/>
      <c r="K1426" s="202"/>
      <c r="L1426" s="208"/>
      <c r="M1426" s="209"/>
      <c r="N1426" s="210"/>
      <c r="O1426" s="210"/>
      <c r="P1426" s="210"/>
      <c r="Q1426" s="210"/>
      <c r="R1426" s="210"/>
      <c r="S1426" s="210"/>
      <c r="T1426" s="211"/>
      <c r="AT1426" s="212" t="s">
        <v>145</v>
      </c>
      <c r="AU1426" s="212" t="s">
        <v>85</v>
      </c>
      <c r="AV1426" s="13" t="s">
        <v>85</v>
      </c>
      <c r="AW1426" s="13" t="s">
        <v>35</v>
      </c>
      <c r="AX1426" s="13" t="s">
        <v>75</v>
      </c>
      <c r="AY1426" s="212" t="s">
        <v>137</v>
      </c>
    </row>
    <row r="1427" spans="2:51" s="14" customFormat="1" ht="11.25">
      <c r="B1427" s="213"/>
      <c r="C1427" s="214"/>
      <c r="D1427" s="203" t="s">
        <v>145</v>
      </c>
      <c r="E1427" s="215" t="s">
        <v>19</v>
      </c>
      <c r="F1427" s="216" t="s">
        <v>147</v>
      </c>
      <c r="G1427" s="214"/>
      <c r="H1427" s="217">
        <v>0.112</v>
      </c>
      <c r="I1427" s="218"/>
      <c r="J1427" s="214"/>
      <c r="K1427" s="214"/>
      <c r="L1427" s="219"/>
      <c r="M1427" s="220"/>
      <c r="N1427" s="221"/>
      <c r="O1427" s="221"/>
      <c r="P1427" s="221"/>
      <c r="Q1427" s="221"/>
      <c r="R1427" s="221"/>
      <c r="S1427" s="221"/>
      <c r="T1427" s="222"/>
      <c r="AT1427" s="223" t="s">
        <v>145</v>
      </c>
      <c r="AU1427" s="223" t="s">
        <v>85</v>
      </c>
      <c r="AV1427" s="14" t="s">
        <v>144</v>
      </c>
      <c r="AW1427" s="14" t="s">
        <v>35</v>
      </c>
      <c r="AX1427" s="14" t="s">
        <v>83</v>
      </c>
      <c r="AY1427" s="223" t="s">
        <v>137</v>
      </c>
    </row>
    <row r="1428" spans="1:65" s="2" customFormat="1" ht="16.5" customHeight="1">
      <c r="A1428" s="35"/>
      <c r="B1428" s="36"/>
      <c r="C1428" s="234" t="s">
        <v>2343</v>
      </c>
      <c r="D1428" s="234" t="s">
        <v>218</v>
      </c>
      <c r="E1428" s="235" t="s">
        <v>569</v>
      </c>
      <c r="F1428" s="236" t="s">
        <v>570</v>
      </c>
      <c r="G1428" s="237" t="s">
        <v>177</v>
      </c>
      <c r="H1428" s="238">
        <v>0.268</v>
      </c>
      <c r="I1428" s="239"/>
      <c r="J1428" s="240">
        <f>ROUND(I1428*H1428,2)</f>
        <v>0</v>
      </c>
      <c r="K1428" s="236" t="s">
        <v>143</v>
      </c>
      <c r="L1428" s="241"/>
      <c r="M1428" s="242" t="s">
        <v>19</v>
      </c>
      <c r="N1428" s="243" t="s">
        <v>46</v>
      </c>
      <c r="O1428" s="65"/>
      <c r="P1428" s="197">
        <f>O1428*H1428</f>
        <v>0</v>
      </c>
      <c r="Q1428" s="197">
        <v>0</v>
      </c>
      <c r="R1428" s="197">
        <f>Q1428*H1428</f>
        <v>0</v>
      </c>
      <c r="S1428" s="197">
        <v>0</v>
      </c>
      <c r="T1428" s="198">
        <f>S1428*H1428</f>
        <v>0</v>
      </c>
      <c r="U1428" s="35"/>
      <c r="V1428" s="35"/>
      <c r="W1428" s="35"/>
      <c r="X1428" s="35"/>
      <c r="Y1428" s="35"/>
      <c r="Z1428" s="35"/>
      <c r="AA1428" s="35"/>
      <c r="AB1428" s="35"/>
      <c r="AC1428" s="35"/>
      <c r="AD1428" s="35"/>
      <c r="AE1428" s="35"/>
      <c r="AR1428" s="199" t="s">
        <v>207</v>
      </c>
      <c r="AT1428" s="199" t="s">
        <v>218</v>
      </c>
      <c r="AU1428" s="199" t="s">
        <v>85</v>
      </c>
      <c r="AY1428" s="18" t="s">
        <v>137</v>
      </c>
      <c r="BE1428" s="200">
        <f>IF(N1428="základní",J1428,0)</f>
        <v>0</v>
      </c>
      <c r="BF1428" s="200">
        <f>IF(N1428="snížená",J1428,0)</f>
        <v>0</v>
      </c>
      <c r="BG1428" s="200">
        <f>IF(N1428="zákl. přenesená",J1428,0)</f>
        <v>0</v>
      </c>
      <c r="BH1428" s="200">
        <f>IF(N1428="sníž. přenesená",J1428,0)</f>
        <v>0</v>
      </c>
      <c r="BI1428" s="200">
        <f>IF(N1428="nulová",J1428,0)</f>
        <v>0</v>
      </c>
      <c r="BJ1428" s="18" t="s">
        <v>83</v>
      </c>
      <c r="BK1428" s="200">
        <f>ROUND(I1428*H1428,2)</f>
        <v>0</v>
      </c>
      <c r="BL1428" s="18" t="s">
        <v>178</v>
      </c>
      <c r="BM1428" s="199" t="s">
        <v>2344</v>
      </c>
    </row>
    <row r="1429" spans="1:65" s="2" customFormat="1" ht="16.5" customHeight="1">
      <c r="A1429" s="35"/>
      <c r="B1429" s="36"/>
      <c r="C1429" s="234" t="s">
        <v>1444</v>
      </c>
      <c r="D1429" s="234" t="s">
        <v>218</v>
      </c>
      <c r="E1429" s="235" t="s">
        <v>2345</v>
      </c>
      <c r="F1429" s="236" t="s">
        <v>2346</v>
      </c>
      <c r="G1429" s="237" t="s">
        <v>224</v>
      </c>
      <c r="H1429" s="238">
        <v>2.592</v>
      </c>
      <c r="I1429" s="239"/>
      <c r="J1429" s="240">
        <f>ROUND(I1429*H1429,2)</f>
        <v>0</v>
      </c>
      <c r="K1429" s="236" t="s">
        <v>19</v>
      </c>
      <c r="L1429" s="241"/>
      <c r="M1429" s="242" t="s">
        <v>19</v>
      </c>
      <c r="N1429" s="243" t="s">
        <v>46</v>
      </c>
      <c r="O1429" s="65"/>
      <c r="P1429" s="197">
        <f>O1429*H1429</f>
        <v>0</v>
      </c>
      <c r="Q1429" s="197">
        <v>0</v>
      </c>
      <c r="R1429" s="197">
        <f>Q1429*H1429</f>
        <v>0</v>
      </c>
      <c r="S1429" s="197">
        <v>0</v>
      </c>
      <c r="T1429" s="198">
        <f>S1429*H1429</f>
        <v>0</v>
      </c>
      <c r="U1429" s="35"/>
      <c r="V1429" s="35"/>
      <c r="W1429" s="35"/>
      <c r="X1429" s="35"/>
      <c r="Y1429" s="35"/>
      <c r="Z1429" s="35"/>
      <c r="AA1429" s="35"/>
      <c r="AB1429" s="35"/>
      <c r="AC1429" s="35"/>
      <c r="AD1429" s="35"/>
      <c r="AE1429" s="35"/>
      <c r="AR1429" s="199" t="s">
        <v>207</v>
      </c>
      <c r="AT1429" s="199" t="s">
        <v>218</v>
      </c>
      <c r="AU1429" s="199" t="s">
        <v>85</v>
      </c>
      <c r="AY1429" s="18" t="s">
        <v>137</v>
      </c>
      <c r="BE1429" s="200">
        <f>IF(N1429="základní",J1429,0)</f>
        <v>0</v>
      </c>
      <c r="BF1429" s="200">
        <f>IF(N1429="snížená",J1429,0)</f>
        <v>0</v>
      </c>
      <c r="BG1429" s="200">
        <f>IF(N1429="zákl. přenesená",J1429,0)</f>
        <v>0</v>
      </c>
      <c r="BH1429" s="200">
        <f>IF(N1429="sníž. přenesená",J1429,0)</f>
        <v>0</v>
      </c>
      <c r="BI1429" s="200">
        <f>IF(N1429="nulová",J1429,0)</f>
        <v>0</v>
      </c>
      <c r="BJ1429" s="18" t="s">
        <v>83</v>
      </c>
      <c r="BK1429" s="200">
        <f>ROUND(I1429*H1429,2)</f>
        <v>0</v>
      </c>
      <c r="BL1429" s="18" t="s">
        <v>178</v>
      </c>
      <c r="BM1429" s="199" t="s">
        <v>2347</v>
      </c>
    </row>
    <row r="1430" spans="1:65" s="2" customFormat="1" ht="16.5" customHeight="1">
      <c r="A1430" s="35"/>
      <c r="B1430" s="36"/>
      <c r="C1430" s="234" t="s">
        <v>2348</v>
      </c>
      <c r="D1430" s="234" t="s">
        <v>218</v>
      </c>
      <c r="E1430" s="235" t="s">
        <v>2349</v>
      </c>
      <c r="F1430" s="236" t="s">
        <v>2350</v>
      </c>
      <c r="G1430" s="237" t="s">
        <v>224</v>
      </c>
      <c r="H1430" s="238">
        <v>57.154</v>
      </c>
      <c r="I1430" s="239"/>
      <c r="J1430" s="240">
        <f>ROUND(I1430*H1430,2)</f>
        <v>0</v>
      </c>
      <c r="K1430" s="236" t="s">
        <v>19</v>
      </c>
      <c r="L1430" s="241"/>
      <c r="M1430" s="242" t="s">
        <v>19</v>
      </c>
      <c r="N1430" s="243" t="s">
        <v>46</v>
      </c>
      <c r="O1430" s="65"/>
      <c r="P1430" s="197">
        <f>O1430*H1430</f>
        <v>0</v>
      </c>
      <c r="Q1430" s="197">
        <v>0</v>
      </c>
      <c r="R1430" s="197">
        <f>Q1430*H1430</f>
        <v>0</v>
      </c>
      <c r="S1430" s="197">
        <v>0</v>
      </c>
      <c r="T1430" s="198">
        <f>S1430*H1430</f>
        <v>0</v>
      </c>
      <c r="U1430" s="35"/>
      <c r="V1430" s="35"/>
      <c r="W1430" s="35"/>
      <c r="X1430" s="35"/>
      <c r="Y1430" s="35"/>
      <c r="Z1430" s="35"/>
      <c r="AA1430" s="35"/>
      <c r="AB1430" s="35"/>
      <c r="AC1430" s="35"/>
      <c r="AD1430" s="35"/>
      <c r="AE1430" s="35"/>
      <c r="AR1430" s="199" t="s">
        <v>207</v>
      </c>
      <c r="AT1430" s="199" t="s">
        <v>218</v>
      </c>
      <c r="AU1430" s="199" t="s">
        <v>85</v>
      </c>
      <c r="AY1430" s="18" t="s">
        <v>137</v>
      </c>
      <c r="BE1430" s="200">
        <f>IF(N1430="základní",J1430,0)</f>
        <v>0</v>
      </c>
      <c r="BF1430" s="200">
        <f>IF(N1430="snížená",J1430,0)</f>
        <v>0</v>
      </c>
      <c r="BG1430" s="200">
        <f>IF(N1430="zákl. přenesená",J1430,0)</f>
        <v>0</v>
      </c>
      <c r="BH1430" s="200">
        <f>IF(N1430="sníž. přenesená",J1430,0)</f>
        <v>0</v>
      </c>
      <c r="BI1430" s="200">
        <f>IF(N1430="nulová",J1430,0)</f>
        <v>0</v>
      </c>
      <c r="BJ1430" s="18" t="s">
        <v>83</v>
      </c>
      <c r="BK1430" s="200">
        <f>ROUND(I1430*H1430,2)</f>
        <v>0</v>
      </c>
      <c r="BL1430" s="18" t="s">
        <v>178</v>
      </c>
      <c r="BM1430" s="199" t="s">
        <v>2351</v>
      </c>
    </row>
    <row r="1431" spans="1:65" s="2" customFormat="1" ht="16.5" customHeight="1">
      <c r="A1431" s="35"/>
      <c r="B1431" s="36"/>
      <c r="C1431" s="234" t="s">
        <v>1448</v>
      </c>
      <c r="D1431" s="234" t="s">
        <v>218</v>
      </c>
      <c r="E1431" s="235" t="s">
        <v>2352</v>
      </c>
      <c r="F1431" s="236" t="s">
        <v>2353</v>
      </c>
      <c r="G1431" s="237" t="s">
        <v>273</v>
      </c>
      <c r="H1431" s="238">
        <v>16</v>
      </c>
      <c r="I1431" s="239"/>
      <c r="J1431" s="240">
        <f>ROUND(I1431*H1431,2)</f>
        <v>0</v>
      </c>
      <c r="K1431" s="236" t="s">
        <v>143</v>
      </c>
      <c r="L1431" s="241"/>
      <c r="M1431" s="242" t="s">
        <v>19</v>
      </c>
      <c r="N1431" s="243" t="s">
        <v>46</v>
      </c>
      <c r="O1431" s="65"/>
      <c r="P1431" s="197">
        <f>O1431*H1431</f>
        <v>0</v>
      </c>
      <c r="Q1431" s="197">
        <v>0</v>
      </c>
      <c r="R1431" s="197">
        <f>Q1431*H1431</f>
        <v>0</v>
      </c>
      <c r="S1431" s="197">
        <v>0</v>
      </c>
      <c r="T1431" s="198">
        <f>S1431*H1431</f>
        <v>0</v>
      </c>
      <c r="U1431" s="35"/>
      <c r="V1431" s="35"/>
      <c r="W1431" s="35"/>
      <c r="X1431" s="35"/>
      <c r="Y1431" s="35"/>
      <c r="Z1431" s="35"/>
      <c r="AA1431" s="35"/>
      <c r="AB1431" s="35"/>
      <c r="AC1431" s="35"/>
      <c r="AD1431" s="35"/>
      <c r="AE1431" s="35"/>
      <c r="AR1431" s="199" t="s">
        <v>207</v>
      </c>
      <c r="AT1431" s="199" t="s">
        <v>218</v>
      </c>
      <c r="AU1431" s="199" t="s">
        <v>85</v>
      </c>
      <c r="AY1431" s="18" t="s">
        <v>137</v>
      </c>
      <c r="BE1431" s="200">
        <f>IF(N1431="základní",J1431,0)</f>
        <v>0</v>
      </c>
      <c r="BF1431" s="200">
        <f>IF(N1431="snížená",J1431,0)</f>
        <v>0</v>
      </c>
      <c r="BG1431" s="200">
        <f>IF(N1431="zákl. přenesená",J1431,0)</f>
        <v>0</v>
      </c>
      <c r="BH1431" s="200">
        <f>IF(N1431="sníž. přenesená",J1431,0)</f>
        <v>0</v>
      </c>
      <c r="BI1431" s="200">
        <f>IF(N1431="nulová",J1431,0)</f>
        <v>0</v>
      </c>
      <c r="BJ1431" s="18" t="s">
        <v>83</v>
      </c>
      <c r="BK1431" s="200">
        <f>ROUND(I1431*H1431,2)</f>
        <v>0</v>
      </c>
      <c r="BL1431" s="18" t="s">
        <v>178</v>
      </c>
      <c r="BM1431" s="199" t="s">
        <v>2354</v>
      </c>
    </row>
    <row r="1432" spans="2:51" s="15" customFormat="1" ht="11.25">
      <c r="B1432" s="224"/>
      <c r="C1432" s="225"/>
      <c r="D1432" s="203" t="s">
        <v>145</v>
      </c>
      <c r="E1432" s="226" t="s">
        <v>19</v>
      </c>
      <c r="F1432" s="227" t="s">
        <v>2355</v>
      </c>
      <c r="G1432" s="225"/>
      <c r="H1432" s="226" t="s">
        <v>19</v>
      </c>
      <c r="I1432" s="228"/>
      <c r="J1432" s="225"/>
      <c r="K1432" s="225"/>
      <c r="L1432" s="229"/>
      <c r="M1432" s="230"/>
      <c r="N1432" s="231"/>
      <c r="O1432" s="231"/>
      <c r="P1432" s="231"/>
      <c r="Q1432" s="231"/>
      <c r="R1432" s="231"/>
      <c r="S1432" s="231"/>
      <c r="T1432" s="232"/>
      <c r="AT1432" s="233" t="s">
        <v>145</v>
      </c>
      <c r="AU1432" s="233" t="s">
        <v>85</v>
      </c>
      <c r="AV1432" s="15" t="s">
        <v>83</v>
      </c>
      <c r="AW1432" s="15" t="s">
        <v>35</v>
      </c>
      <c r="AX1432" s="15" t="s">
        <v>75</v>
      </c>
      <c r="AY1432" s="233" t="s">
        <v>137</v>
      </c>
    </row>
    <row r="1433" spans="2:51" s="13" customFormat="1" ht="11.25">
      <c r="B1433" s="201"/>
      <c r="C1433" s="202"/>
      <c r="D1433" s="203" t="s">
        <v>145</v>
      </c>
      <c r="E1433" s="204" t="s">
        <v>19</v>
      </c>
      <c r="F1433" s="205" t="s">
        <v>2356</v>
      </c>
      <c r="G1433" s="202"/>
      <c r="H1433" s="206">
        <v>16</v>
      </c>
      <c r="I1433" s="207"/>
      <c r="J1433" s="202"/>
      <c r="K1433" s="202"/>
      <c r="L1433" s="208"/>
      <c r="M1433" s="209"/>
      <c r="N1433" s="210"/>
      <c r="O1433" s="210"/>
      <c r="P1433" s="210"/>
      <c r="Q1433" s="210"/>
      <c r="R1433" s="210"/>
      <c r="S1433" s="210"/>
      <c r="T1433" s="211"/>
      <c r="AT1433" s="212" t="s">
        <v>145</v>
      </c>
      <c r="AU1433" s="212" t="s">
        <v>85</v>
      </c>
      <c r="AV1433" s="13" t="s">
        <v>85</v>
      </c>
      <c r="AW1433" s="13" t="s">
        <v>35</v>
      </c>
      <c r="AX1433" s="13" t="s">
        <v>75</v>
      </c>
      <c r="AY1433" s="212" t="s">
        <v>137</v>
      </c>
    </row>
    <row r="1434" spans="2:51" s="14" customFormat="1" ht="11.25">
      <c r="B1434" s="213"/>
      <c r="C1434" s="214"/>
      <c r="D1434" s="203" t="s">
        <v>145</v>
      </c>
      <c r="E1434" s="215" t="s">
        <v>19</v>
      </c>
      <c r="F1434" s="216" t="s">
        <v>147</v>
      </c>
      <c r="G1434" s="214"/>
      <c r="H1434" s="217">
        <v>16</v>
      </c>
      <c r="I1434" s="218"/>
      <c r="J1434" s="214"/>
      <c r="K1434" s="214"/>
      <c r="L1434" s="219"/>
      <c r="M1434" s="220"/>
      <c r="N1434" s="221"/>
      <c r="O1434" s="221"/>
      <c r="P1434" s="221"/>
      <c r="Q1434" s="221"/>
      <c r="R1434" s="221"/>
      <c r="S1434" s="221"/>
      <c r="T1434" s="222"/>
      <c r="AT1434" s="223" t="s">
        <v>145</v>
      </c>
      <c r="AU1434" s="223" t="s">
        <v>85</v>
      </c>
      <c r="AV1434" s="14" t="s">
        <v>144</v>
      </c>
      <c r="AW1434" s="14" t="s">
        <v>35</v>
      </c>
      <c r="AX1434" s="14" t="s">
        <v>83</v>
      </c>
      <c r="AY1434" s="223" t="s">
        <v>137</v>
      </c>
    </row>
    <row r="1435" spans="1:65" s="2" customFormat="1" ht="16.5" customHeight="1">
      <c r="A1435" s="35"/>
      <c r="B1435" s="36"/>
      <c r="C1435" s="234" t="s">
        <v>2357</v>
      </c>
      <c r="D1435" s="234" t="s">
        <v>218</v>
      </c>
      <c r="E1435" s="235" t="s">
        <v>558</v>
      </c>
      <c r="F1435" s="236" t="s">
        <v>559</v>
      </c>
      <c r="G1435" s="237" t="s">
        <v>177</v>
      </c>
      <c r="H1435" s="238">
        <v>2.703</v>
      </c>
      <c r="I1435" s="239"/>
      <c r="J1435" s="240">
        <f aca="true" t="shared" si="110" ref="J1435:J1443">ROUND(I1435*H1435,2)</f>
        <v>0</v>
      </c>
      <c r="K1435" s="236" t="s">
        <v>143</v>
      </c>
      <c r="L1435" s="241"/>
      <c r="M1435" s="242" t="s">
        <v>19</v>
      </c>
      <c r="N1435" s="243" t="s">
        <v>46</v>
      </c>
      <c r="O1435" s="65"/>
      <c r="P1435" s="197">
        <f aca="true" t="shared" si="111" ref="P1435:P1443">O1435*H1435</f>
        <v>0</v>
      </c>
      <c r="Q1435" s="197">
        <v>0</v>
      </c>
      <c r="R1435" s="197">
        <f aca="true" t="shared" si="112" ref="R1435:R1443">Q1435*H1435</f>
        <v>0</v>
      </c>
      <c r="S1435" s="197">
        <v>0</v>
      </c>
      <c r="T1435" s="198">
        <f aca="true" t="shared" si="113" ref="T1435:T1443">S1435*H1435</f>
        <v>0</v>
      </c>
      <c r="U1435" s="35"/>
      <c r="V1435" s="35"/>
      <c r="W1435" s="35"/>
      <c r="X1435" s="35"/>
      <c r="Y1435" s="35"/>
      <c r="Z1435" s="35"/>
      <c r="AA1435" s="35"/>
      <c r="AB1435" s="35"/>
      <c r="AC1435" s="35"/>
      <c r="AD1435" s="35"/>
      <c r="AE1435" s="35"/>
      <c r="AR1435" s="199" t="s">
        <v>207</v>
      </c>
      <c r="AT1435" s="199" t="s">
        <v>218</v>
      </c>
      <c r="AU1435" s="199" t="s">
        <v>85</v>
      </c>
      <c r="AY1435" s="18" t="s">
        <v>137</v>
      </c>
      <c r="BE1435" s="200">
        <f aca="true" t="shared" si="114" ref="BE1435:BE1443">IF(N1435="základní",J1435,0)</f>
        <v>0</v>
      </c>
      <c r="BF1435" s="200">
        <f aca="true" t="shared" si="115" ref="BF1435:BF1443">IF(N1435="snížená",J1435,0)</f>
        <v>0</v>
      </c>
      <c r="BG1435" s="200">
        <f aca="true" t="shared" si="116" ref="BG1435:BG1443">IF(N1435="zákl. přenesená",J1435,0)</f>
        <v>0</v>
      </c>
      <c r="BH1435" s="200">
        <f aca="true" t="shared" si="117" ref="BH1435:BH1443">IF(N1435="sníž. přenesená",J1435,0)</f>
        <v>0</v>
      </c>
      <c r="BI1435" s="200">
        <f aca="true" t="shared" si="118" ref="BI1435:BI1443">IF(N1435="nulová",J1435,0)</f>
        <v>0</v>
      </c>
      <c r="BJ1435" s="18" t="s">
        <v>83</v>
      </c>
      <c r="BK1435" s="200">
        <f aca="true" t="shared" si="119" ref="BK1435:BK1443">ROUND(I1435*H1435,2)</f>
        <v>0</v>
      </c>
      <c r="BL1435" s="18" t="s">
        <v>178</v>
      </c>
      <c r="BM1435" s="199" t="s">
        <v>2358</v>
      </c>
    </row>
    <row r="1436" spans="1:65" s="2" customFormat="1" ht="16.5" customHeight="1">
      <c r="A1436" s="35"/>
      <c r="B1436" s="36"/>
      <c r="C1436" s="234" t="s">
        <v>1452</v>
      </c>
      <c r="D1436" s="234" t="s">
        <v>218</v>
      </c>
      <c r="E1436" s="235" t="s">
        <v>2359</v>
      </c>
      <c r="F1436" s="236" t="s">
        <v>2360</v>
      </c>
      <c r="G1436" s="237" t="s">
        <v>177</v>
      </c>
      <c r="H1436" s="238">
        <v>14.66</v>
      </c>
      <c r="I1436" s="239"/>
      <c r="J1436" s="240">
        <f t="shared" si="110"/>
        <v>0</v>
      </c>
      <c r="K1436" s="236" t="s">
        <v>143</v>
      </c>
      <c r="L1436" s="241"/>
      <c r="M1436" s="242" t="s">
        <v>19</v>
      </c>
      <c r="N1436" s="243" t="s">
        <v>46</v>
      </c>
      <c r="O1436" s="65"/>
      <c r="P1436" s="197">
        <f t="shared" si="111"/>
        <v>0</v>
      </c>
      <c r="Q1436" s="197">
        <v>0</v>
      </c>
      <c r="R1436" s="197">
        <f t="shared" si="112"/>
        <v>0</v>
      </c>
      <c r="S1436" s="197">
        <v>0</v>
      </c>
      <c r="T1436" s="198">
        <f t="shared" si="113"/>
        <v>0</v>
      </c>
      <c r="U1436" s="35"/>
      <c r="V1436" s="35"/>
      <c r="W1436" s="35"/>
      <c r="X1436" s="35"/>
      <c r="Y1436" s="35"/>
      <c r="Z1436" s="35"/>
      <c r="AA1436" s="35"/>
      <c r="AB1436" s="35"/>
      <c r="AC1436" s="35"/>
      <c r="AD1436" s="35"/>
      <c r="AE1436" s="35"/>
      <c r="AR1436" s="199" t="s">
        <v>207</v>
      </c>
      <c r="AT1436" s="199" t="s">
        <v>218</v>
      </c>
      <c r="AU1436" s="199" t="s">
        <v>85</v>
      </c>
      <c r="AY1436" s="18" t="s">
        <v>137</v>
      </c>
      <c r="BE1436" s="200">
        <f t="shared" si="114"/>
        <v>0</v>
      </c>
      <c r="BF1436" s="200">
        <f t="shared" si="115"/>
        <v>0</v>
      </c>
      <c r="BG1436" s="200">
        <f t="shared" si="116"/>
        <v>0</v>
      </c>
      <c r="BH1436" s="200">
        <f t="shared" si="117"/>
        <v>0</v>
      </c>
      <c r="BI1436" s="200">
        <f t="shared" si="118"/>
        <v>0</v>
      </c>
      <c r="BJ1436" s="18" t="s">
        <v>83</v>
      </c>
      <c r="BK1436" s="200">
        <f t="shared" si="119"/>
        <v>0</v>
      </c>
      <c r="BL1436" s="18" t="s">
        <v>178</v>
      </c>
      <c r="BM1436" s="199" t="s">
        <v>2361</v>
      </c>
    </row>
    <row r="1437" spans="1:65" s="2" customFormat="1" ht="16.5" customHeight="1">
      <c r="A1437" s="35"/>
      <c r="B1437" s="36"/>
      <c r="C1437" s="234" t="s">
        <v>2362</v>
      </c>
      <c r="D1437" s="234" t="s">
        <v>218</v>
      </c>
      <c r="E1437" s="235" t="s">
        <v>609</v>
      </c>
      <c r="F1437" s="236" t="s">
        <v>610</v>
      </c>
      <c r="G1437" s="237" t="s">
        <v>177</v>
      </c>
      <c r="H1437" s="238">
        <v>1.146</v>
      </c>
      <c r="I1437" s="239"/>
      <c r="J1437" s="240">
        <f t="shared" si="110"/>
        <v>0</v>
      </c>
      <c r="K1437" s="236" t="s">
        <v>143</v>
      </c>
      <c r="L1437" s="241"/>
      <c r="M1437" s="242" t="s">
        <v>19</v>
      </c>
      <c r="N1437" s="243" t="s">
        <v>46</v>
      </c>
      <c r="O1437" s="65"/>
      <c r="P1437" s="197">
        <f t="shared" si="111"/>
        <v>0</v>
      </c>
      <c r="Q1437" s="197">
        <v>0</v>
      </c>
      <c r="R1437" s="197">
        <f t="shared" si="112"/>
        <v>0</v>
      </c>
      <c r="S1437" s="197">
        <v>0</v>
      </c>
      <c r="T1437" s="198">
        <f t="shared" si="113"/>
        <v>0</v>
      </c>
      <c r="U1437" s="35"/>
      <c r="V1437" s="35"/>
      <c r="W1437" s="35"/>
      <c r="X1437" s="35"/>
      <c r="Y1437" s="35"/>
      <c r="Z1437" s="35"/>
      <c r="AA1437" s="35"/>
      <c r="AB1437" s="35"/>
      <c r="AC1437" s="35"/>
      <c r="AD1437" s="35"/>
      <c r="AE1437" s="35"/>
      <c r="AR1437" s="199" t="s">
        <v>207</v>
      </c>
      <c r="AT1437" s="199" t="s">
        <v>218</v>
      </c>
      <c r="AU1437" s="199" t="s">
        <v>85</v>
      </c>
      <c r="AY1437" s="18" t="s">
        <v>137</v>
      </c>
      <c r="BE1437" s="200">
        <f t="shared" si="114"/>
        <v>0</v>
      </c>
      <c r="BF1437" s="200">
        <f t="shared" si="115"/>
        <v>0</v>
      </c>
      <c r="BG1437" s="200">
        <f t="shared" si="116"/>
        <v>0</v>
      </c>
      <c r="BH1437" s="200">
        <f t="shared" si="117"/>
        <v>0</v>
      </c>
      <c r="BI1437" s="200">
        <f t="shared" si="118"/>
        <v>0</v>
      </c>
      <c r="BJ1437" s="18" t="s">
        <v>83</v>
      </c>
      <c r="BK1437" s="200">
        <f t="shared" si="119"/>
        <v>0</v>
      </c>
      <c r="BL1437" s="18" t="s">
        <v>178</v>
      </c>
      <c r="BM1437" s="199" t="s">
        <v>2363</v>
      </c>
    </row>
    <row r="1438" spans="1:65" s="2" customFormat="1" ht="16.5" customHeight="1">
      <c r="A1438" s="35"/>
      <c r="B1438" s="36"/>
      <c r="C1438" s="234" t="s">
        <v>1457</v>
      </c>
      <c r="D1438" s="234" t="s">
        <v>218</v>
      </c>
      <c r="E1438" s="235" t="s">
        <v>2364</v>
      </c>
      <c r="F1438" s="236" t="s">
        <v>2365</v>
      </c>
      <c r="G1438" s="237" t="s">
        <v>177</v>
      </c>
      <c r="H1438" s="238">
        <v>3.767</v>
      </c>
      <c r="I1438" s="239"/>
      <c r="J1438" s="240">
        <f t="shared" si="110"/>
        <v>0</v>
      </c>
      <c r="K1438" s="236" t="s">
        <v>143</v>
      </c>
      <c r="L1438" s="241"/>
      <c r="M1438" s="242" t="s">
        <v>19</v>
      </c>
      <c r="N1438" s="243" t="s">
        <v>46</v>
      </c>
      <c r="O1438" s="65"/>
      <c r="P1438" s="197">
        <f t="shared" si="111"/>
        <v>0</v>
      </c>
      <c r="Q1438" s="197">
        <v>0</v>
      </c>
      <c r="R1438" s="197">
        <f t="shared" si="112"/>
        <v>0</v>
      </c>
      <c r="S1438" s="197">
        <v>0</v>
      </c>
      <c r="T1438" s="198">
        <f t="shared" si="113"/>
        <v>0</v>
      </c>
      <c r="U1438" s="35"/>
      <c r="V1438" s="35"/>
      <c r="W1438" s="35"/>
      <c r="X1438" s="35"/>
      <c r="Y1438" s="35"/>
      <c r="Z1438" s="35"/>
      <c r="AA1438" s="35"/>
      <c r="AB1438" s="35"/>
      <c r="AC1438" s="35"/>
      <c r="AD1438" s="35"/>
      <c r="AE1438" s="35"/>
      <c r="AR1438" s="199" t="s">
        <v>207</v>
      </c>
      <c r="AT1438" s="199" t="s">
        <v>218</v>
      </c>
      <c r="AU1438" s="199" t="s">
        <v>85</v>
      </c>
      <c r="AY1438" s="18" t="s">
        <v>137</v>
      </c>
      <c r="BE1438" s="200">
        <f t="shared" si="114"/>
        <v>0</v>
      </c>
      <c r="BF1438" s="200">
        <f t="shared" si="115"/>
        <v>0</v>
      </c>
      <c r="BG1438" s="200">
        <f t="shared" si="116"/>
        <v>0</v>
      </c>
      <c r="BH1438" s="200">
        <f t="shared" si="117"/>
        <v>0</v>
      </c>
      <c r="BI1438" s="200">
        <f t="shared" si="118"/>
        <v>0</v>
      </c>
      <c r="BJ1438" s="18" t="s">
        <v>83</v>
      </c>
      <c r="BK1438" s="200">
        <f t="shared" si="119"/>
        <v>0</v>
      </c>
      <c r="BL1438" s="18" t="s">
        <v>178</v>
      </c>
      <c r="BM1438" s="199" t="s">
        <v>2366</v>
      </c>
    </row>
    <row r="1439" spans="1:65" s="2" customFormat="1" ht="16.5" customHeight="1">
      <c r="A1439" s="35"/>
      <c r="B1439" s="36"/>
      <c r="C1439" s="234" t="s">
        <v>2367</v>
      </c>
      <c r="D1439" s="234" t="s">
        <v>218</v>
      </c>
      <c r="E1439" s="235" t="s">
        <v>2359</v>
      </c>
      <c r="F1439" s="236" t="s">
        <v>2360</v>
      </c>
      <c r="G1439" s="237" t="s">
        <v>177</v>
      </c>
      <c r="H1439" s="238">
        <v>6.499</v>
      </c>
      <c r="I1439" s="239"/>
      <c r="J1439" s="240">
        <f t="shared" si="110"/>
        <v>0</v>
      </c>
      <c r="K1439" s="236" t="s">
        <v>143</v>
      </c>
      <c r="L1439" s="241"/>
      <c r="M1439" s="242" t="s">
        <v>19</v>
      </c>
      <c r="N1439" s="243" t="s">
        <v>46</v>
      </c>
      <c r="O1439" s="65"/>
      <c r="P1439" s="197">
        <f t="shared" si="111"/>
        <v>0</v>
      </c>
      <c r="Q1439" s="197">
        <v>0</v>
      </c>
      <c r="R1439" s="197">
        <f t="shared" si="112"/>
        <v>0</v>
      </c>
      <c r="S1439" s="197">
        <v>0</v>
      </c>
      <c r="T1439" s="198">
        <f t="shared" si="113"/>
        <v>0</v>
      </c>
      <c r="U1439" s="35"/>
      <c r="V1439" s="35"/>
      <c r="W1439" s="35"/>
      <c r="X1439" s="35"/>
      <c r="Y1439" s="35"/>
      <c r="Z1439" s="35"/>
      <c r="AA1439" s="35"/>
      <c r="AB1439" s="35"/>
      <c r="AC1439" s="35"/>
      <c r="AD1439" s="35"/>
      <c r="AE1439" s="35"/>
      <c r="AR1439" s="199" t="s">
        <v>207</v>
      </c>
      <c r="AT1439" s="199" t="s">
        <v>218</v>
      </c>
      <c r="AU1439" s="199" t="s">
        <v>85</v>
      </c>
      <c r="AY1439" s="18" t="s">
        <v>137</v>
      </c>
      <c r="BE1439" s="200">
        <f t="shared" si="114"/>
        <v>0</v>
      </c>
      <c r="BF1439" s="200">
        <f t="shared" si="115"/>
        <v>0</v>
      </c>
      <c r="BG1439" s="200">
        <f t="shared" si="116"/>
        <v>0</v>
      </c>
      <c r="BH1439" s="200">
        <f t="shared" si="117"/>
        <v>0</v>
      </c>
      <c r="BI1439" s="200">
        <f t="shared" si="118"/>
        <v>0</v>
      </c>
      <c r="BJ1439" s="18" t="s">
        <v>83</v>
      </c>
      <c r="BK1439" s="200">
        <f t="shared" si="119"/>
        <v>0</v>
      </c>
      <c r="BL1439" s="18" t="s">
        <v>178</v>
      </c>
      <c r="BM1439" s="199" t="s">
        <v>2368</v>
      </c>
    </row>
    <row r="1440" spans="1:65" s="2" customFormat="1" ht="16.5" customHeight="1">
      <c r="A1440" s="35"/>
      <c r="B1440" s="36"/>
      <c r="C1440" s="234" t="s">
        <v>1460</v>
      </c>
      <c r="D1440" s="234" t="s">
        <v>218</v>
      </c>
      <c r="E1440" s="235" t="s">
        <v>2369</v>
      </c>
      <c r="F1440" s="236" t="s">
        <v>2370</v>
      </c>
      <c r="G1440" s="237" t="s">
        <v>177</v>
      </c>
      <c r="H1440" s="238">
        <v>0.123</v>
      </c>
      <c r="I1440" s="239"/>
      <c r="J1440" s="240">
        <f t="shared" si="110"/>
        <v>0</v>
      </c>
      <c r="K1440" s="236" t="s">
        <v>143</v>
      </c>
      <c r="L1440" s="241"/>
      <c r="M1440" s="242" t="s">
        <v>19</v>
      </c>
      <c r="N1440" s="243" t="s">
        <v>46</v>
      </c>
      <c r="O1440" s="65"/>
      <c r="P1440" s="197">
        <f t="shared" si="111"/>
        <v>0</v>
      </c>
      <c r="Q1440" s="197">
        <v>0</v>
      </c>
      <c r="R1440" s="197">
        <f t="shared" si="112"/>
        <v>0</v>
      </c>
      <c r="S1440" s="197">
        <v>0</v>
      </c>
      <c r="T1440" s="198">
        <f t="shared" si="113"/>
        <v>0</v>
      </c>
      <c r="U1440" s="35"/>
      <c r="V1440" s="35"/>
      <c r="W1440" s="35"/>
      <c r="X1440" s="35"/>
      <c r="Y1440" s="35"/>
      <c r="Z1440" s="35"/>
      <c r="AA1440" s="35"/>
      <c r="AB1440" s="35"/>
      <c r="AC1440" s="35"/>
      <c r="AD1440" s="35"/>
      <c r="AE1440" s="35"/>
      <c r="AR1440" s="199" t="s">
        <v>207</v>
      </c>
      <c r="AT1440" s="199" t="s">
        <v>218</v>
      </c>
      <c r="AU1440" s="199" t="s">
        <v>85</v>
      </c>
      <c r="AY1440" s="18" t="s">
        <v>137</v>
      </c>
      <c r="BE1440" s="200">
        <f t="shared" si="114"/>
        <v>0</v>
      </c>
      <c r="BF1440" s="200">
        <f t="shared" si="115"/>
        <v>0</v>
      </c>
      <c r="BG1440" s="200">
        <f t="shared" si="116"/>
        <v>0</v>
      </c>
      <c r="BH1440" s="200">
        <f t="shared" si="117"/>
        <v>0</v>
      </c>
      <c r="BI1440" s="200">
        <f t="shared" si="118"/>
        <v>0</v>
      </c>
      <c r="BJ1440" s="18" t="s">
        <v>83</v>
      </c>
      <c r="BK1440" s="200">
        <f t="shared" si="119"/>
        <v>0</v>
      </c>
      <c r="BL1440" s="18" t="s">
        <v>178</v>
      </c>
      <c r="BM1440" s="199" t="s">
        <v>2371</v>
      </c>
    </row>
    <row r="1441" spans="1:65" s="2" customFormat="1" ht="16.5" customHeight="1">
      <c r="A1441" s="35"/>
      <c r="B1441" s="36"/>
      <c r="C1441" s="234" t="s">
        <v>2372</v>
      </c>
      <c r="D1441" s="234" t="s">
        <v>218</v>
      </c>
      <c r="E1441" s="235" t="s">
        <v>2373</v>
      </c>
      <c r="F1441" s="236" t="s">
        <v>2374</v>
      </c>
      <c r="G1441" s="237" t="s">
        <v>177</v>
      </c>
      <c r="H1441" s="238">
        <v>0.066</v>
      </c>
      <c r="I1441" s="239"/>
      <c r="J1441" s="240">
        <f t="shared" si="110"/>
        <v>0</v>
      </c>
      <c r="K1441" s="236" t="s">
        <v>19</v>
      </c>
      <c r="L1441" s="241"/>
      <c r="M1441" s="242" t="s">
        <v>19</v>
      </c>
      <c r="N1441" s="243" t="s">
        <v>46</v>
      </c>
      <c r="O1441" s="65"/>
      <c r="P1441" s="197">
        <f t="shared" si="111"/>
        <v>0</v>
      </c>
      <c r="Q1441" s="197">
        <v>0</v>
      </c>
      <c r="R1441" s="197">
        <f t="shared" si="112"/>
        <v>0</v>
      </c>
      <c r="S1441" s="197">
        <v>0</v>
      </c>
      <c r="T1441" s="198">
        <f t="shared" si="113"/>
        <v>0</v>
      </c>
      <c r="U1441" s="35"/>
      <c r="V1441" s="35"/>
      <c r="W1441" s="35"/>
      <c r="X1441" s="35"/>
      <c r="Y1441" s="35"/>
      <c r="Z1441" s="35"/>
      <c r="AA1441" s="35"/>
      <c r="AB1441" s="35"/>
      <c r="AC1441" s="35"/>
      <c r="AD1441" s="35"/>
      <c r="AE1441" s="35"/>
      <c r="AR1441" s="199" t="s">
        <v>207</v>
      </c>
      <c r="AT1441" s="199" t="s">
        <v>218</v>
      </c>
      <c r="AU1441" s="199" t="s">
        <v>85</v>
      </c>
      <c r="AY1441" s="18" t="s">
        <v>137</v>
      </c>
      <c r="BE1441" s="200">
        <f t="shared" si="114"/>
        <v>0</v>
      </c>
      <c r="BF1441" s="200">
        <f t="shared" si="115"/>
        <v>0</v>
      </c>
      <c r="BG1441" s="200">
        <f t="shared" si="116"/>
        <v>0</v>
      </c>
      <c r="BH1441" s="200">
        <f t="shared" si="117"/>
        <v>0</v>
      </c>
      <c r="BI1441" s="200">
        <f t="shared" si="118"/>
        <v>0</v>
      </c>
      <c r="BJ1441" s="18" t="s">
        <v>83</v>
      </c>
      <c r="BK1441" s="200">
        <f t="shared" si="119"/>
        <v>0</v>
      </c>
      <c r="BL1441" s="18" t="s">
        <v>178</v>
      </c>
      <c r="BM1441" s="199" t="s">
        <v>2375</v>
      </c>
    </row>
    <row r="1442" spans="1:65" s="2" customFormat="1" ht="16.5" customHeight="1">
      <c r="A1442" s="35"/>
      <c r="B1442" s="36"/>
      <c r="C1442" s="234" t="s">
        <v>1462</v>
      </c>
      <c r="D1442" s="234" t="s">
        <v>218</v>
      </c>
      <c r="E1442" s="235" t="s">
        <v>2376</v>
      </c>
      <c r="F1442" s="236" t="s">
        <v>2377</v>
      </c>
      <c r="G1442" s="237" t="s">
        <v>177</v>
      </c>
      <c r="H1442" s="238">
        <v>1.382</v>
      </c>
      <c r="I1442" s="239"/>
      <c r="J1442" s="240">
        <f t="shared" si="110"/>
        <v>0</v>
      </c>
      <c r="K1442" s="236" t="s">
        <v>19</v>
      </c>
      <c r="L1442" s="241"/>
      <c r="M1442" s="242" t="s">
        <v>19</v>
      </c>
      <c r="N1442" s="243" t="s">
        <v>46</v>
      </c>
      <c r="O1442" s="65"/>
      <c r="P1442" s="197">
        <f t="shared" si="111"/>
        <v>0</v>
      </c>
      <c r="Q1442" s="197">
        <v>0</v>
      </c>
      <c r="R1442" s="197">
        <f t="shared" si="112"/>
        <v>0</v>
      </c>
      <c r="S1442" s="197">
        <v>0</v>
      </c>
      <c r="T1442" s="198">
        <f t="shared" si="113"/>
        <v>0</v>
      </c>
      <c r="U1442" s="35"/>
      <c r="V1442" s="35"/>
      <c r="W1442" s="35"/>
      <c r="X1442" s="35"/>
      <c r="Y1442" s="35"/>
      <c r="Z1442" s="35"/>
      <c r="AA1442" s="35"/>
      <c r="AB1442" s="35"/>
      <c r="AC1442" s="35"/>
      <c r="AD1442" s="35"/>
      <c r="AE1442" s="35"/>
      <c r="AR1442" s="199" t="s">
        <v>207</v>
      </c>
      <c r="AT1442" s="199" t="s">
        <v>218</v>
      </c>
      <c r="AU1442" s="199" t="s">
        <v>85</v>
      </c>
      <c r="AY1442" s="18" t="s">
        <v>137</v>
      </c>
      <c r="BE1442" s="200">
        <f t="shared" si="114"/>
        <v>0</v>
      </c>
      <c r="BF1442" s="200">
        <f t="shared" si="115"/>
        <v>0</v>
      </c>
      <c r="BG1442" s="200">
        <f t="shared" si="116"/>
        <v>0</v>
      </c>
      <c r="BH1442" s="200">
        <f t="shared" si="117"/>
        <v>0</v>
      </c>
      <c r="BI1442" s="200">
        <f t="shared" si="118"/>
        <v>0</v>
      </c>
      <c r="BJ1442" s="18" t="s">
        <v>83</v>
      </c>
      <c r="BK1442" s="200">
        <f t="shared" si="119"/>
        <v>0</v>
      </c>
      <c r="BL1442" s="18" t="s">
        <v>178</v>
      </c>
      <c r="BM1442" s="199" t="s">
        <v>2378</v>
      </c>
    </row>
    <row r="1443" spans="1:65" s="2" customFormat="1" ht="16.5" customHeight="1">
      <c r="A1443" s="35"/>
      <c r="B1443" s="36"/>
      <c r="C1443" s="188" t="s">
        <v>2379</v>
      </c>
      <c r="D1443" s="188" t="s">
        <v>139</v>
      </c>
      <c r="E1443" s="189" t="s">
        <v>1987</v>
      </c>
      <c r="F1443" s="190" t="s">
        <v>1988</v>
      </c>
      <c r="G1443" s="191" t="s">
        <v>177</v>
      </c>
      <c r="H1443" s="192">
        <v>36.295</v>
      </c>
      <c r="I1443" s="193"/>
      <c r="J1443" s="194">
        <f t="shared" si="110"/>
        <v>0</v>
      </c>
      <c r="K1443" s="190" t="s">
        <v>19</v>
      </c>
      <c r="L1443" s="40"/>
      <c r="M1443" s="195" t="s">
        <v>19</v>
      </c>
      <c r="N1443" s="196" t="s">
        <v>46</v>
      </c>
      <c r="O1443" s="65"/>
      <c r="P1443" s="197">
        <f t="shared" si="111"/>
        <v>0</v>
      </c>
      <c r="Q1443" s="197">
        <v>0</v>
      </c>
      <c r="R1443" s="197">
        <f t="shared" si="112"/>
        <v>0</v>
      </c>
      <c r="S1443" s="197">
        <v>0</v>
      </c>
      <c r="T1443" s="198">
        <f t="shared" si="113"/>
        <v>0</v>
      </c>
      <c r="U1443" s="35"/>
      <c r="V1443" s="35"/>
      <c r="W1443" s="35"/>
      <c r="X1443" s="35"/>
      <c r="Y1443" s="35"/>
      <c r="Z1443" s="35"/>
      <c r="AA1443" s="35"/>
      <c r="AB1443" s="35"/>
      <c r="AC1443" s="35"/>
      <c r="AD1443" s="35"/>
      <c r="AE1443" s="35"/>
      <c r="AR1443" s="199" t="s">
        <v>178</v>
      </c>
      <c r="AT1443" s="199" t="s">
        <v>139</v>
      </c>
      <c r="AU1443" s="199" t="s">
        <v>85</v>
      </c>
      <c r="AY1443" s="18" t="s">
        <v>137</v>
      </c>
      <c r="BE1443" s="200">
        <f t="shared" si="114"/>
        <v>0</v>
      </c>
      <c r="BF1443" s="200">
        <f t="shared" si="115"/>
        <v>0</v>
      </c>
      <c r="BG1443" s="200">
        <f t="shared" si="116"/>
        <v>0</v>
      </c>
      <c r="BH1443" s="200">
        <f t="shared" si="117"/>
        <v>0</v>
      </c>
      <c r="BI1443" s="200">
        <f t="shared" si="118"/>
        <v>0</v>
      </c>
      <c r="BJ1443" s="18" t="s">
        <v>83</v>
      </c>
      <c r="BK1443" s="200">
        <f t="shared" si="119"/>
        <v>0</v>
      </c>
      <c r="BL1443" s="18" t="s">
        <v>178</v>
      </c>
      <c r="BM1443" s="199" t="s">
        <v>2380</v>
      </c>
    </row>
    <row r="1444" spans="2:63" s="12" customFormat="1" ht="22.9" customHeight="1">
      <c r="B1444" s="172"/>
      <c r="C1444" s="173"/>
      <c r="D1444" s="174" t="s">
        <v>74</v>
      </c>
      <c r="E1444" s="186" t="s">
        <v>2381</v>
      </c>
      <c r="F1444" s="186" t="s">
        <v>2382</v>
      </c>
      <c r="G1444" s="173"/>
      <c r="H1444" s="173"/>
      <c r="I1444" s="176"/>
      <c r="J1444" s="187">
        <f>BK1444</f>
        <v>0</v>
      </c>
      <c r="K1444" s="173"/>
      <c r="L1444" s="178"/>
      <c r="M1444" s="179"/>
      <c r="N1444" s="180"/>
      <c r="O1444" s="180"/>
      <c r="P1444" s="181">
        <f>SUM(P1445:P1465)</f>
        <v>0</v>
      </c>
      <c r="Q1444" s="180"/>
      <c r="R1444" s="181">
        <f>SUM(R1445:R1465)</f>
        <v>0</v>
      </c>
      <c r="S1444" s="180"/>
      <c r="T1444" s="182">
        <f>SUM(T1445:T1465)</f>
        <v>0</v>
      </c>
      <c r="AR1444" s="183" t="s">
        <v>83</v>
      </c>
      <c r="AT1444" s="184" t="s">
        <v>74</v>
      </c>
      <c r="AU1444" s="184" t="s">
        <v>83</v>
      </c>
      <c r="AY1444" s="183" t="s">
        <v>137</v>
      </c>
      <c r="BK1444" s="185">
        <f>SUM(BK1445:BK1465)</f>
        <v>0</v>
      </c>
    </row>
    <row r="1445" spans="1:65" s="2" customFormat="1" ht="16.5" customHeight="1">
      <c r="A1445" s="35"/>
      <c r="B1445" s="36"/>
      <c r="C1445" s="188" t="s">
        <v>1468</v>
      </c>
      <c r="D1445" s="188" t="s">
        <v>139</v>
      </c>
      <c r="E1445" s="189" t="s">
        <v>2383</v>
      </c>
      <c r="F1445" s="190" t="s">
        <v>2384</v>
      </c>
      <c r="G1445" s="191" t="s">
        <v>1229</v>
      </c>
      <c r="H1445" s="192">
        <v>231.76</v>
      </c>
      <c r="I1445" s="193"/>
      <c r="J1445" s="194">
        <f>ROUND(I1445*H1445,2)</f>
        <v>0</v>
      </c>
      <c r="K1445" s="190" t="s">
        <v>143</v>
      </c>
      <c r="L1445" s="40"/>
      <c r="M1445" s="195" t="s">
        <v>19</v>
      </c>
      <c r="N1445" s="196" t="s">
        <v>46</v>
      </c>
      <c r="O1445" s="65"/>
      <c r="P1445" s="197">
        <f>O1445*H1445</f>
        <v>0</v>
      </c>
      <c r="Q1445" s="197">
        <v>0</v>
      </c>
      <c r="R1445" s="197">
        <f>Q1445*H1445</f>
        <v>0</v>
      </c>
      <c r="S1445" s="197">
        <v>0</v>
      </c>
      <c r="T1445" s="198">
        <f>S1445*H1445</f>
        <v>0</v>
      </c>
      <c r="U1445" s="35"/>
      <c r="V1445" s="35"/>
      <c r="W1445" s="35"/>
      <c r="X1445" s="35"/>
      <c r="Y1445" s="35"/>
      <c r="Z1445" s="35"/>
      <c r="AA1445" s="35"/>
      <c r="AB1445" s="35"/>
      <c r="AC1445" s="35"/>
      <c r="AD1445" s="35"/>
      <c r="AE1445" s="35"/>
      <c r="AR1445" s="199" t="s">
        <v>144</v>
      </c>
      <c r="AT1445" s="199" t="s">
        <v>139</v>
      </c>
      <c r="AU1445" s="199" t="s">
        <v>85</v>
      </c>
      <c r="AY1445" s="18" t="s">
        <v>137</v>
      </c>
      <c r="BE1445" s="200">
        <f>IF(N1445="základní",J1445,0)</f>
        <v>0</v>
      </c>
      <c r="BF1445" s="200">
        <f>IF(N1445="snížená",J1445,0)</f>
        <v>0</v>
      </c>
      <c r="BG1445" s="200">
        <f>IF(N1445="zákl. přenesená",J1445,0)</f>
        <v>0</v>
      </c>
      <c r="BH1445" s="200">
        <f>IF(N1445="sníž. přenesená",J1445,0)</f>
        <v>0</v>
      </c>
      <c r="BI1445" s="200">
        <f>IF(N1445="nulová",J1445,0)</f>
        <v>0</v>
      </c>
      <c r="BJ1445" s="18" t="s">
        <v>83</v>
      </c>
      <c r="BK1445" s="200">
        <f>ROUND(I1445*H1445,2)</f>
        <v>0</v>
      </c>
      <c r="BL1445" s="18" t="s">
        <v>144</v>
      </c>
      <c r="BM1445" s="199" t="s">
        <v>2385</v>
      </c>
    </row>
    <row r="1446" spans="2:51" s="15" customFormat="1" ht="11.25">
      <c r="B1446" s="224"/>
      <c r="C1446" s="225"/>
      <c r="D1446" s="203" t="s">
        <v>145</v>
      </c>
      <c r="E1446" s="226" t="s">
        <v>19</v>
      </c>
      <c r="F1446" s="227" t="s">
        <v>2386</v>
      </c>
      <c r="G1446" s="225"/>
      <c r="H1446" s="226" t="s">
        <v>19</v>
      </c>
      <c r="I1446" s="228"/>
      <c r="J1446" s="225"/>
      <c r="K1446" s="225"/>
      <c r="L1446" s="229"/>
      <c r="M1446" s="230"/>
      <c r="N1446" s="231"/>
      <c r="O1446" s="231"/>
      <c r="P1446" s="231"/>
      <c r="Q1446" s="231"/>
      <c r="R1446" s="231"/>
      <c r="S1446" s="231"/>
      <c r="T1446" s="232"/>
      <c r="AT1446" s="233" t="s">
        <v>145</v>
      </c>
      <c r="AU1446" s="233" t="s">
        <v>85</v>
      </c>
      <c r="AV1446" s="15" t="s">
        <v>83</v>
      </c>
      <c r="AW1446" s="15" t="s">
        <v>35</v>
      </c>
      <c r="AX1446" s="15" t="s">
        <v>75</v>
      </c>
      <c r="AY1446" s="233" t="s">
        <v>137</v>
      </c>
    </row>
    <row r="1447" spans="2:51" s="13" customFormat="1" ht="11.25">
      <c r="B1447" s="201"/>
      <c r="C1447" s="202"/>
      <c r="D1447" s="203" t="s">
        <v>145</v>
      </c>
      <c r="E1447" s="204" t="s">
        <v>19</v>
      </c>
      <c r="F1447" s="205" t="s">
        <v>2387</v>
      </c>
      <c r="G1447" s="202"/>
      <c r="H1447" s="206">
        <v>227.96</v>
      </c>
      <c r="I1447" s="207"/>
      <c r="J1447" s="202"/>
      <c r="K1447" s="202"/>
      <c r="L1447" s="208"/>
      <c r="M1447" s="209"/>
      <c r="N1447" s="210"/>
      <c r="O1447" s="210"/>
      <c r="P1447" s="210"/>
      <c r="Q1447" s="210"/>
      <c r="R1447" s="210"/>
      <c r="S1447" s="210"/>
      <c r="T1447" s="211"/>
      <c r="AT1447" s="212" t="s">
        <v>145</v>
      </c>
      <c r="AU1447" s="212" t="s">
        <v>85</v>
      </c>
      <c r="AV1447" s="13" t="s">
        <v>85</v>
      </c>
      <c r="AW1447" s="13" t="s">
        <v>35</v>
      </c>
      <c r="AX1447" s="13" t="s">
        <v>75</v>
      </c>
      <c r="AY1447" s="212" t="s">
        <v>137</v>
      </c>
    </row>
    <row r="1448" spans="2:51" s="13" customFormat="1" ht="11.25">
      <c r="B1448" s="201"/>
      <c r="C1448" s="202"/>
      <c r="D1448" s="203" t="s">
        <v>145</v>
      </c>
      <c r="E1448" s="204" t="s">
        <v>19</v>
      </c>
      <c r="F1448" s="205" t="s">
        <v>2388</v>
      </c>
      <c r="G1448" s="202"/>
      <c r="H1448" s="206">
        <v>3.8</v>
      </c>
      <c r="I1448" s="207"/>
      <c r="J1448" s="202"/>
      <c r="K1448" s="202"/>
      <c r="L1448" s="208"/>
      <c r="M1448" s="209"/>
      <c r="N1448" s="210"/>
      <c r="O1448" s="210"/>
      <c r="P1448" s="210"/>
      <c r="Q1448" s="210"/>
      <c r="R1448" s="210"/>
      <c r="S1448" s="210"/>
      <c r="T1448" s="211"/>
      <c r="AT1448" s="212" t="s">
        <v>145</v>
      </c>
      <c r="AU1448" s="212" t="s">
        <v>85</v>
      </c>
      <c r="AV1448" s="13" t="s">
        <v>85</v>
      </c>
      <c r="AW1448" s="13" t="s">
        <v>35</v>
      </c>
      <c r="AX1448" s="13" t="s">
        <v>75</v>
      </c>
      <c r="AY1448" s="212" t="s">
        <v>137</v>
      </c>
    </row>
    <row r="1449" spans="2:51" s="14" customFormat="1" ht="11.25">
      <c r="B1449" s="213"/>
      <c r="C1449" s="214"/>
      <c r="D1449" s="203" t="s">
        <v>145</v>
      </c>
      <c r="E1449" s="215" t="s">
        <v>19</v>
      </c>
      <c r="F1449" s="216" t="s">
        <v>147</v>
      </c>
      <c r="G1449" s="214"/>
      <c r="H1449" s="217">
        <v>231.76000000000002</v>
      </c>
      <c r="I1449" s="218"/>
      <c r="J1449" s="214"/>
      <c r="K1449" s="214"/>
      <c r="L1449" s="219"/>
      <c r="M1449" s="220"/>
      <c r="N1449" s="221"/>
      <c r="O1449" s="221"/>
      <c r="P1449" s="221"/>
      <c r="Q1449" s="221"/>
      <c r="R1449" s="221"/>
      <c r="S1449" s="221"/>
      <c r="T1449" s="222"/>
      <c r="AT1449" s="223" t="s">
        <v>145</v>
      </c>
      <c r="AU1449" s="223" t="s">
        <v>85</v>
      </c>
      <c r="AV1449" s="14" t="s">
        <v>144</v>
      </c>
      <c r="AW1449" s="14" t="s">
        <v>35</v>
      </c>
      <c r="AX1449" s="14" t="s">
        <v>83</v>
      </c>
      <c r="AY1449" s="223" t="s">
        <v>137</v>
      </c>
    </row>
    <row r="1450" spans="1:65" s="2" customFormat="1" ht="16.5" customHeight="1">
      <c r="A1450" s="35"/>
      <c r="B1450" s="36"/>
      <c r="C1450" s="234" t="s">
        <v>2389</v>
      </c>
      <c r="D1450" s="234" t="s">
        <v>218</v>
      </c>
      <c r="E1450" s="235" t="s">
        <v>2373</v>
      </c>
      <c r="F1450" s="236" t="s">
        <v>2374</v>
      </c>
      <c r="G1450" s="237" t="s">
        <v>177</v>
      </c>
      <c r="H1450" s="238">
        <v>0.123</v>
      </c>
      <c r="I1450" s="239"/>
      <c r="J1450" s="240">
        <f>ROUND(I1450*H1450,2)</f>
        <v>0</v>
      </c>
      <c r="K1450" s="236" t="s">
        <v>19</v>
      </c>
      <c r="L1450" s="241"/>
      <c r="M1450" s="242" t="s">
        <v>19</v>
      </c>
      <c r="N1450" s="243" t="s">
        <v>46</v>
      </c>
      <c r="O1450" s="65"/>
      <c r="P1450" s="197">
        <f>O1450*H1450</f>
        <v>0</v>
      </c>
      <c r="Q1450" s="197">
        <v>0</v>
      </c>
      <c r="R1450" s="197">
        <f>Q1450*H1450</f>
        <v>0</v>
      </c>
      <c r="S1450" s="197">
        <v>0</v>
      </c>
      <c r="T1450" s="198">
        <f>S1450*H1450</f>
        <v>0</v>
      </c>
      <c r="U1450" s="35"/>
      <c r="V1450" s="35"/>
      <c r="W1450" s="35"/>
      <c r="X1450" s="35"/>
      <c r="Y1450" s="35"/>
      <c r="Z1450" s="35"/>
      <c r="AA1450" s="35"/>
      <c r="AB1450" s="35"/>
      <c r="AC1450" s="35"/>
      <c r="AD1450" s="35"/>
      <c r="AE1450" s="35"/>
      <c r="AR1450" s="199" t="s">
        <v>158</v>
      </c>
      <c r="AT1450" s="199" t="s">
        <v>218</v>
      </c>
      <c r="AU1450" s="199" t="s">
        <v>85</v>
      </c>
      <c r="AY1450" s="18" t="s">
        <v>137</v>
      </c>
      <c r="BE1450" s="200">
        <f>IF(N1450="základní",J1450,0)</f>
        <v>0</v>
      </c>
      <c r="BF1450" s="200">
        <f>IF(N1450="snížená",J1450,0)</f>
        <v>0</v>
      </c>
      <c r="BG1450" s="200">
        <f>IF(N1450="zákl. přenesená",J1450,0)</f>
        <v>0</v>
      </c>
      <c r="BH1450" s="200">
        <f>IF(N1450="sníž. přenesená",J1450,0)</f>
        <v>0</v>
      </c>
      <c r="BI1450" s="200">
        <f>IF(N1450="nulová",J1450,0)</f>
        <v>0</v>
      </c>
      <c r="BJ1450" s="18" t="s">
        <v>83</v>
      </c>
      <c r="BK1450" s="200">
        <f>ROUND(I1450*H1450,2)</f>
        <v>0</v>
      </c>
      <c r="BL1450" s="18" t="s">
        <v>144</v>
      </c>
      <c r="BM1450" s="199" t="s">
        <v>2390</v>
      </c>
    </row>
    <row r="1451" spans="1:65" s="2" customFormat="1" ht="16.5" customHeight="1">
      <c r="A1451" s="35"/>
      <c r="B1451" s="36"/>
      <c r="C1451" s="234" t="s">
        <v>1473</v>
      </c>
      <c r="D1451" s="234" t="s">
        <v>218</v>
      </c>
      <c r="E1451" s="235" t="s">
        <v>2261</v>
      </c>
      <c r="F1451" s="236" t="s">
        <v>2262</v>
      </c>
      <c r="G1451" s="237" t="s">
        <v>177</v>
      </c>
      <c r="H1451" s="238">
        <v>0.035</v>
      </c>
      <c r="I1451" s="239"/>
      <c r="J1451" s="240">
        <f>ROUND(I1451*H1451,2)</f>
        <v>0</v>
      </c>
      <c r="K1451" s="236" t="s">
        <v>143</v>
      </c>
      <c r="L1451" s="241"/>
      <c r="M1451" s="242" t="s">
        <v>19</v>
      </c>
      <c r="N1451" s="243" t="s">
        <v>46</v>
      </c>
      <c r="O1451" s="65"/>
      <c r="P1451" s="197">
        <f>O1451*H1451</f>
        <v>0</v>
      </c>
      <c r="Q1451" s="197">
        <v>0</v>
      </c>
      <c r="R1451" s="197">
        <f>Q1451*H1451</f>
        <v>0</v>
      </c>
      <c r="S1451" s="197">
        <v>0</v>
      </c>
      <c r="T1451" s="198">
        <f>S1451*H1451</f>
        <v>0</v>
      </c>
      <c r="U1451" s="35"/>
      <c r="V1451" s="35"/>
      <c r="W1451" s="35"/>
      <c r="X1451" s="35"/>
      <c r="Y1451" s="35"/>
      <c r="Z1451" s="35"/>
      <c r="AA1451" s="35"/>
      <c r="AB1451" s="35"/>
      <c r="AC1451" s="35"/>
      <c r="AD1451" s="35"/>
      <c r="AE1451" s="35"/>
      <c r="AR1451" s="199" t="s">
        <v>158</v>
      </c>
      <c r="AT1451" s="199" t="s">
        <v>218</v>
      </c>
      <c r="AU1451" s="199" t="s">
        <v>85</v>
      </c>
      <c r="AY1451" s="18" t="s">
        <v>137</v>
      </c>
      <c r="BE1451" s="200">
        <f>IF(N1451="základní",J1451,0)</f>
        <v>0</v>
      </c>
      <c r="BF1451" s="200">
        <f>IF(N1451="snížená",J1451,0)</f>
        <v>0</v>
      </c>
      <c r="BG1451" s="200">
        <f>IF(N1451="zákl. přenesená",J1451,0)</f>
        <v>0</v>
      </c>
      <c r="BH1451" s="200">
        <f>IF(N1451="sníž. přenesená",J1451,0)</f>
        <v>0</v>
      </c>
      <c r="BI1451" s="200">
        <f>IF(N1451="nulová",J1451,0)</f>
        <v>0</v>
      </c>
      <c r="BJ1451" s="18" t="s">
        <v>83</v>
      </c>
      <c r="BK1451" s="200">
        <f>ROUND(I1451*H1451,2)</f>
        <v>0</v>
      </c>
      <c r="BL1451" s="18" t="s">
        <v>144</v>
      </c>
      <c r="BM1451" s="199" t="s">
        <v>2391</v>
      </c>
    </row>
    <row r="1452" spans="1:65" s="2" customFormat="1" ht="16.5" customHeight="1">
      <c r="A1452" s="35"/>
      <c r="B1452" s="36"/>
      <c r="C1452" s="234" t="s">
        <v>2392</v>
      </c>
      <c r="D1452" s="234" t="s">
        <v>218</v>
      </c>
      <c r="E1452" s="235" t="s">
        <v>569</v>
      </c>
      <c r="F1452" s="236" t="s">
        <v>570</v>
      </c>
      <c r="G1452" s="237" t="s">
        <v>177</v>
      </c>
      <c r="H1452" s="238">
        <v>0.089</v>
      </c>
      <c r="I1452" s="239"/>
      <c r="J1452" s="240">
        <f>ROUND(I1452*H1452,2)</f>
        <v>0</v>
      </c>
      <c r="K1452" s="236" t="s">
        <v>143</v>
      </c>
      <c r="L1452" s="241"/>
      <c r="M1452" s="242" t="s">
        <v>19</v>
      </c>
      <c r="N1452" s="243" t="s">
        <v>46</v>
      </c>
      <c r="O1452" s="65"/>
      <c r="P1452" s="197">
        <f>O1452*H1452</f>
        <v>0</v>
      </c>
      <c r="Q1452" s="197">
        <v>0</v>
      </c>
      <c r="R1452" s="197">
        <f>Q1452*H1452</f>
        <v>0</v>
      </c>
      <c r="S1452" s="197">
        <v>0</v>
      </c>
      <c r="T1452" s="198">
        <f>S1452*H1452</f>
        <v>0</v>
      </c>
      <c r="U1452" s="35"/>
      <c r="V1452" s="35"/>
      <c r="W1452" s="35"/>
      <c r="X1452" s="35"/>
      <c r="Y1452" s="35"/>
      <c r="Z1452" s="35"/>
      <c r="AA1452" s="35"/>
      <c r="AB1452" s="35"/>
      <c r="AC1452" s="35"/>
      <c r="AD1452" s="35"/>
      <c r="AE1452" s="35"/>
      <c r="AR1452" s="199" t="s">
        <v>158</v>
      </c>
      <c r="AT1452" s="199" t="s">
        <v>218</v>
      </c>
      <c r="AU1452" s="199" t="s">
        <v>85</v>
      </c>
      <c r="AY1452" s="18" t="s">
        <v>137</v>
      </c>
      <c r="BE1452" s="200">
        <f>IF(N1452="základní",J1452,0)</f>
        <v>0</v>
      </c>
      <c r="BF1452" s="200">
        <f>IF(N1452="snížená",J1452,0)</f>
        <v>0</v>
      </c>
      <c r="BG1452" s="200">
        <f>IF(N1452="zákl. přenesená",J1452,0)</f>
        <v>0</v>
      </c>
      <c r="BH1452" s="200">
        <f>IF(N1452="sníž. přenesená",J1452,0)</f>
        <v>0</v>
      </c>
      <c r="BI1452" s="200">
        <f>IF(N1452="nulová",J1452,0)</f>
        <v>0</v>
      </c>
      <c r="BJ1452" s="18" t="s">
        <v>83</v>
      </c>
      <c r="BK1452" s="200">
        <f>ROUND(I1452*H1452,2)</f>
        <v>0</v>
      </c>
      <c r="BL1452" s="18" t="s">
        <v>144</v>
      </c>
      <c r="BM1452" s="199" t="s">
        <v>2393</v>
      </c>
    </row>
    <row r="1453" spans="1:65" s="2" customFormat="1" ht="16.5" customHeight="1">
      <c r="A1453" s="35"/>
      <c r="B1453" s="36"/>
      <c r="C1453" s="234" t="s">
        <v>1477</v>
      </c>
      <c r="D1453" s="234" t="s">
        <v>218</v>
      </c>
      <c r="E1453" s="235" t="s">
        <v>2394</v>
      </c>
      <c r="F1453" s="236" t="s">
        <v>2395</v>
      </c>
      <c r="G1453" s="237" t="s">
        <v>177</v>
      </c>
      <c r="H1453" s="238">
        <v>0.004</v>
      </c>
      <c r="I1453" s="239"/>
      <c r="J1453" s="240">
        <f>ROUND(I1453*H1453,2)</f>
        <v>0</v>
      </c>
      <c r="K1453" s="236" t="s">
        <v>143</v>
      </c>
      <c r="L1453" s="241"/>
      <c r="M1453" s="242" t="s">
        <v>19</v>
      </c>
      <c r="N1453" s="243" t="s">
        <v>46</v>
      </c>
      <c r="O1453" s="65"/>
      <c r="P1453" s="197">
        <f>O1453*H1453</f>
        <v>0</v>
      </c>
      <c r="Q1453" s="197">
        <v>0</v>
      </c>
      <c r="R1453" s="197">
        <f>Q1453*H1453</f>
        <v>0</v>
      </c>
      <c r="S1453" s="197">
        <v>0</v>
      </c>
      <c r="T1453" s="198">
        <f>S1453*H1453</f>
        <v>0</v>
      </c>
      <c r="U1453" s="35"/>
      <c r="V1453" s="35"/>
      <c r="W1453" s="35"/>
      <c r="X1453" s="35"/>
      <c r="Y1453" s="35"/>
      <c r="Z1453" s="35"/>
      <c r="AA1453" s="35"/>
      <c r="AB1453" s="35"/>
      <c r="AC1453" s="35"/>
      <c r="AD1453" s="35"/>
      <c r="AE1453" s="35"/>
      <c r="AR1453" s="199" t="s">
        <v>158</v>
      </c>
      <c r="AT1453" s="199" t="s">
        <v>218</v>
      </c>
      <c r="AU1453" s="199" t="s">
        <v>85</v>
      </c>
      <c r="AY1453" s="18" t="s">
        <v>137</v>
      </c>
      <c r="BE1453" s="200">
        <f>IF(N1453="základní",J1453,0)</f>
        <v>0</v>
      </c>
      <c r="BF1453" s="200">
        <f>IF(N1453="snížená",J1453,0)</f>
        <v>0</v>
      </c>
      <c r="BG1453" s="200">
        <f>IF(N1453="zákl. přenesená",J1453,0)</f>
        <v>0</v>
      </c>
      <c r="BH1453" s="200">
        <f>IF(N1453="sníž. přenesená",J1453,0)</f>
        <v>0</v>
      </c>
      <c r="BI1453" s="200">
        <f>IF(N1453="nulová",J1453,0)</f>
        <v>0</v>
      </c>
      <c r="BJ1453" s="18" t="s">
        <v>83</v>
      </c>
      <c r="BK1453" s="200">
        <f>ROUND(I1453*H1453,2)</f>
        <v>0</v>
      </c>
      <c r="BL1453" s="18" t="s">
        <v>144</v>
      </c>
      <c r="BM1453" s="199" t="s">
        <v>2396</v>
      </c>
    </row>
    <row r="1454" spans="1:65" s="2" customFormat="1" ht="16.5" customHeight="1">
      <c r="A1454" s="35"/>
      <c r="B1454" s="36"/>
      <c r="C1454" s="188" t="s">
        <v>2397</v>
      </c>
      <c r="D1454" s="188" t="s">
        <v>139</v>
      </c>
      <c r="E1454" s="189" t="s">
        <v>2398</v>
      </c>
      <c r="F1454" s="190" t="s">
        <v>2399</v>
      </c>
      <c r="G1454" s="191" t="s">
        <v>224</v>
      </c>
      <c r="H1454" s="192">
        <v>7.6</v>
      </c>
      <c r="I1454" s="193"/>
      <c r="J1454" s="194">
        <f>ROUND(I1454*H1454,2)</f>
        <v>0</v>
      </c>
      <c r="K1454" s="190" t="s">
        <v>143</v>
      </c>
      <c r="L1454" s="40"/>
      <c r="M1454" s="195" t="s">
        <v>19</v>
      </c>
      <c r="N1454" s="196" t="s">
        <v>46</v>
      </c>
      <c r="O1454" s="65"/>
      <c r="P1454" s="197">
        <f>O1454*H1454</f>
        <v>0</v>
      </c>
      <c r="Q1454" s="197">
        <v>0</v>
      </c>
      <c r="R1454" s="197">
        <f>Q1454*H1454</f>
        <v>0</v>
      </c>
      <c r="S1454" s="197">
        <v>0</v>
      </c>
      <c r="T1454" s="198">
        <f>S1454*H1454</f>
        <v>0</v>
      </c>
      <c r="U1454" s="35"/>
      <c r="V1454" s="35"/>
      <c r="W1454" s="35"/>
      <c r="X1454" s="35"/>
      <c r="Y1454" s="35"/>
      <c r="Z1454" s="35"/>
      <c r="AA1454" s="35"/>
      <c r="AB1454" s="35"/>
      <c r="AC1454" s="35"/>
      <c r="AD1454" s="35"/>
      <c r="AE1454" s="35"/>
      <c r="AR1454" s="199" t="s">
        <v>144</v>
      </c>
      <c r="AT1454" s="199" t="s">
        <v>139</v>
      </c>
      <c r="AU1454" s="199" t="s">
        <v>85</v>
      </c>
      <c r="AY1454" s="18" t="s">
        <v>137</v>
      </c>
      <c r="BE1454" s="200">
        <f>IF(N1454="základní",J1454,0)</f>
        <v>0</v>
      </c>
      <c r="BF1454" s="200">
        <f>IF(N1454="snížená",J1454,0)</f>
        <v>0</v>
      </c>
      <c r="BG1454" s="200">
        <f>IF(N1454="zákl. přenesená",J1454,0)</f>
        <v>0</v>
      </c>
      <c r="BH1454" s="200">
        <f>IF(N1454="sníž. přenesená",J1454,0)</f>
        <v>0</v>
      </c>
      <c r="BI1454" s="200">
        <f>IF(N1454="nulová",J1454,0)</f>
        <v>0</v>
      </c>
      <c r="BJ1454" s="18" t="s">
        <v>83</v>
      </c>
      <c r="BK1454" s="200">
        <f>ROUND(I1454*H1454,2)</f>
        <v>0</v>
      </c>
      <c r="BL1454" s="18" t="s">
        <v>144</v>
      </c>
      <c r="BM1454" s="199" t="s">
        <v>2400</v>
      </c>
    </row>
    <row r="1455" spans="2:51" s="13" customFormat="1" ht="11.25">
      <c r="B1455" s="201"/>
      <c r="C1455" s="202"/>
      <c r="D1455" s="203" t="s">
        <v>145</v>
      </c>
      <c r="E1455" s="204" t="s">
        <v>19</v>
      </c>
      <c r="F1455" s="205" t="s">
        <v>2401</v>
      </c>
      <c r="G1455" s="202"/>
      <c r="H1455" s="206">
        <v>7.6</v>
      </c>
      <c r="I1455" s="207"/>
      <c r="J1455" s="202"/>
      <c r="K1455" s="202"/>
      <c r="L1455" s="208"/>
      <c r="M1455" s="209"/>
      <c r="N1455" s="210"/>
      <c r="O1455" s="210"/>
      <c r="P1455" s="210"/>
      <c r="Q1455" s="210"/>
      <c r="R1455" s="210"/>
      <c r="S1455" s="210"/>
      <c r="T1455" s="211"/>
      <c r="AT1455" s="212" t="s">
        <v>145</v>
      </c>
      <c r="AU1455" s="212" t="s">
        <v>85</v>
      </c>
      <c r="AV1455" s="13" t="s">
        <v>85</v>
      </c>
      <c r="AW1455" s="13" t="s">
        <v>35</v>
      </c>
      <c r="AX1455" s="13" t="s">
        <v>75</v>
      </c>
      <c r="AY1455" s="212" t="s">
        <v>137</v>
      </c>
    </row>
    <row r="1456" spans="2:51" s="14" customFormat="1" ht="11.25">
      <c r="B1456" s="213"/>
      <c r="C1456" s="214"/>
      <c r="D1456" s="203" t="s">
        <v>145</v>
      </c>
      <c r="E1456" s="215" t="s">
        <v>19</v>
      </c>
      <c r="F1456" s="216" t="s">
        <v>147</v>
      </c>
      <c r="G1456" s="214"/>
      <c r="H1456" s="217">
        <v>7.6</v>
      </c>
      <c r="I1456" s="218"/>
      <c r="J1456" s="214"/>
      <c r="K1456" s="214"/>
      <c r="L1456" s="219"/>
      <c r="M1456" s="220"/>
      <c r="N1456" s="221"/>
      <c r="O1456" s="221"/>
      <c r="P1456" s="221"/>
      <c r="Q1456" s="221"/>
      <c r="R1456" s="221"/>
      <c r="S1456" s="221"/>
      <c r="T1456" s="222"/>
      <c r="AT1456" s="223" t="s">
        <v>145</v>
      </c>
      <c r="AU1456" s="223" t="s">
        <v>85</v>
      </c>
      <c r="AV1456" s="14" t="s">
        <v>144</v>
      </c>
      <c r="AW1456" s="14" t="s">
        <v>35</v>
      </c>
      <c r="AX1456" s="14" t="s">
        <v>83</v>
      </c>
      <c r="AY1456" s="223" t="s">
        <v>137</v>
      </c>
    </row>
    <row r="1457" spans="1:65" s="2" customFormat="1" ht="16.5" customHeight="1">
      <c r="A1457" s="35"/>
      <c r="B1457" s="36"/>
      <c r="C1457" s="234" t="s">
        <v>1482</v>
      </c>
      <c r="D1457" s="234" t="s">
        <v>218</v>
      </c>
      <c r="E1457" s="235" t="s">
        <v>2266</v>
      </c>
      <c r="F1457" s="236" t="s">
        <v>2267</v>
      </c>
      <c r="G1457" s="237" t="s">
        <v>177</v>
      </c>
      <c r="H1457" s="238">
        <v>0.1</v>
      </c>
      <c r="I1457" s="239"/>
      <c r="J1457" s="240">
        <f>ROUND(I1457*H1457,2)</f>
        <v>0</v>
      </c>
      <c r="K1457" s="236" t="s">
        <v>143</v>
      </c>
      <c r="L1457" s="241"/>
      <c r="M1457" s="242" t="s">
        <v>19</v>
      </c>
      <c r="N1457" s="243" t="s">
        <v>46</v>
      </c>
      <c r="O1457" s="65"/>
      <c r="P1457" s="197">
        <f>O1457*H1457</f>
        <v>0</v>
      </c>
      <c r="Q1457" s="197">
        <v>0</v>
      </c>
      <c r="R1457" s="197">
        <f>Q1457*H1457</f>
        <v>0</v>
      </c>
      <c r="S1457" s="197">
        <v>0</v>
      </c>
      <c r="T1457" s="198">
        <f>S1457*H1457</f>
        <v>0</v>
      </c>
      <c r="U1457" s="35"/>
      <c r="V1457" s="35"/>
      <c r="W1457" s="35"/>
      <c r="X1457" s="35"/>
      <c r="Y1457" s="35"/>
      <c r="Z1457" s="35"/>
      <c r="AA1457" s="35"/>
      <c r="AB1457" s="35"/>
      <c r="AC1457" s="35"/>
      <c r="AD1457" s="35"/>
      <c r="AE1457" s="35"/>
      <c r="AR1457" s="199" t="s">
        <v>158</v>
      </c>
      <c r="AT1457" s="199" t="s">
        <v>218</v>
      </c>
      <c r="AU1457" s="199" t="s">
        <v>85</v>
      </c>
      <c r="AY1457" s="18" t="s">
        <v>137</v>
      </c>
      <c r="BE1457" s="200">
        <f>IF(N1457="základní",J1457,0)</f>
        <v>0</v>
      </c>
      <c r="BF1457" s="200">
        <f>IF(N1457="snížená",J1457,0)</f>
        <v>0</v>
      </c>
      <c r="BG1457" s="200">
        <f>IF(N1457="zákl. přenesená",J1457,0)</f>
        <v>0</v>
      </c>
      <c r="BH1457" s="200">
        <f>IF(N1457="sníž. přenesená",J1457,0)</f>
        <v>0</v>
      </c>
      <c r="BI1457" s="200">
        <f>IF(N1457="nulová",J1457,0)</f>
        <v>0</v>
      </c>
      <c r="BJ1457" s="18" t="s">
        <v>83</v>
      </c>
      <c r="BK1457" s="200">
        <f>ROUND(I1457*H1457,2)</f>
        <v>0</v>
      </c>
      <c r="BL1457" s="18" t="s">
        <v>144</v>
      </c>
      <c r="BM1457" s="199" t="s">
        <v>2402</v>
      </c>
    </row>
    <row r="1458" spans="1:65" s="2" customFormat="1" ht="16.5" customHeight="1">
      <c r="A1458" s="35"/>
      <c r="B1458" s="36"/>
      <c r="C1458" s="234" t="s">
        <v>2403</v>
      </c>
      <c r="D1458" s="234" t="s">
        <v>218</v>
      </c>
      <c r="E1458" s="235" t="s">
        <v>2270</v>
      </c>
      <c r="F1458" s="236" t="s">
        <v>2271</v>
      </c>
      <c r="G1458" s="237" t="s">
        <v>1229</v>
      </c>
      <c r="H1458" s="238">
        <v>0.015</v>
      </c>
      <c r="I1458" s="239"/>
      <c r="J1458" s="240">
        <f>ROUND(I1458*H1458,2)</f>
        <v>0</v>
      </c>
      <c r="K1458" s="236" t="s">
        <v>143</v>
      </c>
      <c r="L1458" s="241"/>
      <c r="M1458" s="242" t="s">
        <v>19</v>
      </c>
      <c r="N1458" s="243" t="s">
        <v>46</v>
      </c>
      <c r="O1458" s="65"/>
      <c r="P1458" s="197">
        <f>O1458*H1458</f>
        <v>0</v>
      </c>
      <c r="Q1458" s="197">
        <v>0</v>
      </c>
      <c r="R1458" s="197">
        <f>Q1458*H1458</f>
        <v>0</v>
      </c>
      <c r="S1458" s="197">
        <v>0</v>
      </c>
      <c r="T1458" s="198">
        <f>S1458*H1458</f>
        <v>0</v>
      </c>
      <c r="U1458" s="35"/>
      <c r="V1458" s="35"/>
      <c r="W1458" s="35"/>
      <c r="X1458" s="35"/>
      <c r="Y1458" s="35"/>
      <c r="Z1458" s="35"/>
      <c r="AA1458" s="35"/>
      <c r="AB1458" s="35"/>
      <c r="AC1458" s="35"/>
      <c r="AD1458" s="35"/>
      <c r="AE1458" s="35"/>
      <c r="AR1458" s="199" t="s">
        <v>158</v>
      </c>
      <c r="AT1458" s="199" t="s">
        <v>218</v>
      </c>
      <c r="AU1458" s="199" t="s">
        <v>85</v>
      </c>
      <c r="AY1458" s="18" t="s">
        <v>137</v>
      </c>
      <c r="BE1458" s="200">
        <f>IF(N1458="základní",J1458,0)</f>
        <v>0</v>
      </c>
      <c r="BF1458" s="200">
        <f>IF(N1458="snížená",J1458,0)</f>
        <v>0</v>
      </c>
      <c r="BG1458" s="200">
        <f>IF(N1458="zákl. přenesená",J1458,0)</f>
        <v>0</v>
      </c>
      <c r="BH1458" s="200">
        <f>IF(N1458="sníž. přenesená",J1458,0)</f>
        <v>0</v>
      </c>
      <c r="BI1458" s="200">
        <f>IF(N1458="nulová",J1458,0)</f>
        <v>0</v>
      </c>
      <c r="BJ1458" s="18" t="s">
        <v>83</v>
      </c>
      <c r="BK1458" s="200">
        <f>ROUND(I1458*H1458,2)</f>
        <v>0</v>
      </c>
      <c r="BL1458" s="18" t="s">
        <v>144</v>
      </c>
      <c r="BM1458" s="199" t="s">
        <v>2404</v>
      </c>
    </row>
    <row r="1459" spans="2:51" s="15" customFormat="1" ht="11.25">
      <c r="B1459" s="224"/>
      <c r="C1459" s="225"/>
      <c r="D1459" s="203" t="s">
        <v>145</v>
      </c>
      <c r="E1459" s="226" t="s">
        <v>19</v>
      </c>
      <c r="F1459" s="227" t="s">
        <v>2405</v>
      </c>
      <c r="G1459" s="225"/>
      <c r="H1459" s="226" t="s">
        <v>19</v>
      </c>
      <c r="I1459" s="228"/>
      <c r="J1459" s="225"/>
      <c r="K1459" s="225"/>
      <c r="L1459" s="229"/>
      <c r="M1459" s="230"/>
      <c r="N1459" s="231"/>
      <c r="O1459" s="231"/>
      <c r="P1459" s="231"/>
      <c r="Q1459" s="231"/>
      <c r="R1459" s="231"/>
      <c r="S1459" s="231"/>
      <c r="T1459" s="232"/>
      <c r="AT1459" s="233" t="s">
        <v>145</v>
      </c>
      <c r="AU1459" s="233" t="s">
        <v>85</v>
      </c>
      <c r="AV1459" s="15" t="s">
        <v>83</v>
      </c>
      <c r="AW1459" s="15" t="s">
        <v>35</v>
      </c>
      <c r="AX1459" s="15" t="s">
        <v>75</v>
      </c>
      <c r="AY1459" s="233" t="s">
        <v>137</v>
      </c>
    </row>
    <row r="1460" spans="2:51" s="13" customFormat="1" ht="11.25">
      <c r="B1460" s="201"/>
      <c r="C1460" s="202"/>
      <c r="D1460" s="203" t="s">
        <v>145</v>
      </c>
      <c r="E1460" s="204" t="s">
        <v>19</v>
      </c>
      <c r="F1460" s="205" t="s">
        <v>2406</v>
      </c>
      <c r="G1460" s="202"/>
      <c r="H1460" s="206">
        <v>0.015</v>
      </c>
      <c r="I1460" s="207"/>
      <c r="J1460" s="202"/>
      <c r="K1460" s="202"/>
      <c r="L1460" s="208"/>
      <c r="M1460" s="209"/>
      <c r="N1460" s="210"/>
      <c r="O1460" s="210"/>
      <c r="P1460" s="210"/>
      <c r="Q1460" s="210"/>
      <c r="R1460" s="210"/>
      <c r="S1460" s="210"/>
      <c r="T1460" s="211"/>
      <c r="AT1460" s="212" t="s">
        <v>145</v>
      </c>
      <c r="AU1460" s="212" t="s">
        <v>85</v>
      </c>
      <c r="AV1460" s="13" t="s">
        <v>85</v>
      </c>
      <c r="AW1460" s="13" t="s">
        <v>35</v>
      </c>
      <c r="AX1460" s="13" t="s">
        <v>75</v>
      </c>
      <c r="AY1460" s="212" t="s">
        <v>137</v>
      </c>
    </row>
    <row r="1461" spans="2:51" s="14" customFormat="1" ht="11.25">
      <c r="B1461" s="213"/>
      <c r="C1461" s="214"/>
      <c r="D1461" s="203" t="s">
        <v>145</v>
      </c>
      <c r="E1461" s="215" t="s">
        <v>19</v>
      </c>
      <c r="F1461" s="216" t="s">
        <v>147</v>
      </c>
      <c r="G1461" s="214"/>
      <c r="H1461" s="217">
        <v>0.015</v>
      </c>
      <c r="I1461" s="218"/>
      <c r="J1461" s="214"/>
      <c r="K1461" s="214"/>
      <c r="L1461" s="219"/>
      <c r="M1461" s="220"/>
      <c r="N1461" s="221"/>
      <c r="O1461" s="221"/>
      <c r="P1461" s="221"/>
      <c r="Q1461" s="221"/>
      <c r="R1461" s="221"/>
      <c r="S1461" s="221"/>
      <c r="T1461" s="222"/>
      <c r="AT1461" s="223" t="s">
        <v>145</v>
      </c>
      <c r="AU1461" s="223" t="s">
        <v>85</v>
      </c>
      <c r="AV1461" s="14" t="s">
        <v>144</v>
      </c>
      <c r="AW1461" s="14" t="s">
        <v>35</v>
      </c>
      <c r="AX1461" s="14" t="s">
        <v>83</v>
      </c>
      <c r="AY1461" s="223" t="s">
        <v>137</v>
      </c>
    </row>
    <row r="1462" spans="1:65" s="2" customFormat="1" ht="16.5" customHeight="1">
      <c r="A1462" s="35"/>
      <c r="B1462" s="36"/>
      <c r="C1462" s="188" t="s">
        <v>1487</v>
      </c>
      <c r="D1462" s="188" t="s">
        <v>139</v>
      </c>
      <c r="E1462" s="189" t="s">
        <v>2407</v>
      </c>
      <c r="F1462" s="190" t="s">
        <v>2408</v>
      </c>
      <c r="G1462" s="191" t="s">
        <v>273</v>
      </c>
      <c r="H1462" s="192">
        <v>4</v>
      </c>
      <c r="I1462" s="193"/>
      <c r="J1462" s="194">
        <f>ROUND(I1462*H1462,2)</f>
        <v>0</v>
      </c>
      <c r="K1462" s="190" t="s">
        <v>143</v>
      </c>
      <c r="L1462" s="40"/>
      <c r="M1462" s="195" t="s">
        <v>19</v>
      </c>
      <c r="N1462" s="196" t="s">
        <v>46</v>
      </c>
      <c r="O1462" s="65"/>
      <c r="P1462" s="197">
        <f>O1462*H1462</f>
        <v>0</v>
      </c>
      <c r="Q1462" s="197">
        <v>0</v>
      </c>
      <c r="R1462" s="197">
        <f>Q1462*H1462</f>
        <v>0</v>
      </c>
      <c r="S1462" s="197">
        <v>0</v>
      </c>
      <c r="T1462" s="198">
        <f>S1462*H1462</f>
        <v>0</v>
      </c>
      <c r="U1462" s="35"/>
      <c r="V1462" s="35"/>
      <c r="W1462" s="35"/>
      <c r="X1462" s="35"/>
      <c r="Y1462" s="35"/>
      <c r="Z1462" s="35"/>
      <c r="AA1462" s="35"/>
      <c r="AB1462" s="35"/>
      <c r="AC1462" s="35"/>
      <c r="AD1462" s="35"/>
      <c r="AE1462" s="35"/>
      <c r="AR1462" s="199" t="s">
        <v>144</v>
      </c>
      <c r="AT1462" s="199" t="s">
        <v>139</v>
      </c>
      <c r="AU1462" s="199" t="s">
        <v>85</v>
      </c>
      <c r="AY1462" s="18" t="s">
        <v>137</v>
      </c>
      <c r="BE1462" s="200">
        <f>IF(N1462="základní",J1462,0)</f>
        <v>0</v>
      </c>
      <c r="BF1462" s="200">
        <f>IF(N1462="snížená",J1462,0)</f>
        <v>0</v>
      </c>
      <c r="BG1462" s="200">
        <f>IF(N1462="zákl. přenesená",J1462,0)</f>
        <v>0</v>
      </c>
      <c r="BH1462" s="200">
        <f>IF(N1462="sníž. přenesená",J1462,0)</f>
        <v>0</v>
      </c>
      <c r="BI1462" s="200">
        <f>IF(N1462="nulová",J1462,0)</f>
        <v>0</v>
      </c>
      <c r="BJ1462" s="18" t="s">
        <v>83</v>
      </c>
      <c r="BK1462" s="200">
        <f>ROUND(I1462*H1462,2)</f>
        <v>0</v>
      </c>
      <c r="BL1462" s="18" t="s">
        <v>144</v>
      </c>
      <c r="BM1462" s="199" t="s">
        <v>2409</v>
      </c>
    </row>
    <row r="1463" spans="1:65" s="2" customFormat="1" ht="16.5" customHeight="1">
      <c r="A1463" s="35"/>
      <c r="B1463" s="36"/>
      <c r="C1463" s="234" t="s">
        <v>2410</v>
      </c>
      <c r="D1463" s="234" t="s">
        <v>218</v>
      </c>
      <c r="E1463" s="235" t="s">
        <v>2411</v>
      </c>
      <c r="F1463" s="236" t="s">
        <v>2412</v>
      </c>
      <c r="G1463" s="237" t="s">
        <v>273</v>
      </c>
      <c r="H1463" s="238">
        <v>2</v>
      </c>
      <c r="I1463" s="239"/>
      <c r="J1463" s="240">
        <f>ROUND(I1463*H1463,2)</f>
        <v>0</v>
      </c>
      <c r="K1463" s="236" t="s">
        <v>19</v>
      </c>
      <c r="L1463" s="241"/>
      <c r="M1463" s="242" t="s">
        <v>19</v>
      </c>
      <c r="N1463" s="243" t="s">
        <v>46</v>
      </c>
      <c r="O1463" s="65"/>
      <c r="P1463" s="197">
        <f>O1463*H1463</f>
        <v>0</v>
      </c>
      <c r="Q1463" s="197">
        <v>0</v>
      </c>
      <c r="R1463" s="197">
        <f>Q1463*H1463</f>
        <v>0</v>
      </c>
      <c r="S1463" s="197">
        <v>0</v>
      </c>
      <c r="T1463" s="198">
        <f>S1463*H1463</f>
        <v>0</v>
      </c>
      <c r="U1463" s="35"/>
      <c r="V1463" s="35"/>
      <c r="W1463" s="35"/>
      <c r="X1463" s="35"/>
      <c r="Y1463" s="35"/>
      <c r="Z1463" s="35"/>
      <c r="AA1463" s="35"/>
      <c r="AB1463" s="35"/>
      <c r="AC1463" s="35"/>
      <c r="AD1463" s="35"/>
      <c r="AE1463" s="35"/>
      <c r="AR1463" s="199" t="s">
        <v>158</v>
      </c>
      <c r="AT1463" s="199" t="s">
        <v>218</v>
      </c>
      <c r="AU1463" s="199" t="s">
        <v>85</v>
      </c>
      <c r="AY1463" s="18" t="s">
        <v>137</v>
      </c>
      <c r="BE1463" s="200">
        <f>IF(N1463="základní",J1463,0)</f>
        <v>0</v>
      </c>
      <c r="BF1463" s="200">
        <f>IF(N1463="snížená",J1463,0)</f>
        <v>0</v>
      </c>
      <c r="BG1463" s="200">
        <f>IF(N1463="zákl. přenesená",J1463,0)</f>
        <v>0</v>
      </c>
      <c r="BH1463" s="200">
        <f>IF(N1463="sníž. přenesená",J1463,0)</f>
        <v>0</v>
      </c>
      <c r="BI1463" s="200">
        <f>IF(N1463="nulová",J1463,0)</f>
        <v>0</v>
      </c>
      <c r="BJ1463" s="18" t="s">
        <v>83</v>
      </c>
      <c r="BK1463" s="200">
        <f>ROUND(I1463*H1463,2)</f>
        <v>0</v>
      </c>
      <c r="BL1463" s="18" t="s">
        <v>144</v>
      </c>
      <c r="BM1463" s="199" t="s">
        <v>2413</v>
      </c>
    </row>
    <row r="1464" spans="1:65" s="2" customFormat="1" ht="16.5" customHeight="1">
      <c r="A1464" s="35"/>
      <c r="B1464" s="36"/>
      <c r="C1464" s="234" t="s">
        <v>1491</v>
      </c>
      <c r="D1464" s="234" t="s">
        <v>218</v>
      </c>
      <c r="E1464" s="235" t="s">
        <v>2414</v>
      </c>
      <c r="F1464" s="236" t="s">
        <v>2415</v>
      </c>
      <c r="G1464" s="237" t="s">
        <v>273</v>
      </c>
      <c r="H1464" s="238">
        <v>2</v>
      </c>
      <c r="I1464" s="239"/>
      <c r="J1464" s="240">
        <f>ROUND(I1464*H1464,2)</f>
        <v>0</v>
      </c>
      <c r="K1464" s="236" t="s">
        <v>19</v>
      </c>
      <c r="L1464" s="241"/>
      <c r="M1464" s="242" t="s">
        <v>19</v>
      </c>
      <c r="N1464" s="243" t="s">
        <v>46</v>
      </c>
      <c r="O1464" s="65"/>
      <c r="P1464" s="197">
        <f>O1464*H1464</f>
        <v>0</v>
      </c>
      <c r="Q1464" s="197">
        <v>0</v>
      </c>
      <c r="R1464" s="197">
        <f>Q1464*H1464</f>
        <v>0</v>
      </c>
      <c r="S1464" s="197">
        <v>0</v>
      </c>
      <c r="T1464" s="198">
        <f>S1464*H1464</f>
        <v>0</v>
      </c>
      <c r="U1464" s="35"/>
      <c r="V1464" s="35"/>
      <c r="W1464" s="35"/>
      <c r="X1464" s="35"/>
      <c r="Y1464" s="35"/>
      <c r="Z1464" s="35"/>
      <c r="AA1464" s="35"/>
      <c r="AB1464" s="35"/>
      <c r="AC1464" s="35"/>
      <c r="AD1464" s="35"/>
      <c r="AE1464" s="35"/>
      <c r="AR1464" s="199" t="s">
        <v>158</v>
      </c>
      <c r="AT1464" s="199" t="s">
        <v>218</v>
      </c>
      <c r="AU1464" s="199" t="s">
        <v>85</v>
      </c>
      <c r="AY1464" s="18" t="s">
        <v>137</v>
      </c>
      <c r="BE1464" s="200">
        <f>IF(N1464="základní",J1464,0)</f>
        <v>0</v>
      </c>
      <c r="BF1464" s="200">
        <f>IF(N1464="snížená",J1464,0)</f>
        <v>0</v>
      </c>
      <c r="BG1464" s="200">
        <f>IF(N1464="zákl. přenesená",J1464,0)</f>
        <v>0</v>
      </c>
      <c r="BH1464" s="200">
        <f>IF(N1464="sníž. přenesená",J1464,0)</f>
        <v>0</v>
      </c>
      <c r="BI1464" s="200">
        <f>IF(N1464="nulová",J1464,0)</f>
        <v>0</v>
      </c>
      <c r="BJ1464" s="18" t="s">
        <v>83</v>
      </c>
      <c r="BK1464" s="200">
        <f>ROUND(I1464*H1464,2)</f>
        <v>0</v>
      </c>
      <c r="BL1464" s="18" t="s">
        <v>144</v>
      </c>
      <c r="BM1464" s="199" t="s">
        <v>2416</v>
      </c>
    </row>
    <row r="1465" spans="1:65" s="2" customFormat="1" ht="21.75" customHeight="1">
      <c r="A1465" s="35"/>
      <c r="B1465" s="36"/>
      <c r="C1465" s="188" t="s">
        <v>2417</v>
      </c>
      <c r="D1465" s="188" t="s">
        <v>139</v>
      </c>
      <c r="E1465" s="189" t="s">
        <v>2418</v>
      </c>
      <c r="F1465" s="190" t="s">
        <v>2419</v>
      </c>
      <c r="G1465" s="191" t="s">
        <v>177</v>
      </c>
      <c r="H1465" s="192">
        <v>0.531</v>
      </c>
      <c r="I1465" s="193"/>
      <c r="J1465" s="194">
        <f>ROUND(I1465*H1465,2)</f>
        <v>0</v>
      </c>
      <c r="K1465" s="190" t="s">
        <v>143</v>
      </c>
      <c r="L1465" s="40"/>
      <c r="M1465" s="195" t="s">
        <v>19</v>
      </c>
      <c r="N1465" s="196" t="s">
        <v>46</v>
      </c>
      <c r="O1465" s="65"/>
      <c r="P1465" s="197">
        <f>O1465*H1465</f>
        <v>0</v>
      </c>
      <c r="Q1465" s="197">
        <v>0</v>
      </c>
      <c r="R1465" s="197">
        <f>Q1465*H1465</f>
        <v>0</v>
      </c>
      <c r="S1465" s="197">
        <v>0</v>
      </c>
      <c r="T1465" s="198">
        <f>S1465*H1465</f>
        <v>0</v>
      </c>
      <c r="U1465" s="35"/>
      <c r="V1465" s="35"/>
      <c r="W1465" s="35"/>
      <c r="X1465" s="35"/>
      <c r="Y1465" s="35"/>
      <c r="Z1465" s="35"/>
      <c r="AA1465" s="35"/>
      <c r="AB1465" s="35"/>
      <c r="AC1465" s="35"/>
      <c r="AD1465" s="35"/>
      <c r="AE1465" s="35"/>
      <c r="AR1465" s="199" t="s">
        <v>144</v>
      </c>
      <c r="AT1465" s="199" t="s">
        <v>139</v>
      </c>
      <c r="AU1465" s="199" t="s">
        <v>85</v>
      </c>
      <c r="AY1465" s="18" t="s">
        <v>137</v>
      </c>
      <c r="BE1465" s="200">
        <f>IF(N1465="základní",J1465,0)</f>
        <v>0</v>
      </c>
      <c r="BF1465" s="200">
        <f>IF(N1465="snížená",J1465,0)</f>
        <v>0</v>
      </c>
      <c r="BG1465" s="200">
        <f>IF(N1465="zákl. přenesená",J1465,0)</f>
        <v>0</v>
      </c>
      <c r="BH1465" s="200">
        <f>IF(N1465="sníž. přenesená",J1465,0)</f>
        <v>0</v>
      </c>
      <c r="BI1465" s="200">
        <f>IF(N1465="nulová",J1465,0)</f>
        <v>0</v>
      </c>
      <c r="BJ1465" s="18" t="s">
        <v>83</v>
      </c>
      <c r="BK1465" s="200">
        <f>ROUND(I1465*H1465,2)</f>
        <v>0</v>
      </c>
      <c r="BL1465" s="18" t="s">
        <v>144</v>
      </c>
      <c r="BM1465" s="199" t="s">
        <v>2420</v>
      </c>
    </row>
    <row r="1466" spans="2:63" s="12" customFormat="1" ht="22.9" customHeight="1">
      <c r="B1466" s="172"/>
      <c r="C1466" s="173"/>
      <c r="D1466" s="174" t="s">
        <v>74</v>
      </c>
      <c r="E1466" s="186" t="s">
        <v>2421</v>
      </c>
      <c r="F1466" s="186" t="s">
        <v>2422</v>
      </c>
      <c r="G1466" s="173"/>
      <c r="H1466" s="173"/>
      <c r="I1466" s="176"/>
      <c r="J1466" s="187">
        <f>BK1466</f>
        <v>0</v>
      </c>
      <c r="K1466" s="173"/>
      <c r="L1466" s="178"/>
      <c r="M1466" s="179"/>
      <c r="N1466" s="180"/>
      <c r="O1466" s="180"/>
      <c r="P1466" s="181">
        <f>SUM(P1467:P1514)</f>
        <v>0</v>
      </c>
      <c r="Q1466" s="180"/>
      <c r="R1466" s="181">
        <f>SUM(R1467:R1514)</f>
        <v>0</v>
      </c>
      <c r="S1466" s="180"/>
      <c r="T1466" s="182">
        <f>SUM(T1467:T1514)</f>
        <v>0</v>
      </c>
      <c r="AR1466" s="183" t="s">
        <v>83</v>
      </c>
      <c r="AT1466" s="184" t="s">
        <v>74</v>
      </c>
      <c r="AU1466" s="184" t="s">
        <v>83</v>
      </c>
      <c r="AY1466" s="183" t="s">
        <v>137</v>
      </c>
      <c r="BK1466" s="185">
        <f>SUM(BK1467:BK1514)</f>
        <v>0</v>
      </c>
    </row>
    <row r="1467" spans="1:65" s="2" customFormat="1" ht="21.75" customHeight="1">
      <c r="A1467" s="35"/>
      <c r="B1467" s="36"/>
      <c r="C1467" s="188" t="s">
        <v>1495</v>
      </c>
      <c r="D1467" s="188" t="s">
        <v>139</v>
      </c>
      <c r="E1467" s="189" t="s">
        <v>2423</v>
      </c>
      <c r="F1467" s="190" t="s">
        <v>2424</v>
      </c>
      <c r="G1467" s="191" t="s">
        <v>216</v>
      </c>
      <c r="H1467" s="192">
        <v>237.72</v>
      </c>
      <c r="I1467" s="193"/>
      <c r="J1467" s="194">
        <f>ROUND(I1467*H1467,2)</f>
        <v>0</v>
      </c>
      <c r="K1467" s="190" t="s">
        <v>143</v>
      </c>
      <c r="L1467" s="40"/>
      <c r="M1467" s="195" t="s">
        <v>19</v>
      </c>
      <c r="N1467" s="196" t="s">
        <v>46</v>
      </c>
      <c r="O1467" s="65"/>
      <c r="P1467" s="197">
        <f>O1467*H1467</f>
        <v>0</v>
      </c>
      <c r="Q1467" s="197">
        <v>0</v>
      </c>
      <c r="R1467" s="197">
        <f>Q1467*H1467</f>
        <v>0</v>
      </c>
      <c r="S1467" s="197">
        <v>0</v>
      </c>
      <c r="T1467" s="198">
        <f>S1467*H1467</f>
        <v>0</v>
      </c>
      <c r="U1467" s="35"/>
      <c r="V1467" s="35"/>
      <c r="W1467" s="35"/>
      <c r="X1467" s="35"/>
      <c r="Y1467" s="35"/>
      <c r="Z1467" s="35"/>
      <c r="AA1467" s="35"/>
      <c r="AB1467" s="35"/>
      <c r="AC1467" s="35"/>
      <c r="AD1467" s="35"/>
      <c r="AE1467" s="35"/>
      <c r="AR1467" s="199" t="s">
        <v>144</v>
      </c>
      <c r="AT1467" s="199" t="s">
        <v>139</v>
      </c>
      <c r="AU1467" s="199" t="s">
        <v>85</v>
      </c>
      <c r="AY1467" s="18" t="s">
        <v>137</v>
      </c>
      <c r="BE1467" s="200">
        <f>IF(N1467="základní",J1467,0)</f>
        <v>0</v>
      </c>
      <c r="BF1467" s="200">
        <f>IF(N1467="snížená",J1467,0)</f>
        <v>0</v>
      </c>
      <c r="BG1467" s="200">
        <f>IF(N1467="zákl. přenesená",J1467,0)</f>
        <v>0</v>
      </c>
      <c r="BH1467" s="200">
        <f>IF(N1467="sníž. přenesená",J1467,0)</f>
        <v>0</v>
      </c>
      <c r="BI1467" s="200">
        <f>IF(N1467="nulová",J1467,0)</f>
        <v>0</v>
      </c>
      <c r="BJ1467" s="18" t="s">
        <v>83</v>
      </c>
      <c r="BK1467" s="200">
        <f>ROUND(I1467*H1467,2)</f>
        <v>0</v>
      </c>
      <c r="BL1467" s="18" t="s">
        <v>144</v>
      </c>
      <c r="BM1467" s="199" t="s">
        <v>2425</v>
      </c>
    </row>
    <row r="1468" spans="2:51" s="15" customFormat="1" ht="11.25">
      <c r="B1468" s="224"/>
      <c r="C1468" s="225"/>
      <c r="D1468" s="203" t="s">
        <v>145</v>
      </c>
      <c r="E1468" s="226" t="s">
        <v>19</v>
      </c>
      <c r="F1468" s="227" t="s">
        <v>2426</v>
      </c>
      <c r="G1468" s="225"/>
      <c r="H1468" s="226" t="s">
        <v>19</v>
      </c>
      <c r="I1468" s="228"/>
      <c r="J1468" s="225"/>
      <c r="K1468" s="225"/>
      <c r="L1468" s="229"/>
      <c r="M1468" s="230"/>
      <c r="N1468" s="231"/>
      <c r="O1468" s="231"/>
      <c r="P1468" s="231"/>
      <c r="Q1468" s="231"/>
      <c r="R1468" s="231"/>
      <c r="S1468" s="231"/>
      <c r="T1468" s="232"/>
      <c r="AT1468" s="233" t="s">
        <v>145</v>
      </c>
      <c r="AU1468" s="233" t="s">
        <v>85</v>
      </c>
      <c r="AV1468" s="15" t="s">
        <v>83</v>
      </c>
      <c r="AW1468" s="15" t="s">
        <v>35</v>
      </c>
      <c r="AX1468" s="15" t="s">
        <v>75</v>
      </c>
      <c r="AY1468" s="233" t="s">
        <v>137</v>
      </c>
    </row>
    <row r="1469" spans="2:51" s="13" customFormat="1" ht="11.25">
      <c r="B1469" s="201"/>
      <c r="C1469" s="202"/>
      <c r="D1469" s="203" t="s">
        <v>145</v>
      </c>
      <c r="E1469" s="204" t="s">
        <v>19</v>
      </c>
      <c r="F1469" s="205" t="s">
        <v>2427</v>
      </c>
      <c r="G1469" s="202"/>
      <c r="H1469" s="206">
        <v>56.04</v>
      </c>
      <c r="I1469" s="207"/>
      <c r="J1469" s="202"/>
      <c r="K1469" s="202"/>
      <c r="L1469" s="208"/>
      <c r="M1469" s="209"/>
      <c r="N1469" s="210"/>
      <c r="O1469" s="210"/>
      <c r="P1469" s="210"/>
      <c r="Q1469" s="210"/>
      <c r="R1469" s="210"/>
      <c r="S1469" s="210"/>
      <c r="T1469" s="211"/>
      <c r="AT1469" s="212" t="s">
        <v>145</v>
      </c>
      <c r="AU1469" s="212" t="s">
        <v>85</v>
      </c>
      <c r="AV1469" s="13" t="s">
        <v>85</v>
      </c>
      <c r="AW1469" s="13" t="s">
        <v>35</v>
      </c>
      <c r="AX1469" s="13" t="s">
        <v>75</v>
      </c>
      <c r="AY1469" s="212" t="s">
        <v>137</v>
      </c>
    </row>
    <row r="1470" spans="2:51" s="15" customFormat="1" ht="11.25">
      <c r="B1470" s="224"/>
      <c r="C1470" s="225"/>
      <c r="D1470" s="203" t="s">
        <v>145</v>
      </c>
      <c r="E1470" s="226" t="s">
        <v>19</v>
      </c>
      <c r="F1470" s="227" t="s">
        <v>2428</v>
      </c>
      <c r="G1470" s="225"/>
      <c r="H1470" s="226" t="s">
        <v>19</v>
      </c>
      <c r="I1470" s="228"/>
      <c r="J1470" s="225"/>
      <c r="K1470" s="225"/>
      <c r="L1470" s="229"/>
      <c r="M1470" s="230"/>
      <c r="N1470" s="231"/>
      <c r="O1470" s="231"/>
      <c r="P1470" s="231"/>
      <c r="Q1470" s="231"/>
      <c r="R1470" s="231"/>
      <c r="S1470" s="231"/>
      <c r="T1470" s="232"/>
      <c r="AT1470" s="233" t="s">
        <v>145</v>
      </c>
      <c r="AU1470" s="233" t="s">
        <v>85</v>
      </c>
      <c r="AV1470" s="15" t="s">
        <v>83</v>
      </c>
      <c r="AW1470" s="15" t="s">
        <v>35</v>
      </c>
      <c r="AX1470" s="15" t="s">
        <v>75</v>
      </c>
      <c r="AY1470" s="233" t="s">
        <v>137</v>
      </c>
    </row>
    <row r="1471" spans="2:51" s="13" customFormat="1" ht="11.25">
      <c r="B1471" s="201"/>
      <c r="C1471" s="202"/>
      <c r="D1471" s="203" t="s">
        <v>145</v>
      </c>
      <c r="E1471" s="204" t="s">
        <v>19</v>
      </c>
      <c r="F1471" s="205" t="s">
        <v>2429</v>
      </c>
      <c r="G1471" s="202"/>
      <c r="H1471" s="206">
        <v>55.8</v>
      </c>
      <c r="I1471" s="207"/>
      <c r="J1471" s="202"/>
      <c r="K1471" s="202"/>
      <c r="L1471" s="208"/>
      <c r="M1471" s="209"/>
      <c r="N1471" s="210"/>
      <c r="O1471" s="210"/>
      <c r="P1471" s="210"/>
      <c r="Q1471" s="210"/>
      <c r="R1471" s="210"/>
      <c r="S1471" s="210"/>
      <c r="T1471" s="211"/>
      <c r="AT1471" s="212" t="s">
        <v>145</v>
      </c>
      <c r="AU1471" s="212" t="s">
        <v>85</v>
      </c>
      <c r="AV1471" s="13" t="s">
        <v>85</v>
      </c>
      <c r="AW1471" s="13" t="s">
        <v>35</v>
      </c>
      <c r="AX1471" s="13" t="s">
        <v>75</v>
      </c>
      <c r="AY1471" s="212" t="s">
        <v>137</v>
      </c>
    </row>
    <row r="1472" spans="2:51" s="15" customFormat="1" ht="11.25">
      <c r="B1472" s="224"/>
      <c r="C1472" s="225"/>
      <c r="D1472" s="203" t="s">
        <v>145</v>
      </c>
      <c r="E1472" s="226" t="s">
        <v>19</v>
      </c>
      <c r="F1472" s="227" t="s">
        <v>2430</v>
      </c>
      <c r="G1472" s="225"/>
      <c r="H1472" s="226" t="s">
        <v>19</v>
      </c>
      <c r="I1472" s="228"/>
      <c r="J1472" s="225"/>
      <c r="K1472" s="225"/>
      <c r="L1472" s="229"/>
      <c r="M1472" s="230"/>
      <c r="N1472" s="231"/>
      <c r="O1472" s="231"/>
      <c r="P1472" s="231"/>
      <c r="Q1472" s="231"/>
      <c r="R1472" s="231"/>
      <c r="S1472" s="231"/>
      <c r="T1472" s="232"/>
      <c r="AT1472" s="233" t="s">
        <v>145</v>
      </c>
      <c r="AU1472" s="233" t="s">
        <v>85</v>
      </c>
      <c r="AV1472" s="15" t="s">
        <v>83</v>
      </c>
      <c r="AW1472" s="15" t="s">
        <v>35</v>
      </c>
      <c r="AX1472" s="15" t="s">
        <v>75</v>
      </c>
      <c r="AY1472" s="233" t="s">
        <v>137</v>
      </c>
    </row>
    <row r="1473" spans="2:51" s="13" customFormat="1" ht="11.25">
      <c r="B1473" s="201"/>
      <c r="C1473" s="202"/>
      <c r="D1473" s="203" t="s">
        <v>145</v>
      </c>
      <c r="E1473" s="204" t="s">
        <v>19</v>
      </c>
      <c r="F1473" s="205" t="s">
        <v>2427</v>
      </c>
      <c r="G1473" s="202"/>
      <c r="H1473" s="206">
        <v>56.04</v>
      </c>
      <c r="I1473" s="207"/>
      <c r="J1473" s="202"/>
      <c r="K1473" s="202"/>
      <c r="L1473" s="208"/>
      <c r="M1473" s="209"/>
      <c r="N1473" s="210"/>
      <c r="O1473" s="210"/>
      <c r="P1473" s="210"/>
      <c r="Q1473" s="210"/>
      <c r="R1473" s="210"/>
      <c r="S1473" s="210"/>
      <c r="T1473" s="211"/>
      <c r="AT1473" s="212" t="s">
        <v>145</v>
      </c>
      <c r="AU1473" s="212" t="s">
        <v>85</v>
      </c>
      <c r="AV1473" s="13" t="s">
        <v>85</v>
      </c>
      <c r="AW1473" s="13" t="s">
        <v>35</v>
      </c>
      <c r="AX1473" s="13" t="s">
        <v>75</v>
      </c>
      <c r="AY1473" s="212" t="s">
        <v>137</v>
      </c>
    </row>
    <row r="1474" spans="2:51" s="15" customFormat="1" ht="11.25">
      <c r="B1474" s="224"/>
      <c r="C1474" s="225"/>
      <c r="D1474" s="203" t="s">
        <v>145</v>
      </c>
      <c r="E1474" s="226" t="s">
        <v>19</v>
      </c>
      <c r="F1474" s="227" t="s">
        <v>2431</v>
      </c>
      <c r="G1474" s="225"/>
      <c r="H1474" s="226" t="s">
        <v>19</v>
      </c>
      <c r="I1474" s="228"/>
      <c r="J1474" s="225"/>
      <c r="K1474" s="225"/>
      <c r="L1474" s="229"/>
      <c r="M1474" s="230"/>
      <c r="N1474" s="231"/>
      <c r="O1474" s="231"/>
      <c r="P1474" s="231"/>
      <c r="Q1474" s="231"/>
      <c r="R1474" s="231"/>
      <c r="S1474" s="231"/>
      <c r="T1474" s="232"/>
      <c r="AT1474" s="233" t="s">
        <v>145</v>
      </c>
      <c r="AU1474" s="233" t="s">
        <v>85</v>
      </c>
      <c r="AV1474" s="15" t="s">
        <v>83</v>
      </c>
      <c r="AW1474" s="15" t="s">
        <v>35</v>
      </c>
      <c r="AX1474" s="15" t="s">
        <v>75</v>
      </c>
      <c r="AY1474" s="233" t="s">
        <v>137</v>
      </c>
    </row>
    <row r="1475" spans="2:51" s="13" customFormat="1" ht="11.25">
      <c r="B1475" s="201"/>
      <c r="C1475" s="202"/>
      <c r="D1475" s="203" t="s">
        <v>145</v>
      </c>
      <c r="E1475" s="204" t="s">
        <v>19</v>
      </c>
      <c r="F1475" s="205" t="s">
        <v>2432</v>
      </c>
      <c r="G1475" s="202"/>
      <c r="H1475" s="206">
        <v>16.352</v>
      </c>
      <c r="I1475" s="207"/>
      <c r="J1475" s="202"/>
      <c r="K1475" s="202"/>
      <c r="L1475" s="208"/>
      <c r="M1475" s="209"/>
      <c r="N1475" s="210"/>
      <c r="O1475" s="210"/>
      <c r="P1475" s="210"/>
      <c r="Q1475" s="210"/>
      <c r="R1475" s="210"/>
      <c r="S1475" s="210"/>
      <c r="T1475" s="211"/>
      <c r="AT1475" s="212" t="s">
        <v>145</v>
      </c>
      <c r="AU1475" s="212" t="s">
        <v>85</v>
      </c>
      <c r="AV1475" s="13" t="s">
        <v>85</v>
      </c>
      <c r="AW1475" s="13" t="s">
        <v>35</v>
      </c>
      <c r="AX1475" s="13" t="s">
        <v>75</v>
      </c>
      <c r="AY1475" s="212" t="s">
        <v>137</v>
      </c>
    </row>
    <row r="1476" spans="2:51" s="15" customFormat="1" ht="11.25">
      <c r="B1476" s="224"/>
      <c r="C1476" s="225"/>
      <c r="D1476" s="203" t="s">
        <v>145</v>
      </c>
      <c r="E1476" s="226" t="s">
        <v>19</v>
      </c>
      <c r="F1476" s="227" t="s">
        <v>2433</v>
      </c>
      <c r="G1476" s="225"/>
      <c r="H1476" s="226" t="s">
        <v>19</v>
      </c>
      <c r="I1476" s="228"/>
      <c r="J1476" s="225"/>
      <c r="K1476" s="225"/>
      <c r="L1476" s="229"/>
      <c r="M1476" s="230"/>
      <c r="N1476" s="231"/>
      <c r="O1476" s="231"/>
      <c r="P1476" s="231"/>
      <c r="Q1476" s="231"/>
      <c r="R1476" s="231"/>
      <c r="S1476" s="231"/>
      <c r="T1476" s="232"/>
      <c r="AT1476" s="233" t="s">
        <v>145</v>
      </c>
      <c r="AU1476" s="233" t="s">
        <v>85</v>
      </c>
      <c r="AV1476" s="15" t="s">
        <v>83</v>
      </c>
      <c r="AW1476" s="15" t="s">
        <v>35</v>
      </c>
      <c r="AX1476" s="15" t="s">
        <v>75</v>
      </c>
      <c r="AY1476" s="233" t="s">
        <v>137</v>
      </c>
    </row>
    <row r="1477" spans="2:51" s="13" customFormat="1" ht="11.25">
      <c r="B1477" s="201"/>
      <c r="C1477" s="202"/>
      <c r="D1477" s="203" t="s">
        <v>145</v>
      </c>
      <c r="E1477" s="204" t="s">
        <v>19</v>
      </c>
      <c r="F1477" s="205" t="s">
        <v>2434</v>
      </c>
      <c r="G1477" s="202"/>
      <c r="H1477" s="206">
        <v>36.792</v>
      </c>
      <c r="I1477" s="207"/>
      <c r="J1477" s="202"/>
      <c r="K1477" s="202"/>
      <c r="L1477" s="208"/>
      <c r="M1477" s="209"/>
      <c r="N1477" s="210"/>
      <c r="O1477" s="210"/>
      <c r="P1477" s="210"/>
      <c r="Q1477" s="210"/>
      <c r="R1477" s="210"/>
      <c r="S1477" s="210"/>
      <c r="T1477" s="211"/>
      <c r="AT1477" s="212" t="s">
        <v>145</v>
      </c>
      <c r="AU1477" s="212" t="s">
        <v>85</v>
      </c>
      <c r="AV1477" s="13" t="s">
        <v>85</v>
      </c>
      <c r="AW1477" s="13" t="s">
        <v>35</v>
      </c>
      <c r="AX1477" s="13" t="s">
        <v>75</v>
      </c>
      <c r="AY1477" s="212" t="s">
        <v>137</v>
      </c>
    </row>
    <row r="1478" spans="2:51" s="15" customFormat="1" ht="11.25">
      <c r="B1478" s="224"/>
      <c r="C1478" s="225"/>
      <c r="D1478" s="203" t="s">
        <v>145</v>
      </c>
      <c r="E1478" s="226" t="s">
        <v>19</v>
      </c>
      <c r="F1478" s="227" t="s">
        <v>2435</v>
      </c>
      <c r="G1478" s="225"/>
      <c r="H1478" s="226" t="s">
        <v>19</v>
      </c>
      <c r="I1478" s="228"/>
      <c r="J1478" s="225"/>
      <c r="K1478" s="225"/>
      <c r="L1478" s="229"/>
      <c r="M1478" s="230"/>
      <c r="N1478" s="231"/>
      <c r="O1478" s="231"/>
      <c r="P1478" s="231"/>
      <c r="Q1478" s="231"/>
      <c r="R1478" s="231"/>
      <c r="S1478" s="231"/>
      <c r="T1478" s="232"/>
      <c r="AT1478" s="233" t="s">
        <v>145</v>
      </c>
      <c r="AU1478" s="233" t="s">
        <v>85</v>
      </c>
      <c r="AV1478" s="15" t="s">
        <v>83</v>
      </c>
      <c r="AW1478" s="15" t="s">
        <v>35</v>
      </c>
      <c r="AX1478" s="15" t="s">
        <v>75</v>
      </c>
      <c r="AY1478" s="233" t="s">
        <v>137</v>
      </c>
    </row>
    <row r="1479" spans="2:51" s="13" customFormat="1" ht="11.25">
      <c r="B1479" s="201"/>
      <c r="C1479" s="202"/>
      <c r="D1479" s="203" t="s">
        <v>145</v>
      </c>
      <c r="E1479" s="204" t="s">
        <v>19</v>
      </c>
      <c r="F1479" s="205" t="s">
        <v>2436</v>
      </c>
      <c r="G1479" s="202"/>
      <c r="H1479" s="206">
        <v>6.3</v>
      </c>
      <c r="I1479" s="207"/>
      <c r="J1479" s="202"/>
      <c r="K1479" s="202"/>
      <c r="L1479" s="208"/>
      <c r="M1479" s="209"/>
      <c r="N1479" s="210"/>
      <c r="O1479" s="210"/>
      <c r="P1479" s="210"/>
      <c r="Q1479" s="210"/>
      <c r="R1479" s="210"/>
      <c r="S1479" s="210"/>
      <c r="T1479" s="211"/>
      <c r="AT1479" s="212" t="s">
        <v>145</v>
      </c>
      <c r="AU1479" s="212" t="s">
        <v>85</v>
      </c>
      <c r="AV1479" s="13" t="s">
        <v>85</v>
      </c>
      <c r="AW1479" s="13" t="s">
        <v>35</v>
      </c>
      <c r="AX1479" s="13" t="s">
        <v>75</v>
      </c>
      <c r="AY1479" s="212" t="s">
        <v>137</v>
      </c>
    </row>
    <row r="1480" spans="2:51" s="15" customFormat="1" ht="11.25">
      <c r="B1480" s="224"/>
      <c r="C1480" s="225"/>
      <c r="D1480" s="203" t="s">
        <v>145</v>
      </c>
      <c r="E1480" s="226" t="s">
        <v>19</v>
      </c>
      <c r="F1480" s="227" t="s">
        <v>2437</v>
      </c>
      <c r="G1480" s="225"/>
      <c r="H1480" s="226" t="s">
        <v>19</v>
      </c>
      <c r="I1480" s="228"/>
      <c r="J1480" s="225"/>
      <c r="K1480" s="225"/>
      <c r="L1480" s="229"/>
      <c r="M1480" s="230"/>
      <c r="N1480" s="231"/>
      <c r="O1480" s="231"/>
      <c r="P1480" s="231"/>
      <c r="Q1480" s="231"/>
      <c r="R1480" s="231"/>
      <c r="S1480" s="231"/>
      <c r="T1480" s="232"/>
      <c r="AT1480" s="233" t="s">
        <v>145</v>
      </c>
      <c r="AU1480" s="233" t="s">
        <v>85</v>
      </c>
      <c r="AV1480" s="15" t="s">
        <v>83</v>
      </c>
      <c r="AW1480" s="15" t="s">
        <v>35</v>
      </c>
      <c r="AX1480" s="15" t="s">
        <v>75</v>
      </c>
      <c r="AY1480" s="233" t="s">
        <v>137</v>
      </c>
    </row>
    <row r="1481" spans="2:51" s="13" customFormat="1" ht="11.25">
      <c r="B1481" s="201"/>
      <c r="C1481" s="202"/>
      <c r="D1481" s="203" t="s">
        <v>145</v>
      </c>
      <c r="E1481" s="204" t="s">
        <v>19</v>
      </c>
      <c r="F1481" s="205" t="s">
        <v>2438</v>
      </c>
      <c r="G1481" s="202"/>
      <c r="H1481" s="206">
        <v>3.066</v>
      </c>
      <c r="I1481" s="207"/>
      <c r="J1481" s="202"/>
      <c r="K1481" s="202"/>
      <c r="L1481" s="208"/>
      <c r="M1481" s="209"/>
      <c r="N1481" s="210"/>
      <c r="O1481" s="210"/>
      <c r="P1481" s="210"/>
      <c r="Q1481" s="210"/>
      <c r="R1481" s="210"/>
      <c r="S1481" s="210"/>
      <c r="T1481" s="211"/>
      <c r="AT1481" s="212" t="s">
        <v>145</v>
      </c>
      <c r="AU1481" s="212" t="s">
        <v>85</v>
      </c>
      <c r="AV1481" s="13" t="s">
        <v>85</v>
      </c>
      <c r="AW1481" s="13" t="s">
        <v>35</v>
      </c>
      <c r="AX1481" s="13" t="s">
        <v>75</v>
      </c>
      <c r="AY1481" s="212" t="s">
        <v>137</v>
      </c>
    </row>
    <row r="1482" spans="2:51" s="15" customFormat="1" ht="11.25">
      <c r="B1482" s="224"/>
      <c r="C1482" s="225"/>
      <c r="D1482" s="203" t="s">
        <v>145</v>
      </c>
      <c r="E1482" s="226" t="s">
        <v>19</v>
      </c>
      <c r="F1482" s="227" t="s">
        <v>2439</v>
      </c>
      <c r="G1482" s="225"/>
      <c r="H1482" s="226" t="s">
        <v>19</v>
      </c>
      <c r="I1482" s="228"/>
      <c r="J1482" s="225"/>
      <c r="K1482" s="225"/>
      <c r="L1482" s="229"/>
      <c r="M1482" s="230"/>
      <c r="N1482" s="231"/>
      <c r="O1482" s="231"/>
      <c r="P1482" s="231"/>
      <c r="Q1482" s="231"/>
      <c r="R1482" s="231"/>
      <c r="S1482" s="231"/>
      <c r="T1482" s="232"/>
      <c r="AT1482" s="233" t="s">
        <v>145</v>
      </c>
      <c r="AU1482" s="233" t="s">
        <v>85</v>
      </c>
      <c r="AV1482" s="15" t="s">
        <v>83</v>
      </c>
      <c r="AW1482" s="15" t="s">
        <v>35</v>
      </c>
      <c r="AX1482" s="15" t="s">
        <v>75</v>
      </c>
      <c r="AY1482" s="233" t="s">
        <v>137</v>
      </c>
    </row>
    <row r="1483" spans="2:51" s="13" customFormat="1" ht="11.25">
      <c r="B1483" s="201"/>
      <c r="C1483" s="202"/>
      <c r="D1483" s="203" t="s">
        <v>145</v>
      </c>
      <c r="E1483" s="204" t="s">
        <v>19</v>
      </c>
      <c r="F1483" s="205" t="s">
        <v>2440</v>
      </c>
      <c r="G1483" s="202"/>
      <c r="H1483" s="206">
        <v>4</v>
      </c>
      <c r="I1483" s="207"/>
      <c r="J1483" s="202"/>
      <c r="K1483" s="202"/>
      <c r="L1483" s="208"/>
      <c r="M1483" s="209"/>
      <c r="N1483" s="210"/>
      <c r="O1483" s="210"/>
      <c r="P1483" s="210"/>
      <c r="Q1483" s="210"/>
      <c r="R1483" s="210"/>
      <c r="S1483" s="210"/>
      <c r="T1483" s="211"/>
      <c r="AT1483" s="212" t="s">
        <v>145</v>
      </c>
      <c r="AU1483" s="212" t="s">
        <v>85</v>
      </c>
      <c r="AV1483" s="13" t="s">
        <v>85</v>
      </c>
      <c r="AW1483" s="13" t="s">
        <v>35</v>
      </c>
      <c r="AX1483" s="13" t="s">
        <v>75</v>
      </c>
      <c r="AY1483" s="212" t="s">
        <v>137</v>
      </c>
    </row>
    <row r="1484" spans="2:51" s="15" customFormat="1" ht="11.25">
      <c r="B1484" s="224"/>
      <c r="C1484" s="225"/>
      <c r="D1484" s="203" t="s">
        <v>145</v>
      </c>
      <c r="E1484" s="226" t="s">
        <v>19</v>
      </c>
      <c r="F1484" s="227" t="s">
        <v>2441</v>
      </c>
      <c r="G1484" s="225"/>
      <c r="H1484" s="226" t="s">
        <v>19</v>
      </c>
      <c r="I1484" s="228"/>
      <c r="J1484" s="225"/>
      <c r="K1484" s="225"/>
      <c r="L1484" s="229"/>
      <c r="M1484" s="230"/>
      <c r="N1484" s="231"/>
      <c r="O1484" s="231"/>
      <c r="P1484" s="231"/>
      <c r="Q1484" s="231"/>
      <c r="R1484" s="231"/>
      <c r="S1484" s="231"/>
      <c r="T1484" s="232"/>
      <c r="AT1484" s="233" t="s">
        <v>145</v>
      </c>
      <c r="AU1484" s="233" t="s">
        <v>85</v>
      </c>
      <c r="AV1484" s="15" t="s">
        <v>83</v>
      </c>
      <c r="AW1484" s="15" t="s">
        <v>35</v>
      </c>
      <c r="AX1484" s="15" t="s">
        <v>75</v>
      </c>
      <c r="AY1484" s="233" t="s">
        <v>137</v>
      </c>
    </row>
    <row r="1485" spans="2:51" s="13" customFormat="1" ht="11.25">
      <c r="B1485" s="201"/>
      <c r="C1485" s="202"/>
      <c r="D1485" s="203" t="s">
        <v>145</v>
      </c>
      <c r="E1485" s="204" t="s">
        <v>19</v>
      </c>
      <c r="F1485" s="205" t="s">
        <v>2442</v>
      </c>
      <c r="G1485" s="202"/>
      <c r="H1485" s="206">
        <v>1.69</v>
      </c>
      <c r="I1485" s="207"/>
      <c r="J1485" s="202"/>
      <c r="K1485" s="202"/>
      <c r="L1485" s="208"/>
      <c r="M1485" s="209"/>
      <c r="N1485" s="210"/>
      <c r="O1485" s="210"/>
      <c r="P1485" s="210"/>
      <c r="Q1485" s="210"/>
      <c r="R1485" s="210"/>
      <c r="S1485" s="210"/>
      <c r="T1485" s="211"/>
      <c r="AT1485" s="212" t="s">
        <v>145</v>
      </c>
      <c r="AU1485" s="212" t="s">
        <v>85</v>
      </c>
      <c r="AV1485" s="13" t="s">
        <v>85</v>
      </c>
      <c r="AW1485" s="13" t="s">
        <v>35</v>
      </c>
      <c r="AX1485" s="13" t="s">
        <v>75</v>
      </c>
      <c r="AY1485" s="212" t="s">
        <v>137</v>
      </c>
    </row>
    <row r="1486" spans="2:51" s="15" customFormat="1" ht="11.25">
      <c r="B1486" s="224"/>
      <c r="C1486" s="225"/>
      <c r="D1486" s="203" t="s">
        <v>145</v>
      </c>
      <c r="E1486" s="226" t="s">
        <v>19</v>
      </c>
      <c r="F1486" s="227" t="s">
        <v>2443</v>
      </c>
      <c r="G1486" s="225"/>
      <c r="H1486" s="226" t="s">
        <v>19</v>
      </c>
      <c r="I1486" s="228"/>
      <c r="J1486" s="225"/>
      <c r="K1486" s="225"/>
      <c r="L1486" s="229"/>
      <c r="M1486" s="230"/>
      <c r="N1486" s="231"/>
      <c r="O1486" s="231"/>
      <c r="P1486" s="231"/>
      <c r="Q1486" s="231"/>
      <c r="R1486" s="231"/>
      <c r="S1486" s="231"/>
      <c r="T1486" s="232"/>
      <c r="AT1486" s="233" t="s">
        <v>145</v>
      </c>
      <c r="AU1486" s="233" t="s">
        <v>85</v>
      </c>
      <c r="AV1486" s="15" t="s">
        <v>83</v>
      </c>
      <c r="AW1486" s="15" t="s">
        <v>35</v>
      </c>
      <c r="AX1486" s="15" t="s">
        <v>75</v>
      </c>
      <c r="AY1486" s="233" t="s">
        <v>137</v>
      </c>
    </row>
    <row r="1487" spans="2:51" s="13" customFormat="1" ht="11.25">
      <c r="B1487" s="201"/>
      <c r="C1487" s="202"/>
      <c r="D1487" s="203" t="s">
        <v>145</v>
      </c>
      <c r="E1487" s="204" t="s">
        <v>19</v>
      </c>
      <c r="F1487" s="205" t="s">
        <v>2444</v>
      </c>
      <c r="G1487" s="202"/>
      <c r="H1487" s="206">
        <v>0.64</v>
      </c>
      <c r="I1487" s="207"/>
      <c r="J1487" s="202"/>
      <c r="K1487" s="202"/>
      <c r="L1487" s="208"/>
      <c r="M1487" s="209"/>
      <c r="N1487" s="210"/>
      <c r="O1487" s="210"/>
      <c r="P1487" s="210"/>
      <c r="Q1487" s="210"/>
      <c r="R1487" s="210"/>
      <c r="S1487" s="210"/>
      <c r="T1487" s="211"/>
      <c r="AT1487" s="212" t="s">
        <v>145</v>
      </c>
      <c r="AU1487" s="212" t="s">
        <v>85</v>
      </c>
      <c r="AV1487" s="13" t="s">
        <v>85</v>
      </c>
      <c r="AW1487" s="13" t="s">
        <v>35</v>
      </c>
      <c r="AX1487" s="13" t="s">
        <v>75</v>
      </c>
      <c r="AY1487" s="212" t="s">
        <v>137</v>
      </c>
    </row>
    <row r="1488" spans="2:51" s="15" customFormat="1" ht="11.25">
      <c r="B1488" s="224"/>
      <c r="C1488" s="225"/>
      <c r="D1488" s="203" t="s">
        <v>145</v>
      </c>
      <c r="E1488" s="226" t="s">
        <v>19</v>
      </c>
      <c r="F1488" s="227" t="s">
        <v>2445</v>
      </c>
      <c r="G1488" s="225"/>
      <c r="H1488" s="226" t="s">
        <v>19</v>
      </c>
      <c r="I1488" s="228"/>
      <c r="J1488" s="225"/>
      <c r="K1488" s="225"/>
      <c r="L1488" s="229"/>
      <c r="M1488" s="230"/>
      <c r="N1488" s="231"/>
      <c r="O1488" s="231"/>
      <c r="P1488" s="231"/>
      <c r="Q1488" s="231"/>
      <c r="R1488" s="231"/>
      <c r="S1488" s="231"/>
      <c r="T1488" s="232"/>
      <c r="AT1488" s="233" t="s">
        <v>145</v>
      </c>
      <c r="AU1488" s="233" t="s">
        <v>85</v>
      </c>
      <c r="AV1488" s="15" t="s">
        <v>83</v>
      </c>
      <c r="AW1488" s="15" t="s">
        <v>35</v>
      </c>
      <c r="AX1488" s="15" t="s">
        <v>75</v>
      </c>
      <c r="AY1488" s="233" t="s">
        <v>137</v>
      </c>
    </row>
    <row r="1489" spans="2:51" s="13" customFormat="1" ht="11.25">
      <c r="B1489" s="201"/>
      <c r="C1489" s="202"/>
      <c r="D1489" s="203" t="s">
        <v>145</v>
      </c>
      <c r="E1489" s="204" t="s">
        <v>19</v>
      </c>
      <c r="F1489" s="205" t="s">
        <v>2446</v>
      </c>
      <c r="G1489" s="202"/>
      <c r="H1489" s="206">
        <v>1</v>
      </c>
      <c r="I1489" s="207"/>
      <c r="J1489" s="202"/>
      <c r="K1489" s="202"/>
      <c r="L1489" s="208"/>
      <c r="M1489" s="209"/>
      <c r="N1489" s="210"/>
      <c r="O1489" s="210"/>
      <c r="P1489" s="210"/>
      <c r="Q1489" s="210"/>
      <c r="R1489" s="210"/>
      <c r="S1489" s="210"/>
      <c r="T1489" s="211"/>
      <c r="AT1489" s="212" t="s">
        <v>145</v>
      </c>
      <c r="AU1489" s="212" t="s">
        <v>85</v>
      </c>
      <c r="AV1489" s="13" t="s">
        <v>85</v>
      </c>
      <c r="AW1489" s="13" t="s">
        <v>35</v>
      </c>
      <c r="AX1489" s="13" t="s">
        <v>75</v>
      </c>
      <c r="AY1489" s="212" t="s">
        <v>137</v>
      </c>
    </row>
    <row r="1490" spans="2:51" s="14" customFormat="1" ht="11.25">
      <c r="B1490" s="213"/>
      <c r="C1490" s="214"/>
      <c r="D1490" s="203" t="s">
        <v>145</v>
      </c>
      <c r="E1490" s="215" t="s">
        <v>19</v>
      </c>
      <c r="F1490" s="216" t="s">
        <v>147</v>
      </c>
      <c r="G1490" s="214"/>
      <c r="H1490" s="217">
        <v>237.72</v>
      </c>
      <c r="I1490" s="218"/>
      <c r="J1490" s="214"/>
      <c r="K1490" s="214"/>
      <c r="L1490" s="219"/>
      <c r="M1490" s="220"/>
      <c r="N1490" s="221"/>
      <c r="O1490" s="221"/>
      <c r="P1490" s="221"/>
      <c r="Q1490" s="221"/>
      <c r="R1490" s="221"/>
      <c r="S1490" s="221"/>
      <c r="T1490" s="222"/>
      <c r="AT1490" s="223" t="s">
        <v>145</v>
      </c>
      <c r="AU1490" s="223" t="s">
        <v>85</v>
      </c>
      <c r="AV1490" s="14" t="s">
        <v>144</v>
      </c>
      <c r="AW1490" s="14" t="s">
        <v>35</v>
      </c>
      <c r="AX1490" s="14" t="s">
        <v>83</v>
      </c>
      <c r="AY1490" s="223" t="s">
        <v>137</v>
      </c>
    </row>
    <row r="1491" spans="1:65" s="2" customFormat="1" ht="16.5" customHeight="1">
      <c r="A1491" s="35"/>
      <c r="B1491" s="36"/>
      <c r="C1491" s="234" t="s">
        <v>2447</v>
      </c>
      <c r="D1491" s="234" t="s">
        <v>218</v>
      </c>
      <c r="E1491" s="235" t="s">
        <v>2448</v>
      </c>
      <c r="F1491" s="236" t="s">
        <v>2449</v>
      </c>
      <c r="G1491" s="237" t="s">
        <v>273</v>
      </c>
      <c r="H1491" s="238">
        <v>2</v>
      </c>
      <c r="I1491" s="239"/>
      <c r="J1491" s="240">
        <f aca="true" t="shared" si="120" ref="J1491:J1502">ROUND(I1491*H1491,2)</f>
        <v>0</v>
      </c>
      <c r="K1491" s="236" t="s">
        <v>19</v>
      </c>
      <c r="L1491" s="241"/>
      <c r="M1491" s="242" t="s">
        <v>19</v>
      </c>
      <c r="N1491" s="243" t="s">
        <v>46</v>
      </c>
      <c r="O1491" s="65"/>
      <c r="P1491" s="197">
        <f aca="true" t="shared" si="121" ref="P1491:P1502">O1491*H1491</f>
        <v>0</v>
      </c>
      <c r="Q1491" s="197">
        <v>0</v>
      </c>
      <c r="R1491" s="197">
        <f aca="true" t="shared" si="122" ref="R1491:R1502">Q1491*H1491</f>
        <v>0</v>
      </c>
      <c r="S1491" s="197">
        <v>0</v>
      </c>
      <c r="T1491" s="198">
        <f aca="true" t="shared" si="123" ref="T1491:T1502">S1491*H1491</f>
        <v>0</v>
      </c>
      <c r="U1491" s="35"/>
      <c r="V1491" s="35"/>
      <c r="W1491" s="35"/>
      <c r="X1491" s="35"/>
      <c r="Y1491" s="35"/>
      <c r="Z1491" s="35"/>
      <c r="AA1491" s="35"/>
      <c r="AB1491" s="35"/>
      <c r="AC1491" s="35"/>
      <c r="AD1491" s="35"/>
      <c r="AE1491" s="35"/>
      <c r="AR1491" s="199" t="s">
        <v>158</v>
      </c>
      <c r="AT1491" s="199" t="s">
        <v>218</v>
      </c>
      <c r="AU1491" s="199" t="s">
        <v>85</v>
      </c>
      <c r="AY1491" s="18" t="s">
        <v>137</v>
      </c>
      <c r="BE1491" s="200">
        <f aca="true" t="shared" si="124" ref="BE1491:BE1502">IF(N1491="základní",J1491,0)</f>
        <v>0</v>
      </c>
      <c r="BF1491" s="200">
        <f aca="true" t="shared" si="125" ref="BF1491:BF1502">IF(N1491="snížená",J1491,0)</f>
        <v>0</v>
      </c>
      <c r="BG1491" s="200">
        <f aca="true" t="shared" si="126" ref="BG1491:BG1502">IF(N1491="zákl. přenesená",J1491,0)</f>
        <v>0</v>
      </c>
      <c r="BH1491" s="200">
        <f aca="true" t="shared" si="127" ref="BH1491:BH1502">IF(N1491="sníž. přenesená",J1491,0)</f>
        <v>0</v>
      </c>
      <c r="BI1491" s="200">
        <f aca="true" t="shared" si="128" ref="BI1491:BI1502">IF(N1491="nulová",J1491,0)</f>
        <v>0</v>
      </c>
      <c r="BJ1491" s="18" t="s">
        <v>83</v>
      </c>
      <c r="BK1491" s="200">
        <f aca="true" t="shared" si="129" ref="BK1491:BK1502">ROUND(I1491*H1491,2)</f>
        <v>0</v>
      </c>
      <c r="BL1491" s="18" t="s">
        <v>144</v>
      </c>
      <c r="BM1491" s="199" t="s">
        <v>2450</v>
      </c>
    </row>
    <row r="1492" spans="1:65" s="2" customFormat="1" ht="16.5" customHeight="1">
      <c r="A1492" s="35"/>
      <c r="B1492" s="36"/>
      <c r="C1492" s="234" t="s">
        <v>1501</v>
      </c>
      <c r="D1492" s="234" t="s">
        <v>218</v>
      </c>
      <c r="E1492" s="235" t="s">
        <v>2451</v>
      </c>
      <c r="F1492" s="236" t="s">
        <v>2452</v>
      </c>
      <c r="G1492" s="237" t="s">
        <v>273</v>
      </c>
      <c r="H1492" s="238">
        <v>2</v>
      </c>
      <c r="I1492" s="239"/>
      <c r="J1492" s="240">
        <f t="shared" si="120"/>
        <v>0</v>
      </c>
      <c r="K1492" s="236" t="s">
        <v>19</v>
      </c>
      <c r="L1492" s="241"/>
      <c r="M1492" s="242" t="s">
        <v>19</v>
      </c>
      <c r="N1492" s="243" t="s">
        <v>46</v>
      </c>
      <c r="O1492" s="65"/>
      <c r="P1492" s="197">
        <f t="shared" si="121"/>
        <v>0</v>
      </c>
      <c r="Q1492" s="197">
        <v>0</v>
      </c>
      <c r="R1492" s="197">
        <f t="shared" si="122"/>
        <v>0</v>
      </c>
      <c r="S1492" s="197">
        <v>0</v>
      </c>
      <c r="T1492" s="198">
        <f t="shared" si="123"/>
        <v>0</v>
      </c>
      <c r="U1492" s="35"/>
      <c r="V1492" s="35"/>
      <c r="W1492" s="35"/>
      <c r="X1492" s="35"/>
      <c r="Y1492" s="35"/>
      <c r="Z1492" s="35"/>
      <c r="AA1492" s="35"/>
      <c r="AB1492" s="35"/>
      <c r="AC1492" s="35"/>
      <c r="AD1492" s="35"/>
      <c r="AE1492" s="35"/>
      <c r="AR1492" s="199" t="s">
        <v>158</v>
      </c>
      <c r="AT1492" s="199" t="s">
        <v>218</v>
      </c>
      <c r="AU1492" s="199" t="s">
        <v>85</v>
      </c>
      <c r="AY1492" s="18" t="s">
        <v>137</v>
      </c>
      <c r="BE1492" s="200">
        <f t="shared" si="124"/>
        <v>0</v>
      </c>
      <c r="BF1492" s="200">
        <f t="shared" si="125"/>
        <v>0</v>
      </c>
      <c r="BG1492" s="200">
        <f t="shared" si="126"/>
        <v>0</v>
      </c>
      <c r="BH1492" s="200">
        <f t="shared" si="127"/>
        <v>0</v>
      </c>
      <c r="BI1492" s="200">
        <f t="shared" si="128"/>
        <v>0</v>
      </c>
      <c r="BJ1492" s="18" t="s">
        <v>83</v>
      </c>
      <c r="BK1492" s="200">
        <f t="shared" si="129"/>
        <v>0</v>
      </c>
      <c r="BL1492" s="18" t="s">
        <v>144</v>
      </c>
      <c r="BM1492" s="199" t="s">
        <v>2453</v>
      </c>
    </row>
    <row r="1493" spans="1:65" s="2" customFormat="1" ht="16.5" customHeight="1">
      <c r="A1493" s="35"/>
      <c r="B1493" s="36"/>
      <c r="C1493" s="234" t="s">
        <v>2454</v>
      </c>
      <c r="D1493" s="234" t="s">
        <v>218</v>
      </c>
      <c r="E1493" s="235" t="s">
        <v>2455</v>
      </c>
      <c r="F1493" s="236" t="s">
        <v>2456</v>
      </c>
      <c r="G1493" s="237" t="s">
        <v>273</v>
      </c>
      <c r="H1493" s="238">
        <v>2</v>
      </c>
      <c r="I1493" s="239"/>
      <c r="J1493" s="240">
        <f t="shared" si="120"/>
        <v>0</v>
      </c>
      <c r="K1493" s="236" t="s">
        <v>19</v>
      </c>
      <c r="L1493" s="241"/>
      <c r="M1493" s="242" t="s">
        <v>19</v>
      </c>
      <c r="N1493" s="243" t="s">
        <v>46</v>
      </c>
      <c r="O1493" s="65"/>
      <c r="P1493" s="197">
        <f t="shared" si="121"/>
        <v>0</v>
      </c>
      <c r="Q1493" s="197">
        <v>0</v>
      </c>
      <c r="R1493" s="197">
        <f t="shared" si="122"/>
        <v>0</v>
      </c>
      <c r="S1493" s="197">
        <v>0</v>
      </c>
      <c r="T1493" s="198">
        <f t="shared" si="123"/>
        <v>0</v>
      </c>
      <c r="U1493" s="35"/>
      <c r="V1493" s="35"/>
      <c r="W1493" s="35"/>
      <c r="X1493" s="35"/>
      <c r="Y1493" s="35"/>
      <c r="Z1493" s="35"/>
      <c r="AA1493" s="35"/>
      <c r="AB1493" s="35"/>
      <c r="AC1493" s="35"/>
      <c r="AD1493" s="35"/>
      <c r="AE1493" s="35"/>
      <c r="AR1493" s="199" t="s">
        <v>158</v>
      </c>
      <c r="AT1493" s="199" t="s">
        <v>218</v>
      </c>
      <c r="AU1493" s="199" t="s">
        <v>85</v>
      </c>
      <c r="AY1493" s="18" t="s">
        <v>137</v>
      </c>
      <c r="BE1493" s="200">
        <f t="shared" si="124"/>
        <v>0</v>
      </c>
      <c r="BF1493" s="200">
        <f t="shared" si="125"/>
        <v>0</v>
      </c>
      <c r="BG1493" s="200">
        <f t="shared" si="126"/>
        <v>0</v>
      </c>
      <c r="BH1493" s="200">
        <f t="shared" si="127"/>
        <v>0</v>
      </c>
      <c r="BI1493" s="200">
        <f t="shared" si="128"/>
        <v>0</v>
      </c>
      <c r="BJ1493" s="18" t="s">
        <v>83</v>
      </c>
      <c r="BK1493" s="200">
        <f t="shared" si="129"/>
        <v>0</v>
      </c>
      <c r="BL1493" s="18" t="s">
        <v>144</v>
      </c>
      <c r="BM1493" s="199" t="s">
        <v>2457</v>
      </c>
    </row>
    <row r="1494" spans="1:65" s="2" customFormat="1" ht="16.5" customHeight="1">
      <c r="A1494" s="35"/>
      <c r="B1494" s="36"/>
      <c r="C1494" s="234" t="s">
        <v>1505</v>
      </c>
      <c r="D1494" s="234" t="s">
        <v>218</v>
      </c>
      <c r="E1494" s="235" t="s">
        <v>2458</v>
      </c>
      <c r="F1494" s="236" t="s">
        <v>2459</v>
      </c>
      <c r="G1494" s="237" t="s">
        <v>273</v>
      </c>
      <c r="H1494" s="238">
        <v>4</v>
      </c>
      <c r="I1494" s="239"/>
      <c r="J1494" s="240">
        <f t="shared" si="120"/>
        <v>0</v>
      </c>
      <c r="K1494" s="236" t="s">
        <v>19</v>
      </c>
      <c r="L1494" s="241"/>
      <c r="M1494" s="242" t="s">
        <v>19</v>
      </c>
      <c r="N1494" s="243" t="s">
        <v>46</v>
      </c>
      <c r="O1494" s="65"/>
      <c r="P1494" s="197">
        <f t="shared" si="121"/>
        <v>0</v>
      </c>
      <c r="Q1494" s="197">
        <v>0</v>
      </c>
      <c r="R1494" s="197">
        <f t="shared" si="122"/>
        <v>0</v>
      </c>
      <c r="S1494" s="197">
        <v>0</v>
      </c>
      <c r="T1494" s="198">
        <f t="shared" si="123"/>
        <v>0</v>
      </c>
      <c r="U1494" s="35"/>
      <c r="V1494" s="35"/>
      <c r="W1494" s="35"/>
      <c r="X1494" s="35"/>
      <c r="Y1494" s="35"/>
      <c r="Z1494" s="35"/>
      <c r="AA1494" s="35"/>
      <c r="AB1494" s="35"/>
      <c r="AC1494" s="35"/>
      <c r="AD1494" s="35"/>
      <c r="AE1494" s="35"/>
      <c r="AR1494" s="199" t="s">
        <v>158</v>
      </c>
      <c r="AT1494" s="199" t="s">
        <v>218</v>
      </c>
      <c r="AU1494" s="199" t="s">
        <v>85</v>
      </c>
      <c r="AY1494" s="18" t="s">
        <v>137</v>
      </c>
      <c r="BE1494" s="200">
        <f t="shared" si="124"/>
        <v>0</v>
      </c>
      <c r="BF1494" s="200">
        <f t="shared" si="125"/>
        <v>0</v>
      </c>
      <c r="BG1494" s="200">
        <f t="shared" si="126"/>
        <v>0</v>
      </c>
      <c r="BH1494" s="200">
        <f t="shared" si="127"/>
        <v>0</v>
      </c>
      <c r="BI1494" s="200">
        <f t="shared" si="128"/>
        <v>0</v>
      </c>
      <c r="BJ1494" s="18" t="s">
        <v>83</v>
      </c>
      <c r="BK1494" s="200">
        <f t="shared" si="129"/>
        <v>0</v>
      </c>
      <c r="BL1494" s="18" t="s">
        <v>144</v>
      </c>
      <c r="BM1494" s="199" t="s">
        <v>2460</v>
      </c>
    </row>
    <row r="1495" spans="1:65" s="2" customFormat="1" ht="16.5" customHeight="1">
      <c r="A1495" s="35"/>
      <c r="B1495" s="36"/>
      <c r="C1495" s="234" t="s">
        <v>2461</v>
      </c>
      <c r="D1495" s="234" t="s">
        <v>218</v>
      </c>
      <c r="E1495" s="235" t="s">
        <v>2462</v>
      </c>
      <c r="F1495" s="236" t="s">
        <v>2463</v>
      </c>
      <c r="G1495" s="237" t="s">
        <v>273</v>
      </c>
      <c r="H1495" s="238">
        <v>9</v>
      </c>
      <c r="I1495" s="239"/>
      <c r="J1495" s="240">
        <f t="shared" si="120"/>
        <v>0</v>
      </c>
      <c r="K1495" s="236" t="s">
        <v>19</v>
      </c>
      <c r="L1495" s="241"/>
      <c r="M1495" s="242" t="s">
        <v>19</v>
      </c>
      <c r="N1495" s="243" t="s">
        <v>46</v>
      </c>
      <c r="O1495" s="65"/>
      <c r="P1495" s="197">
        <f t="shared" si="121"/>
        <v>0</v>
      </c>
      <c r="Q1495" s="197">
        <v>0</v>
      </c>
      <c r="R1495" s="197">
        <f t="shared" si="122"/>
        <v>0</v>
      </c>
      <c r="S1495" s="197">
        <v>0</v>
      </c>
      <c r="T1495" s="198">
        <f t="shared" si="123"/>
        <v>0</v>
      </c>
      <c r="U1495" s="35"/>
      <c r="V1495" s="35"/>
      <c r="W1495" s="35"/>
      <c r="X1495" s="35"/>
      <c r="Y1495" s="35"/>
      <c r="Z1495" s="35"/>
      <c r="AA1495" s="35"/>
      <c r="AB1495" s="35"/>
      <c r="AC1495" s="35"/>
      <c r="AD1495" s="35"/>
      <c r="AE1495" s="35"/>
      <c r="AR1495" s="199" t="s">
        <v>158</v>
      </c>
      <c r="AT1495" s="199" t="s">
        <v>218</v>
      </c>
      <c r="AU1495" s="199" t="s">
        <v>85</v>
      </c>
      <c r="AY1495" s="18" t="s">
        <v>137</v>
      </c>
      <c r="BE1495" s="200">
        <f t="shared" si="124"/>
        <v>0</v>
      </c>
      <c r="BF1495" s="200">
        <f t="shared" si="125"/>
        <v>0</v>
      </c>
      <c r="BG1495" s="200">
        <f t="shared" si="126"/>
        <v>0</v>
      </c>
      <c r="BH1495" s="200">
        <f t="shared" si="127"/>
        <v>0</v>
      </c>
      <c r="BI1495" s="200">
        <f t="shared" si="128"/>
        <v>0</v>
      </c>
      <c r="BJ1495" s="18" t="s">
        <v>83</v>
      </c>
      <c r="BK1495" s="200">
        <f t="shared" si="129"/>
        <v>0</v>
      </c>
      <c r="BL1495" s="18" t="s">
        <v>144</v>
      </c>
      <c r="BM1495" s="199" t="s">
        <v>2464</v>
      </c>
    </row>
    <row r="1496" spans="1:65" s="2" customFormat="1" ht="16.5" customHeight="1">
      <c r="A1496" s="35"/>
      <c r="B1496" s="36"/>
      <c r="C1496" s="234" t="s">
        <v>1507</v>
      </c>
      <c r="D1496" s="234" t="s">
        <v>218</v>
      </c>
      <c r="E1496" s="235" t="s">
        <v>2465</v>
      </c>
      <c r="F1496" s="236" t="s">
        <v>2466</v>
      </c>
      <c r="G1496" s="237" t="s">
        <v>273</v>
      </c>
      <c r="H1496" s="238">
        <v>2</v>
      </c>
      <c r="I1496" s="239"/>
      <c r="J1496" s="240">
        <f t="shared" si="120"/>
        <v>0</v>
      </c>
      <c r="K1496" s="236" t="s">
        <v>19</v>
      </c>
      <c r="L1496" s="241"/>
      <c r="M1496" s="242" t="s">
        <v>19</v>
      </c>
      <c r="N1496" s="243" t="s">
        <v>46</v>
      </c>
      <c r="O1496" s="65"/>
      <c r="P1496" s="197">
        <f t="shared" si="121"/>
        <v>0</v>
      </c>
      <c r="Q1496" s="197">
        <v>0</v>
      </c>
      <c r="R1496" s="197">
        <f t="shared" si="122"/>
        <v>0</v>
      </c>
      <c r="S1496" s="197">
        <v>0</v>
      </c>
      <c r="T1496" s="198">
        <f t="shared" si="123"/>
        <v>0</v>
      </c>
      <c r="U1496" s="35"/>
      <c r="V1496" s="35"/>
      <c r="W1496" s="35"/>
      <c r="X1496" s="35"/>
      <c r="Y1496" s="35"/>
      <c r="Z1496" s="35"/>
      <c r="AA1496" s="35"/>
      <c r="AB1496" s="35"/>
      <c r="AC1496" s="35"/>
      <c r="AD1496" s="35"/>
      <c r="AE1496" s="35"/>
      <c r="AR1496" s="199" t="s">
        <v>158</v>
      </c>
      <c r="AT1496" s="199" t="s">
        <v>218</v>
      </c>
      <c r="AU1496" s="199" t="s">
        <v>85</v>
      </c>
      <c r="AY1496" s="18" t="s">
        <v>137</v>
      </c>
      <c r="BE1496" s="200">
        <f t="shared" si="124"/>
        <v>0</v>
      </c>
      <c r="BF1496" s="200">
        <f t="shared" si="125"/>
        <v>0</v>
      </c>
      <c r="BG1496" s="200">
        <f t="shared" si="126"/>
        <v>0</v>
      </c>
      <c r="BH1496" s="200">
        <f t="shared" si="127"/>
        <v>0</v>
      </c>
      <c r="BI1496" s="200">
        <f t="shared" si="128"/>
        <v>0</v>
      </c>
      <c r="BJ1496" s="18" t="s">
        <v>83</v>
      </c>
      <c r="BK1496" s="200">
        <f t="shared" si="129"/>
        <v>0</v>
      </c>
      <c r="BL1496" s="18" t="s">
        <v>144</v>
      </c>
      <c r="BM1496" s="199" t="s">
        <v>2467</v>
      </c>
    </row>
    <row r="1497" spans="1:65" s="2" customFormat="1" ht="16.5" customHeight="1">
      <c r="A1497" s="35"/>
      <c r="B1497" s="36"/>
      <c r="C1497" s="234" t="s">
        <v>2468</v>
      </c>
      <c r="D1497" s="234" t="s">
        <v>218</v>
      </c>
      <c r="E1497" s="235" t="s">
        <v>2469</v>
      </c>
      <c r="F1497" s="236" t="s">
        <v>2470</v>
      </c>
      <c r="G1497" s="237" t="s">
        <v>273</v>
      </c>
      <c r="H1497" s="238">
        <v>1</v>
      </c>
      <c r="I1497" s="239"/>
      <c r="J1497" s="240">
        <f t="shared" si="120"/>
        <v>0</v>
      </c>
      <c r="K1497" s="236" t="s">
        <v>19</v>
      </c>
      <c r="L1497" s="241"/>
      <c r="M1497" s="242" t="s">
        <v>19</v>
      </c>
      <c r="N1497" s="243" t="s">
        <v>46</v>
      </c>
      <c r="O1497" s="65"/>
      <c r="P1497" s="197">
        <f t="shared" si="121"/>
        <v>0</v>
      </c>
      <c r="Q1497" s="197">
        <v>0</v>
      </c>
      <c r="R1497" s="197">
        <f t="shared" si="122"/>
        <v>0</v>
      </c>
      <c r="S1497" s="197">
        <v>0</v>
      </c>
      <c r="T1497" s="198">
        <f t="shared" si="123"/>
        <v>0</v>
      </c>
      <c r="U1497" s="35"/>
      <c r="V1497" s="35"/>
      <c r="W1497" s="35"/>
      <c r="X1497" s="35"/>
      <c r="Y1497" s="35"/>
      <c r="Z1497" s="35"/>
      <c r="AA1497" s="35"/>
      <c r="AB1497" s="35"/>
      <c r="AC1497" s="35"/>
      <c r="AD1497" s="35"/>
      <c r="AE1497" s="35"/>
      <c r="AR1497" s="199" t="s">
        <v>158</v>
      </c>
      <c r="AT1497" s="199" t="s">
        <v>218</v>
      </c>
      <c r="AU1497" s="199" t="s">
        <v>85</v>
      </c>
      <c r="AY1497" s="18" t="s">
        <v>137</v>
      </c>
      <c r="BE1497" s="200">
        <f t="shared" si="124"/>
        <v>0</v>
      </c>
      <c r="BF1497" s="200">
        <f t="shared" si="125"/>
        <v>0</v>
      </c>
      <c r="BG1497" s="200">
        <f t="shared" si="126"/>
        <v>0</v>
      </c>
      <c r="BH1497" s="200">
        <f t="shared" si="127"/>
        <v>0</v>
      </c>
      <c r="BI1497" s="200">
        <f t="shared" si="128"/>
        <v>0</v>
      </c>
      <c r="BJ1497" s="18" t="s">
        <v>83</v>
      </c>
      <c r="BK1497" s="200">
        <f t="shared" si="129"/>
        <v>0</v>
      </c>
      <c r="BL1497" s="18" t="s">
        <v>144</v>
      </c>
      <c r="BM1497" s="199" t="s">
        <v>2471</v>
      </c>
    </row>
    <row r="1498" spans="1:65" s="2" customFormat="1" ht="16.5" customHeight="1">
      <c r="A1498" s="35"/>
      <c r="B1498" s="36"/>
      <c r="C1498" s="234" t="s">
        <v>1511</v>
      </c>
      <c r="D1498" s="234" t="s">
        <v>218</v>
      </c>
      <c r="E1498" s="235" t="s">
        <v>2472</v>
      </c>
      <c r="F1498" s="236" t="s">
        <v>2473</v>
      </c>
      <c r="G1498" s="237" t="s">
        <v>273</v>
      </c>
      <c r="H1498" s="238">
        <v>1</v>
      </c>
      <c r="I1498" s="239"/>
      <c r="J1498" s="240">
        <f t="shared" si="120"/>
        <v>0</v>
      </c>
      <c r="K1498" s="236" t="s">
        <v>19</v>
      </c>
      <c r="L1498" s="241"/>
      <c r="M1498" s="242" t="s">
        <v>19</v>
      </c>
      <c r="N1498" s="243" t="s">
        <v>46</v>
      </c>
      <c r="O1498" s="65"/>
      <c r="P1498" s="197">
        <f t="shared" si="121"/>
        <v>0</v>
      </c>
      <c r="Q1498" s="197">
        <v>0</v>
      </c>
      <c r="R1498" s="197">
        <f t="shared" si="122"/>
        <v>0</v>
      </c>
      <c r="S1498" s="197">
        <v>0</v>
      </c>
      <c r="T1498" s="198">
        <f t="shared" si="123"/>
        <v>0</v>
      </c>
      <c r="U1498" s="35"/>
      <c r="V1498" s="35"/>
      <c r="W1498" s="35"/>
      <c r="X1498" s="35"/>
      <c r="Y1498" s="35"/>
      <c r="Z1498" s="35"/>
      <c r="AA1498" s="35"/>
      <c r="AB1498" s="35"/>
      <c r="AC1498" s="35"/>
      <c r="AD1498" s="35"/>
      <c r="AE1498" s="35"/>
      <c r="AR1498" s="199" t="s">
        <v>158</v>
      </c>
      <c r="AT1498" s="199" t="s">
        <v>218</v>
      </c>
      <c r="AU1498" s="199" t="s">
        <v>85</v>
      </c>
      <c r="AY1498" s="18" t="s">
        <v>137</v>
      </c>
      <c r="BE1498" s="200">
        <f t="shared" si="124"/>
        <v>0</v>
      </c>
      <c r="BF1498" s="200">
        <f t="shared" si="125"/>
        <v>0</v>
      </c>
      <c r="BG1498" s="200">
        <f t="shared" si="126"/>
        <v>0</v>
      </c>
      <c r="BH1498" s="200">
        <f t="shared" si="127"/>
        <v>0</v>
      </c>
      <c r="BI1498" s="200">
        <f t="shared" si="128"/>
        <v>0</v>
      </c>
      <c r="BJ1498" s="18" t="s">
        <v>83</v>
      </c>
      <c r="BK1498" s="200">
        <f t="shared" si="129"/>
        <v>0</v>
      </c>
      <c r="BL1498" s="18" t="s">
        <v>144</v>
      </c>
      <c r="BM1498" s="199" t="s">
        <v>2474</v>
      </c>
    </row>
    <row r="1499" spans="1:65" s="2" customFormat="1" ht="16.5" customHeight="1">
      <c r="A1499" s="35"/>
      <c r="B1499" s="36"/>
      <c r="C1499" s="234" t="s">
        <v>2475</v>
      </c>
      <c r="D1499" s="234" t="s">
        <v>218</v>
      </c>
      <c r="E1499" s="235" t="s">
        <v>2476</v>
      </c>
      <c r="F1499" s="236" t="s">
        <v>2477</v>
      </c>
      <c r="G1499" s="237" t="s">
        <v>273</v>
      </c>
      <c r="H1499" s="238">
        <v>1</v>
      </c>
      <c r="I1499" s="239"/>
      <c r="J1499" s="240">
        <f t="shared" si="120"/>
        <v>0</v>
      </c>
      <c r="K1499" s="236" t="s">
        <v>19</v>
      </c>
      <c r="L1499" s="241"/>
      <c r="M1499" s="242" t="s">
        <v>19</v>
      </c>
      <c r="N1499" s="243" t="s">
        <v>46</v>
      </c>
      <c r="O1499" s="65"/>
      <c r="P1499" s="197">
        <f t="shared" si="121"/>
        <v>0</v>
      </c>
      <c r="Q1499" s="197">
        <v>0</v>
      </c>
      <c r="R1499" s="197">
        <f t="shared" si="122"/>
        <v>0</v>
      </c>
      <c r="S1499" s="197">
        <v>0</v>
      </c>
      <c r="T1499" s="198">
        <f t="shared" si="123"/>
        <v>0</v>
      </c>
      <c r="U1499" s="35"/>
      <c r="V1499" s="35"/>
      <c r="W1499" s="35"/>
      <c r="X1499" s="35"/>
      <c r="Y1499" s="35"/>
      <c r="Z1499" s="35"/>
      <c r="AA1499" s="35"/>
      <c r="AB1499" s="35"/>
      <c r="AC1499" s="35"/>
      <c r="AD1499" s="35"/>
      <c r="AE1499" s="35"/>
      <c r="AR1499" s="199" t="s">
        <v>158</v>
      </c>
      <c r="AT1499" s="199" t="s">
        <v>218</v>
      </c>
      <c r="AU1499" s="199" t="s">
        <v>85</v>
      </c>
      <c r="AY1499" s="18" t="s">
        <v>137</v>
      </c>
      <c r="BE1499" s="200">
        <f t="shared" si="124"/>
        <v>0</v>
      </c>
      <c r="BF1499" s="200">
        <f t="shared" si="125"/>
        <v>0</v>
      </c>
      <c r="BG1499" s="200">
        <f t="shared" si="126"/>
        <v>0</v>
      </c>
      <c r="BH1499" s="200">
        <f t="shared" si="127"/>
        <v>0</v>
      </c>
      <c r="BI1499" s="200">
        <f t="shared" si="128"/>
        <v>0</v>
      </c>
      <c r="BJ1499" s="18" t="s">
        <v>83</v>
      </c>
      <c r="BK1499" s="200">
        <f t="shared" si="129"/>
        <v>0</v>
      </c>
      <c r="BL1499" s="18" t="s">
        <v>144</v>
      </c>
      <c r="BM1499" s="199" t="s">
        <v>2478</v>
      </c>
    </row>
    <row r="1500" spans="1:65" s="2" customFormat="1" ht="16.5" customHeight="1">
      <c r="A1500" s="35"/>
      <c r="B1500" s="36"/>
      <c r="C1500" s="234" t="s">
        <v>1515</v>
      </c>
      <c r="D1500" s="234" t="s">
        <v>218</v>
      </c>
      <c r="E1500" s="235" t="s">
        <v>2479</v>
      </c>
      <c r="F1500" s="236" t="s">
        <v>2480</v>
      </c>
      <c r="G1500" s="237" t="s">
        <v>273</v>
      </c>
      <c r="H1500" s="238">
        <v>1</v>
      </c>
      <c r="I1500" s="239"/>
      <c r="J1500" s="240">
        <f t="shared" si="120"/>
        <v>0</v>
      </c>
      <c r="K1500" s="236" t="s">
        <v>19</v>
      </c>
      <c r="L1500" s="241"/>
      <c r="M1500" s="242" t="s">
        <v>19</v>
      </c>
      <c r="N1500" s="243" t="s">
        <v>46</v>
      </c>
      <c r="O1500" s="65"/>
      <c r="P1500" s="197">
        <f t="shared" si="121"/>
        <v>0</v>
      </c>
      <c r="Q1500" s="197">
        <v>0</v>
      </c>
      <c r="R1500" s="197">
        <f t="shared" si="122"/>
        <v>0</v>
      </c>
      <c r="S1500" s="197">
        <v>0</v>
      </c>
      <c r="T1500" s="198">
        <f t="shared" si="123"/>
        <v>0</v>
      </c>
      <c r="U1500" s="35"/>
      <c r="V1500" s="35"/>
      <c r="W1500" s="35"/>
      <c r="X1500" s="35"/>
      <c r="Y1500" s="35"/>
      <c r="Z1500" s="35"/>
      <c r="AA1500" s="35"/>
      <c r="AB1500" s="35"/>
      <c r="AC1500" s="35"/>
      <c r="AD1500" s="35"/>
      <c r="AE1500" s="35"/>
      <c r="AR1500" s="199" t="s">
        <v>158</v>
      </c>
      <c r="AT1500" s="199" t="s">
        <v>218</v>
      </c>
      <c r="AU1500" s="199" t="s">
        <v>85</v>
      </c>
      <c r="AY1500" s="18" t="s">
        <v>137</v>
      </c>
      <c r="BE1500" s="200">
        <f t="shared" si="124"/>
        <v>0</v>
      </c>
      <c r="BF1500" s="200">
        <f t="shared" si="125"/>
        <v>0</v>
      </c>
      <c r="BG1500" s="200">
        <f t="shared" si="126"/>
        <v>0</v>
      </c>
      <c r="BH1500" s="200">
        <f t="shared" si="127"/>
        <v>0</v>
      </c>
      <c r="BI1500" s="200">
        <f t="shared" si="128"/>
        <v>0</v>
      </c>
      <c r="BJ1500" s="18" t="s">
        <v>83</v>
      </c>
      <c r="BK1500" s="200">
        <f t="shared" si="129"/>
        <v>0</v>
      </c>
      <c r="BL1500" s="18" t="s">
        <v>144</v>
      </c>
      <c r="BM1500" s="199" t="s">
        <v>2481</v>
      </c>
    </row>
    <row r="1501" spans="1:65" s="2" customFormat="1" ht="16.5" customHeight="1">
      <c r="A1501" s="35"/>
      <c r="B1501" s="36"/>
      <c r="C1501" s="234" t="s">
        <v>2482</v>
      </c>
      <c r="D1501" s="234" t="s">
        <v>218</v>
      </c>
      <c r="E1501" s="235" t="s">
        <v>2483</v>
      </c>
      <c r="F1501" s="236" t="s">
        <v>2484</v>
      </c>
      <c r="G1501" s="237" t="s">
        <v>273</v>
      </c>
      <c r="H1501" s="238">
        <v>1</v>
      </c>
      <c r="I1501" s="239"/>
      <c r="J1501" s="240">
        <f t="shared" si="120"/>
        <v>0</v>
      </c>
      <c r="K1501" s="236" t="s">
        <v>19</v>
      </c>
      <c r="L1501" s="241"/>
      <c r="M1501" s="242" t="s">
        <v>19</v>
      </c>
      <c r="N1501" s="243" t="s">
        <v>46</v>
      </c>
      <c r="O1501" s="65"/>
      <c r="P1501" s="197">
        <f t="shared" si="121"/>
        <v>0</v>
      </c>
      <c r="Q1501" s="197">
        <v>0</v>
      </c>
      <c r="R1501" s="197">
        <f t="shared" si="122"/>
        <v>0</v>
      </c>
      <c r="S1501" s="197">
        <v>0</v>
      </c>
      <c r="T1501" s="198">
        <f t="shared" si="123"/>
        <v>0</v>
      </c>
      <c r="U1501" s="35"/>
      <c r="V1501" s="35"/>
      <c r="W1501" s="35"/>
      <c r="X1501" s="35"/>
      <c r="Y1501" s="35"/>
      <c r="Z1501" s="35"/>
      <c r="AA1501" s="35"/>
      <c r="AB1501" s="35"/>
      <c r="AC1501" s="35"/>
      <c r="AD1501" s="35"/>
      <c r="AE1501" s="35"/>
      <c r="AR1501" s="199" t="s">
        <v>158</v>
      </c>
      <c r="AT1501" s="199" t="s">
        <v>218</v>
      </c>
      <c r="AU1501" s="199" t="s">
        <v>85</v>
      </c>
      <c r="AY1501" s="18" t="s">
        <v>137</v>
      </c>
      <c r="BE1501" s="200">
        <f t="shared" si="124"/>
        <v>0</v>
      </c>
      <c r="BF1501" s="200">
        <f t="shared" si="125"/>
        <v>0</v>
      </c>
      <c r="BG1501" s="200">
        <f t="shared" si="126"/>
        <v>0</v>
      </c>
      <c r="BH1501" s="200">
        <f t="shared" si="127"/>
        <v>0</v>
      </c>
      <c r="BI1501" s="200">
        <f t="shared" si="128"/>
        <v>0</v>
      </c>
      <c r="BJ1501" s="18" t="s">
        <v>83</v>
      </c>
      <c r="BK1501" s="200">
        <f t="shared" si="129"/>
        <v>0</v>
      </c>
      <c r="BL1501" s="18" t="s">
        <v>144</v>
      </c>
      <c r="BM1501" s="199" t="s">
        <v>2485</v>
      </c>
    </row>
    <row r="1502" spans="1:65" s="2" customFormat="1" ht="16.5" customHeight="1">
      <c r="A1502" s="35"/>
      <c r="B1502" s="36"/>
      <c r="C1502" s="188" t="s">
        <v>1518</v>
      </c>
      <c r="D1502" s="188" t="s">
        <v>139</v>
      </c>
      <c r="E1502" s="189" t="s">
        <v>2486</v>
      </c>
      <c r="F1502" s="190" t="s">
        <v>2487</v>
      </c>
      <c r="G1502" s="191" t="s">
        <v>273</v>
      </c>
      <c r="H1502" s="192">
        <v>2</v>
      </c>
      <c r="I1502" s="193"/>
      <c r="J1502" s="194">
        <f t="shared" si="120"/>
        <v>0</v>
      </c>
      <c r="K1502" s="190" t="s">
        <v>143</v>
      </c>
      <c r="L1502" s="40"/>
      <c r="M1502" s="195" t="s">
        <v>19</v>
      </c>
      <c r="N1502" s="196" t="s">
        <v>46</v>
      </c>
      <c r="O1502" s="65"/>
      <c r="P1502" s="197">
        <f t="shared" si="121"/>
        <v>0</v>
      </c>
      <c r="Q1502" s="197">
        <v>0</v>
      </c>
      <c r="R1502" s="197">
        <f t="shared" si="122"/>
        <v>0</v>
      </c>
      <c r="S1502" s="197">
        <v>0</v>
      </c>
      <c r="T1502" s="198">
        <f t="shared" si="123"/>
        <v>0</v>
      </c>
      <c r="U1502" s="35"/>
      <c r="V1502" s="35"/>
      <c r="W1502" s="35"/>
      <c r="X1502" s="35"/>
      <c r="Y1502" s="35"/>
      <c r="Z1502" s="35"/>
      <c r="AA1502" s="35"/>
      <c r="AB1502" s="35"/>
      <c r="AC1502" s="35"/>
      <c r="AD1502" s="35"/>
      <c r="AE1502" s="35"/>
      <c r="AR1502" s="199" t="s">
        <v>144</v>
      </c>
      <c r="AT1502" s="199" t="s">
        <v>139</v>
      </c>
      <c r="AU1502" s="199" t="s">
        <v>85</v>
      </c>
      <c r="AY1502" s="18" t="s">
        <v>137</v>
      </c>
      <c r="BE1502" s="200">
        <f t="shared" si="124"/>
        <v>0</v>
      </c>
      <c r="BF1502" s="200">
        <f t="shared" si="125"/>
        <v>0</v>
      </c>
      <c r="BG1502" s="200">
        <f t="shared" si="126"/>
        <v>0</v>
      </c>
      <c r="BH1502" s="200">
        <f t="shared" si="127"/>
        <v>0</v>
      </c>
      <c r="BI1502" s="200">
        <f t="shared" si="128"/>
        <v>0</v>
      </c>
      <c r="BJ1502" s="18" t="s">
        <v>83</v>
      </c>
      <c r="BK1502" s="200">
        <f t="shared" si="129"/>
        <v>0</v>
      </c>
      <c r="BL1502" s="18" t="s">
        <v>144</v>
      </c>
      <c r="BM1502" s="199" t="s">
        <v>2488</v>
      </c>
    </row>
    <row r="1503" spans="2:51" s="15" customFormat="1" ht="11.25">
      <c r="B1503" s="224"/>
      <c r="C1503" s="225"/>
      <c r="D1503" s="203" t="s">
        <v>145</v>
      </c>
      <c r="E1503" s="226" t="s">
        <v>19</v>
      </c>
      <c r="F1503" s="227" t="s">
        <v>2489</v>
      </c>
      <c r="G1503" s="225"/>
      <c r="H1503" s="226" t="s">
        <v>19</v>
      </c>
      <c r="I1503" s="228"/>
      <c r="J1503" s="225"/>
      <c r="K1503" s="225"/>
      <c r="L1503" s="229"/>
      <c r="M1503" s="230"/>
      <c r="N1503" s="231"/>
      <c r="O1503" s="231"/>
      <c r="P1503" s="231"/>
      <c r="Q1503" s="231"/>
      <c r="R1503" s="231"/>
      <c r="S1503" s="231"/>
      <c r="T1503" s="232"/>
      <c r="AT1503" s="233" t="s">
        <v>145</v>
      </c>
      <c r="AU1503" s="233" t="s">
        <v>85</v>
      </c>
      <c r="AV1503" s="15" t="s">
        <v>83</v>
      </c>
      <c r="AW1503" s="15" t="s">
        <v>35</v>
      </c>
      <c r="AX1503" s="15" t="s">
        <v>75</v>
      </c>
      <c r="AY1503" s="233" t="s">
        <v>137</v>
      </c>
    </row>
    <row r="1504" spans="2:51" s="13" customFormat="1" ht="11.25">
      <c r="B1504" s="201"/>
      <c r="C1504" s="202"/>
      <c r="D1504" s="203" t="s">
        <v>145</v>
      </c>
      <c r="E1504" s="204" t="s">
        <v>19</v>
      </c>
      <c r="F1504" s="205" t="s">
        <v>83</v>
      </c>
      <c r="G1504" s="202"/>
      <c r="H1504" s="206">
        <v>1</v>
      </c>
      <c r="I1504" s="207"/>
      <c r="J1504" s="202"/>
      <c r="K1504" s="202"/>
      <c r="L1504" s="208"/>
      <c r="M1504" s="209"/>
      <c r="N1504" s="210"/>
      <c r="O1504" s="210"/>
      <c r="P1504" s="210"/>
      <c r="Q1504" s="210"/>
      <c r="R1504" s="210"/>
      <c r="S1504" s="210"/>
      <c r="T1504" s="211"/>
      <c r="AT1504" s="212" t="s">
        <v>145</v>
      </c>
      <c r="AU1504" s="212" t="s">
        <v>85</v>
      </c>
      <c r="AV1504" s="13" t="s">
        <v>85</v>
      </c>
      <c r="AW1504" s="13" t="s">
        <v>35</v>
      </c>
      <c r="AX1504" s="13" t="s">
        <v>75</v>
      </c>
      <c r="AY1504" s="212" t="s">
        <v>137</v>
      </c>
    </row>
    <row r="1505" spans="2:51" s="15" customFormat="1" ht="11.25">
      <c r="B1505" s="224"/>
      <c r="C1505" s="225"/>
      <c r="D1505" s="203" t="s">
        <v>145</v>
      </c>
      <c r="E1505" s="226" t="s">
        <v>19</v>
      </c>
      <c r="F1505" s="227" t="s">
        <v>2490</v>
      </c>
      <c r="G1505" s="225"/>
      <c r="H1505" s="226" t="s">
        <v>19</v>
      </c>
      <c r="I1505" s="228"/>
      <c r="J1505" s="225"/>
      <c r="K1505" s="225"/>
      <c r="L1505" s="229"/>
      <c r="M1505" s="230"/>
      <c r="N1505" s="231"/>
      <c r="O1505" s="231"/>
      <c r="P1505" s="231"/>
      <c r="Q1505" s="231"/>
      <c r="R1505" s="231"/>
      <c r="S1505" s="231"/>
      <c r="T1505" s="232"/>
      <c r="AT1505" s="233" t="s">
        <v>145</v>
      </c>
      <c r="AU1505" s="233" t="s">
        <v>85</v>
      </c>
      <c r="AV1505" s="15" t="s">
        <v>83</v>
      </c>
      <c r="AW1505" s="15" t="s">
        <v>35</v>
      </c>
      <c r="AX1505" s="15" t="s">
        <v>75</v>
      </c>
      <c r="AY1505" s="233" t="s">
        <v>137</v>
      </c>
    </row>
    <row r="1506" spans="2:51" s="13" customFormat="1" ht="11.25">
      <c r="B1506" s="201"/>
      <c r="C1506" s="202"/>
      <c r="D1506" s="203" t="s">
        <v>145</v>
      </c>
      <c r="E1506" s="204" t="s">
        <v>19</v>
      </c>
      <c r="F1506" s="205" t="s">
        <v>83</v>
      </c>
      <c r="G1506" s="202"/>
      <c r="H1506" s="206">
        <v>1</v>
      </c>
      <c r="I1506" s="207"/>
      <c r="J1506" s="202"/>
      <c r="K1506" s="202"/>
      <c r="L1506" s="208"/>
      <c r="M1506" s="209"/>
      <c r="N1506" s="210"/>
      <c r="O1506" s="210"/>
      <c r="P1506" s="210"/>
      <c r="Q1506" s="210"/>
      <c r="R1506" s="210"/>
      <c r="S1506" s="210"/>
      <c r="T1506" s="211"/>
      <c r="AT1506" s="212" t="s">
        <v>145</v>
      </c>
      <c r="AU1506" s="212" t="s">
        <v>85</v>
      </c>
      <c r="AV1506" s="13" t="s">
        <v>85</v>
      </c>
      <c r="AW1506" s="13" t="s">
        <v>35</v>
      </c>
      <c r="AX1506" s="13" t="s">
        <v>75</v>
      </c>
      <c r="AY1506" s="212" t="s">
        <v>137</v>
      </c>
    </row>
    <row r="1507" spans="2:51" s="14" customFormat="1" ht="11.25">
      <c r="B1507" s="213"/>
      <c r="C1507" s="214"/>
      <c r="D1507" s="203" t="s">
        <v>145</v>
      </c>
      <c r="E1507" s="215" t="s">
        <v>19</v>
      </c>
      <c r="F1507" s="216" t="s">
        <v>147</v>
      </c>
      <c r="G1507" s="214"/>
      <c r="H1507" s="217">
        <v>2</v>
      </c>
      <c r="I1507" s="218"/>
      <c r="J1507" s="214"/>
      <c r="K1507" s="214"/>
      <c r="L1507" s="219"/>
      <c r="M1507" s="220"/>
      <c r="N1507" s="221"/>
      <c r="O1507" s="221"/>
      <c r="P1507" s="221"/>
      <c r="Q1507" s="221"/>
      <c r="R1507" s="221"/>
      <c r="S1507" s="221"/>
      <c r="T1507" s="222"/>
      <c r="AT1507" s="223" t="s">
        <v>145</v>
      </c>
      <c r="AU1507" s="223" t="s">
        <v>85</v>
      </c>
      <c r="AV1507" s="14" t="s">
        <v>144</v>
      </c>
      <c r="AW1507" s="14" t="s">
        <v>35</v>
      </c>
      <c r="AX1507" s="14" t="s">
        <v>83</v>
      </c>
      <c r="AY1507" s="223" t="s">
        <v>137</v>
      </c>
    </row>
    <row r="1508" spans="1:65" s="2" customFormat="1" ht="16.5" customHeight="1">
      <c r="A1508" s="35"/>
      <c r="B1508" s="36"/>
      <c r="C1508" s="234" t="s">
        <v>2491</v>
      </c>
      <c r="D1508" s="234" t="s">
        <v>218</v>
      </c>
      <c r="E1508" s="235" t="s">
        <v>2492</v>
      </c>
      <c r="F1508" s="236" t="s">
        <v>2493</v>
      </c>
      <c r="G1508" s="237" t="s">
        <v>273</v>
      </c>
      <c r="H1508" s="238">
        <v>1</v>
      </c>
      <c r="I1508" s="239"/>
      <c r="J1508" s="240">
        <f aca="true" t="shared" si="130" ref="J1508:J1514">ROUND(I1508*H1508,2)</f>
        <v>0</v>
      </c>
      <c r="K1508" s="236" t="s">
        <v>19</v>
      </c>
      <c r="L1508" s="241"/>
      <c r="M1508" s="242" t="s">
        <v>19</v>
      </c>
      <c r="N1508" s="243" t="s">
        <v>46</v>
      </c>
      <c r="O1508" s="65"/>
      <c r="P1508" s="197">
        <f aca="true" t="shared" si="131" ref="P1508:P1514">O1508*H1508</f>
        <v>0</v>
      </c>
      <c r="Q1508" s="197">
        <v>0</v>
      </c>
      <c r="R1508" s="197">
        <f aca="true" t="shared" si="132" ref="R1508:R1514">Q1508*H1508</f>
        <v>0</v>
      </c>
      <c r="S1508" s="197">
        <v>0</v>
      </c>
      <c r="T1508" s="198">
        <f aca="true" t="shared" si="133" ref="T1508:T1514">S1508*H1508</f>
        <v>0</v>
      </c>
      <c r="U1508" s="35"/>
      <c r="V1508" s="35"/>
      <c r="W1508" s="35"/>
      <c r="X1508" s="35"/>
      <c r="Y1508" s="35"/>
      <c r="Z1508" s="35"/>
      <c r="AA1508" s="35"/>
      <c r="AB1508" s="35"/>
      <c r="AC1508" s="35"/>
      <c r="AD1508" s="35"/>
      <c r="AE1508" s="35"/>
      <c r="AR1508" s="199" t="s">
        <v>158</v>
      </c>
      <c r="AT1508" s="199" t="s">
        <v>218</v>
      </c>
      <c r="AU1508" s="199" t="s">
        <v>85</v>
      </c>
      <c r="AY1508" s="18" t="s">
        <v>137</v>
      </c>
      <c r="BE1508" s="200">
        <f aca="true" t="shared" si="134" ref="BE1508:BE1514">IF(N1508="základní",J1508,0)</f>
        <v>0</v>
      </c>
      <c r="BF1508" s="200">
        <f aca="true" t="shared" si="135" ref="BF1508:BF1514">IF(N1508="snížená",J1508,0)</f>
        <v>0</v>
      </c>
      <c r="BG1508" s="200">
        <f aca="true" t="shared" si="136" ref="BG1508:BG1514">IF(N1508="zákl. přenesená",J1508,0)</f>
        <v>0</v>
      </c>
      <c r="BH1508" s="200">
        <f aca="true" t="shared" si="137" ref="BH1508:BH1514">IF(N1508="sníž. přenesená",J1508,0)</f>
        <v>0</v>
      </c>
      <c r="BI1508" s="200">
        <f aca="true" t="shared" si="138" ref="BI1508:BI1514">IF(N1508="nulová",J1508,0)</f>
        <v>0</v>
      </c>
      <c r="BJ1508" s="18" t="s">
        <v>83</v>
      </c>
      <c r="BK1508" s="200">
        <f aca="true" t="shared" si="139" ref="BK1508:BK1514">ROUND(I1508*H1508,2)</f>
        <v>0</v>
      </c>
      <c r="BL1508" s="18" t="s">
        <v>144</v>
      </c>
      <c r="BM1508" s="199" t="s">
        <v>2494</v>
      </c>
    </row>
    <row r="1509" spans="1:65" s="2" customFormat="1" ht="16.5" customHeight="1">
      <c r="A1509" s="35"/>
      <c r="B1509" s="36"/>
      <c r="C1509" s="234" t="s">
        <v>1523</v>
      </c>
      <c r="D1509" s="234" t="s">
        <v>218</v>
      </c>
      <c r="E1509" s="235" t="s">
        <v>2495</v>
      </c>
      <c r="F1509" s="236" t="s">
        <v>2496</v>
      </c>
      <c r="G1509" s="237" t="s">
        <v>273</v>
      </c>
      <c r="H1509" s="238">
        <v>1</v>
      </c>
      <c r="I1509" s="239"/>
      <c r="J1509" s="240">
        <f t="shared" si="130"/>
        <v>0</v>
      </c>
      <c r="K1509" s="236" t="s">
        <v>19</v>
      </c>
      <c r="L1509" s="241"/>
      <c r="M1509" s="242" t="s">
        <v>19</v>
      </c>
      <c r="N1509" s="243" t="s">
        <v>46</v>
      </c>
      <c r="O1509" s="65"/>
      <c r="P1509" s="197">
        <f t="shared" si="131"/>
        <v>0</v>
      </c>
      <c r="Q1509" s="197">
        <v>0</v>
      </c>
      <c r="R1509" s="197">
        <f t="shared" si="132"/>
        <v>0</v>
      </c>
      <c r="S1509" s="197">
        <v>0</v>
      </c>
      <c r="T1509" s="198">
        <f t="shared" si="133"/>
        <v>0</v>
      </c>
      <c r="U1509" s="35"/>
      <c r="V1509" s="35"/>
      <c r="W1509" s="35"/>
      <c r="X1509" s="35"/>
      <c r="Y1509" s="35"/>
      <c r="Z1509" s="35"/>
      <c r="AA1509" s="35"/>
      <c r="AB1509" s="35"/>
      <c r="AC1509" s="35"/>
      <c r="AD1509" s="35"/>
      <c r="AE1509" s="35"/>
      <c r="AR1509" s="199" t="s">
        <v>158</v>
      </c>
      <c r="AT1509" s="199" t="s">
        <v>218</v>
      </c>
      <c r="AU1509" s="199" t="s">
        <v>85</v>
      </c>
      <c r="AY1509" s="18" t="s">
        <v>137</v>
      </c>
      <c r="BE1509" s="200">
        <f t="shared" si="134"/>
        <v>0</v>
      </c>
      <c r="BF1509" s="200">
        <f t="shared" si="135"/>
        <v>0</v>
      </c>
      <c r="BG1509" s="200">
        <f t="shared" si="136"/>
        <v>0</v>
      </c>
      <c r="BH1509" s="200">
        <f t="shared" si="137"/>
        <v>0</v>
      </c>
      <c r="BI1509" s="200">
        <f t="shared" si="138"/>
        <v>0</v>
      </c>
      <c r="BJ1509" s="18" t="s">
        <v>83</v>
      </c>
      <c r="BK1509" s="200">
        <f t="shared" si="139"/>
        <v>0</v>
      </c>
      <c r="BL1509" s="18" t="s">
        <v>144</v>
      </c>
      <c r="BM1509" s="199" t="s">
        <v>2497</v>
      </c>
    </row>
    <row r="1510" spans="1:65" s="2" customFormat="1" ht="16.5" customHeight="1">
      <c r="A1510" s="35"/>
      <c r="B1510" s="36"/>
      <c r="C1510" s="188" t="s">
        <v>2498</v>
      </c>
      <c r="D1510" s="188" t="s">
        <v>139</v>
      </c>
      <c r="E1510" s="189" t="s">
        <v>2499</v>
      </c>
      <c r="F1510" s="190" t="s">
        <v>2500</v>
      </c>
      <c r="G1510" s="191" t="s">
        <v>273</v>
      </c>
      <c r="H1510" s="192">
        <v>4</v>
      </c>
      <c r="I1510" s="193"/>
      <c r="J1510" s="194">
        <f t="shared" si="130"/>
        <v>0</v>
      </c>
      <c r="K1510" s="190" t="s">
        <v>143</v>
      </c>
      <c r="L1510" s="40"/>
      <c r="M1510" s="195" t="s">
        <v>19</v>
      </c>
      <c r="N1510" s="196" t="s">
        <v>46</v>
      </c>
      <c r="O1510" s="65"/>
      <c r="P1510" s="197">
        <f t="shared" si="131"/>
        <v>0</v>
      </c>
      <c r="Q1510" s="197">
        <v>0</v>
      </c>
      <c r="R1510" s="197">
        <f t="shared" si="132"/>
        <v>0</v>
      </c>
      <c r="S1510" s="197">
        <v>0</v>
      </c>
      <c r="T1510" s="198">
        <f t="shared" si="133"/>
        <v>0</v>
      </c>
      <c r="U1510" s="35"/>
      <c r="V1510" s="35"/>
      <c r="W1510" s="35"/>
      <c r="X1510" s="35"/>
      <c r="Y1510" s="35"/>
      <c r="Z1510" s="35"/>
      <c r="AA1510" s="35"/>
      <c r="AB1510" s="35"/>
      <c r="AC1510" s="35"/>
      <c r="AD1510" s="35"/>
      <c r="AE1510" s="35"/>
      <c r="AR1510" s="199" t="s">
        <v>144</v>
      </c>
      <c r="AT1510" s="199" t="s">
        <v>139</v>
      </c>
      <c r="AU1510" s="199" t="s">
        <v>85</v>
      </c>
      <c r="AY1510" s="18" t="s">
        <v>137</v>
      </c>
      <c r="BE1510" s="200">
        <f t="shared" si="134"/>
        <v>0</v>
      </c>
      <c r="BF1510" s="200">
        <f t="shared" si="135"/>
        <v>0</v>
      </c>
      <c r="BG1510" s="200">
        <f t="shared" si="136"/>
        <v>0</v>
      </c>
      <c r="BH1510" s="200">
        <f t="shared" si="137"/>
        <v>0</v>
      </c>
      <c r="BI1510" s="200">
        <f t="shared" si="138"/>
        <v>0</v>
      </c>
      <c r="BJ1510" s="18" t="s">
        <v>83</v>
      </c>
      <c r="BK1510" s="200">
        <f t="shared" si="139"/>
        <v>0</v>
      </c>
      <c r="BL1510" s="18" t="s">
        <v>144</v>
      </c>
      <c r="BM1510" s="199" t="s">
        <v>315</v>
      </c>
    </row>
    <row r="1511" spans="1:65" s="2" customFormat="1" ht="16.5" customHeight="1">
      <c r="A1511" s="35"/>
      <c r="B1511" s="36"/>
      <c r="C1511" s="234" t="s">
        <v>1527</v>
      </c>
      <c r="D1511" s="234" t="s">
        <v>218</v>
      </c>
      <c r="E1511" s="235" t="s">
        <v>2501</v>
      </c>
      <c r="F1511" s="236" t="s">
        <v>2502</v>
      </c>
      <c r="G1511" s="237" t="s">
        <v>273</v>
      </c>
      <c r="H1511" s="238">
        <v>1</v>
      </c>
      <c r="I1511" s="239"/>
      <c r="J1511" s="240">
        <f t="shared" si="130"/>
        <v>0</v>
      </c>
      <c r="K1511" s="236" t="s">
        <v>19</v>
      </c>
      <c r="L1511" s="241"/>
      <c r="M1511" s="242" t="s">
        <v>19</v>
      </c>
      <c r="N1511" s="243" t="s">
        <v>46</v>
      </c>
      <c r="O1511" s="65"/>
      <c r="P1511" s="197">
        <f t="shared" si="131"/>
        <v>0</v>
      </c>
      <c r="Q1511" s="197">
        <v>0</v>
      </c>
      <c r="R1511" s="197">
        <f t="shared" si="132"/>
        <v>0</v>
      </c>
      <c r="S1511" s="197">
        <v>0</v>
      </c>
      <c r="T1511" s="198">
        <f t="shared" si="133"/>
        <v>0</v>
      </c>
      <c r="U1511" s="35"/>
      <c r="V1511" s="35"/>
      <c r="W1511" s="35"/>
      <c r="X1511" s="35"/>
      <c r="Y1511" s="35"/>
      <c r="Z1511" s="35"/>
      <c r="AA1511" s="35"/>
      <c r="AB1511" s="35"/>
      <c r="AC1511" s="35"/>
      <c r="AD1511" s="35"/>
      <c r="AE1511" s="35"/>
      <c r="AR1511" s="199" t="s">
        <v>158</v>
      </c>
      <c r="AT1511" s="199" t="s">
        <v>218</v>
      </c>
      <c r="AU1511" s="199" t="s">
        <v>85</v>
      </c>
      <c r="AY1511" s="18" t="s">
        <v>137</v>
      </c>
      <c r="BE1511" s="200">
        <f t="shared" si="134"/>
        <v>0</v>
      </c>
      <c r="BF1511" s="200">
        <f t="shared" si="135"/>
        <v>0</v>
      </c>
      <c r="BG1511" s="200">
        <f t="shared" si="136"/>
        <v>0</v>
      </c>
      <c r="BH1511" s="200">
        <f t="shared" si="137"/>
        <v>0</v>
      </c>
      <c r="BI1511" s="200">
        <f t="shared" si="138"/>
        <v>0</v>
      </c>
      <c r="BJ1511" s="18" t="s">
        <v>83</v>
      </c>
      <c r="BK1511" s="200">
        <f t="shared" si="139"/>
        <v>0</v>
      </c>
      <c r="BL1511" s="18" t="s">
        <v>144</v>
      </c>
      <c r="BM1511" s="199" t="s">
        <v>2503</v>
      </c>
    </row>
    <row r="1512" spans="1:65" s="2" customFormat="1" ht="16.5" customHeight="1">
      <c r="A1512" s="35"/>
      <c r="B1512" s="36"/>
      <c r="C1512" s="234" t="s">
        <v>2504</v>
      </c>
      <c r="D1512" s="234" t="s">
        <v>218</v>
      </c>
      <c r="E1512" s="235" t="s">
        <v>2505</v>
      </c>
      <c r="F1512" s="236" t="s">
        <v>2506</v>
      </c>
      <c r="G1512" s="237" t="s">
        <v>273</v>
      </c>
      <c r="H1512" s="238">
        <v>1</v>
      </c>
      <c r="I1512" s="239"/>
      <c r="J1512" s="240">
        <f t="shared" si="130"/>
        <v>0</v>
      </c>
      <c r="K1512" s="236" t="s">
        <v>19</v>
      </c>
      <c r="L1512" s="241"/>
      <c r="M1512" s="242" t="s">
        <v>19</v>
      </c>
      <c r="N1512" s="243" t="s">
        <v>46</v>
      </c>
      <c r="O1512" s="65"/>
      <c r="P1512" s="197">
        <f t="shared" si="131"/>
        <v>0</v>
      </c>
      <c r="Q1512" s="197">
        <v>0</v>
      </c>
      <c r="R1512" s="197">
        <f t="shared" si="132"/>
        <v>0</v>
      </c>
      <c r="S1512" s="197">
        <v>0</v>
      </c>
      <c r="T1512" s="198">
        <f t="shared" si="133"/>
        <v>0</v>
      </c>
      <c r="U1512" s="35"/>
      <c r="V1512" s="35"/>
      <c r="W1512" s="35"/>
      <c r="X1512" s="35"/>
      <c r="Y1512" s="35"/>
      <c r="Z1512" s="35"/>
      <c r="AA1512" s="35"/>
      <c r="AB1512" s="35"/>
      <c r="AC1512" s="35"/>
      <c r="AD1512" s="35"/>
      <c r="AE1512" s="35"/>
      <c r="AR1512" s="199" t="s">
        <v>158</v>
      </c>
      <c r="AT1512" s="199" t="s">
        <v>218</v>
      </c>
      <c r="AU1512" s="199" t="s">
        <v>85</v>
      </c>
      <c r="AY1512" s="18" t="s">
        <v>137</v>
      </c>
      <c r="BE1512" s="200">
        <f t="shared" si="134"/>
        <v>0</v>
      </c>
      <c r="BF1512" s="200">
        <f t="shared" si="135"/>
        <v>0</v>
      </c>
      <c r="BG1512" s="200">
        <f t="shared" si="136"/>
        <v>0</v>
      </c>
      <c r="BH1512" s="200">
        <f t="shared" si="137"/>
        <v>0</v>
      </c>
      <c r="BI1512" s="200">
        <f t="shared" si="138"/>
        <v>0</v>
      </c>
      <c r="BJ1512" s="18" t="s">
        <v>83</v>
      </c>
      <c r="BK1512" s="200">
        <f t="shared" si="139"/>
        <v>0</v>
      </c>
      <c r="BL1512" s="18" t="s">
        <v>144</v>
      </c>
      <c r="BM1512" s="199" t="s">
        <v>2507</v>
      </c>
    </row>
    <row r="1513" spans="1:65" s="2" customFormat="1" ht="16.5" customHeight="1">
      <c r="A1513" s="35"/>
      <c r="B1513" s="36"/>
      <c r="C1513" s="234" t="s">
        <v>1531</v>
      </c>
      <c r="D1513" s="234" t="s">
        <v>218</v>
      </c>
      <c r="E1513" s="235" t="s">
        <v>2508</v>
      </c>
      <c r="F1513" s="236" t="s">
        <v>2509</v>
      </c>
      <c r="G1513" s="237" t="s">
        <v>273</v>
      </c>
      <c r="H1513" s="238">
        <v>1</v>
      </c>
      <c r="I1513" s="239"/>
      <c r="J1513" s="240">
        <f t="shared" si="130"/>
        <v>0</v>
      </c>
      <c r="K1513" s="236" t="s">
        <v>19</v>
      </c>
      <c r="L1513" s="241"/>
      <c r="M1513" s="242" t="s">
        <v>19</v>
      </c>
      <c r="N1513" s="243" t="s">
        <v>46</v>
      </c>
      <c r="O1513" s="65"/>
      <c r="P1513" s="197">
        <f t="shared" si="131"/>
        <v>0</v>
      </c>
      <c r="Q1513" s="197">
        <v>0</v>
      </c>
      <c r="R1513" s="197">
        <f t="shared" si="132"/>
        <v>0</v>
      </c>
      <c r="S1513" s="197">
        <v>0</v>
      </c>
      <c r="T1513" s="198">
        <f t="shared" si="133"/>
        <v>0</v>
      </c>
      <c r="U1513" s="35"/>
      <c r="V1513" s="35"/>
      <c r="W1513" s="35"/>
      <c r="X1513" s="35"/>
      <c r="Y1513" s="35"/>
      <c r="Z1513" s="35"/>
      <c r="AA1513" s="35"/>
      <c r="AB1513" s="35"/>
      <c r="AC1513" s="35"/>
      <c r="AD1513" s="35"/>
      <c r="AE1513" s="35"/>
      <c r="AR1513" s="199" t="s">
        <v>158</v>
      </c>
      <c r="AT1513" s="199" t="s">
        <v>218</v>
      </c>
      <c r="AU1513" s="199" t="s">
        <v>85</v>
      </c>
      <c r="AY1513" s="18" t="s">
        <v>137</v>
      </c>
      <c r="BE1513" s="200">
        <f t="shared" si="134"/>
        <v>0</v>
      </c>
      <c r="BF1513" s="200">
        <f t="shared" si="135"/>
        <v>0</v>
      </c>
      <c r="BG1513" s="200">
        <f t="shared" si="136"/>
        <v>0</v>
      </c>
      <c r="BH1513" s="200">
        <f t="shared" si="137"/>
        <v>0</v>
      </c>
      <c r="BI1513" s="200">
        <f t="shared" si="138"/>
        <v>0</v>
      </c>
      <c r="BJ1513" s="18" t="s">
        <v>83</v>
      </c>
      <c r="BK1513" s="200">
        <f t="shared" si="139"/>
        <v>0</v>
      </c>
      <c r="BL1513" s="18" t="s">
        <v>144</v>
      </c>
      <c r="BM1513" s="199" t="s">
        <v>2510</v>
      </c>
    </row>
    <row r="1514" spans="1:65" s="2" customFormat="1" ht="16.5" customHeight="1">
      <c r="A1514" s="35"/>
      <c r="B1514" s="36"/>
      <c r="C1514" s="234" t="s">
        <v>2511</v>
      </c>
      <c r="D1514" s="234" t="s">
        <v>218</v>
      </c>
      <c r="E1514" s="235" t="s">
        <v>2512</v>
      </c>
      <c r="F1514" s="236" t="s">
        <v>2513</v>
      </c>
      <c r="G1514" s="237" t="s">
        <v>273</v>
      </c>
      <c r="H1514" s="238">
        <v>1</v>
      </c>
      <c r="I1514" s="239"/>
      <c r="J1514" s="240">
        <f t="shared" si="130"/>
        <v>0</v>
      </c>
      <c r="K1514" s="236" t="s">
        <v>19</v>
      </c>
      <c r="L1514" s="241"/>
      <c r="M1514" s="242" t="s">
        <v>19</v>
      </c>
      <c r="N1514" s="243" t="s">
        <v>46</v>
      </c>
      <c r="O1514" s="65"/>
      <c r="P1514" s="197">
        <f t="shared" si="131"/>
        <v>0</v>
      </c>
      <c r="Q1514" s="197">
        <v>0</v>
      </c>
      <c r="R1514" s="197">
        <f t="shared" si="132"/>
        <v>0</v>
      </c>
      <c r="S1514" s="197">
        <v>0</v>
      </c>
      <c r="T1514" s="198">
        <f t="shared" si="133"/>
        <v>0</v>
      </c>
      <c r="U1514" s="35"/>
      <c r="V1514" s="35"/>
      <c r="W1514" s="35"/>
      <c r="X1514" s="35"/>
      <c r="Y1514" s="35"/>
      <c r="Z1514" s="35"/>
      <c r="AA1514" s="35"/>
      <c r="AB1514" s="35"/>
      <c r="AC1514" s="35"/>
      <c r="AD1514" s="35"/>
      <c r="AE1514" s="35"/>
      <c r="AR1514" s="199" t="s">
        <v>158</v>
      </c>
      <c r="AT1514" s="199" t="s">
        <v>218</v>
      </c>
      <c r="AU1514" s="199" t="s">
        <v>85</v>
      </c>
      <c r="AY1514" s="18" t="s">
        <v>137</v>
      </c>
      <c r="BE1514" s="200">
        <f t="shared" si="134"/>
        <v>0</v>
      </c>
      <c r="BF1514" s="200">
        <f t="shared" si="135"/>
        <v>0</v>
      </c>
      <c r="BG1514" s="200">
        <f t="shared" si="136"/>
        <v>0</v>
      </c>
      <c r="BH1514" s="200">
        <f t="shared" si="137"/>
        <v>0</v>
      </c>
      <c r="BI1514" s="200">
        <f t="shared" si="138"/>
        <v>0</v>
      </c>
      <c r="BJ1514" s="18" t="s">
        <v>83</v>
      </c>
      <c r="BK1514" s="200">
        <f t="shared" si="139"/>
        <v>0</v>
      </c>
      <c r="BL1514" s="18" t="s">
        <v>144</v>
      </c>
      <c r="BM1514" s="199" t="s">
        <v>2514</v>
      </c>
    </row>
    <row r="1515" spans="2:63" s="12" customFormat="1" ht="22.9" customHeight="1">
      <c r="B1515" s="172"/>
      <c r="C1515" s="173"/>
      <c r="D1515" s="174" t="s">
        <v>74</v>
      </c>
      <c r="E1515" s="186" t="s">
        <v>2515</v>
      </c>
      <c r="F1515" s="186" t="s">
        <v>2516</v>
      </c>
      <c r="G1515" s="173"/>
      <c r="H1515" s="173"/>
      <c r="I1515" s="176"/>
      <c r="J1515" s="187">
        <f>BK1515</f>
        <v>0</v>
      </c>
      <c r="K1515" s="173"/>
      <c r="L1515" s="178"/>
      <c r="M1515" s="179"/>
      <c r="N1515" s="180"/>
      <c r="O1515" s="180"/>
      <c r="P1515" s="181">
        <f>SUM(P1516:P1570)</f>
        <v>0</v>
      </c>
      <c r="Q1515" s="180"/>
      <c r="R1515" s="181">
        <f>SUM(R1516:R1570)</f>
        <v>0</v>
      </c>
      <c r="S1515" s="180"/>
      <c r="T1515" s="182">
        <f>SUM(T1516:T1570)</f>
        <v>0</v>
      </c>
      <c r="AR1515" s="183" t="s">
        <v>85</v>
      </c>
      <c r="AT1515" s="184" t="s">
        <v>74</v>
      </c>
      <c r="AU1515" s="184" t="s">
        <v>83</v>
      </c>
      <c r="AY1515" s="183" t="s">
        <v>137</v>
      </c>
      <c r="BK1515" s="185">
        <f>SUM(BK1516:BK1570)</f>
        <v>0</v>
      </c>
    </row>
    <row r="1516" spans="1:65" s="2" customFormat="1" ht="21.75" customHeight="1">
      <c r="A1516" s="35"/>
      <c r="B1516" s="36"/>
      <c r="C1516" s="188" t="s">
        <v>1532</v>
      </c>
      <c r="D1516" s="188" t="s">
        <v>139</v>
      </c>
      <c r="E1516" s="189" t="s">
        <v>2517</v>
      </c>
      <c r="F1516" s="190" t="s">
        <v>2518</v>
      </c>
      <c r="G1516" s="191" t="s">
        <v>224</v>
      </c>
      <c r="H1516" s="192">
        <v>184.02</v>
      </c>
      <c r="I1516" s="193"/>
      <c r="J1516" s="194">
        <f>ROUND(I1516*H1516,2)</f>
        <v>0</v>
      </c>
      <c r="K1516" s="190" t="s">
        <v>143</v>
      </c>
      <c r="L1516" s="40"/>
      <c r="M1516" s="195" t="s">
        <v>19</v>
      </c>
      <c r="N1516" s="196" t="s">
        <v>46</v>
      </c>
      <c r="O1516" s="65"/>
      <c r="P1516" s="197">
        <f>O1516*H1516</f>
        <v>0</v>
      </c>
      <c r="Q1516" s="197">
        <v>0</v>
      </c>
      <c r="R1516" s="197">
        <f>Q1516*H1516</f>
        <v>0</v>
      </c>
      <c r="S1516" s="197">
        <v>0</v>
      </c>
      <c r="T1516" s="198">
        <f>S1516*H1516</f>
        <v>0</v>
      </c>
      <c r="U1516" s="35"/>
      <c r="V1516" s="35"/>
      <c r="W1516" s="35"/>
      <c r="X1516" s="35"/>
      <c r="Y1516" s="35"/>
      <c r="Z1516" s="35"/>
      <c r="AA1516" s="35"/>
      <c r="AB1516" s="35"/>
      <c r="AC1516" s="35"/>
      <c r="AD1516" s="35"/>
      <c r="AE1516" s="35"/>
      <c r="AR1516" s="199" t="s">
        <v>178</v>
      </c>
      <c r="AT1516" s="199" t="s">
        <v>139</v>
      </c>
      <c r="AU1516" s="199" t="s">
        <v>85</v>
      </c>
      <c r="AY1516" s="18" t="s">
        <v>137</v>
      </c>
      <c r="BE1516" s="200">
        <f>IF(N1516="základní",J1516,0)</f>
        <v>0</v>
      </c>
      <c r="BF1516" s="200">
        <f>IF(N1516="snížená",J1516,0)</f>
        <v>0</v>
      </c>
      <c r="BG1516" s="200">
        <f>IF(N1516="zákl. přenesená",J1516,0)</f>
        <v>0</v>
      </c>
      <c r="BH1516" s="200">
        <f>IF(N1516="sníž. přenesená",J1516,0)</f>
        <v>0</v>
      </c>
      <c r="BI1516" s="200">
        <f>IF(N1516="nulová",J1516,0)</f>
        <v>0</v>
      </c>
      <c r="BJ1516" s="18" t="s">
        <v>83</v>
      </c>
      <c r="BK1516" s="200">
        <f>ROUND(I1516*H1516,2)</f>
        <v>0</v>
      </c>
      <c r="BL1516" s="18" t="s">
        <v>178</v>
      </c>
      <c r="BM1516" s="199" t="s">
        <v>2519</v>
      </c>
    </row>
    <row r="1517" spans="2:51" s="13" customFormat="1" ht="11.25">
      <c r="B1517" s="201"/>
      <c r="C1517" s="202"/>
      <c r="D1517" s="203" t="s">
        <v>145</v>
      </c>
      <c r="E1517" s="204" t="s">
        <v>19</v>
      </c>
      <c r="F1517" s="205" t="s">
        <v>2520</v>
      </c>
      <c r="G1517" s="202"/>
      <c r="H1517" s="206">
        <v>85.72</v>
      </c>
      <c r="I1517" s="207"/>
      <c r="J1517" s="202"/>
      <c r="K1517" s="202"/>
      <c r="L1517" s="208"/>
      <c r="M1517" s="209"/>
      <c r="N1517" s="210"/>
      <c r="O1517" s="210"/>
      <c r="P1517" s="210"/>
      <c r="Q1517" s="210"/>
      <c r="R1517" s="210"/>
      <c r="S1517" s="210"/>
      <c r="T1517" s="211"/>
      <c r="AT1517" s="212" t="s">
        <v>145</v>
      </c>
      <c r="AU1517" s="212" t="s">
        <v>85</v>
      </c>
      <c r="AV1517" s="13" t="s">
        <v>85</v>
      </c>
      <c r="AW1517" s="13" t="s">
        <v>35</v>
      </c>
      <c r="AX1517" s="13" t="s">
        <v>75</v>
      </c>
      <c r="AY1517" s="212" t="s">
        <v>137</v>
      </c>
    </row>
    <row r="1518" spans="2:51" s="13" customFormat="1" ht="11.25">
      <c r="B1518" s="201"/>
      <c r="C1518" s="202"/>
      <c r="D1518" s="203" t="s">
        <v>145</v>
      </c>
      <c r="E1518" s="204" t="s">
        <v>19</v>
      </c>
      <c r="F1518" s="205" t="s">
        <v>2521</v>
      </c>
      <c r="G1518" s="202"/>
      <c r="H1518" s="206">
        <v>94.72</v>
      </c>
      <c r="I1518" s="207"/>
      <c r="J1518" s="202"/>
      <c r="K1518" s="202"/>
      <c r="L1518" s="208"/>
      <c r="M1518" s="209"/>
      <c r="N1518" s="210"/>
      <c r="O1518" s="210"/>
      <c r="P1518" s="210"/>
      <c r="Q1518" s="210"/>
      <c r="R1518" s="210"/>
      <c r="S1518" s="210"/>
      <c r="T1518" s="211"/>
      <c r="AT1518" s="212" t="s">
        <v>145</v>
      </c>
      <c r="AU1518" s="212" t="s">
        <v>85</v>
      </c>
      <c r="AV1518" s="13" t="s">
        <v>85</v>
      </c>
      <c r="AW1518" s="13" t="s">
        <v>35</v>
      </c>
      <c r="AX1518" s="13" t="s">
        <v>75</v>
      </c>
      <c r="AY1518" s="212" t="s">
        <v>137</v>
      </c>
    </row>
    <row r="1519" spans="2:51" s="13" customFormat="1" ht="11.25">
      <c r="B1519" s="201"/>
      <c r="C1519" s="202"/>
      <c r="D1519" s="203" t="s">
        <v>145</v>
      </c>
      <c r="E1519" s="204" t="s">
        <v>19</v>
      </c>
      <c r="F1519" s="205" t="s">
        <v>2522</v>
      </c>
      <c r="G1519" s="202"/>
      <c r="H1519" s="206">
        <v>3.58</v>
      </c>
      <c r="I1519" s="207"/>
      <c r="J1519" s="202"/>
      <c r="K1519" s="202"/>
      <c r="L1519" s="208"/>
      <c r="M1519" s="209"/>
      <c r="N1519" s="210"/>
      <c r="O1519" s="210"/>
      <c r="P1519" s="210"/>
      <c r="Q1519" s="210"/>
      <c r="R1519" s="210"/>
      <c r="S1519" s="210"/>
      <c r="T1519" s="211"/>
      <c r="AT1519" s="212" t="s">
        <v>145</v>
      </c>
      <c r="AU1519" s="212" t="s">
        <v>85</v>
      </c>
      <c r="AV1519" s="13" t="s">
        <v>85</v>
      </c>
      <c r="AW1519" s="13" t="s">
        <v>35</v>
      </c>
      <c r="AX1519" s="13" t="s">
        <v>75</v>
      </c>
      <c r="AY1519" s="212" t="s">
        <v>137</v>
      </c>
    </row>
    <row r="1520" spans="2:51" s="14" customFormat="1" ht="11.25">
      <c r="B1520" s="213"/>
      <c r="C1520" s="214"/>
      <c r="D1520" s="203" t="s">
        <v>145</v>
      </c>
      <c r="E1520" s="215" t="s">
        <v>19</v>
      </c>
      <c r="F1520" s="216" t="s">
        <v>147</v>
      </c>
      <c r="G1520" s="214"/>
      <c r="H1520" s="217">
        <v>184.02</v>
      </c>
      <c r="I1520" s="218"/>
      <c r="J1520" s="214"/>
      <c r="K1520" s="214"/>
      <c r="L1520" s="219"/>
      <c r="M1520" s="220"/>
      <c r="N1520" s="221"/>
      <c r="O1520" s="221"/>
      <c r="P1520" s="221"/>
      <c r="Q1520" s="221"/>
      <c r="R1520" s="221"/>
      <c r="S1520" s="221"/>
      <c r="T1520" s="222"/>
      <c r="AT1520" s="223" t="s">
        <v>145</v>
      </c>
      <c r="AU1520" s="223" t="s">
        <v>85</v>
      </c>
      <c r="AV1520" s="14" t="s">
        <v>144</v>
      </c>
      <c r="AW1520" s="14" t="s">
        <v>35</v>
      </c>
      <c r="AX1520" s="14" t="s">
        <v>83</v>
      </c>
      <c r="AY1520" s="223" t="s">
        <v>137</v>
      </c>
    </row>
    <row r="1521" spans="1:65" s="2" customFormat="1" ht="16.5" customHeight="1">
      <c r="A1521" s="35"/>
      <c r="B1521" s="36"/>
      <c r="C1521" s="234" t="s">
        <v>2523</v>
      </c>
      <c r="D1521" s="234" t="s">
        <v>218</v>
      </c>
      <c r="E1521" s="235" t="s">
        <v>2524</v>
      </c>
      <c r="F1521" s="236" t="s">
        <v>2525</v>
      </c>
      <c r="G1521" s="237" t="s">
        <v>224</v>
      </c>
      <c r="H1521" s="238">
        <v>193.221</v>
      </c>
      <c r="I1521" s="239"/>
      <c r="J1521" s="240">
        <f>ROUND(I1521*H1521,2)</f>
        <v>0</v>
      </c>
      <c r="K1521" s="236" t="s">
        <v>143</v>
      </c>
      <c r="L1521" s="241"/>
      <c r="M1521" s="242" t="s">
        <v>19</v>
      </c>
      <c r="N1521" s="243" t="s">
        <v>46</v>
      </c>
      <c r="O1521" s="65"/>
      <c r="P1521" s="197">
        <f>O1521*H1521</f>
        <v>0</v>
      </c>
      <c r="Q1521" s="197">
        <v>0</v>
      </c>
      <c r="R1521" s="197">
        <f>Q1521*H1521</f>
        <v>0</v>
      </c>
      <c r="S1521" s="197">
        <v>0</v>
      </c>
      <c r="T1521" s="198">
        <f>S1521*H1521</f>
        <v>0</v>
      </c>
      <c r="U1521" s="35"/>
      <c r="V1521" s="35"/>
      <c r="W1521" s="35"/>
      <c r="X1521" s="35"/>
      <c r="Y1521" s="35"/>
      <c r="Z1521" s="35"/>
      <c r="AA1521" s="35"/>
      <c r="AB1521" s="35"/>
      <c r="AC1521" s="35"/>
      <c r="AD1521" s="35"/>
      <c r="AE1521" s="35"/>
      <c r="AR1521" s="199" t="s">
        <v>207</v>
      </c>
      <c r="AT1521" s="199" t="s">
        <v>218</v>
      </c>
      <c r="AU1521" s="199" t="s">
        <v>85</v>
      </c>
      <c r="AY1521" s="18" t="s">
        <v>137</v>
      </c>
      <c r="BE1521" s="200">
        <f>IF(N1521="základní",J1521,0)</f>
        <v>0</v>
      </c>
      <c r="BF1521" s="200">
        <f>IF(N1521="snížená",J1521,0)</f>
        <v>0</v>
      </c>
      <c r="BG1521" s="200">
        <f>IF(N1521="zákl. přenesená",J1521,0)</f>
        <v>0</v>
      </c>
      <c r="BH1521" s="200">
        <f>IF(N1521="sníž. přenesená",J1521,0)</f>
        <v>0</v>
      </c>
      <c r="BI1521" s="200">
        <f>IF(N1521="nulová",J1521,0)</f>
        <v>0</v>
      </c>
      <c r="BJ1521" s="18" t="s">
        <v>83</v>
      </c>
      <c r="BK1521" s="200">
        <f>ROUND(I1521*H1521,2)</f>
        <v>0</v>
      </c>
      <c r="BL1521" s="18" t="s">
        <v>178</v>
      </c>
      <c r="BM1521" s="199" t="s">
        <v>2526</v>
      </c>
    </row>
    <row r="1522" spans="2:51" s="13" customFormat="1" ht="11.25">
      <c r="B1522" s="201"/>
      <c r="C1522" s="202"/>
      <c r="D1522" s="203" t="s">
        <v>145</v>
      </c>
      <c r="E1522" s="204" t="s">
        <v>19</v>
      </c>
      <c r="F1522" s="205" t="s">
        <v>2527</v>
      </c>
      <c r="G1522" s="202"/>
      <c r="H1522" s="206">
        <v>193.221</v>
      </c>
      <c r="I1522" s="207"/>
      <c r="J1522" s="202"/>
      <c r="K1522" s="202"/>
      <c r="L1522" s="208"/>
      <c r="M1522" s="209"/>
      <c r="N1522" s="210"/>
      <c r="O1522" s="210"/>
      <c r="P1522" s="210"/>
      <c r="Q1522" s="210"/>
      <c r="R1522" s="210"/>
      <c r="S1522" s="210"/>
      <c r="T1522" s="211"/>
      <c r="AT1522" s="212" t="s">
        <v>145</v>
      </c>
      <c r="AU1522" s="212" t="s">
        <v>85</v>
      </c>
      <c r="AV1522" s="13" t="s">
        <v>85</v>
      </c>
      <c r="AW1522" s="13" t="s">
        <v>35</v>
      </c>
      <c r="AX1522" s="13" t="s">
        <v>75</v>
      </c>
      <c r="AY1522" s="212" t="s">
        <v>137</v>
      </c>
    </row>
    <row r="1523" spans="2:51" s="14" customFormat="1" ht="11.25">
      <c r="B1523" s="213"/>
      <c r="C1523" s="214"/>
      <c r="D1523" s="203" t="s">
        <v>145</v>
      </c>
      <c r="E1523" s="215" t="s">
        <v>19</v>
      </c>
      <c r="F1523" s="216" t="s">
        <v>147</v>
      </c>
      <c r="G1523" s="214"/>
      <c r="H1523" s="217">
        <v>193.221</v>
      </c>
      <c r="I1523" s="218"/>
      <c r="J1523" s="214"/>
      <c r="K1523" s="214"/>
      <c r="L1523" s="219"/>
      <c r="M1523" s="220"/>
      <c r="N1523" s="221"/>
      <c r="O1523" s="221"/>
      <c r="P1523" s="221"/>
      <c r="Q1523" s="221"/>
      <c r="R1523" s="221"/>
      <c r="S1523" s="221"/>
      <c r="T1523" s="222"/>
      <c r="AT1523" s="223" t="s">
        <v>145</v>
      </c>
      <c r="AU1523" s="223" t="s">
        <v>85</v>
      </c>
      <c r="AV1523" s="14" t="s">
        <v>144</v>
      </c>
      <c r="AW1523" s="14" t="s">
        <v>35</v>
      </c>
      <c r="AX1523" s="14" t="s">
        <v>83</v>
      </c>
      <c r="AY1523" s="223" t="s">
        <v>137</v>
      </c>
    </row>
    <row r="1524" spans="1:65" s="2" customFormat="1" ht="16.5" customHeight="1">
      <c r="A1524" s="35"/>
      <c r="B1524" s="36"/>
      <c r="C1524" s="188" t="s">
        <v>1534</v>
      </c>
      <c r="D1524" s="188" t="s">
        <v>139</v>
      </c>
      <c r="E1524" s="189" t="s">
        <v>2528</v>
      </c>
      <c r="F1524" s="190" t="s">
        <v>2529</v>
      </c>
      <c r="G1524" s="191" t="s">
        <v>224</v>
      </c>
      <c r="H1524" s="192">
        <v>4</v>
      </c>
      <c r="I1524" s="193"/>
      <c r="J1524" s="194">
        <f>ROUND(I1524*H1524,2)</f>
        <v>0</v>
      </c>
      <c r="K1524" s="190" t="s">
        <v>143</v>
      </c>
      <c r="L1524" s="40"/>
      <c r="M1524" s="195" t="s">
        <v>19</v>
      </c>
      <c r="N1524" s="196" t="s">
        <v>46</v>
      </c>
      <c r="O1524" s="65"/>
      <c r="P1524" s="197">
        <f>O1524*H1524</f>
        <v>0</v>
      </c>
      <c r="Q1524" s="197">
        <v>0</v>
      </c>
      <c r="R1524" s="197">
        <f>Q1524*H1524</f>
        <v>0</v>
      </c>
      <c r="S1524" s="197">
        <v>0</v>
      </c>
      <c r="T1524" s="198">
        <f>S1524*H1524</f>
        <v>0</v>
      </c>
      <c r="U1524" s="35"/>
      <c r="V1524" s="35"/>
      <c r="W1524" s="35"/>
      <c r="X1524" s="35"/>
      <c r="Y1524" s="35"/>
      <c r="Z1524" s="35"/>
      <c r="AA1524" s="35"/>
      <c r="AB1524" s="35"/>
      <c r="AC1524" s="35"/>
      <c r="AD1524" s="35"/>
      <c r="AE1524" s="35"/>
      <c r="AR1524" s="199" t="s">
        <v>178</v>
      </c>
      <c r="AT1524" s="199" t="s">
        <v>139</v>
      </c>
      <c r="AU1524" s="199" t="s">
        <v>85</v>
      </c>
      <c r="AY1524" s="18" t="s">
        <v>137</v>
      </c>
      <c r="BE1524" s="200">
        <f>IF(N1524="základní",J1524,0)</f>
        <v>0</v>
      </c>
      <c r="BF1524" s="200">
        <f>IF(N1524="snížená",J1524,0)</f>
        <v>0</v>
      </c>
      <c r="BG1524" s="200">
        <f>IF(N1524="zákl. přenesená",J1524,0)</f>
        <v>0</v>
      </c>
      <c r="BH1524" s="200">
        <f>IF(N1524="sníž. přenesená",J1524,0)</f>
        <v>0</v>
      </c>
      <c r="BI1524" s="200">
        <f>IF(N1524="nulová",J1524,0)</f>
        <v>0</v>
      </c>
      <c r="BJ1524" s="18" t="s">
        <v>83</v>
      </c>
      <c r="BK1524" s="200">
        <f>ROUND(I1524*H1524,2)</f>
        <v>0</v>
      </c>
      <c r="BL1524" s="18" t="s">
        <v>178</v>
      </c>
      <c r="BM1524" s="199" t="s">
        <v>2530</v>
      </c>
    </row>
    <row r="1525" spans="2:51" s="15" customFormat="1" ht="11.25">
      <c r="B1525" s="224"/>
      <c r="C1525" s="225"/>
      <c r="D1525" s="203" t="s">
        <v>145</v>
      </c>
      <c r="E1525" s="226" t="s">
        <v>19</v>
      </c>
      <c r="F1525" s="227" t="s">
        <v>2531</v>
      </c>
      <c r="G1525" s="225"/>
      <c r="H1525" s="226" t="s">
        <v>19</v>
      </c>
      <c r="I1525" s="228"/>
      <c r="J1525" s="225"/>
      <c r="K1525" s="225"/>
      <c r="L1525" s="229"/>
      <c r="M1525" s="230"/>
      <c r="N1525" s="231"/>
      <c r="O1525" s="231"/>
      <c r="P1525" s="231"/>
      <c r="Q1525" s="231"/>
      <c r="R1525" s="231"/>
      <c r="S1525" s="231"/>
      <c r="T1525" s="232"/>
      <c r="AT1525" s="233" t="s">
        <v>145</v>
      </c>
      <c r="AU1525" s="233" t="s">
        <v>85</v>
      </c>
      <c r="AV1525" s="15" t="s">
        <v>83</v>
      </c>
      <c r="AW1525" s="15" t="s">
        <v>35</v>
      </c>
      <c r="AX1525" s="15" t="s">
        <v>75</v>
      </c>
      <c r="AY1525" s="233" t="s">
        <v>137</v>
      </c>
    </row>
    <row r="1526" spans="2:51" s="13" customFormat="1" ht="11.25">
      <c r="B1526" s="201"/>
      <c r="C1526" s="202"/>
      <c r="D1526" s="203" t="s">
        <v>145</v>
      </c>
      <c r="E1526" s="204" t="s">
        <v>19</v>
      </c>
      <c r="F1526" s="205" t="s">
        <v>1097</v>
      </c>
      <c r="G1526" s="202"/>
      <c r="H1526" s="206">
        <v>4</v>
      </c>
      <c r="I1526" s="207"/>
      <c r="J1526" s="202"/>
      <c r="K1526" s="202"/>
      <c r="L1526" s="208"/>
      <c r="M1526" s="209"/>
      <c r="N1526" s="210"/>
      <c r="O1526" s="210"/>
      <c r="P1526" s="210"/>
      <c r="Q1526" s="210"/>
      <c r="R1526" s="210"/>
      <c r="S1526" s="210"/>
      <c r="T1526" s="211"/>
      <c r="AT1526" s="212" t="s">
        <v>145</v>
      </c>
      <c r="AU1526" s="212" t="s">
        <v>85</v>
      </c>
      <c r="AV1526" s="13" t="s">
        <v>85</v>
      </c>
      <c r="AW1526" s="13" t="s">
        <v>35</v>
      </c>
      <c r="AX1526" s="13" t="s">
        <v>75</v>
      </c>
      <c r="AY1526" s="212" t="s">
        <v>137</v>
      </c>
    </row>
    <row r="1527" spans="2:51" s="14" customFormat="1" ht="11.25">
      <c r="B1527" s="213"/>
      <c r="C1527" s="214"/>
      <c r="D1527" s="203" t="s">
        <v>145</v>
      </c>
      <c r="E1527" s="215" t="s">
        <v>19</v>
      </c>
      <c r="F1527" s="216" t="s">
        <v>147</v>
      </c>
      <c r="G1527" s="214"/>
      <c r="H1527" s="217">
        <v>4</v>
      </c>
      <c r="I1527" s="218"/>
      <c r="J1527" s="214"/>
      <c r="K1527" s="214"/>
      <c r="L1527" s="219"/>
      <c r="M1527" s="220"/>
      <c r="N1527" s="221"/>
      <c r="O1527" s="221"/>
      <c r="P1527" s="221"/>
      <c r="Q1527" s="221"/>
      <c r="R1527" s="221"/>
      <c r="S1527" s="221"/>
      <c r="T1527" s="222"/>
      <c r="AT1527" s="223" t="s">
        <v>145</v>
      </c>
      <c r="AU1527" s="223" t="s">
        <v>85</v>
      </c>
      <c r="AV1527" s="14" t="s">
        <v>144</v>
      </c>
      <c r="AW1527" s="14" t="s">
        <v>35</v>
      </c>
      <c r="AX1527" s="14" t="s">
        <v>83</v>
      </c>
      <c r="AY1527" s="223" t="s">
        <v>137</v>
      </c>
    </row>
    <row r="1528" spans="1:65" s="2" customFormat="1" ht="16.5" customHeight="1">
      <c r="A1528" s="35"/>
      <c r="B1528" s="36"/>
      <c r="C1528" s="234" t="s">
        <v>2532</v>
      </c>
      <c r="D1528" s="234" t="s">
        <v>218</v>
      </c>
      <c r="E1528" s="235" t="s">
        <v>2533</v>
      </c>
      <c r="F1528" s="236" t="s">
        <v>2534</v>
      </c>
      <c r="G1528" s="237" t="s">
        <v>224</v>
      </c>
      <c r="H1528" s="238">
        <v>4</v>
      </c>
      <c r="I1528" s="239"/>
      <c r="J1528" s="240">
        <f>ROUND(I1528*H1528,2)</f>
        <v>0</v>
      </c>
      <c r="K1528" s="236" t="s">
        <v>143</v>
      </c>
      <c r="L1528" s="241"/>
      <c r="M1528" s="242" t="s">
        <v>19</v>
      </c>
      <c r="N1528" s="243" t="s">
        <v>46</v>
      </c>
      <c r="O1528" s="65"/>
      <c r="P1528" s="197">
        <f>O1528*H1528</f>
        <v>0</v>
      </c>
      <c r="Q1528" s="197">
        <v>0</v>
      </c>
      <c r="R1528" s="197">
        <f>Q1528*H1528</f>
        <v>0</v>
      </c>
      <c r="S1528" s="197">
        <v>0</v>
      </c>
      <c r="T1528" s="198">
        <f>S1528*H1528</f>
        <v>0</v>
      </c>
      <c r="U1528" s="35"/>
      <c r="V1528" s="35"/>
      <c r="W1528" s="35"/>
      <c r="X1528" s="35"/>
      <c r="Y1528" s="35"/>
      <c r="Z1528" s="35"/>
      <c r="AA1528" s="35"/>
      <c r="AB1528" s="35"/>
      <c r="AC1528" s="35"/>
      <c r="AD1528" s="35"/>
      <c r="AE1528" s="35"/>
      <c r="AR1528" s="199" t="s">
        <v>207</v>
      </c>
      <c r="AT1528" s="199" t="s">
        <v>218</v>
      </c>
      <c r="AU1528" s="199" t="s">
        <v>85</v>
      </c>
      <c r="AY1528" s="18" t="s">
        <v>137</v>
      </c>
      <c r="BE1528" s="200">
        <f>IF(N1528="základní",J1528,0)</f>
        <v>0</v>
      </c>
      <c r="BF1528" s="200">
        <f>IF(N1528="snížená",J1528,0)</f>
        <v>0</v>
      </c>
      <c r="BG1528" s="200">
        <f>IF(N1528="zákl. přenesená",J1528,0)</f>
        <v>0</v>
      </c>
      <c r="BH1528" s="200">
        <f>IF(N1528="sníž. přenesená",J1528,0)</f>
        <v>0</v>
      </c>
      <c r="BI1528" s="200">
        <f>IF(N1528="nulová",J1528,0)</f>
        <v>0</v>
      </c>
      <c r="BJ1528" s="18" t="s">
        <v>83</v>
      </c>
      <c r="BK1528" s="200">
        <f>ROUND(I1528*H1528,2)</f>
        <v>0</v>
      </c>
      <c r="BL1528" s="18" t="s">
        <v>178</v>
      </c>
      <c r="BM1528" s="199" t="s">
        <v>2535</v>
      </c>
    </row>
    <row r="1529" spans="1:65" s="2" customFormat="1" ht="44.25" customHeight="1">
      <c r="A1529" s="35"/>
      <c r="B1529" s="36"/>
      <c r="C1529" s="188" t="s">
        <v>1535</v>
      </c>
      <c r="D1529" s="188" t="s">
        <v>139</v>
      </c>
      <c r="E1529" s="189" t="s">
        <v>2536</v>
      </c>
      <c r="F1529" s="190" t="s">
        <v>2537</v>
      </c>
      <c r="G1529" s="191" t="s">
        <v>216</v>
      </c>
      <c r="H1529" s="192">
        <v>1050.6</v>
      </c>
      <c r="I1529" s="193"/>
      <c r="J1529" s="194">
        <f>ROUND(I1529*H1529,2)</f>
        <v>0</v>
      </c>
      <c r="K1529" s="190" t="s">
        <v>19</v>
      </c>
      <c r="L1529" s="40"/>
      <c r="M1529" s="195" t="s">
        <v>19</v>
      </c>
      <c r="N1529" s="196" t="s">
        <v>46</v>
      </c>
      <c r="O1529" s="65"/>
      <c r="P1529" s="197">
        <f>O1529*H1529</f>
        <v>0</v>
      </c>
      <c r="Q1529" s="197">
        <v>0</v>
      </c>
      <c r="R1529" s="197">
        <f>Q1529*H1529</f>
        <v>0</v>
      </c>
      <c r="S1529" s="197">
        <v>0</v>
      </c>
      <c r="T1529" s="198">
        <f>S1529*H1529</f>
        <v>0</v>
      </c>
      <c r="U1529" s="35"/>
      <c r="V1529" s="35"/>
      <c r="W1529" s="35"/>
      <c r="X1529" s="35"/>
      <c r="Y1529" s="35"/>
      <c r="Z1529" s="35"/>
      <c r="AA1529" s="35"/>
      <c r="AB1529" s="35"/>
      <c r="AC1529" s="35"/>
      <c r="AD1529" s="35"/>
      <c r="AE1529" s="35"/>
      <c r="AR1529" s="199" t="s">
        <v>178</v>
      </c>
      <c r="AT1529" s="199" t="s">
        <v>139</v>
      </c>
      <c r="AU1529" s="199" t="s">
        <v>85</v>
      </c>
      <c r="AY1529" s="18" t="s">
        <v>137</v>
      </c>
      <c r="BE1529" s="200">
        <f>IF(N1529="základní",J1529,0)</f>
        <v>0</v>
      </c>
      <c r="BF1529" s="200">
        <f>IF(N1529="snížená",J1529,0)</f>
        <v>0</v>
      </c>
      <c r="BG1529" s="200">
        <f>IF(N1529="zákl. přenesená",J1529,0)</f>
        <v>0</v>
      </c>
      <c r="BH1529" s="200">
        <f>IF(N1529="sníž. přenesená",J1529,0)</f>
        <v>0</v>
      </c>
      <c r="BI1529" s="200">
        <f>IF(N1529="nulová",J1529,0)</f>
        <v>0</v>
      </c>
      <c r="BJ1529" s="18" t="s">
        <v>83</v>
      </c>
      <c r="BK1529" s="200">
        <f>ROUND(I1529*H1529,2)</f>
        <v>0</v>
      </c>
      <c r="BL1529" s="18" t="s">
        <v>178</v>
      </c>
      <c r="BM1529" s="199" t="s">
        <v>2538</v>
      </c>
    </row>
    <row r="1530" spans="2:51" s="15" customFormat="1" ht="11.25">
      <c r="B1530" s="224"/>
      <c r="C1530" s="225"/>
      <c r="D1530" s="203" t="s">
        <v>145</v>
      </c>
      <c r="E1530" s="226" t="s">
        <v>19</v>
      </c>
      <c r="F1530" s="227" t="s">
        <v>939</v>
      </c>
      <c r="G1530" s="225"/>
      <c r="H1530" s="226" t="s">
        <v>19</v>
      </c>
      <c r="I1530" s="228"/>
      <c r="J1530" s="225"/>
      <c r="K1530" s="225"/>
      <c r="L1530" s="229"/>
      <c r="M1530" s="230"/>
      <c r="N1530" s="231"/>
      <c r="O1530" s="231"/>
      <c r="P1530" s="231"/>
      <c r="Q1530" s="231"/>
      <c r="R1530" s="231"/>
      <c r="S1530" s="231"/>
      <c r="T1530" s="232"/>
      <c r="AT1530" s="233" t="s">
        <v>145</v>
      </c>
      <c r="AU1530" s="233" t="s">
        <v>85</v>
      </c>
      <c r="AV1530" s="15" t="s">
        <v>83</v>
      </c>
      <c r="AW1530" s="15" t="s">
        <v>35</v>
      </c>
      <c r="AX1530" s="15" t="s">
        <v>75</v>
      </c>
      <c r="AY1530" s="233" t="s">
        <v>137</v>
      </c>
    </row>
    <row r="1531" spans="2:51" s="13" customFormat="1" ht="11.25">
      <c r="B1531" s="201"/>
      <c r="C1531" s="202"/>
      <c r="D1531" s="203" t="s">
        <v>145</v>
      </c>
      <c r="E1531" s="204" t="s">
        <v>19</v>
      </c>
      <c r="F1531" s="205" t="s">
        <v>959</v>
      </c>
      <c r="G1531" s="202"/>
      <c r="H1531" s="206">
        <v>457.91</v>
      </c>
      <c r="I1531" s="207"/>
      <c r="J1531" s="202"/>
      <c r="K1531" s="202"/>
      <c r="L1531" s="208"/>
      <c r="M1531" s="209"/>
      <c r="N1531" s="210"/>
      <c r="O1531" s="210"/>
      <c r="P1531" s="210"/>
      <c r="Q1531" s="210"/>
      <c r="R1531" s="210"/>
      <c r="S1531" s="210"/>
      <c r="T1531" s="211"/>
      <c r="AT1531" s="212" t="s">
        <v>145</v>
      </c>
      <c r="AU1531" s="212" t="s">
        <v>85</v>
      </c>
      <c r="AV1531" s="13" t="s">
        <v>85</v>
      </c>
      <c r="AW1531" s="13" t="s">
        <v>35</v>
      </c>
      <c r="AX1531" s="13" t="s">
        <v>75</v>
      </c>
      <c r="AY1531" s="212" t="s">
        <v>137</v>
      </c>
    </row>
    <row r="1532" spans="2:51" s="15" customFormat="1" ht="11.25">
      <c r="B1532" s="224"/>
      <c r="C1532" s="225"/>
      <c r="D1532" s="203" t="s">
        <v>145</v>
      </c>
      <c r="E1532" s="226" t="s">
        <v>19</v>
      </c>
      <c r="F1532" s="227" t="s">
        <v>960</v>
      </c>
      <c r="G1532" s="225"/>
      <c r="H1532" s="226" t="s">
        <v>19</v>
      </c>
      <c r="I1532" s="228"/>
      <c r="J1532" s="225"/>
      <c r="K1532" s="225"/>
      <c r="L1532" s="229"/>
      <c r="M1532" s="230"/>
      <c r="N1532" s="231"/>
      <c r="O1532" s="231"/>
      <c r="P1532" s="231"/>
      <c r="Q1532" s="231"/>
      <c r="R1532" s="231"/>
      <c r="S1532" s="231"/>
      <c r="T1532" s="232"/>
      <c r="AT1532" s="233" t="s">
        <v>145</v>
      </c>
      <c r="AU1532" s="233" t="s">
        <v>85</v>
      </c>
      <c r="AV1532" s="15" t="s">
        <v>83</v>
      </c>
      <c r="AW1532" s="15" t="s">
        <v>35</v>
      </c>
      <c r="AX1532" s="15" t="s">
        <v>75</v>
      </c>
      <c r="AY1532" s="233" t="s">
        <v>137</v>
      </c>
    </row>
    <row r="1533" spans="2:51" s="13" customFormat="1" ht="11.25">
      <c r="B1533" s="201"/>
      <c r="C1533" s="202"/>
      <c r="D1533" s="203" t="s">
        <v>145</v>
      </c>
      <c r="E1533" s="204" t="s">
        <v>19</v>
      </c>
      <c r="F1533" s="205" t="s">
        <v>961</v>
      </c>
      <c r="G1533" s="202"/>
      <c r="H1533" s="206">
        <v>589.11</v>
      </c>
      <c r="I1533" s="207"/>
      <c r="J1533" s="202"/>
      <c r="K1533" s="202"/>
      <c r="L1533" s="208"/>
      <c r="M1533" s="209"/>
      <c r="N1533" s="210"/>
      <c r="O1533" s="210"/>
      <c r="P1533" s="210"/>
      <c r="Q1533" s="210"/>
      <c r="R1533" s="210"/>
      <c r="S1533" s="210"/>
      <c r="T1533" s="211"/>
      <c r="AT1533" s="212" t="s">
        <v>145</v>
      </c>
      <c r="AU1533" s="212" t="s">
        <v>85</v>
      </c>
      <c r="AV1533" s="13" t="s">
        <v>85</v>
      </c>
      <c r="AW1533" s="13" t="s">
        <v>35</v>
      </c>
      <c r="AX1533" s="13" t="s">
        <v>75</v>
      </c>
      <c r="AY1533" s="212" t="s">
        <v>137</v>
      </c>
    </row>
    <row r="1534" spans="2:51" s="15" customFormat="1" ht="11.25">
      <c r="B1534" s="224"/>
      <c r="C1534" s="225"/>
      <c r="D1534" s="203" t="s">
        <v>145</v>
      </c>
      <c r="E1534" s="226" t="s">
        <v>19</v>
      </c>
      <c r="F1534" s="227" t="s">
        <v>518</v>
      </c>
      <c r="G1534" s="225"/>
      <c r="H1534" s="226" t="s">
        <v>19</v>
      </c>
      <c r="I1534" s="228"/>
      <c r="J1534" s="225"/>
      <c r="K1534" s="225"/>
      <c r="L1534" s="229"/>
      <c r="M1534" s="230"/>
      <c r="N1534" s="231"/>
      <c r="O1534" s="231"/>
      <c r="P1534" s="231"/>
      <c r="Q1534" s="231"/>
      <c r="R1534" s="231"/>
      <c r="S1534" s="231"/>
      <c r="T1534" s="232"/>
      <c r="AT1534" s="233" t="s">
        <v>145</v>
      </c>
      <c r="AU1534" s="233" t="s">
        <v>85</v>
      </c>
      <c r="AV1534" s="15" t="s">
        <v>83</v>
      </c>
      <c r="AW1534" s="15" t="s">
        <v>35</v>
      </c>
      <c r="AX1534" s="15" t="s">
        <v>75</v>
      </c>
      <c r="AY1534" s="233" t="s">
        <v>137</v>
      </c>
    </row>
    <row r="1535" spans="2:51" s="13" customFormat="1" ht="11.25">
      <c r="B1535" s="201"/>
      <c r="C1535" s="202"/>
      <c r="D1535" s="203" t="s">
        <v>145</v>
      </c>
      <c r="E1535" s="204" t="s">
        <v>19</v>
      </c>
      <c r="F1535" s="205" t="s">
        <v>2539</v>
      </c>
      <c r="G1535" s="202"/>
      <c r="H1535" s="206">
        <v>3.58</v>
      </c>
      <c r="I1535" s="207"/>
      <c r="J1535" s="202"/>
      <c r="K1535" s="202"/>
      <c r="L1535" s="208"/>
      <c r="M1535" s="209"/>
      <c r="N1535" s="210"/>
      <c r="O1535" s="210"/>
      <c r="P1535" s="210"/>
      <c r="Q1535" s="210"/>
      <c r="R1535" s="210"/>
      <c r="S1535" s="210"/>
      <c r="T1535" s="211"/>
      <c r="AT1535" s="212" t="s">
        <v>145</v>
      </c>
      <c r="AU1535" s="212" t="s">
        <v>85</v>
      </c>
      <c r="AV1535" s="13" t="s">
        <v>85</v>
      </c>
      <c r="AW1535" s="13" t="s">
        <v>35</v>
      </c>
      <c r="AX1535" s="13" t="s">
        <v>75</v>
      </c>
      <c r="AY1535" s="212" t="s">
        <v>137</v>
      </c>
    </row>
    <row r="1536" spans="2:51" s="14" customFormat="1" ht="11.25">
      <c r="B1536" s="213"/>
      <c r="C1536" s="214"/>
      <c r="D1536" s="203" t="s">
        <v>145</v>
      </c>
      <c r="E1536" s="215" t="s">
        <v>19</v>
      </c>
      <c r="F1536" s="216" t="s">
        <v>147</v>
      </c>
      <c r="G1536" s="214"/>
      <c r="H1536" s="217">
        <v>1050.6</v>
      </c>
      <c r="I1536" s="218"/>
      <c r="J1536" s="214"/>
      <c r="K1536" s="214"/>
      <c r="L1536" s="219"/>
      <c r="M1536" s="220"/>
      <c r="N1536" s="221"/>
      <c r="O1536" s="221"/>
      <c r="P1536" s="221"/>
      <c r="Q1536" s="221"/>
      <c r="R1536" s="221"/>
      <c r="S1536" s="221"/>
      <c r="T1536" s="222"/>
      <c r="AT1536" s="223" t="s">
        <v>145</v>
      </c>
      <c r="AU1536" s="223" t="s">
        <v>85</v>
      </c>
      <c r="AV1536" s="14" t="s">
        <v>144</v>
      </c>
      <c r="AW1536" s="14" t="s">
        <v>35</v>
      </c>
      <c r="AX1536" s="14" t="s">
        <v>83</v>
      </c>
      <c r="AY1536" s="223" t="s">
        <v>137</v>
      </c>
    </row>
    <row r="1537" spans="1:65" s="2" customFormat="1" ht="21.75" customHeight="1">
      <c r="A1537" s="35"/>
      <c r="B1537" s="36"/>
      <c r="C1537" s="188" t="s">
        <v>2540</v>
      </c>
      <c r="D1537" s="188" t="s">
        <v>139</v>
      </c>
      <c r="E1537" s="189" t="s">
        <v>2541</v>
      </c>
      <c r="F1537" s="190" t="s">
        <v>2542</v>
      </c>
      <c r="G1537" s="191" t="s">
        <v>216</v>
      </c>
      <c r="H1537" s="192">
        <v>1050.6</v>
      </c>
      <c r="I1537" s="193"/>
      <c r="J1537" s="194">
        <f>ROUND(I1537*H1537,2)</f>
        <v>0</v>
      </c>
      <c r="K1537" s="190" t="s">
        <v>143</v>
      </c>
      <c r="L1537" s="40"/>
      <c r="M1537" s="195" t="s">
        <v>19</v>
      </c>
      <c r="N1537" s="196" t="s">
        <v>46</v>
      </c>
      <c r="O1537" s="65"/>
      <c r="P1537" s="197">
        <f>O1537*H1537</f>
        <v>0</v>
      </c>
      <c r="Q1537" s="197">
        <v>0</v>
      </c>
      <c r="R1537" s="197">
        <f>Q1537*H1537</f>
        <v>0</v>
      </c>
      <c r="S1537" s="197">
        <v>0</v>
      </c>
      <c r="T1537" s="198">
        <f>S1537*H1537</f>
        <v>0</v>
      </c>
      <c r="U1537" s="35"/>
      <c r="V1537" s="35"/>
      <c r="W1537" s="35"/>
      <c r="X1537" s="35"/>
      <c r="Y1537" s="35"/>
      <c r="Z1537" s="35"/>
      <c r="AA1537" s="35"/>
      <c r="AB1537" s="35"/>
      <c r="AC1537" s="35"/>
      <c r="AD1537" s="35"/>
      <c r="AE1537" s="35"/>
      <c r="AR1537" s="199" t="s">
        <v>178</v>
      </c>
      <c r="AT1537" s="199" t="s">
        <v>139</v>
      </c>
      <c r="AU1537" s="199" t="s">
        <v>85</v>
      </c>
      <c r="AY1537" s="18" t="s">
        <v>137</v>
      </c>
      <c r="BE1537" s="200">
        <f>IF(N1537="základní",J1537,0)</f>
        <v>0</v>
      </c>
      <c r="BF1537" s="200">
        <f>IF(N1537="snížená",J1537,0)</f>
        <v>0</v>
      </c>
      <c r="BG1537" s="200">
        <f>IF(N1537="zákl. přenesená",J1537,0)</f>
        <v>0</v>
      </c>
      <c r="BH1537" s="200">
        <f>IF(N1537="sníž. přenesená",J1537,0)</f>
        <v>0</v>
      </c>
      <c r="BI1537" s="200">
        <f>IF(N1537="nulová",J1537,0)</f>
        <v>0</v>
      </c>
      <c r="BJ1537" s="18" t="s">
        <v>83</v>
      </c>
      <c r="BK1537" s="200">
        <f>ROUND(I1537*H1537,2)</f>
        <v>0</v>
      </c>
      <c r="BL1537" s="18" t="s">
        <v>178</v>
      </c>
      <c r="BM1537" s="199" t="s">
        <v>2543</v>
      </c>
    </row>
    <row r="1538" spans="2:51" s="15" customFormat="1" ht="11.25">
      <c r="B1538" s="224"/>
      <c r="C1538" s="225"/>
      <c r="D1538" s="203" t="s">
        <v>145</v>
      </c>
      <c r="E1538" s="226" t="s">
        <v>19</v>
      </c>
      <c r="F1538" s="227" t="s">
        <v>939</v>
      </c>
      <c r="G1538" s="225"/>
      <c r="H1538" s="226" t="s">
        <v>19</v>
      </c>
      <c r="I1538" s="228"/>
      <c r="J1538" s="225"/>
      <c r="K1538" s="225"/>
      <c r="L1538" s="229"/>
      <c r="M1538" s="230"/>
      <c r="N1538" s="231"/>
      <c r="O1538" s="231"/>
      <c r="P1538" s="231"/>
      <c r="Q1538" s="231"/>
      <c r="R1538" s="231"/>
      <c r="S1538" s="231"/>
      <c r="T1538" s="232"/>
      <c r="AT1538" s="233" t="s">
        <v>145</v>
      </c>
      <c r="AU1538" s="233" t="s">
        <v>85</v>
      </c>
      <c r="AV1538" s="15" t="s">
        <v>83</v>
      </c>
      <c r="AW1538" s="15" t="s">
        <v>35</v>
      </c>
      <c r="AX1538" s="15" t="s">
        <v>75</v>
      </c>
      <c r="AY1538" s="233" t="s">
        <v>137</v>
      </c>
    </row>
    <row r="1539" spans="2:51" s="13" customFormat="1" ht="11.25">
      <c r="B1539" s="201"/>
      <c r="C1539" s="202"/>
      <c r="D1539" s="203" t="s">
        <v>145</v>
      </c>
      <c r="E1539" s="204" t="s">
        <v>19</v>
      </c>
      <c r="F1539" s="205" t="s">
        <v>959</v>
      </c>
      <c r="G1539" s="202"/>
      <c r="H1539" s="206">
        <v>457.91</v>
      </c>
      <c r="I1539" s="207"/>
      <c r="J1539" s="202"/>
      <c r="K1539" s="202"/>
      <c r="L1539" s="208"/>
      <c r="M1539" s="209"/>
      <c r="N1539" s="210"/>
      <c r="O1539" s="210"/>
      <c r="P1539" s="210"/>
      <c r="Q1539" s="210"/>
      <c r="R1539" s="210"/>
      <c r="S1539" s="210"/>
      <c r="T1539" s="211"/>
      <c r="AT1539" s="212" t="s">
        <v>145</v>
      </c>
      <c r="AU1539" s="212" t="s">
        <v>85</v>
      </c>
      <c r="AV1539" s="13" t="s">
        <v>85</v>
      </c>
      <c r="AW1539" s="13" t="s">
        <v>35</v>
      </c>
      <c r="AX1539" s="13" t="s">
        <v>75</v>
      </c>
      <c r="AY1539" s="212" t="s">
        <v>137</v>
      </c>
    </row>
    <row r="1540" spans="2:51" s="15" customFormat="1" ht="11.25">
      <c r="B1540" s="224"/>
      <c r="C1540" s="225"/>
      <c r="D1540" s="203" t="s">
        <v>145</v>
      </c>
      <c r="E1540" s="226" t="s">
        <v>19</v>
      </c>
      <c r="F1540" s="227" t="s">
        <v>960</v>
      </c>
      <c r="G1540" s="225"/>
      <c r="H1540" s="226" t="s">
        <v>19</v>
      </c>
      <c r="I1540" s="228"/>
      <c r="J1540" s="225"/>
      <c r="K1540" s="225"/>
      <c r="L1540" s="229"/>
      <c r="M1540" s="230"/>
      <c r="N1540" s="231"/>
      <c r="O1540" s="231"/>
      <c r="P1540" s="231"/>
      <c r="Q1540" s="231"/>
      <c r="R1540" s="231"/>
      <c r="S1540" s="231"/>
      <c r="T1540" s="232"/>
      <c r="AT1540" s="233" t="s">
        <v>145</v>
      </c>
      <c r="AU1540" s="233" t="s">
        <v>85</v>
      </c>
      <c r="AV1540" s="15" t="s">
        <v>83</v>
      </c>
      <c r="AW1540" s="15" t="s">
        <v>35</v>
      </c>
      <c r="AX1540" s="15" t="s">
        <v>75</v>
      </c>
      <c r="AY1540" s="233" t="s">
        <v>137</v>
      </c>
    </row>
    <row r="1541" spans="2:51" s="13" customFormat="1" ht="11.25">
      <c r="B1541" s="201"/>
      <c r="C1541" s="202"/>
      <c r="D1541" s="203" t="s">
        <v>145</v>
      </c>
      <c r="E1541" s="204" t="s">
        <v>19</v>
      </c>
      <c r="F1541" s="205" t="s">
        <v>961</v>
      </c>
      <c r="G1541" s="202"/>
      <c r="H1541" s="206">
        <v>589.11</v>
      </c>
      <c r="I1541" s="207"/>
      <c r="J1541" s="202"/>
      <c r="K1541" s="202"/>
      <c r="L1541" s="208"/>
      <c r="M1541" s="209"/>
      <c r="N1541" s="210"/>
      <c r="O1541" s="210"/>
      <c r="P1541" s="210"/>
      <c r="Q1541" s="210"/>
      <c r="R1541" s="210"/>
      <c r="S1541" s="210"/>
      <c r="T1541" s="211"/>
      <c r="AT1541" s="212" t="s">
        <v>145</v>
      </c>
      <c r="AU1541" s="212" t="s">
        <v>85</v>
      </c>
      <c r="AV1541" s="13" t="s">
        <v>85</v>
      </c>
      <c r="AW1541" s="13" t="s">
        <v>35</v>
      </c>
      <c r="AX1541" s="13" t="s">
        <v>75</v>
      </c>
      <c r="AY1541" s="212" t="s">
        <v>137</v>
      </c>
    </row>
    <row r="1542" spans="2:51" s="15" customFormat="1" ht="11.25">
      <c r="B1542" s="224"/>
      <c r="C1542" s="225"/>
      <c r="D1542" s="203" t="s">
        <v>145</v>
      </c>
      <c r="E1542" s="226" t="s">
        <v>19</v>
      </c>
      <c r="F1542" s="227" t="s">
        <v>518</v>
      </c>
      <c r="G1542" s="225"/>
      <c r="H1542" s="226" t="s">
        <v>19</v>
      </c>
      <c r="I1542" s="228"/>
      <c r="J1542" s="225"/>
      <c r="K1542" s="225"/>
      <c r="L1542" s="229"/>
      <c r="M1542" s="230"/>
      <c r="N1542" s="231"/>
      <c r="O1542" s="231"/>
      <c r="P1542" s="231"/>
      <c r="Q1542" s="231"/>
      <c r="R1542" s="231"/>
      <c r="S1542" s="231"/>
      <c r="T1542" s="232"/>
      <c r="AT1542" s="233" t="s">
        <v>145</v>
      </c>
      <c r="AU1542" s="233" t="s">
        <v>85</v>
      </c>
      <c r="AV1542" s="15" t="s">
        <v>83</v>
      </c>
      <c r="AW1542" s="15" t="s">
        <v>35</v>
      </c>
      <c r="AX1542" s="15" t="s">
        <v>75</v>
      </c>
      <c r="AY1542" s="233" t="s">
        <v>137</v>
      </c>
    </row>
    <row r="1543" spans="2:51" s="13" customFormat="1" ht="11.25">
      <c r="B1543" s="201"/>
      <c r="C1543" s="202"/>
      <c r="D1543" s="203" t="s">
        <v>145</v>
      </c>
      <c r="E1543" s="204" t="s">
        <v>19</v>
      </c>
      <c r="F1543" s="205" t="s">
        <v>2539</v>
      </c>
      <c r="G1543" s="202"/>
      <c r="H1543" s="206">
        <v>3.58</v>
      </c>
      <c r="I1543" s="207"/>
      <c r="J1543" s="202"/>
      <c r="K1543" s="202"/>
      <c r="L1543" s="208"/>
      <c r="M1543" s="209"/>
      <c r="N1543" s="210"/>
      <c r="O1543" s="210"/>
      <c r="P1543" s="210"/>
      <c r="Q1543" s="210"/>
      <c r="R1543" s="210"/>
      <c r="S1543" s="210"/>
      <c r="T1543" s="211"/>
      <c r="AT1543" s="212" t="s">
        <v>145</v>
      </c>
      <c r="AU1543" s="212" t="s">
        <v>85</v>
      </c>
      <c r="AV1543" s="13" t="s">
        <v>85</v>
      </c>
      <c r="AW1543" s="13" t="s">
        <v>35</v>
      </c>
      <c r="AX1543" s="13" t="s">
        <v>75</v>
      </c>
      <c r="AY1543" s="212" t="s">
        <v>137</v>
      </c>
    </row>
    <row r="1544" spans="2:51" s="14" customFormat="1" ht="11.25">
      <c r="B1544" s="213"/>
      <c r="C1544" s="214"/>
      <c r="D1544" s="203" t="s">
        <v>145</v>
      </c>
      <c r="E1544" s="215" t="s">
        <v>19</v>
      </c>
      <c r="F1544" s="216" t="s">
        <v>147</v>
      </c>
      <c r="G1544" s="214"/>
      <c r="H1544" s="217">
        <v>1050.6</v>
      </c>
      <c r="I1544" s="218"/>
      <c r="J1544" s="214"/>
      <c r="K1544" s="214"/>
      <c r="L1544" s="219"/>
      <c r="M1544" s="220"/>
      <c r="N1544" s="221"/>
      <c r="O1544" s="221"/>
      <c r="P1544" s="221"/>
      <c r="Q1544" s="221"/>
      <c r="R1544" s="221"/>
      <c r="S1544" s="221"/>
      <c r="T1544" s="222"/>
      <c r="AT1544" s="223" t="s">
        <v>145</v>
      </c>
      <c r="AU1544" s="223" t="s">
        <v>85</v>
      </c>
      <c r="AV1544" s="14" t="s">
        <v>144</v>
      </c>
      <c r="AW1544" s="14" t="s">
        <v>35</v>
      </c>
      <c r="AX1544" s="14" t="s">
        <v>83</v>
      </c>
      <c r="AY1544" s="223" t="s">
        <v>137</v>
      </c>
    </row>
    <row r="1545" spans="1:65" s="2" customFormat="1" ht="16.5" customHeight="1">
      <c r="A1545" s="35"/>
      <c r="B1545" s="36"/>
      <c r="C1545" s="234" t="s">
        <v>1537</v>
      </c>
      <c r="D1545" s="234" t="s">
        <v>218</v>
      </c>
      <c r="E1545" s="235" t="s">
        <v>2544</v>
      </c>
      <c r="F1545" s="236" t="s">
        <v>2545</v>
      </c>
      <c r="G1545" s="237" t="s">
        <v>142</v>
      </c>
      <c r="H1545" s="238">
        <v>4.085</v>
      </c>
      <c r="I1545" s="239"/>
      <c r="J1545" s="240">
        <f>ROUND(I1545*H1545,2)</f>
        <v>0</v>
      </c>
      <c r="K1545" s="236" t="s">
        <v>143</v>
      </c>
      <c r="L1545" s="241"/>
      <c r="M1545" s="242" t="s">
        <v>19</v>
      </c>
      <c r="N1545" s="243" t="s">
        <v>46</v>
      </c>
      <c r="O1545" s="65"/>
      <c r="P1545" s="197">
        <f>O1545*H1545</f>
        <v>0</v>
      </c>
      <c r="Q1545" s="197">
        <v>0</v>
      </c>
      <c r="R1545" s="197">
        <f>Q1545*H1545</f>
        <v>0</v>
      </c>
      <c r="S1545" s="197">
        <v>0</v>
      </c>
      <c r="T1545" s="198">
        <f>S1545*H1545</f>
        <v>0</v>
      </c>
      <c r="U1545" s="35"/>
      <c r="V1545" s="35"/>
      <c r="W1545" s="35"/>
      <c r="X1545" s="35"/>
      <c r="Y1545" s="35"/>
      <c r="Z1545" s="35"/>
      <c r="AA1545" s="35"/>
      <c r="AB1545" s="35"/>
      <c r="AC1545" s="35"/>
      <c r="AD1545" s="35"/>
      <c r="AE1545" s="35"/>
      <c r="AR1545" s="199" t="s">
        <v>207</v>
      </c>
      <c r="AT1545" s="199" t="s">
        <v>218</v>
      </c>
      <c r="AU1545" s="199" t="s">
        <v>85</v>
      </c>
      <c r="AY1545" s="18" t="s">
        <v>137</v>
      </c>
      <c r="BE1545" s="200">
        <f>IF(N1545="základní",J1545,0)</f>
        <v>0</v>
      </c>
      <c r="BF1545" s="200">
        <f>IF(N1545="snížená",J1545,0)</f>
        <v>0</v>
      </c>
      <c r="BG1545" s="200">
        <f>IF(N1545="zákl. přenesená",J1545,0)</f>
        <v>0</v>
      </c>
      <c r="BH1545" s="200">
        <f>IF(N1545="sníž. přenesená",J1545,0)</f>
        <v>0</v>
      </c>
      <c r="BI1545" s="200">
        <f>IF(N1545="nulová",J1545,0)</f>
        <v>0</v>
      </c>
      <c r="BJ1545" s="18" t="s">
        <v>83</v>
      </c>
      <c r="BK1545" s="200">
        <f>ROUND(I1545*H1545,2)</f>
        <v>0</v>
      </c>
      <c r="BL1545" s="18" t="s">
        <v>178</v>
      </c>
      <c r="BM1545" s="199" t="s">
        <v>2546</v>
      </c>
    </row>
    <row r="1546" spans="1:65" s="2" customFormat="1" ht="21.75" customHeight="1">
      <c r="A1546" s="35"/>
      <c r="B1546" s="36"/>
      <c r="C1546" s="188" t="s">
        <v>2547</v>
      </c>
      <c r="D1546" s="188" t="s">
        <v>139</v>
      </c>
      <c r="E1546" s="189" t="s">
        <v>1390</v>
      </c>
      <c r="F1546" s="190" t="s">
        <v>1391</v>
      </c>
      <c r="G1546" s="191" t="s">
        <v>216</v>
      </c>
      <c r="H1546" s="192">
        <v>3.58</v>
      </c>
      <c r="I1546" s="193"/>
      <c r="J1546" s="194">
        <f>ROUND(I1546*H1546,2)</f>
        <v>0</v>
      </c>
      <c r="K1546" s="190" t="s">
        <v>143</v>
      </c>
      <c r="L1546" s="40"/>
      <c r="M1546" s="195" t="s">
        <v>19</v>
      </c>
      <c r="N1546" s="196" t="s">
        <v>46</v>
      </c>
      <c r="O1546" s="65"/>
      <c r="P1546" s="197">
        <f>O1546*H1546</f>
        <v>0</v>
      </c>
      <c r="Q1546" s="197">
        <v>0</v>
      </c>
      <c r="R1546" s="197">
        <f>Q1546*H1546</f>
        <v>0</v>
      </c>
      <c r="S1546" s="197">
        <v>0</v>
      </c>
      <c r="T1546" s="198">
        <f>S1546*H1546</f>
        <v>0</v>
      </c>
      <c r="U1546" s="35"/>
      <c r="V1546" s="35"/>
      <c r="W1546" s="35"/>
      <c r="X1546" s="35"/>
      <c r="Y1546" s="35"/>
      <c r="Z1546" s="35"/>
      <c r="AA1546" s="35"/>
      <c r="AB1546" s="35"/>
      <c r="AC1546" s="35"/>
      <c r="AD1546" s="35"/>
      <c r="AE1546" s="35"/>
      <c r="AR1546" s="199" t="s">
        <v>178</v>
      </c>
      <c r="AT1546" s="199" t="s">
        <v>139</v>
      </c>
      <c r="AU1546" s="199" t="s">
        <v>85</v>
      </c>
      <c r="AY1546" s="18" t="s">
        <v>137</v>
      </c>
      <c r="BE1546" s="200">
        <f>IF(N1546="základní",J1546,0)</f>
        <v>0</v>
      </c>
      <c r="BF1546" s="200">
        <f>IF(N1546="snížená",J1546,0)</f>
        <v>0</v>
      </c>
      <c r="BG1546" s="200">
        <f>IF(N1546="zákl. přenesená",J1546,0)</f>
        <v>0</v>
      </c>
      <c r="BH1546" s="200">
        <f>IF(N1546="sníž. přenesená",J1546,0)</f>
        <v>0</v>
      </c>
      <c r="BI1546" s="200">
        <f>IF(N1546="nulová",J1546,0)</f>
        <v>0</v>
      </c>
      <c r="BJ1546" s="18" t="s">
        <v>83</v>
      </c>
      <c r="BK1546" s="200">
        <f>ROUND(I1546*H1546,2)</f>
        <v>0</v>
      </c>
      <c r="BL1546" s="18" t="s">
        <v>178</v>
      </c>
      <c r="BM1546" s="199" t="s">
        <v>2548</v>
      </c>
    </row>
    <row r="1547" spans="2:51" s="15" customFormat="1" ht="11.25">
      <c r="B1547" s="224"/>
      <c r="C1547" s="225"/>
      <c r="D1547" s="203" t="s">
        <v>145</v>
      </c>
      <c r="E1547" s="226" t="s">
        <v>19</v>
      </c>
      <c r="F1547" s="227" t="s">
        <v>518</v>
      </c>
      <c r="G1547" s="225"/>
      <c r="H1547" s="226" t="s">
        <v>19</v>
      </c>
      <c r="I1547" s="228"/>
      <c r="J1547" s="225"/>
      <c r="K1547" s="225"/>
      <c r="L1547" s="229"/>
      <c r="M1547" s="230"/>
      <c r="N1547" s="231"/>
      <c r="O1547" s="231"/>
      <c r="P1547" s="231"/>
      <c r="Q1547" s="231"/>
      <c r="R1547" s="231"/>
      <c r="S1547" s="231"/>
      <c r="T1547" s="232"/>
      <c r="AT1547" s="233" t="s">
        <v>145</v>
      </c>
      <c r="AU1547" s="233" t="s">
        <v>85</v>
      </c>
      <c r="AV1547" s="15" t="s">
        <v>83</v>
      </c>
      <c r="AW1547" s="15" t="s">
        <v>35</v>
      </c>
      <c r="AX1547" s="15" t="s">
        <v>75</v>
      </c>
      <c r="AY1547" s="233" t="s">
        <v>137</v>
      </c>
    </row>
    <row r="1548" spans="2:51" s="13" customFormat="1" ht="11.25">
      <c r="B1548" s="201"/>
      <c r="C1548" s="202"/>
      <c r="D1548" s="203" t="s">
        <v>145</v>
      </c>
      <c r="E1548" s="204" t="s">
        <v>19</v>
      </c>
      <c r="F1548" s="205" t="s">
        <v>2539</v>
      </c>
      <c r="G1548" s="202"/>
      <c r="H1548" s="206">
        <v>3.58</v>
      </c>
      <c r="I1548" s="207"/>
      <c r="J1548" s="202"/>
      <c r="K1548" s="202"/>
      <c r="L1548" s="208"/>
      <c r="M1548" s="209"/>
      <c r="N1548" s="210"/>
      <c r="O1548" s="210"/>
      <c r="P1548" s="210"/>
      <c r="Q1548" s="210"/>
      <c r="R1548" s="210"/>
      <c r="S1548" s="210"/>
      <c r="T1548" s="211"/>
      <c r="AT1548" s="212" t="s">
        <v>145</v>
      </c>
      <c r="AU1548" s="212" t="s">
        <v>85</v>
      </c>
      <c r="AV1548" s="13" t="s">
        <v>85</v>
      </c>
      <c r="AW1548" s="13" t="s">
        <v>35</v>
      </c>
      <c r="AX1548" s="13" t="s">
        <v>75</v>
      </c>
      <c r="AY1548" s="212" t="s">
        <v>137</v>
      </c>
    </row>
    <row r="1549" spans="2:51" s="14" customFormat="1" ht="11.25">
      <c r="B1549" s="213"/>
      <c r="C1549" s="214"/>
      <c r="D1549" s="203" t="s">
        <v>145</v>
      </c>
      <c r="E1549" s="215" t="s">
        <v>19</v>
      </c>
      <c r="F1549" s="216" t="s">
        <v>147</v>
      </c>
      <c r="G1549" s="214"/>
      <c r="H1549" s="217">
        <v>3.58</v>
      </c>
      <c r="I1549" s="218"/>
      <c r="J1549" s="214"/>
      <c r="K1549" s="214"/>
      <c r="L1549" s="219"/>
      <c r="M1549" s="220"/>
      <c r="N1549" s="221"/>
      <c r="O1549" s="221"/>
      <c r="P1549" s="221"/>
      <c r="Q1549" s="221"/>
      <c r="R1549" s="221"/>
      <c r="S1549" s="221"/>
      <c r="T1549" s="222"/>
      <c r="AT1549" s="223" t="s">
        <v>145</v>
      </c>
      <c r="AU1549" s="223" t="s">
        <v>85</v>
      </c>
      <c r="AV1549" s="14" t="s">
        <v>144</v>
      </c>
      <c r="AW1549" s="14" t="s">
        <v>35</v>
      </c>
      <c r="AX1549" s="14" t="s">
        <v>83</v>
      </c>
      <c r="AY1549" s="223" t="s">
        <v>137</v>
      </c>
    </row>
    <row r="1550" spans="1:65" s="2" customFormat="1" ht="16.5" customHeight="1">
      <c r="A1550" s="35"/>
      <c r="B1550" s="36"/>
      <c r="C1550" s="234" t="s">
        <v>1539</v>
      </c>
      <c r="D1550" s="234" t="s">
        <v>218</v>
      </c>
      <c r="E1550" s="235" t="s">
        <v>2549</v>
      </c>
      <c r="F1550" s="236" t="s">
        <v>2550</v>
      </c>
      <c r="G1550" s="237" t="s">
        <v>216</v>
      </c>
      <c r="H1550" s="238">
        <v>4.117</v>
      </c>
      <c r="I1550" s="239"/>
      <c r="J1550" s="240">
        <f>ROUND(I1550*H1550,2)</f>
        <v>0</v>
      </c>
      <c r="K1550" s="236" t="s">
        <v>143</v>
      </c>
      <c r="L1550" s="241"/>
      <c r="M1550" s="242" t="s">
        <v>19</v>
      </c>
      <c r="N1550" s="243" t="s">
        <v>46</v>
      </c>
      <c r="O1550" s="65"/>
      <c r="P1550" s="197">
        <f>O1550*H1550</f>
        <v>0</v>
      </c>
      <c r="Q1550" s="197">
        <v>0</v>
      </c>
      <c r="R1550" s="197">
        <f>Q1550*H1550</f>
        <v>0</v>
      </c>
      <c r="S1550" s="197">
        <v>0</v>
      </c>
      <c r="T1550" s="198">
        <f>S1550*H1550</f>
        <v>0</v>
      </c>
      <c r="U1550" s="35"/>
      <c r="V1550" s="35"/>
      <c r="W1550" s="35"/>
      <c r="X1550" s="35"/>
      <c r="Y1550" s="35"/>
      <c r="Z1550" s="35"/>
      <c r="AA1550" s="35"/>
      <c r="AB1550" s="35"/>
      <c r="AC1550" s="35"/>
      <c r="AD1550" s="35"/>
      <c r="AE1550" s="35"/>
      <c r="AR1550" s="199" t="s">
        <v>207</v>
      </c>
      <c r="AT1550" s="199" t="s">
        <v>218</v>
      </c>
      <c r="AU1550" s="199" t="s">
        <v>85</v>
      </c>
      <c r="AY1550" s="18" t="s">
        <v>137</v>
      </c>
      <c r="BE1550" s="200">
        <f>IF(N1550="základní",J1550,0)</f>
        <v>0</v>
      </c>
      <c r="BF1550" s="200">
        <f>IF(N1550="snížená",J1550,0)</f>
        <v>0</v>
      </c>
      <c r="BG1550" s="200">
        <f>IF(N1550="zákl. přenesená",J1550,0)</f>
        <v>0</v>
      </c>
      <c r="BH1550" s="200">
        <f>IF(N1550="sníž. přenesená",J1550,0)</f>
        <v>0</v>
      </c>
      <c r="BI1550" s="200">
        <f>IF(N1550="nulová",J1550,0)</f>
        <v>0</v>
      </c>
      <c r="BJ1550" s="18" t="s">
        <v>83</v>
      </c>
      <c r="BK1550" s="200">
        <f>ROUND(I1550*H1550,2)</f>
        <v>0</v>
      </c>
      <c r="BL1550" s="18" t="s">
        <v>178</v>
      </c>
      <c r="BM1550" s="199" t="s">
        <v>2551</v>
      </c>
    </row>
    <row r="1551" spans="2:51" s="13" customFormat="1" ht="11.25">
      <c r="B1551" s="201"/>
      <c r="C1551" s="202"/>
      <c r="D1551" s="203" t="s">
        <v>145</v>
      </c>
      <c r="E1551" s="204" t="s">
        <v>19</v>
      </c>
      <c r="F1551" s="205" t="s">
        <v>2552</v>
      </c>
      <c r="G1551" s="202"/>
      <c r="H1551" s="206">
        <v>4.117</v>
      </c>
      <c r="I1551" s="207"/>
      <c r="J1551" s="202"/>
      <c r="K1551" s="202"/>
      <c r="L1551" s="208"/>
      <c r="M1551" s="209"/>
      <c r="N1551" s="210"/>
      <c r="O1551" s="210"/>
      <c r="P1551" s="210"/>
      <c r="Q1551" s="210"/>
      <c r="R1551" s="210"/>
      <c r="S1551" s="210"/>
      <c r="T1551" s="211"/>
      <c r="AT1551" s="212" t="s">
        <v>145</v>
      </c>
      <c r="AU1551" s="212" t="s">
        <v>85</v>
      </c>
      <c r="AV1551" s="13" t="s">
        <v>85</v>
      </c>
      <c r="AW1551" s="13" t="s">
        <v>35</v>
      </c>
      <c r="AX1551" s="13" t="s">
        <v>75</v>
      </c>
      <c r="AY1551" s="212" t="s">
        <v>137</v>
      </c>
    </row>
    <row r="1552" spans="2:51" s="14" customFormat="1" ht="11.25">
      <c r="B1552" s="213"/>
      <c r="C1552" s="214"/>
      <c r="D1552" s="203" t="s">
        <v>145</v>
      </c>
      <c r="E1552" s="215" t="s">
        <v>19</v>
      </c>
      <c r="F1552" s="216" t="s">
        <v>147</v>
      </c>
      <c r="G1552" s="214"/>
      <c r="H1552" s="217">
        <v>4.117</v>
      </c>
      <c r="I1552" s="218"/>
      <c r="J1552" s="214"/>
      <c r="K1552" s="214"/>
      <c r="L1552" s="219"/>
      <c r="M1552" s="220"/>
      <c r="N1552" s="221"/>
      <c r="O1552" s="221"/>
      <c r="P1552" s="221"/>
      <c r="Q1552" s="221"/>
      <c r="R1552" s="221"/>
      <c r="S1552" s="221"/>
      <c r="T1552" s="222"/>
      <c r="AT1552" s="223" t="s">
        <v>145</v>
      </c>
      <c r="AU1552" s="223" t="s">
        <v>85</v>
      </c>
      <c r="AV1552" s="14" t="s">
        <v>144</v>
      </c>
      <c r="AW1552" s="14" t="s">
        <v>35</v>
      </c>
      <c r="AX1552" s="14" t="s">
        <v>83</v>
      </c>
      <c r="AY1552" s="223" t="s">
        <v>137</v>
      </c>
    </row>
    <row r="1553" spans="1:65" s="2" customFormat="1" ht="16.5" customHeight="1">
      <c r="A1553" s="35"/>
      <c r="B1553" s="36"/>
      <c r="C1553" s="188" t="s">
        <v>2553</v>
      </c>
      <c r="D1553" s="188" t="s">
        <v>139</v>
      </c>
      <c r="E1553" s="189" t="s">
        <v>2554</v>
      </c>
      <c r="F1553" s="190" t="s">
        <v>2555</v>
      </c>
      <c r="G1553" s="191" t="s">
        <v>216</v>
      </c>
      <c r="H1553" s="192">
        <v>1047.02</v>
      </c>
      <c r="I1553" s="193"/>
      <c r="J1553" s="194">
        <f>ROUND(I1553*H1553,2)</f>
        <v>0</v>
      </c>
      <c r="K1553" s="190" t="s">
        <v>143</v>
      </c>
      <c r="L1553" s="40"/>
      <c r="M1553" s="195" t="s">
        <v>19</v>
      </c>
      <c r="N1553" s="196" t="s">
        <v>46</v>
      </c>
      <c r="O1553" s="65"/>
      <c r="P1553" s="197">
        <f>O1553*H1553</f>
        <v>0</v>
      </c>
      <c r="Q1553" s="197">
        <v>0</v>
      </c>
      <c r="R1553" s="197">
        <f>Q1553*H1553</f>
        <v>0</v>
      </c>
      <c r="S1553" s="197">
        <v>0</v>
      </c>
      <c r="T1553" s="198">
        <f>S1553*H1553</f>
        <v>0</v>
      </c>
      <c r="U1553" s="35"/>
      <c r="V1553" s="35"/>
      <c r="W1553" s="35"/>
      <c r="X1553" s="35"/>
      <c r="Y1553" s="35"/>
      <c r="Z1553" s="35"/>
      <c r="AA1553" s="35"/>
      <c r="AB1553" s="35"/>
      <c r="AC1553" s="35"/>
      <c r="AD1553" s="35"/>
      <c r="AE1553" s="35"/>
      <c r="AR1553" s="199" t="s">
        <v>178</v>
      </c>
      <c r="AT1553" s="199" t="s">
        <v>139</v>
      </c>
      <c r="AU1553" s="199" t="s">
        <v>85</v>
      </c>
      <c r="AY1553" s="18" t="s">
        <v>137</v>
      </c>
      <c r="BE1553" s="200">
        <f>IF(N1553="základní",J1553,0)</f>
        <v>0</v>
      </c>
      <c r="BF1553" s="200">
        <f>IF(N1553="snížená",J1553,0)</f>
        <v>0</v>
      </c>
      <c r="BG1553" s="200">
        <f>IF(N1553="zákl. přenesená",J1553,0)</f>
        <v>0</v>
      </c>
      <c r="BH1553" s="200">
        <f>IF(N1553="sníž. přenesená",J1553,0)</f>
        <v>0</v>
      </c>
      <c r="BI1553" s="200">
        <f>IF(N1553="nulová",J1553,0)</f>
        <v>0</v>
      </c>
      <c r="BJ1553" s="18" t="s">
        <v>83</v>
      </c>
      <c r="BK1553" s="200">
        <f>ROUND(I1553*H1553,2)</f>
        <v>0</v>
      </c>
      <c r="BL1553" s="18" t="s">
        <v>178</v>
      </c>
      <c r="BM1553" s="199" t="s">
        <v>2556</v>
      </c>
    </row>
    <row r="1554" spans="1:65" s="2" customFormat="1" ht="16.5" customHeight="1">
      <c r="A1554" s="35"/>
      <c r="B1554" s="36"/>
      <c r="C1554" s="234" t="s">
        <v>1544</v>
      </c>
      <c r="D1554" s="234" t="s">
        <v>218</v>
      </c>
      <c r="E1554" s="235" t="s">
        <v>2557</v>
      </c>
      <c r="F1554" s="236" t="s">
        <v>2558</v>
      </c>
      <c r="G1554" s="237" t="s">
        <v>216</v>
      </c>
      <c r="H1554" s="238">
        <v>1047.02</v>
      </c>
      <c r="I1554" s="239"/>
      <c r="J1554" s="240">
        <f>ROUND(I1554*H1554,2)</f>
        <v>0</v>
      </c>
      <c r="K1554" s="236" t="s">
        <v>19</v>
      </c>
      <c r="L1554" s="241"/>
      <c r="M1554" s="242" t="s">
        <v>19</v>
      </c>
      <c r="N1554" s="243" t="s">
        <v>46</v>
      </c>
      <c r="O1554" s="65"/>
      <c r="P1554" s="197">
        <f>O1554*H1554</f>
        <v>0</v>
      </c>
      <c r="Q1554" s="197">
        <v>0</v>
      </c>
      <c r="R1554" s="197">
        <f>Q1554*H1554</f>
        <v>0</v>
      </c>
      <c r="S1554" s="197">
        <v>0</v>
      </c>
      <c r="T1554" s="198">
        <f>S1554*H1554</f>
        <v>0</v>
      </c>
      <c r="U1554" s="35"/>
      <c r="V1554" s="35"/>
      <c r="W1554" s="35"/>
      <c r="X1554" s="35"/>
      <c r="Y1554" s="35"/>
      <c r="Z1554" s="35"/>
      <c r="AA1554" s="35"/>
      <c r="AB1554" s="35"/>
      <c r="AC1554" s="35"/>
      <c r="AD1554" s="35"/>
      <c r="AE1554" s="35"/>
      <c r="AR1554" s="199" t="s">
        <v>207</v>
      </c>
      <c r="AT1554" s="199" t="s">
        <v>218</v>
      </c>
      <c r="AU1554" s="199" t="s">
        <v>85</v>
      </c>
      <c r="AY1554" s="18" t="s">
        <v>137</v>
      </c>
      <c r="BE1554" s="200">
        <f>IF(N1554="základní",J1554,0)</f>
        <v>0</v>
      </c>
      <c r="BF1554" s="200">
        <f>IF(N1554="snížená",J1554,0)</f>
        <v>0</v>
      </c>
      <c r="BG1554" s="200">
        <f>IF(N1554="zákl. přenesená",J1554,0)</f>
        <v>0</v>
      </c>
      <c r="BH1554" s="200">
        <f>IF(N1554="sníž. přenesená",J1554,0)</f>
        <v>0</v>
      </c>
      <c r="BI1554" s="200">
        <f>IF(N1554="nulová",J1554,0)</f>
        <v>0</v>
      </c>
      <c r="BJ1554" s="18" t="s">
        <v>83</v>
      </c>
      <c r="BK1554" s="200">
        <f>ROUND(I1554*H1554,2)</f>
        <v>0</v>
      </c>
      <c r="BL1554" s="18" t="s">
        <v>178</v>
      </c>
      <c r="BM1554" s="199" t="s">
        <v>2559</v>
      </c>
    </row>
    <row r="1555" spans="1:65" s="2" customFormat="1" ht="21.75" customHeight="1">
      <c r="A1555" s="35"/>
      <c r="B1555" s="36"/>
      <c r="C1555" s="188" t="s">
        <v>2560</v>
      </c>
      <c r="D1555" s="188" t="s">
        <v>139</v>
      </c>
      <c r="E1555" s="189" t="s">
        <v>2561</v>
      </c>
      <c r="F1555" s="190" t="s">
        <v>2562</v>
      </c>
      <c r="G1555" s="191" t="s">
        <v>216</v>
      </c>
      <c r="H1555" s="192">
        <v>3141.06</v>
      </c>
      <c r="I1555" s="193"/>
      <c r="J1555" s="194">
        <f>ROUND(I1555*H1555,2)</f>
        <v>0</v>
      </c>
      <c r="K1555" s="190" t="s">
        <v>143</v>
      </c>
      <c r="L1555" s="40"/>
      <c r="M1555" s="195" t="s">
        <v>19</v>
      </c>
      <c r="N1555" s="196" t="s">
        <v>46</v>
      </c>
      <c r="O1555" s="65"/>
      <c r="P1555" s="197">
        <f>O1555*H1555</f>
        <v>0</v>
      </c>
      <c r="Q1555" s="197">
        <v>0</v>
      </c>
      <c r="R1555" s="197">
        <f>Q1555*H1555</f>
        <v>0</v>
      </c>
      <c r="S1555" s="197">
        <v>0</v>
      </c>
      <c r="T1555" s="198">
        <f>S1555*H1555</f>
        <v>0</v>
      </c>
      <c r="U1555" s="35"/>
      <c r="V1555" s="35"/>
      <c r="W1555" s="35"/>
      <c r="X1555" s="35"/>
      <c r="Y1555" s="35"/>
      <c r="Z1555" s="35"/>
      <c r="AA1555" s="35"/>
      <c r="AB1555" s="35"/>
      <c r="AC1555" s="35"/>
      <c r="AD1555" s="35"/>
      <c r="AE1555" s="35"/>
      <c r="AR1555" s="199" t="s">
        <v>178</v>
      </c>
      <c r="AT1555" s="199" t="s">
        <v>139</v>
      </c>
      <c r="AU1555" s="199" t="s">
        <v>85</v>
      </c>
      <c r="AY1555" s="18" t="s">
        <v>137</v>
      </c>
      <c r="BE1555" s="200">
        <f>IF(N1555="základní",J1555,0)</f>
        <v>0</v>
      </c>
      <c r="BF1555" s="200">
        <f>IF(N1555="snížená",J1555,0)</f>
        <v>0</v>
      </c>
      <c r="BG1555" s="200">
        <f>IF(N1555="zákl. přenesená",J1555,0)</f>
        <v>0</v>
      </c>
      <c r="BH1555" s="200">
        <f>IF(N1555="sníž. přenesená",J1555,0)</f>
        <v>0</v>
      </c>
      <c r="BI1555" s="200">
        <f>IF(N1555="nulová",J1555,0)</f>
        <v>0</v>
      </c>
      <c r="BJ1555" s="18" t="s">
        <v>83</v>
      </c>
      <c r="BK1555" s="200">
        <f>ROUND(I1555*H1555,2)</f>
        <v>0</v>
      </c>
      <c r="BL1555" s="18" t="s">
        <v>178</v>
      </c>
      <c r="BM1555" s="199" t="s">
        <v>2563</v>
      </c>
    </row>
    <row r="1556" spans="2:51" s="15" customFormat="1" ht="11.25">
      <c r="B1556" s="224"/>
      <c r="C1556" s="225"/>
      <c r="D1556" s="203" t="s">
        <v>145</v>
      </c>
      <c r="E1556" s="226" t="s">
        <v>19</v>
      </c>
      <c r="F1556" s="227" t="s">
        <v>2564</v>
      </c>
      <c r="G1556" s="225"/>
      <c r="H1556" s="226" t="s">
        <v>19</v>
      </c>
      <c r="I1556" s="228"/>
      <c r="J1556" s="225"/>
      <c r="K1556" s="225"/>
      <c r="L1556" s="229"/>
      <c r="M1556" s="230"/>
      <c r="N1556" s="231"/>
      <c r="O1556" s="231"/>
      <c r="P1556" s="231"/>
      <c r="Q1556" s="231"/>
      <c r="R1556" s="231"/>
      <c r="S1556" s="231"/>
      <c r="T1556" s="232"/>
      <c r="AT1556" s="233" t="s">
        <v>145</v>
      </c>
      <c r="AU1556" s="233" t="s">
        <v>85</v>
      </c>
      <c r="AV1556" s="15" t="s">
        <v>83</v>
      </c>
      <c r="AW1556" s="15" t="s">
        <v>35</v>
      </c>
      <c r="AX1556" s="15" t="s">
        <v>75</v>
      </c>
      <c r="AY1556" s="233" t="s">
        <v>137</v>
      </c>
    </row>
    <row r="1557" spans="2:51" s="13" customFormat="1" ht="11.25">
      <c r="B1557" s="201"/>
      <c r="C1557" s="202"/>
      <c r="D1557" s="203" t="s">
        <v>145</v>
      </c>
      <c r="E1557" s="204" t="s">
        <v>19</v>
      </c>
      <c r="F1557" s="205" t="s">
        <v>2565</v>
      </c>
      <c r="G1557" s="202"/>
      <c r="H1557" s="206">
        <v>3141.06</v>
      </c>
      <c r="I1557" s="207"/>
      <c r="J1557" s="202"/>
      <c r="K1557" s="202"/>
      <c r="L1557" s="208"/>
      <c r="M1557" s="209"/>
      <c r="N1557" s="210"/>
      <c r="O1557" s="210"/>
      <c r="P1557" s="210"/>
      <c r="Q1557" s="210"/>
      <c r="R1557" s="210"/>
      <c r="S1557" s="210"/>
      <c r="T1557" s="211"/>
      <c r="AT1557" s="212" t="s">
        <v>145</v>
      </c>
      <c r="AU1557" s="212" t="s">
        <v>85</v>
      </c>
      <c r="AV1557" s="13" t="s">
        <v>85</v>
      </c>
      <c r="AW1557" s="13" t="s">
        <v>35</v>
      </c>
      <c r="AX1557" s="13" t="s">
        <v>75</v>
      </c>
      <c r="AY1557" s="212" t="s">
        <v>137</v>
      </c>
    </row>
    <row r="1558" spans="2:51" s="14" customFormat="1" ht="11.25">
      <c r="B1558" s="213"/>
      <c r="C1558" s="214"/>
      <c r="D1558" s="203" t="s">
        <v>145</v>
      </c>
      <c r="E1558" s="215" t="s">
        <v>19</v>
      </c>
      <c r="F1558" s="216" t="s">
        <v>147</v>
      </c>
      <c r="G1558" s="214"/>
      <c r="H1558" s="217">
        <v>3141.06</v>
      </c>
      <c r="I1558" s="218"/>
      <c r="J1558" s="214"/>
      <c r="K1558" s="214"/>
      <c r="L1558" s="219"/>
      <c r="M1558" s="220"/>
      <c r="N1558" s="221"/>
      <c r="O1558" s="221"/>
      <c r="P1558" s="221"/>
      <c r="Q1558" s="221"/>
      <c r="R1558" s="221"/>
      <c r="S1558" s="221"/>
      <c r="T1558" s="222"/>
      <c r="AT1558" s="223" t="s">
        <v>145</v>
      </c>
      <c r="AU1558" s="223" t="s">
        <v>85</v>
      </c>
      <c r="AV1558" s="14" t="s">
        <v>144</v>
      </c>
      <c r="AW1558" s="14" t="s">
        <v>35</v>
      </c>
      <c r="AX1558" s="14" t="s">
        <v>83</v>
      </c>
      <c r="AY1558" s="223" t="s">
        <v>137</v>
      </c>
    </row>
    <row r="1559" spans="1:65" s="2" customFormat="1" ht="16.5" customHeight="1">
      <c r="A1559" s="35"/>
      <c r="B1559" s="36"/>
      <c r="C1559" s="188" t="s">
        <v>1548</v>
      </c>
      <c r="D1559" s="188" t="s">
        <v>139</v>
      </c>
      <c r="E1559" s="189" t="s">
        <v>2566</v>
      </c>
      <c r="F1559" s="190" t="s">
        <v>2567</v>
      </c>
      <c r="G1559" s="191" t="s">
        <v>216</v>
      </c>
      <c r="H1559" s="192">
        <v>3141.06</v>
      </c>
      <c r="I1559" s="193"/>
      <c r="J1559" s="194">
        <f>ROUND(I1559*H1559,2)</f>
        <v>0</v>
      </c>
      <c r="K1559" s="190" t="s">
        <v>143</v>
      </c>
      <c r="L1559" s="40"/>
      <c r="M1559" s="195" t="s">
        <v>19</v>
      </c>
      <c r="N1559" s="196" t="s">
        <v>46</v>
      </c>
      <c r="O1559" s="65"/>
      <c r="P1559" s="197">
        <f>O1559*H1559</f>
        <v>0</v>
      </c>
      <c r="Q1559" s="197">
        <v>0</v>
      </c>
      <c r="R1559" s="197">
        <f>Q1559*H1559</f>
        <v>0</v>
      </c>
      <c r="S1559" s="197">
        <v>0</v>
      </c>
      <c r="T1559" s="198">
        <f>S1559*H1559</f>
        <v>0</v>
      </c>
      <c r="U1559" s="35"/>
      <c r="V1559" s="35"/>
      <c r="W1559" s="35"/>
      <c r="X1559" s="35"/>
      <c r="Y1559" s="35"/>
      <c r="Z1559" s="35"/>
      <c r="AA1559" s="35"/>
      <c r="AB1559" s="35"/>
      <c r="AC1559" s="35"/>
      <c r="AD1559" s="35"/>
      <c r="AE1559" s="35"/>
      <c r="AR1559" s="199" t="s">
        <v>178</v>
      </c>
      <c r="AT1559" s="199" t="s">
        <v>139</v>
      </c>
      <c r="AU1559" s="199" t="s">
        <v>85</v>
      </c>
      <c r="AY1559" s="18" t="s">
        <v>137</v>
      </c>
      <c r="BE1559" s="200">
        <f>IF(N1559="základní",J1559,0)</f>
        <v>0</v>
      </c>
      <c r="BF1559" s="200">
        <f>IF(N1559="snížená",J1559,0)</f>
        <v>0</v>
      </c>
      <c r="BG1559" s="200">
        <f>IF(N1559="zákl. přenesená",J1559,0)</f>
        <v>0</v>
      </c>
      <c r="BH1559" s="200">
        <f>IF(N1559="sníž. přenesená",J1559,0)</f>
        <v>0</v>
      </c>
      <c r="BI1559" s="200">
        <f>IF(N1559="nulová",J1559,0)</f>
        <v>0</v>
      </c>
      <c r="BJ1559" s="18" t="s">
        <v>83</v>
      </c>
      <c r="BK1559" s="200">
        <f>ROUND(I1559*H1559,2)</f>
        <v>0</v>
      </c>
      <c r="BL1559" s="18" t="s">
        <v>178</v>
      </c>
      <c r="BM1559" s="199" t="s">
        <v>2568</v>
      </c>
    </row>
    <row r="1560" spans="2:51" s="15" customFormat="1" ht="11.25">
      <c r="B1560" s="224"/>
      <c r="C1560" s="225"/>
      <c r="D1560" s="203" t="s">
        <v>145</v>
      </c>
      <c r="E1560" s="226" t="s">
        <v>19</v>
      </c>
      <c r="F1560" s="227" t="s">
        <v>2569</v>
      </c>
      <c r="G1560" s="225"/>
      <c r="H1560" s="226" t="s">
        <v>19</v>
      </c>
      <c r="I1560" s="228"/>
      <c r="J1560" s="225"/>
      <c r="K1560" s="225"/>
      <c r="L1560" s="229"/>
      <c r="M1560" s="230"/>
      <c r="N1560" s="231"/>
      <c r="O1560" s="231"/>
      <c r="P1560" s="231"/>
      <c r="Q1560" s="231"/>
      <c r="R1560" s="231"/>
      <c r="S1560" s="231"/>
      <c r="T1560" s="232"/>
      <c r="AT1560" s="233" t="s">
        <v>145</v>
      </c>
      <c r="AU1560" s="233" t="s">
        <v>85</v>
      </c>
      <c r="AV1560" s="15" t="s">
        <v>83</v>
      </c>
      <c r="AW1560" s="15" t="s">
        <v>35</v>
      </c>
      <c r="AX1560" s="15" t="s">
        <v>75</v>
      </c>
      <c r="AY1560" s="233" t="s">
        <v>137</v>
      </c>
    </row>
    <row r="1561" spans="2:51" s="13" customFormat="1" ht="11.25">
      <c r="B1561" s="201"/>
      <c r="C1561" s="202"/>
      <c r="D1561" s="203" t="s">
        <v>145</v>
      </c>
      <c r="E1561" s="204" t="s">
        <v>19</v>
      </c>
      <c r="F1561" s="205" t="s">
        <v>2565</v>
      </c>
      <c r="G1561" s="202"/>
      <c r="H1561" s="206">
        <v>3141.06</v>
      </c>
      <c r="I1561" s="207"/>
      <c r="J1561" s="202"/>
      <c r="K1561" s="202"/>
      <c r="L1561" s="208"/>
      <c r="M1561" s="209"/>
      <c r="N1561" s="210"/>
      <c r="O1561" s="210"/>
      <c r="P1561" s="210"/>
      <c r="Q1561" s="210"/>
      <c r="R1561" s="210"/>
      <c r="S1561" s="210"/>
      <c r="T1561" s="211"/>
      <c r="AT1561" s="212" t="s">
        <v>145</v>
      </c>
      <c r="AU1561" s="212" t="s">
        <v>85</v>
      </c>
      <c r="AV1561" s="13" t="s">
        <v>85</v>
      </c>
      <c r="AW1561" s="13" t="s">
        <v>35</v>
      </c>
      <c r="AX1561" s="13" t="s">
        <v>75</v>
      </c>
      <c r="AY1561" s="212" t="s">
        <v>137</v>
      </c>
    </row>
    <row r="1562" spans="2:51" s="14" customFormat="1" ht="11.25">
      <c r="B1562" s="213"/>
      <c r="C1562" s="214"/>
      <c r="D1562" s="203" t="s">
        <v>145</v>
      </c>
      <c r="E1562" s="215" t="s">
        <v>19</v>
      </c>
      <c r="F1562" s="216" t="s">
        <v>147</v>
      </c>
      <c r="G1562" s="214"/>
      <c r="H1562" s="217">
        <v>3141.06</v>
      </c>
      <c r="I1562" s="218"/>
      <c r="J1562" s="214"/>
      <c r="K1562" s="214"/>
      <c r="L1562" s="219"/>
      <c r="M1562" s="220"/>
      <c r="N1562" s="221"/>
      <c r="O1562" s="221"/>
      <c r="P1562" s="221"/>
      <c r="Q1562" s="221"/>
      <c r="R1562" s="221"/>
      <c r="S1562" s="221"/>
      <c r="T1562" s="222"/>
      <c r="AT1562" s="223" t="s">
        <v>145</v>
      </c>
      <c r="AU1562" s="223" t="s">
        <v>85</v>
      </c>
      <c r="AV1562" s="14" t="s">
        <v>144</v>
      </c>
      <c r="AW1562" s="14" t="s">
        <v>35</v>
      </c>
      <c r="AX1562" s="14" t="s">
        <v>83</v>
      </c>
      <c r="AY1562" s="223" t="s">
        <v>137</v>
      </c>
    </row>
    <row r="1563" spans="1:65" s="2" customFormat="1" ht="21.75" customHeight="1">
      <c r="A1563" s="35"/>
      <c r="B1563" s="36"/>
      <c r="C1563" s="188" t="s">
        <v>2570</v>
      </c>
      <c r="D1563" s="188" t="s">
        <v>139</v>
      </c>
      <c r="E1563" s="189" t="s">
        <v>2571</v>
      </c>
      <c r="F1563" s="190" t="s">
        <v>2572</v>
      </c>
      <c r="G1563" s="191" t="s">
        <v>216</v>
      </c>
      <c r="H1563" s="192">
        <v>2094.04</v>
      </c>
      <c r="I1563" s="193"/>
      <c r="J1563" s="194">
        <f>ROUND(I1563*H1563,2)</f>
        <v>0</v>
      </c>
      <c r="K1563" s="190" t="s">
        <v>143</v>
      </c>
      <c r="L1563" s="40"/>
      <c r="M1563" s="195" t="s">
        <v>19</v>
      </c>
      <c r="N1563" s="196" t="s">
        <v>46</v>
      </c>
      <c r="O1563" s="65"/>
      <c r="P1563" s="197">
        <f>O1563*H1563</f>
        <v>0</v>
      </c>
      <c r="Q1563" s="197">
        <v>0</v>
      </c>
      <c r="R1563" s="197">
        <f>Q1563*H1563</f>
        <v>0</v>
      </c>
      <c r="S1563" s="197">
        <v>0</v>
      </c>
      <c r="T1563" s="198">
        <f>S1563*H1563</f>
        <v>0</v>
      </c>
      <c r="U1563" s="35"/>
      <c r="V1563" s="35"/>
      <c r="W1563" s="35"/>
      <c r="X1563" s="35"/>
      <c r="Y1563" s="35"/>
      <c r="Z1563" s="35"/>
      <c r="AA1563" s="35"/>
      <c r="AB1563" s="35"/>
      <c r="AC1563" s="35"/>
      <c r="AD1563" s="35"/>
      <c r="AE1563" s="35"/>
      <c r="AR1563" s="199" t="s">
        <v>178</v>
      </c>
      <c r="AT1563" s="199" t="s">
        <v>139</v>
      </c>
      <c r="AU1563" s="199" t="s">
        <v>85</v>
      </c>
      <c r="AY1563" s="18" t="s">
        <v>137</v>
      </c>
      <c r="BE1563" s="200">
        <f>IF(N1563="základní",J1563,0)</f>
        <v>0</v>
      </c>
      <c r="BF1563" s="200">
        <f>IF(N1563="snížená",J1563,0)</f>
        <v>0</v>
      </c>
      <c r="BG1563" s="200">
        <f>IF(N1563="zákl. přenesená",J1563,0)</f>
        <v>0</v>
      </c>
      <c r="BH1563" s="200">
        <f>IF(N1563="sníž. přenesená",J1563,0)</f>
        <v>0</v>
      </c>
      <c r="BI1563" s="200">
        <f>IF(N1563="nulová",J1563,0)</f>
        <v>0</v>
      </c>
      <c r="BJ1563" s="18" t="s">
        <v>83</v>
      </c>
      <c r="BK1563" s="200">
        <f>ROUND(I1563*H1563,2)</f>
        <v>0</v>
      </c>
      <c r="BL1563" s="18" t="s">
        <v>178</v>
      </c>
      <c r="BM1563" s="199" t="s">
        <v>2573</v>
      </c>
    </row>
    <row r="1564" spans="2:51" s="15" customFormat="1" ht="11.25">
      <c r="B1564" s="224"/>
      <c r="C1564" s="225"/>
      <c r="D1564" s="203" t="s">
        <v>145</v>
      </c>
      <c r="E1564" s="226" t="s">
        <v>19</v>
      </c>
      <c r="F1564" s="227" t="s">
        <v>2574</v>
      </c>
      <c r="G1564" s="225"/>
      <c r="H1564" s="226" t="s">
        <v>19</v>
      </c>
      <c r="I1564" s="228"/>
      <c r="J1564" s="225"/>
      <c r="K1564" s="225"/>
      <c r="L1564" s="229"/>
      <c r="M1564" s="230"/>
      <c r="N1564" s="231"/>
      <c r="O1564" s="231"/>
      <c r="P1564" s="231"/>
      <c r="Q1564" s="231"/>
      <c r="R1564" s="231"/>
      <c r="S1564" s="231"/>
      <c r="T1564" s="232"/>
      <c r="AT1564" s="233" t="s">
        <v>145</v>
      </c>
      <c r="AU1564" s="233" t="s">
        <v>85</v>
      </c>
      <c r="AV1564" s="15" t="s">
        <v>83</v>
      </c>
      <c r="AW1564" s="15" t="s">
        <v>35</v>
      </c>
      <c r="AX1564" s="15" t="s">
        <v>75</v>
      </c>
      <c r="AY1564" s="233" t="s">
        <v>137</v>
      </c>
    </row>
    <row r="1565" spans="2:51" s="13" customFormat="1" ht="11.25">
      <c r="B1565" s="201"/>
      <c r="C1565" s="202"/>
      <c r="D1565" s="203" t="s">
        <v>145</v>
      </c>
      <c r="E1565" s="204" t="s">
        <v>19</v>
      </c>
      <c r="F1565" s="205" t="s">
        <v>2575</v>
      </c>
      <c r="G1565" s="202"/>
      <c r="H1565" s="206">
        <v>2094.04</v>
      </c>
      <c r="I1565" s="207"/>
      <c r="J1565" s="202"/>
      <c r="K1565" s="202"/>
      <c r="L1565" s="208"/>
      <c r="M1565" s="209"/>
      <c r="N1565" s="210"/>
      <c r="O1565" s="210"/>
      <c r="P1565" s="210"/>
      <c r="Q1565" s="210"/>
      <c r="R1565" s="210"/>
      <c r="S1565" s="210"/>
      <c r="T1565" s="211"/>
      <c r="AT1565" s="212" t="s">
        <v>145</v>
      </c>
      <c r="AU1565" s="212" t="s">
        <v>85</v>
      </c>
      <c r="AV1565" s="13" t="s">
        <v>85</v>
      </c>
      <c r="AW1565" s="13" t="s">
        <v>35</v>
      </c>
      <c r="AX1565" s="13" t="s">
        <v>75</v>
      </c>
      <c r="AY1565" s="212" t="s">
        <v>137</v>
      </c>
    </row>
    <row r="1566" spans="2:51" s="14" customFormat="1" ht="11.25">
      <c r="B1566" s="213"/>
      <c r="C1566" s="214"/>
      <c r="D1566" s="203" t="s">
        <v>145</v>
      </c>
      <c r="E1566" s="215" t="s">
        <v>19</v>
      </c>
      <c r="F1566" s="216" t="s">
        <v>147</v>
      </c>
      <c r="G1566" s="214"/>
      <c r="H1566" s="217">
        <v>2094.04</v>
      </c>
      <c r="I1566" s="218"/>
      <c r="J1566" s="214"/>
      <c r="K1566" s="214"/>
      <c r="L1566" s="219"/>
      <c r="M1566" s="220"/>
      <c r="N1566" s="221"/>
      <c r="O1566" s="221"/>
      <c r="P1566" s="221"/>
      <c r="Q1566" s="221"/>
      <c r="R1566" s="221"/>
      <c r="S1566" s="221"/>
      <c r="T1566" s="222"/>
      <c r="AT1566" s="223" t="s">
        <v>145</v>
      </c>
      <c r="AU1566" s="223" t="s">
        <v>85</v>
      </c>
      <c r="AV1566" s="14" t="s">
        <v>144</v>
      </c>
      <c r="AW1566" s="14" t="s">
        <v>35</v>
      </c>
      <c r="AX1566" s="14" t="s">
        <v>83</v>
      </c>
      <c r="AY1566" s="223" t="s">
        <v>137</v>
      </c>
    </row>
    <row r="1567" spans="1:65" s="2" customFormat="1" ht="21.75" customHeight="1">
      <c r="A1567" s="35"/>
      <c r="B1567" s="36"/>
      <c r="C1567" s="188" t="s">
        <v>1553</v>
      </c>
      <c r="D1567" s="188" t="s">
        <v>139</v>
      </c>
      <c r="E1567" s="189" t="s">
        <v>2576</v>
      </c>
      <c r="F1567" s="190" t="s">
        <v>2577</v>
      </c>
      <c r="G1567" s="191" t="s">
        <v>224</v>
      </c>
      <c r="H1567" s="192">
        <v>134.4</v>
      </c>
      <c r="I1567" s="193"/>
      <c r="J1567" s="194">
        <f>ROUND(I1567*H1567,2)</f>
        <v>0</v>
      </c>
      <c r="K1567" s="190" t="s">
        <v>143</v>
      </c>
      <c r="L1567" s="40"/>
      <c r="M1567" s="195" t="s">
        <v>19</v>
      </c>
      <c r="N1567" s="196" t="s">
        <v>46</v>
      </c>
      <c r="O1567" s="65"/>
      <c r="P1567" s="197">
        <f>O1567*H1567</f>
        <v>0</v>
      </c>
      <c r="Q1567" s="197">
        <v>0</v>
      </c>
      <c r="R1567" s="197">
        <f>Q1567*H1567</f>
        <v>0</v>
      </c>
      <c r="S1567" s="197">
        <v>0</v>
      </c>
      <c r="T1567" s="198">
        <f>S1567*H1567</f>
        <v>0</v>
      </c>
      <c r="U1567" s="35"/>
      <c r="V1567" s="35"/>
      <c r="W1567" s="35"/>
      <c r="X1567" s="35"/>
      <c r="Y1567" s="35"/>
      <c r="Z1567" s="35"/>
      <c r="AA1567" s="35"/>
      <c r="AB1567" s="35"/>
      <c r="AC1567" s="35"/>
      <c r="AD1567" s="35"/>
      <c r="AE1567" s="35"/>
      <c r="AR1567" s="199" t="s">
        <v>178</v>
      </c>
      <c r="AT1567" s="199" t="s">
        <v>139</v>
      </c>
      <c r="AU1567" s="199" t="s">
        <v>85</v>
      </c>
      <c r="AY1567" s="18" t="s">
        <v>137</v>
      </c>
      <c r="BE1567" s="200">
        <f>IF(N1567="základní",J1567,0)</f>
        <v>0</v>
      </c>
      <c r="BF1567" s="200">
        <f>IF(N1567="snížená",J1567,0)</f>
        <v>0</v>
      </c>
      <c r="BG1567" s="200">
        <f>IF(N1567="zákl. přenesená",J1567,0)</f>
        <v>0</v>
      </c>
      <c r="BH1567" s="200">
        <f>IF(N1567="sníž. přenesená",J1567,0)</f>
        <v>0</v>
      </c>
      <c r="BI1567" s="200">
        <f>IF(N1567="nulová",J1567,0)</f>
        <v>0</v>
      </c>
      <c r="BJ1567" s="18" t="s">
        <v>83</v>
      </c>
      <c r="BK1567" s="200">
        <f>ROUND(I1567*H1567,2)</f>
        <v>0</v>
      </c>
      <c r="BL1567" s="18" t="s">
        <v>178</v>
      </c>
      <c r="BM1567" s="199" t="s">
        <v>2578</v>
      </c>
    </row>
    <row r="1568" spans="2:51" s="13" customFormat="1" ht="11.25">
      <c r="B1568" s="201"/>
      <c r="C1568" s="202"/>
      <c r="D1568" s="203" t="s">
        <v>145</v>
      </c>
      <c r="E1568" s="204" t="s">
        <v>19</v>
      </c>
      <c r="F1568" s="205" t="s">
        <v>2579</v>
      </c>
      <c r="G1568" s="202"/>
      <c r="H1568" s="206">
        <v>134.4</v>
      </c>
      <c r="I1568" s="207"/>
      <c r="J1568" s="202"/>
      <c r="K1568" s="202"/>
      <c r="L1568" s="208"/>
      <c r="M1568" s="209"/>
      <c r="N1568" s="210"/>
      <c r="O1568" s="210"/>
      <c r="P1568" s="210"/>
      <c r="Q1568" s="210"/>
      <c r="R1568" s="210"/>
      <c r="S1568" s="210"/>
      <c r="T1568" s="211"/>
      <c r="AT1568" s="212" t="s">
        <v>145</v>
      </c>
      <c r="AU1568" s="212" t="s">
        <v>85</v>
      </c>
      <c r="AV1568" s="13" t="s">
        <v>85</v>
      </c>
      <c r="AW1568" s="13" t="s">
        <v>35</v>
      </c>
      <c r="AX1568" s="13" t="s">
        <v>75</v>
      </c>
      <c r="AY1568" s="212" t="s">
        <v>137</v>
      </c>
    </row>
    <row r="1569" spans="2:51" s="14" customFormat="1" ht="11.25">
      <c r="B1569" s="213"/>
      <c r="C1569" s="214"/>
      <c r="D1569" s="203" t="s">
        <v>145</v>
      </c>
      <c r="E1569" s="215" t="s">
        <v>19</v>
      </c>
      <c r="F1569" s="216" t="s">
        <v>147</v>
      </c>
      <c r="G1569" s="214"/>
      <c r="H1569" s="217">
        <v>134.4</v>
      </c>
      <c r="I1569" s="218"/>
      <c r="J1569" s="214"/>
      <c r="K1569" s="214"/>
      <c r="L1569" s="219"/>
      <c r="M1569" s="220"/>
      <c r="N1569" s="221"/>
      <c r="O1569" s="221"/>
      <c r="P1569" s="221"/>
      <c r="Q1569" s="221"/>
      <c r="R1569" s="221"/>
      <c r="S1569" s="221"/>
      <c r="T1569" s="222"/>
      <c r="AT1569" s="223" t="s">
        <v>145</v>
      </c>
      <c r="AU1569" s="223" t="s">
        <v>85</v>
      </c>
      <c r="AV1569" s="14" t="s">
        <v>144</v>
      </c>
      <c r="AW1569" s="14" t="s">
        <v>35</v>
      </c>
      <c r="AX1569" s="14" t="s">
        <v>83</v>
      </c>
      <c r="AY1569" s="223" t="s">
        <v>137</v>
      </c>
    </row>
    <row r="1570" spans="1:65" s="2" customFormat="1" ht="21.75" customHeight="1">
      <c r="A1570" s="35"/>
      <c r="B1570" s="36"/>
      <c r="C1570" s="188" t="s">
        <v>2580</v>
      </c>
      <c r="D1570" s="188" t="s">
        <v>139</v>
      </c>
      <c r="E1570" s="189" t="s">
        <v>2581</v>
      </c>
      <c r="F1570" s="190" t="s">
        <v>2582</v>
      </c>
      <c r="G1570" s="191" t="s">
        <v>177</v>
      </c>
      <c r="H1570" s="192">
        <v>22.296</v>
      </c>
      <c r="I1570" s="193"/>
      <c r="J1570" s="194">
        <f>ROUND(I1570*H1570,2)</f>
        <v>0</v>
      </c>
      <c r="K1570" s="190" t="s">
        <v>143</v>
      </c>
      <c r="L1570" s="40"/>
      <c r="M1570" s="195" t="s">
        <v>19</v>
      </c>
      <c r="N1570" s="196" t="s">
        <v>46</v>
      </c>
      <c r="O1570" s="65"/>
      <c r="P1570" s="197">
        <f>O1570*H1570</f>
        <v>0</v>
      </c>
      <c r="Q1570" s="197">
        <v>0</v>
      </c>
      <c r="R1570" s="197">
        <f>Q1570*H1570</f>
        <v>0</v>
      </c>
      <c r="S1570" s="197">
        <v>0</v>
      </c>
      <c r="T1570" s="198">
        <f>S1570*H1570</f>
        <v>0</v>
      </c>
      <c r="U1570" s="35"/>
      <c r="V1570" s="35"/>
      <c r="W1570" s="35"/>
      <c r="X1570" s="35"/>
      <c r="Y1570" s="35"/>
      <c r="Z1570" s="35"/>
      <c r="AA1570" s="35"/>
      <c r="AB1570" s="35"/>
      <c r="AC1570" s="35"/>
      <c r="AD1570" s="35"/>
      <c r="AE1570" s="35"/>
      <c r="AR1570" s="199" t="s">
        <v>178</v>
      </c>
      <c r="AT1570" s="199" t="s">
        <v>139</v>
      </c>
      <c r="AU1570" s="199" t="s">
        <v>85</v>
      </c>
      <c r="AY1570" s="18" t="s">
        <v>137</v>
      </c>
      <c r="BE1570" s="200">
        <f>IF(N1570="základní",J1570,0)</f>
        <v>0</v>
      </c>
      <c r="BF1570" s="200">
        <f>IF(N1570="snížená",J1570,0)</f>
        <v>0</v>
      </c>
      <c r="BG1570" s="200">
        <f>IF(N1570="zákl. přenesená",J1570,0)</f>
        <v>0</v>
      </c>
      <c r="BH1570" s="200">
        <f>IF(N1570="sníž. přenesená",J1570,0)</f>
        <v>0</v>
      </c>
      <c r="BI1570" s="200">
        <f>IF(N1570="nulová",J1570,0)</f>
        <v>0</v>
      </c>
      <c r="BJ1570" s="18" t="s">
        <v>83</v>
      </c>
      <c r="BK1570" s="200">
        <f>ROUND(I1570*H1570,2)</f>
        <v>0</v>
      </c>
      <c r="BL1570" s="18" t="s">
        <v>178</v>
      </c>
      <c r="BM1570" s="199" t="s">
        <v>2583</v>
      </c>
    </row>
    <row r="1571" spans="2:63" s="12" customFormat="1" ht="22.9" customHeight="1">
      <c r="B1571" s="172"/>
      <c r="C1571" s="173"/>
      <c r="D1571" s="174" t="s">
        <v>74</v>
      </c>
      <c r="E1571" s="186" t="s">
        <v>2584</v>
      </c>
      <c r="F1571" s="186" t="s">
        <v>2585</v>
      </c>
      <c r="G1571" s="173"/>
      <c r="H1571" s="173"/>
      <c r="I1571" s="176"/>
      <c r="J1571" s="187">
        <f>BK1571</f>
        <v>0</v>
      </c>
      <c r="K1571" s="173"/>
      <c r="L1571" s="178"/>
      <c r="M1571" s="179"/>
      <c r="N1571" s="180"/>
      <c r="O1571" s="180"/>
      <c r="P1571" s="181">
        <f>SUM(P1572:P1577)</f>
        <v>0</v>
      </c>
      <c r="Q1571" s="180"/>
      <c r="R1571" s="181">
        <f>SUM(R1572:R1577)</f>
        <v>0</v>
      </c>
      <c r="S1571" s="180"/>
      <c r="T1571" s="182">
        <f>SUM(T1572:T1577)</f>
        <v>0</v>
      </c>
      <c r="AR1571" s="183" t="s">
        <v>85</v>
      </c>
      <c r="AT1571" s="184" t="s">
        <v>74</v>
      </c>
      <c r="AU1571" s="184" t="s">
        <v>83</v>
      </c>
      <c r="AY1571" s="183" t="s">
        <v>137</v>
      </c>
      <c r="BK1571" s="185">
        <f>SUM(BK1572:BK1577)</f>
        <v>0</v>
      </c>
    </row>
    <row r="1572" spans="1:65" s="2" customFormat="1" ht="16.5" customHeight="1">
      <c r="A1572" s="35"/>
      <c r="B1572" s="36"/>
      <c r="C1572" s="188" t="s">
        <v>1556</v>
      </c>
      <c r="D1572" s="188" t="s">
        <v>139</v>
      </c>
      <c r="E1572" s="189" t="s">
        <v>2586</v>
      </c>
      <c r="F1572" s="190" t="s">
        <v>2587</v>
      </c>
      <c r="G1572" s="191" t="s">
        <v>273</v>
      </c>
      <c r="H1572" s="192">
        <v>10</v>
      </c>
      <c r="I1572" s="193"/>
      <c r="J1572" s="194">
        <f>ROUND(I1572*H1572,2)</f>
        <v>0</v>
      </c>
      <c r="K1572" s="190" t="s">
        <v>143</v>
      </c>
      <c r="L1572" s="40"/>
      <c r="M1572" s="195" t="s">
        <v>19</v>
      </c>
      <c r="N1572" s="196" t="s">
        <v>46</v>
      </c>
      <c r="O1572" s="65"/>
      <c r="P1572" s="197">
        <f>O1572*H1572</f>
        <v>0</v>
      </c>
      <c r="Q1572" s="197">
        <v>0</v>
      </c>
      <c r="R1572" s="197">
        <f>Q1572*H1572</f>
        <v>0</v>
      </c>
      <c r="S1572" s="197">
        <v>0</v>
      </c>
      <c r="T1572" s="198">
        <f>S1572*H1572</f>
        <v>0</v>
      </c>
      <c r="U1572" s="35"/>
      <c r="V1572" s="35"/>
      <c r="W1572" s="35"/>
      <c r="X1572" s="35"/>
      <c r="Y1572" s="35"/>
      <c r="Z1572" s="35"/>
      <c r="AA1572" s="35"/>
      <c r="AB1572" s="35"/>
      <c r="AC1572" s="35"/>
      <c r="AD1572" s="35"/>
      <c r="AE1572" s="35"/>
      <c r="AR1572" s="199" t="s">
        <v>178</v>
      </c>
      <c r="AT1572" s="199" t="s">
        <v>139</v>
      </c>
      <c r="AU1572" s="199" t="s">
        <v>85</v>
      </c>
      <c r="AY1572" s="18" t="s">
        <v>137</v>
      </c>
      <c r="BE1572" s="200">
        <f>IF(N1572="základní",J1572,0)</f>
        <v>0</v>
      </c>
      <c r="BF1572" s="200">
        <f>IF(N1572="snížená",J1572,0)</f>
        <v>0</v>
      </c>
      <c r="BG1572" s="200">
        <f>IF(N1572="zákl. přenesená",J1572,0)</f>
        <v>0</v>
      </c>
      <c r="BH1572" s="200">
        <f>IF(N1572="sníž. přenesená",J1572,0)</f>
        <v>0</v>
      </c>
      <c r="BI1572" s="200">
        <f>IF(N1572="nulová",J1572,0)</f>
        <v>0</v>
      </c>
      <c r="BJ1572" s="18" t="s">
        <v>83</v>
      </c>
      <c r="BK1572" s="200">
        <f>ROUND(I1572*H1572,2)</f>
        <v>0</v>
      </c>
      <c r="BL1572" s="18" t="s">
        <v>178</v>
      </c>
      <c r="BM1572" s="199" t="s">
        <v>2588</v>
      </c>
    </row>
    <row r="1573" spans="1:65" s="2" customFormat="1" ht="16.5" customHeight="1">
      <c r="A1573" s="35"/>
      <c r="B1573" s="36"/>
      <c r="C1573" s="188" t="s">
        <v>2589</v>
      </c>
      <c r="D1573" s="188" t="s">
        <v>139</v>
      </c>
      <c r="E1573" s="189" t="s">
        <v>2590</v>
      </c>
      <c r="F1573" s="190" t="s">
        <v>2591</v>
      </c>
      <c r="G1573" s="191" t="s">
        <v>224</v>
      </c>
      <c r="H1573" s="192">
        <v>5.1</v>
      </c>
      <c r="I1573" s="193"/>
      <c r="J1573" s="194">
        <f>ROUND(I1573*H1573,2)</f>
        <v>0</v>
      </c>
      <c r="K1573" s="190" t="s">
        <v>143</v>
      </c>
      <c r="L1573" s="40"/>
      <c r="M1573" s="195" t="s">
        <v>19</v>
      </c>
      <c r="N1573" s="196" t="s">
        <v>46</v>
      </c>
      <c r="O1573" s="65"/>
      <c r="P1573" s="197">
        <f>O1573*H1573</f>
        <v>0</v>
      </c>
      <c r="Q1573" s="197">
        <v>0</v>
      </c>
      <c r="R1573" s="197">
        <f>Q1573*H1573</f>
        <v>0</v>
      </c>
      <c r="S1573" s="197">
        <v>0</v>
      </c>
      <c r="T1573" s="198">
        <f>S1573*H1573</f>
        <v>0</v>
      </c>
      <c r="U1573" s="35"/>
      <c r="V1573" s="35"/>
      <c r="W1573" s="35"/>
      <c r="X1573" s="35"/>
      <c r="Y1573" s="35"/>
      <c r="Z1573" s="35"/>
      <c r="AA1573" s="35"/>
      <c r="AB1573" s="35"/>
      <c r="AC1573" s="35"/>
      <c r="AD1573" s="35"/>
      <c r="AE1573" s="35"/>
      <c r="AR1573" s="199" t="s">
        <v>178</v>
      </c>
      <c r="AT1573" s="199" t="s">
        <v>139</v>
      </c>
      <c r="AU1573" s="199" t="s">
        <v>85</v>
      </c>
      <c r="AY1573" s="18" t="s">
        <v>137</v>
      </c>
      <c r="BE1573" s="200">
        <f>IF(N1573="základní",J1573,0)</f>
        <v>0</v>
      </c>
      <c r="BF1573" s="200">
        <f>IF(N1573="snížená",J1573,0)</f>
        <v>0</v>
      </c>
      <c r="BG1573" s="200">
        <f>IF(N1573="zákl. přenesená",J1573,0)</f>
        <v>0</v>
      </c>
      <c r="BH1573" s="200">
        <f>IF(N1573="sníž. přenesená",J1573,0)</f>
        <v>0</v>
      </c>
      <c r="BI1573" s="200">
        <f>IF(N1573="nulová",J1573,0)</f>
        <v>0</v>
      </c>
      <c r="BJ1573" s="18" t="s">
        <v>83</v>
      </c>
      <c r="BK1573" s="200">
        <f>ROUND(I1573*H1573,2)</f>
        <v>0</v>
      </c>
      <c r="BL1573" s="18" t="s">
        <v>178</v>
      </c>
      <c r="BM1573" s="199" t="s">
        <v>2592</v>
      </c>
    </row>
    <row r="1574" spans="2:51" s="13" customFormat="1" ht="11.25">
      <c r="B1574" s="201"/>
      <c r="C1574" s="202"/>
      <c r="D1574" s="203" t="s">
        <v>145</v>
      </c>
      <c r="E1574" s="204" t="s">
        <v>19</v>
      </c>
      <c r="F1574" s="205" t="s">
        <v>2593</v>
      </c>
      <c r="G1574" s="202"/>
      <c r="H1574" s="206">
        <v>5.1</v>
      </c>
      <c r="I1574" s="207"/>
      <c r="J1574" s="202"/>
      <c r="K1574" s="202"/>
      <c r="L1574" s="208"/>
      <c r="M1574" s="209"/>
      <c r="N1574" s="210"/>
      <c r="O1574" s="210"/>
      <c r="P1574" s="210"/>
      <c r="Q1574" s="210"/>
      <c r="R1574" s="210"/>
      <c r="S1574" s="210"/>
      <c r="T1574" s="211"/>
      <c r="AT1574" s="212" t="s">
        <v>145</v>
      </c>
      <c r="AU1574" s="212" t="s">
        <v>85</v>
      </c>
      <c r="AV1574" s="13" t="s">
        <v>85</v>
      </c>
      <c r="AW1574" s="13" t="s">
        <v>35</v>
      </c>
      <c r="AX1574" s="13" t="s">
        <v>75</v>
      </c>
      <c r="AY1574" s="212" t="s">
        <v>137</v>
      </c>
    </row>
    <row r="1575" spans="2:51" s="14" customFormat="1" ht="11.25">
      <c r="B1575" s="213"/>
      <c r="C1575" s="214"/>
      <c r="D1575" s="203" t="s">
        <v>145</v>
      </c>
      <c r="E1575" s="215" t="s">
        <v>19</v>
      </c>
      <c r="F1575" s="216" t="s">
        <v>147</v>
      </c>
      <c r="G1575" s="214"/>
      <c r="H1575" s="217">
        <v>5.1</v>
      </c>
      <c r="I1575" s="218"/>
      <c r="J1575" s="214"/>
      <c r="K1575" s="214"/>
      <c r="L1575" s="219"/>
      <c r="M1575" s="220"/>
      <c r="N1575" s="221"/>
      <c r="O1575" s="221"/>
      <c r="P1575" s="221"/>
      <c r="Q1575" s="221"/>
      <c r="R1575" s="221"/>
      <c r="S1575" s="221"/>
      <c r="T1575" s="222"/>
      <c r="AT1575" s="223" t="s">
        <v>145</v>
      </c>
      <c r="AU1575" s="223" t="s">
        <v>85</v>
      </c>
      <c r="AV1575" s="14" t="s">
        <v>144</v>
      </c>
      <c r="AW1575" s="14" t="s">
        <v>35</v>
      </c>
      <c r="AX1575" s="14" t="s">
        <v>83</v>
      </c>
      <c r="AY1575" s="223" t="s">
        <v>137</v>
      </c>
    </row>
    <row r="1576" spans="1:65" s="2" customFormat="1" ht="16.5" customHeight="1">
      <c r="A1576" s="35"/>
      <c r="B1576" s="36"/>
      <c r="C1576" s="234" t="s">
        <v>1560</v>
      </c>
      <c r="D1576" s="234" t="s">
        <v>218</v>
      </c>
      <c r="E1576" s="235" t="s">
        <v>2594</v>
      </c>
      <c r="F1576" s="236" t="s">
        <v>2595</v>
      </c>
      <c r="G1576" s="237" t="s">
        <v>216</v>
      </c>
      <c r="H1576" s="238">
        <v>1.122</v>
      </c>
      <c r="I1576" s="239"/>
      <c r="J1576" s="240">
        <f>ROUND(I1576*H1576,2)</f>
        <v>0</v>
      </c>
      <c r="K1576" s="236" t="s">
        <v>143</v>
      </c>
      <c r="L1576" s="241"/>
      <c r="M1576" s="242" t="s">
        <v>19</v>
      </c>
      <c r="N1576" s="243" t="s">
        <v>46</v>
      </c>
      <c r="O1576" s="65"/>
      <c r="P1576" s="197">
        <f>O1576*H1576</f>
        <v>0</v>
      </c>
      <c r="Q1576" s="197">
        <v>0</v>
      </c>
      <c r="R1576" s="197">
        <f>Q1576*H1576</f>
        <v>0</v>
      </c>
      <c r="S1576" s="197">
        <v>0</v>
      </c>
      <c r="T1576" s="198">
        <f>S1576*H1576</f>
        <v>0</v>
      </c>
      <c r="U1576" s="35"/>
      <c r="V1576" s="35"/>
      <c r="W1576" s="35"/>
      <c r="X1576" s="35"/>
      <c r="Y1576" s="35"/>
      <c r="Z1576" s="35"/>
      <c r="AA1576" s="35"/>
      <c r="AB1576" s="35"/>
      <c r="AC1576" s="35"/>
      <c r="AD1576" s="35"/>
      <c r="AE1576" s="35"/>
      <c r="AR1576" s="199" t="s">
        <v>207</v>
      </c>
      <c r="AT1576" s="199" t="s">
        <v>218</v>
      </c>
      <c r="AU1576" s="199" t="s">
        <v>85</v>
      </c>
      <c r="AY1576" s="18" t="s">
        <v>137</v>
      </c>
      <c r="BE1576" s="200">
        <f>IF(N1576="základní",J1576,0)</f>
        <v>0</v>
      </c>
      <c r="BF1576" s="200">
        <f>IF(N1576="snížená",J1576,0)</f>
        <v>0</v>
      </c>
      <c r="BG1576" s="200">
        <f>IF(N1576="zákl. přenesená",J1576,0)</f>
        <v>0</v>
      </c>
      <c r="BH1576" s="200">
        <f>IF(N1576="sníž. přenesená",J1576,0)</f>
        <v>0</v>
      </c>
      <c r="BI1576" s="200">
        <f>IF(N1576="nulová",J1576,0)</f>
        <v>0</v>
      </c>
      <c r="BJ1576" s="18" t="s">
        <v>83</v>
      </c>
      <c r="BK1576" s="200">
        <f>ROUND(I1576*H1576,2)</f>
        <v>0</v>
      </c>
      <c r="BL1576" s="18" t="s">
        <v>178</v>
      </c>
      <c r="BM1576" s="199" t="s">
        <v>2596</v>
      </c>
    </row>
    <row r="1577" spans="1:65" s="2" customFormat="1" ht="21.75" customHeight="1">
      <c r="A1577" s="35"/>
      <c r="B1577" s="36"/>
      <c r="C1577" s="188" t="s">
        <v>2597</v>
      </c>
      <c r="D1577" s="188" t="s">
        <v>139</v>
      </c>
      <c r="E1577" s="189" t="s">
        <v>2598</v>
      </c>
      <c r="F1577" s="190" t="s">
        <v>2599</v>
      </c>
      <c r="G1577" s="191" t="s">
        <v>177</v>
      </c>
      <c r="H1577" s="192">
        <v>0.042</v>
      </c>
      <c r="I1577" s="193"/>
      <c r="J1577" s="194">
        <f>ROUND(I1577*H1577,2)</f>
        <v>0</v>
      </c>
      <c r="K1577" s="190" t="s">
        <v>143</v>
      </c>
      <c r="L1577" s="40"/>
      <c r="M1577" s="195" t="s">
        <v>19</v>
      </c>
      <c r="N1577" s="196" t="s">
        <v>46</v>
      </c>
      <c r="O1577" s="65"/>
      <c r="P1577" s="197">
        <f>O1577*H1577</f>
        <v>0</v>
      </c>
      <c r="Q1577" s="197">
        <v>0</v>
      </c>
      <c r="R1577" s="197">
        <f>Q1577*H1577</f>
        <v>0</v>
      </c>
      <c r="S1577" s="197">
        <v>0</v>
      </c>
      <c r="T1577" s="198">
        <f>S1577*H1577</f>
        <v>0</v>
      </c>
      <c r="U1577" s="35"/>
      <c r="V1577" s="35"/>
      <c r="W1577" s="35"/>
      <c r="X1577" s="35"/>
      <c r="Y1577" s="35"/>
      <c r="Z1577" s="35"/>
      <c r="AA1577" s="35"/>
      <c r="AB1577" s="35"/>
      <c r="AC1577" s="35"/>
      <c r="AD1577" s="35"/>
      <c r="AE1577" s="35"/>
      <c r="AR1577" s="199" t="s">
        <v>178</v>
      </c>
      <c r="AT1577" s="199" t="s">
        <v>139</v>
      </c>
      <c r="AU1577" s="199" t="s">
        <v>85</v>
      </c>
      <c r="AY1577" s="18" t="s">
        <v>137</v>
      </c>
      <c r="BE1577" s="200">
        <f>IF(N1577="základní",J1577,0)</f>
        <v>0</v>
      </c>
      <c r="BF1577" s="200">
        <f>IF(N1577="snížená",J1577,0)</f>
        <v>0</v>
      </c>
      <c r="BG1577" s="200">
        <f>IF(N1577="zákl. přenesená",J1577,0)</f>
        <v>0</v>
      </c>
      <c r="BH1577" s="200">
        <f>IF(N1577="sníž. přenesená",J1577,0)</f>
        <v>0</v>
      </c>
      <c r="BI1577" s="200">
        <f>IF(N1577="nulová",J1577,0)</f>
        <v>0</v>
      </c>
      <c r="BJ1577" s="18" t="s">
        <v>83</v>
      </c>
      <c r="BK1577" s="200">
        <f>ROUND(I1577*H1577,2)</f>
        <v>0</v>
      </c>
      <c r="BL1577" s="18" t="s">
        <v>178</v>
      </c>
      <c r="BM1577" s="199" t="s">
        <v>2600</v>
      </c>
    </row>
    <row r="1578" spans="2:63" s="12" customFormat="1" ht="22.9" customHeight="1">
      <c r="B1578" s="172"/>
      <c r="C1578" s="173"/>
      <c r="D1578" s="174" t="s">
        <v>74</v>
      </c>
      <c r="E1578" s="186" t="s">
        <v>1990</v>
      </c>
      <c r="F1578" s="186" t="s">
        <v>1991</v>
      </c>
      <c r="G1578" s="173"/>
      <c r="H1578" s="173"/>
      <c r="I1578" s="176"/>
      <c r="J1578" s="187">
        <f>BK1578</f>
        <v>0</v>
      </c>
      <c r="K1578" s="173"/>
      <c r="L1578" s="178"/>
      <c r="M1578" s="179"/>
      <c r="N1578" s="180"/>
      <c r="O1578" s="180"/>
      <c r="P1578" s="181">
        <f>SUM(P1579:P1609)</f>
        <v>0</v>
      </c>
      <c r="Q1578" s="180"/>
      <c r="R1578" s="181">
        <f>SUM(R1579:R1609)</f>
        <v>0</v>
      </c>
      <c r="S1578" s="180"/>
      <c r="T1578" s="182">
        <f>SUM(T1579:T1609)</f>
        <v>0</v>
      </c>
      <c r="AR1578" s="183" t="s">
        <v>85</v>
      </c>
      <c r="AT1578" s="184" t="s">
        <v>74</v>
      </c>
      <c r="AU1578" s="184" t="s">
        <v>83</v>
      </c>
      <c r="AY1578" s="183" t="s">
        <v>137</v>
      </c>
      <c r="BK1578" s="185">
        <f>SUM(BK1579:BK1609)</f>
        <v>0</v>
      </c>
    </row>
    <row r="1579" spans="1:65" s="2" customFormat="1" ht="16.5" customHeight="1">
      <c r="A1579" s="35"/>
      <c r="B1579" s="36"/>
      <c r="C1579" s="188" t="s">
        <v>1563</v>
      </c>
      <c r="D1579" s="188" t="s">
        <v>139</v>
      </c>
      <c r="E1579" s="189" t="s">
        <v>2601</v>
      </c>
      <c r="F1579" s="190" t="s">
        <v>2602</v>
      </c>
      <c r="G1579" s="191" t="s">
        <v>216</v>
      </c>
      <c r="H1579" s="192">
        <v>561</v>
      </c>
      <c r="I1579" s="193"/>
      <c r="J1579" s="194">
        <f>ROUND(I1579*H1579,2)</f>
        <v>0</v>
      </c>
      <c r="K1579" s="190" t="s">
        <v>143</v>
      </c>
      <c r="L1579" s="40"/>
      <c r="M1579" s="195" t="s">
        <v>19</v>
      </c>
      <c r="N1579" s="196" t="s">
        <v>46</v>
      </c>
      <c r="O1579" s="65"/>
      <c r="P1579" s="197">
        <f>O1579*H1579</f>
        <v>0</v>
      </c>
      <c r="Q1579" s="197">
        <v>0</v>
      </c>
      <c r="R1579" s="197">
        <f>Q1579*H1579</f>
        <v>0</v>
      </c>
      <c r="S1579" s="197">
        <v>0</v>
      </c>
      <c r="T1579" s="198">
        <f>S1579*H1579</f>
        <v>0</v>
      </c>
      <c r="U1579" s="35"/>
      <c r="V1579" s="35"/>
      <c r="W1579" s="35"/>
      <c r="X1579" s="35"/>
      <c r="Y1579" s="35"/>
      <c r="Z1579" s="35"/>
      <c r="AA1579" s="35"/>
      <c r="AB1579" s="35"/>
      <c r="AC1579" s="35"/>
      <c r="AD1579" s="35"/>
      <c r="AE1579" s="35"/>
      <c r="AR1579" s="199" t="s">
        <v>178</v>
      </c>
      <c r="AT1579" s="199" t="s">
        <v>139</v>
      </c>
      <c r="AU1579" s="199" t="s">
        <v>85</v>
      </c>
      <c r="AY1579" s="18" t="s">
        <v>137</v>
      </c>
      <c r="BE1579" s="200">
        <f>IF(N1579="základní",J1579,0)</f>
        <v>0</v>
      </c>
      <c r="BF1579" s="200">
        <f>IF(N1579="snížená",J1579,0)</f>
        <v>0</v>
      </c>
      <c r="BG1579" s="200">
        <f>IF(N1579="zákl. přenesená",J1579,0)</f>
        <v>0</v>
      </c>
      <c r="BH1579" s="200">
        <f>IF(N1579="sníž. přenesená",J1579,0)</f>
        <v>0</v>
      </c>
      <c r="BI1579" s="200">
        <f>IF(N1579="nulová",J1579,0)</f>
        <v>0</v>
      </c>
      <c r="BJ1579" s="18" t="s">
        <v>83</v>
      </c>
      <c r="BK1579" s="200">
        <f>ROUND(I1579*H1579,2)</f>
        <v>0</v>
      </c>
      <c r="BL1579" s="18" t="s">
        <v>178</v>
      </c>
      <c r="BM1579" s="199" t="s">
        <v>2603</v>
      </c>
    </row>
    <row r="1580" spans="2:51" s="15" customFormat="1" ht="11.25">
      <c r="B1580" s="224"/>
      <c r="C1580" s="225"/>
      <c r="D1580" s="203" t="s">
        <v>145</v>
      </c>
      <c r="E1580" s="226" t="s">
        <v>19</v>
      </c>
      <c r="F1580" s="227" t="s">
        <v>2604</v>
      </c>
      <c r="G1580" s="225"/>
      <c r="H1580" s="226" t="s">
        <v>19</v>
      </c>
      <c r="I1580" s="228"/>
      <c r="J1580" s="225"/>
      <c r="K1580" s="225"/>
      <c r="L1580" s="229"/>
      <c r="M1580" s="230"/>
      <c r="N1580" s="231"/>
      <c r="O1580" s="231"/>
      <c r="P1580" s="231"/>
      <c r="Q1580" s="231"/>
      <c r="R1580" s="231"/>
      <c r="S1580" s="231"/>
      <c r="T1580" s="232"/>
      <c r="AT1580" s="233" t="s">
        <v>145</v>
      </c>
      <c r="AU1580" s="233" t="s">
        <v>85</v>
      </c>
      <c r="AV1580" s="15" t="s">
        <v>83</v>
      </c>
      <c r="AW1580" s="15" t="s">
        <v>35</v>
      </c>
      <c r="AX1580" s="15" t="s">
        <v>75</v>
      </c>
      <c r="AY1580" s="233" t="s">
        <v>137</v>
      </c>
    </row>
    <row r="1581" spans="2:51" s="13" customFormat="1" ht="11.25">
      <c r="B1581" s="201"/>
      <c r="C1581" s="202"/>
      <c r="D1581" s="203" t="s">
        <v>145</v>
      </c>
      <c r="E1581" s="204" t="s">
        <v>19</v>
      </c>
      <c r="F1581" s="205" t="s">
        <v>2605</v>
      </c>
      <c r="G1581" s="202"/>
      <c r="H1581" s="206">
        <v>561</v>
      </c>
      <c r="I1581" s="207"/>
      <c r="J1581" s="202"/>
      <c r="K1581" s="202"/>
      <c r="L1581" s="208"/>
      <c r="M1581" s="209"/>
      <c r="N1581" s="210"/>
      <c r="O1581" s="210"/>
      <c r="P1581" s="210"/>
      <c r="Q1581" s="210"/>
      <c r="R1581" s="210"/>
      <c r="S1581" s="210"/>
      <c r="T1581" s="211"/>
      <c r="AT1581" s="212" t="s">
        <v>145</v>
      </c>
      <c r="AU1581" s="212" t="s">
        <v>85</v>
      </c>
      <c r="AV1581" s="13" t="s">
        <v>85</v>
      </c>
      <c r="AW1581" s="13" t="s">
        <v>35</v>
      </c>
      <c r="AX1581" s="13" t="s">
        <v>75</v>
      </c>
      <c r="AY1581" s="212" t="s">
        <v>137</v>
      </c>
    </row>
    <row r="1582" spans="2:51" s="14" customFormat="1" ht="11.25">
      <c r="B1582" s="213"/>
      <c r="C1582" s="214"/>
      <c r="D1582" s="203" t="s">
        <v>145</v>
      </c>
      <c r="E1582" s="215" t="s">
        <v>19</v>
      </c>
      <c r="F1582" s="216" t="s">
        <v>147</v>
      </c>
      <c r="G1582" s="214"/>
      <c r="H1582" s="217">
        <v>561</v>
      </c>
      <c r="I1582" s="218"/>
      <c r="J1582" s="214"/>
      <c r="K1582" s="214"/>
      <c r="L1582" s="219"/>
      <c r="M1582" s="220"/>
      <c r="N1582" s="221"/>
      <c r="O1582" s="221"/>
      <c r="P1582" s="221"/>
      <c r="Q1582" s="221"/>
      <c r="R1582" s="221"/>
      <c r="S1582" s="221"/>
      <c r="T1582" s="222"/>
      <c r="AT1582" s="223" t="s">
        <v>145</v>
      </c>
      <c r="AU1582" s="223" t="s">
        <v>85</v>
      </c>
      <c r="AV1582" s="14" t="s">
        <v>144</v>
      </c>
      <c r="AW1582" s="14" t="s">
        <v>35</v>
      </c>
      <c r="AX1582" s="14" t="s">
        <v>83</v>
      </c>
      <c r="AY1582" s="223" t="s">
        <v>137</v>
      </c>
    </row>
    <row r="1583" spans="1:65" s="2" customFormat="1" ht="16.5" customHeight="1">
      <c r="A1583" s="35"/>
      <c r="B1583" s="36"/>
      <c r="C1583" s="188" t="s">
        <v>2606</v>
      </c>
      <c r="D1583" s="188" t="s">
        <v>139</v>
      </c>
      <c r="E1583" s="189" t="s">
        <v>2607</v>
      </c>
      <c r="F1583" s="190" t="s">
        <v>2608</v>
      </c>
      <c r="G1583" s="191" t="s">
        <v>216</v>
      </c>
      <c r="H1583" s="192">
        <v>561</v>
      </c>
      <c r="I1583" s="193"/>
      <c r="J1583" s="194">
        <f>ROUND(I1583*H1583,2)</f>
        <v>0</v>
      </c>
      <c r="K1583" s="190" t="s">
        <v>143</v>
      </c>
      <c r="L1583" s="40"/>
      <c r="M1583" s="195" t="s">
        <v>19</v>
      </c>
      <c r="N1583" s="196" t="s">
        <v>46</v>
      </c>
      <c r="O1583" s="65"/>
      <c r="P1583" s="197">
        <f>O1583*H1583</f>
        <v>0</v>
      </c>
      <c r="Q1583" s="197">
        <v>0</v>
      </c>
      <c r="R1583" s="197">
        <f>Q1583*H1583</f>
        <v>0</v>
      </c>
      <c r="S1583" s="197">
        <v>0</v>
      </c>
      <c r="T1583" s="198">
        <f>S1583*H1583</f>
        <v>0</v>
      </c>
      <c r="U1583" s="35"/>
      <c r="V1583" s="35"/>
      <c r="W1583" s="35"/>
      <c r="X1583" s="35"/>
      <c r="Y1583" s="35"/>
      <c r="Z1583" s="35"/>
      <c r="AA1583" s="35"/>
      <c r="AB1583" s="35"/>
      <c r="AC1583" s="35"/>
      <c r="AD1583" s="35"/>
      <c r="AE1583" s="35"/>
      <c r="AR1583" s="199" t="s">
        <v>178</v>
      </c>
      <c r="AT1583" s="199" t="s">
        <v>139</v>
      </c>
      <c r="AU1583" s="199" t="s">
        <v>85</v>
      </c>
      <c r="AY1583" s="18" t="s">
        <v>137</v>
      </c>
      <c r="BE1583" s="200">
        <f>IF(N1583="základní",J1583,0)</f>
        <v>0</v>
      </c>
      <c r="BF1583" s="200">
        <f>IF(N1583="snížená",J1583,0)</f>
        <v>0</v>
      </c>
      <c r="BG1583" s="200">
        <f>IF(N1583="zákl. přenesená",J1583,0)</f>
        <v>0</v>
      </c>
      <c r="BH1583" s="200">
        <f>IF(N1583="sníž. přenesená",J1583,0)</f>
        <v>0</v>
      </c>
      <c r="BI1583" s="200">
        <f>IF(N1583="nulová",J1583,0)</f>
        <v>0</v>
      </c>
      <c r="BJ1583" s="18" t="s">
        <v>83</v>
      </c>
      <c r="BK1583" s="200">
        <f>ROUND(I1583*H1583,2)</f>
        <v>0</v>
      </c>
      <c r="BL1583" s="18" t="s">
        <v>178</v>
      </c>
      <c r="BM1583" s="199" t="s">
        <v>2609</v>
      </c>
    </row>
    <row r="1584" spans="1:65" s="2" customFormat="1" ht="16.5" customHeight="1">
      <c r="A1584" s="35"/>
      <c r="B1584" s="36"/>
      <c r="C1584" s="188" t="s">
        <v>1567</v>
      </c>
      <c r="D1584" s="188" t="s">
        <v>139</v>
      </c>
      <c r="E1584" s="189" t="s">
        <v>2610</v>
      </c>
      <c r="F1584" s="190" t="s">
        <v>2611</v>
      </c>
      <c r="G1584" s="191" t="s">
        <v>216</v>
      </c>
      <c r="H1584" s="192">
        <v>561</v>
      </c>
      <c r="I1584" s="193"/>
      <c r="J1584" s="194">
        <f>ROUND(I1584*H1584,2)</f>
        <v>0</v>
      </c>
      <c r="K1584" s="190" t="s">
        <v>143</v>
      </c>
      <c r="L1584" s="40"/>
      <c r="M1584" s="195" t="s">
        <v>19</v>
      </c>
      <c r="N1584" s="196" t="s">
        <v>46</v>
      </c>
      <c r="O1584" s="65"/>
      <c r="P1584" s="197">
        <f>O1584*H1584</f>
        <v>0</v>
      </c>
      <c r="Q1584" s="197">
        <v>0</v>
      </c>
      <c r="R1584" s="197">
        <f>Q1584*H1584</f>
        <v>0</v>
      </c>
      <c r="S1584" s="197">
        <v>0</v>
      </c>
      <c r="T1584" s="198">
        <f>S1584*H1584</f>
        <v>0</v>
      </c>
      <c r="U1584" s="35"/>
      <c r="V1584" s="35"/>
      <c r="W1584" s="35"/>
      <c r="X1584" s="35"/>
      <c r="Y1584" s="35"/>
      <c r="Z1584" s="35"/>
      <c r="AA1584" s="35"/>
      <c r="AB1584" s="35"/>
      <c r="AC1584" s="35"/>
      <c r="AD1584" s="35"/>
      <c r="AE1584" s="35"/>
      <c r="AR1584" s="199" t="s">
        <v>178</v>
      </c>
      <c r="AT1584" s="199" t="s">
        <v>139</v>
      </c>
      <c r="AU1584" s="199" t="s">
        <v>85</v>
      </c>
      <c r="AY1584" s="18" t="s">
        <v>137</v>
      </c>
      <c r="BE1584" s="200">
        <f>IF(N1584="základní",J1584,0)</f>
        <v>0</v>
      </c>
      <c r="BF1584" s="200">
        <f>IF(N1584="snížená",J1584,0)</f>
        <v>0</v>
      </c>
      <c r="BG1584" s="200">
        <f>IF(N1584="zákl. přenesená",J1584,0)</f>
        <v>0</v>
      </c>
      <c r="BH1584" s="200">
        <f>IF(N1584="sníž. přenesená",J1584,0)</f>
        <v>0</v>
      </c>
      <c r="BI1584" s="200">
        <f>IF(N1584="nulová",J1584,0)</f>
        <v>0</v>
      </c>
      <c r="BJ1584" s="18" t="s">
        <v>83</v>
      </c>
      <c r="BK1584" s="200">
        <f>ROUND(I1584*H1584,2)</f>
        <v>0</v>
      </c>
      <c r="BL1584" s="18" t="s">
        <v>178</v>
      </c>
      <c r="BM1584" s="199" t="s">
        <v>2612</v>
      </c>
    </row>
    <row r="1585" spans="1:65" s="2" customFormat="1" ht="21.75" customHeight="1">
      <c r="A1585" s="35"/>
      <c r="B1585" s="36"/>
      <c r="C1585" s="188" t="s">
        <v>2613</v>
      </c>
      <c r="D1585" s="188" t="s">
        <v>139</v>
      </c>
      <c r="E1585" s="189" t="s">
        <v>2614</v>
      </c>
      <c r="F1585" s="190" t="s">
        <v>2615</v>
      </c>
      <c r="G1585" s="191" t="s">
        <v>216</v>
      </c>
      <c r="H1585" s="192">
        <v>77.32</v>
      </c>
      <c r="I1585" s="193"/>
      <c r="J1585" s="194">
        <f>ROUND(I1585*H1585,2)</f>
        <v>0</v>
      </c>
      <c r="K1585" s="190" t="s">
        <v>143</v>
      </c>
      <c r="L1585" s="40"/>
      <c r="M1585" s="195" t="s">
        <v>19</v>
      </c>
      <c r="N1585" s="196" t="s">
        <v>46</v>
      </c>
      <c r="O1585" s="65"/>
      <c r="P1585" s="197">
        <f>O1585*H1585</f>
        <v>0</v>
      </c>
      <c r="Q1585" s="197">
        <v>0</v>
      </c>
      <c r="R1585" s="197">
        <f>Q1585*H1585</f>
        <v>0</v>
      </c>
      <c r="S1585" s="197">
        <v>0</v>
      </c>
      <c r="T1585" s="198">
        <f>S1585*H1585</f>
        <v>0</v>
      </c>
      <c r="U1585" s="35"/>
      <c r="V1585" s="35"/>
      <c r="W1585" s="35"/>
      <c r="X1585" s="35"/>
      <c r="Y1585" s="35"/>
      <c r="Z1585" s="35"/>
      <c r="AA1585" s="35"/>
      <c r="AB1585" s="35"/>
      <c r="AC1585" s="35"/>
      <c r="AD1585" s="35"/>
      <c r="AE1585" s="35"/>
      <c r="AR1585" s="199" t="s">
        <v>178</v>
      </c>
      <c r="AT1585" s="199" t="s">
        <v>139</v>
      </c>
      <c r="AU1585" s="199" t="s">
        <v>85</v>
      </c>
      <c r="AY1585" s="18" t="s">
        <v>137</v>
      </c>
      <c r="BE1585" s="200">
        <f>IF(N1585="základní",J1585,0)</f>
        <v>0</v>
      </c>
      <c r="BF1585" s="200">
        <f>IF(N1585="snížená",J1585,0)</f>
        <v>0</v>
      </c>
      <c r="BG1585" s="200">
        <f>IF(N1585="zákl. přenesená",J1585,0)</f>
        <v>0</v>
      </c>
      <c r="BH1585" s="200">
        <f>IF(N1585="sníž. přenesená",J1585,0)</f>
        <v>0</v>
      </c>
      <c r="BI1585" s="200">
        <f>IF(N1585="nulová",J1585,0)</f>
        <v>0</v>
      </c>
      <c r="BJ1585" s="18" t="s">
        <v>83</v>
      </c>
      <c r="BK1585" s="200">
        <f>ROUND(I1585*H1585,2)</f>
        <v>0</v>
      </c>
      <c r="BL1585" s="18" t="s">
        <v>178</v>
      </c>
      <c r="BM1585" s="199" t="s">
        <v>2616</v>
      </c>
    </row>
    <row r="1586" spans="2:51" s="15" customFormat="1" ht="11.25">
      <c r="B1586" s="224"/>
      <c r="C1586" s="225"/>
      <c r="D1586" s="203" t="s">
        <v>145</v>
      </c>
      <c r="E1586" s="226" t="s">
        <v>19</v>
      </c>
      <c r="F1586" s="227" t="s">
        <v>2617</v>
      </c>
      <c r="G1586" s="225"/>
      <c r="H1586" s="226" t="s">
        <v>19</v>
      </c>
      <c r="I1586" s="228"/>
      <c r="J1586" s="225"/>
      <c r="K1586" s="225"/>
      <c r="L1586" s="229"/>
      <c r="M1586" s="230"/>
      <c r="N1586" s="231"/>
      <c r="O1586" s="231"/>
      <c r="P1586" s="231"/>
      <c r="Q1586" s="231"/>
      <c r="R1586" s="231"/>
      <c r="S1586" s="231"/>
      <c r="T1586" s="232"/>
      <c r="AT1586" s="233" t="s">
        <v>145</v>
      </c>
      <c r="AU1586" s="233" t="s">
        <v>85</v>
      </c>
      <c r="AV1586" s="15" t="s">
        <v>83</v>
      </c>
      <c r="AW1586" s="15" t="s">
        <v>35</v>
      </c>
      <c r="AX1586" s="15" t="s">
        <v>75</v>
      </c>
      <c r="AY1586" s="233" t="s">
        <v>137</v>
      </c>
    </row>
    <row r="1587" spans="2:51" s="13" customFormat="1" ht="11.25">
      <c r="B1587" s="201"/>
      <c r="C1587" s="202"/>
      <c r="D1587" s="203" t="s">
        <v>145</v>
      </c>
      <c r="E1587" s="204" t="s">
        <v>19</v>
      </c>
      <c r="F1587" s="205" t="s">
        <v>2618</v>
      </c>
      <c r="G1587" s="202"/>
      <c r="H1587" s="206">
        <v>77.32</v>
      </c>
      <c r="I1587" s="207"/>
      <c r="J1587" s="202"/>
      <c r="K1587" s="202"/>
      <c r="L1587" s="208"/>
      <c r="M1587" s="209"/>
      <c r="N1587" s="210"/>
      <c r="O1587" s="210"/>
      <c r="P1587" s="210"/>
      <c r="Q1587" s="210"/>
      <c r="R1587" s="210"/>
      <c r="S1587" s="210"/>
      <c r="T1587" s="211"/>
      <c r="AT1587" s="212" t="s">
        <v>145</v>
      </c>
      <c r="AU1587" s="212" t="s">
        <v>85</v>
      </c>
      <c r="AV1587" s="13" t="s">
        <v>85</v>
      </c>
      <c r="AW1587" s="13" t="s">
        <v>35</v>
      </c>
      <c r="AX1587" s="13" t="s">
        <v>75</v>
      </c>
      <c r="AY1587" s="212" t="s">
        <v>137</v>
      </c>
    </row>
    <row r="1588" spans="2:51" s="14" customFormat="1" ht="11.25">
      <c r="B1588" s="213"/>
      <c r="C1588" s="214"/>
      <c r="D1588" s="203" t="s">
        <v>145</v>
      </c>
      <c r="E1588" s="215" t="s">
        <v>19</v>
      </c>
      <c r="F1588" s="216" t="s">
        <v>147</v>
      </c>
      <c r="G1588" s="214"/>
      <c r="H1588" s="217">
        <v>77.32</v>
      </c>
      <c r="I1588" s="218"/>
      <c r="J1588" s="214"/>
      <c r="K1588" s="214"/>
      <c r="L1588" s="219"/>
      <c r="M1588" s="220"/>
      <c r="N1588" s="221"/>
      <c r="O1588" s="221"/>
      <c r="P1588" s="221"/>
      <c r="Q1588" s="221"/>
      <c r="R1588" s="221"/>
      <c r="S1588" s="221"/>
      <c r="T1588" s="222"/>
      <c r="AT1588" s="223" t="s">
        <v>145</v>
      </c>
      <c r="AU1588" s="223" t="s">
        <v>85</v>
      </c>
      <c r="AV1588" s="14" t="s">
        <v>144</v>
      </c>
      <c r="AW1588" s="14" t="s">
        <v>35</v>
      </c>
      <c r="AX1588" s="14" t="s">
        <v>83</v>
      </c>
      <c r="AY1588" s="223" t="s">
        <v>137</v>
      </c>
    </row>
    <row r="1589" spans="1:65" s="2" customFormat="1" ht="16.5" customHeight="1">
      <c r="A1589" s="35"/>
      <c r="B1589" s="36"/>
      <c r="C1589" s="188" t="s">
        <v>1570</v>
      </c>
      <c r="D1589" s="188" t="s">
        <v>139</v>
      </c>
      <c r="E1589" s="189" t="s">
        <v>2619</v>
      </c>
      <c r="F1589" s="190" t="s">
        <v>2620</v>
      </c>
      <c r="G1589" s="191" t="s">
        <v>216</v>
      </c>
      <c r="H1589" s="192">
        <v>77.32</v>
      </c>
      <c r="I1589" s="193"/>
      <c r="J1589" s="194">
        <f>ROUND(I1589*H1589,2)</f>
        <v>0</v>
      </c>
      <c r="K1589" s="190" t="s">
        <v>143</v>
      </c>
      <c r="L1589" s="40"/>
      <c r="M1589" s="195" t="s">
        <v>19</v>
      </c>
      <c r="N1589" s="196" t="s">
        <v>46</v>
      </c>
      <c r="O1589" s="65"/>
      <c r="P1589" s="197">
        <f>O1589*H1589</f>
        <v>0</v>
      </c>
      <c r="Q1589" s="197">
        <v>0</v>
      </c>
      <c r="R1589" s="197">
        <f>Q1589*H1589</f>
        <v>0</v>
      </c>
      <c r="S1589" s="197">
        <v>0</v>
      </c>
      <c r="T1589" s="198">
        <f>S1589*H1589</f>
        <v>0</v>
      </c>
      <c r="U1589" s="35"/>
      <c r="V1589" s="35"/>
      <c r="W1589" s="35"/>
      <c r="X1589" s="35"/>
      <c r="Y1589" s="35"/>
      <c r="Z1589" s="35"/>
      <c r="AA1589" s="35"/>
      <c r="AB1589" s="35"/>
      <c r="AC1589" s="35"/>
      <c r="AD1589" s="35"/>
      <c r="AE1589" s="35"/>
      <c r="AR1589" s="199" t="s">
        <v>178</v>
      </c>
      <c r="AT1589" s="199" t="s">
        <v>139</v>
      </c>
      <c r="AU1589" s="199" t="s">
        <v>85</v>
      </c>
      <c r="AY1589" s="18" t="s">
        <v>137</v>
      </c>
      <c r="BE1589" s="200">
        <f>IF(N1589="základní",J1589,0)</f>
        <v>0</v>
      </c>
      <c r="BF1589" s="200">
        <f>IF(N1589="snížená",J1589,0)</f>
        <v>0</v>
      </c>
      <c r="BG1589" s="200">
        <f>IF(N1589="zákl. přenesená",J1589,0)</f>
        <v>0</v>
      </c>
      <c r="BH1589" s="200">
        <f>IF(N1589="sníž. přenesená",J1589,0)</f>
        <v>0</v>
      </c>
      <c r="BI1589" s="200">
        <f>IF(N1589="nulová",J1589,0)</f>
        <v>0</v>
      </c>
      <c r="BJ1589" s="18" t="s">
        <v>83</v>
      </c>
      <c r="BK1589" s="200">
        <f>ROUND(I1589*H1589,2)</f>
        <v>0</v>
      </c>
      <c r="BL1589" s="18" t="s">
        <v>178</v>
      </c>
      <c r="BM1589" s="199" t="s">
        <v>2621</v>
      </c>
    </row>
    <row r="1590" spans="2:51" s="15" customFormat="1" ht="11.25">
      <c r="B1590" s="224"/>
      <c r="C1590" s="225"/>
      <c r="D1590" s="203" t="s">
        <v>145</v>
      </c>
      <c r="E1590" s="226" t="s">
        <v>19</v>
      </c>
      <c r="F1590" s="227" t="s">
        <v>2617</v>
      </c>
      <c r="G1590" s="225"/>
      <c r="H1590" s="226" t="s">
        <v>19</v>
      </c>
      <c r="I1590" s="228"/>
      <c r="J1590" s="225"/>
      <c r="K1590" s="225"/>
      <c r="L1590" s="229"/>
      <c r="M1590" s="230"/>
      <c r="N1590" s="231"/>
      <c r="O1590" s="231"/>
      <c r="P1590" s="231"/>
      <c r="Q1590" s="231"/>
      <c r="R1590" s="231"/>
      <c r="S1590" s="231"/>
      <c r="T1590" s="232"/>
      <c r="AT1590" s="233" t="s">
        <v>145</v>
      </c>
      <c r="AU1590" s="233" t="s">
        <v>85</v>
      </c>
      <c r="AV1590" s="15" t="s">
        <v>83</v>
      </c>
      <c r="AW1590" s="15" t="s">
        <v>35</v>
      </c>
      <c r="AX1590" s="15" t="s">
        <v>75</v>
      </c>
      <c r="AY1590" s="233" t="s">
        <v>137</v>
      </c>
    </row>
    <row r="1591" spans="2:51" s="13" customFormat="1" ht="11.25">
      <c r="B1591" s="201"/>
      <c r="C1591" s="202"/>
      <c r="D1591" s="203" t="s">
        <v>145</v>
      </c>
      <c r="E1591" s="204" t="s">
        <v>19</v>
      </c>
      <c r="F1591" s="205" t="s">
        <v>2622</v>
      </c>
      <c r="G1591" s="202"/>
      <c r="H1591" s="206">
        <v>2.8</v>
      </c>
      <c r="I1591" s="207"/>
      <c r="J1591" s="202"/>
      <c r="K1591" s="202"/>
      <c r="L1591" s="208"/>
      <c r="M1591" s="209"/>
      <c r="N1591" s="210"/>
      <c r="O1591" s="210"/>
      <c r="P1591" s="210"/>
      <c r="Q1591" s="210"/>
      <c r="R1591" s="210"/>
      <c r="S1591" s="210"/>
      <c r="T1591" s="211"/>
      <c r="AT1591" s="212" t="s">
        <v>145</v>
      </c>
      <c r="AU1591" s="212" t="s">
        <v>85</v>
      </c>
      <c r="AV1591" s="13" t="s">
        <v>85</v>
      </c>
      <c r="AW1591" s="13" t="s">
        <v>35</v>
      </c>
      <c r="AX1591" s="13" t="s">
        <v>75</v>
      </c>
      <c r="AY1591" s="212" t="s">
        <v>137</v>
      </c>
    </row>
    <row r="1592" spans="2:51" s="13" customFormat="1" ht="11.25">
      <c r="B1592" s="201"/>
      <c r="C1592" s="202"/>
      <c r="D1592" s="203" t="s">
        <v>145</v>
      </c>
      <c r="E1592" s="204" t="s">
        <v>19</v>
      </c>
      <c r="F1592" s="205" t="s">
        <v>2623</v>
      </c>
      <c r="G1592" s="202"/>
      <c r="H1592" s="206">
        <v>56.34</v>
      </c>
      <c r="I1592" s="207"/>
      <c r="J1592" s="202"/>
      <c r="K1592" s="202"/>
      <c r="L1592" s="208"/>
      <c r="M1592" s="209"/>
      <c r="N1592" s="210"/>
      <c r="O1592" s="210"/>
      <c r="P1592" s="210"/>
      <c r="Q1592" s="210"/>
      <c r="R1592" s="210"/>
      <c r="S1592" s="210"/>
      <c r="T1592" s="211"/>
      <c r="AT1592" s="212" t="s">
        <v>145</v>
      </c>
      <c r="AU1592" s="212" t="s">
        <v>85</v>
      </c>
      <c r="AV1592" s="13" t="s">
        <v>85</v>
      </c>
      <c r="AW1592" s="13" t="s">
        <v>35</v>
      </c>
      <c r="AX1592" s="13" t="s">
        <v>75</v>
      </c>
      <c r="AY1592" s="212" t="s">
        <v>137</v>
      </c>
    </row>
    <row r="1593" spans="2:51" s="13" customFormat="1" ht="11.25">
      <c r="B1593" s="201"/>
      <c r="C1593" s="202"/>
      <c r="D1593" s="203" t="s">
        <v>145</v>
      </c>
      <c r="E1593" s="204" t="s">
        <v>19</v>
      </c>
      <c r="F1593" s="205" t="s">
        <v>2624</v>
      </c>
      <c r="G1593" s="202"/>
      <c r="H1593" s="206">
        <v>18.18</v>
      </c>
      <c r="I1593" s="207"/>
      <c r="J1593" s="202"/>
      <c r="K1593" s="202"/>
      <c r="L1593" s="208"/>
      <c r="M1593" s="209"/>
      <c r="N1593" s="210"/>
      <c r="O1593" s="210"/>
      <c r="P1593" s="210"/>
      <c r="Q1593" s="210"/>
      <c r="R1593" s="210"/>
      <c r="S1593" s="210"/>
      <c r="T1593" s="211"/>
      <c r="AT1593" s="212" t="s">
        <v>145</v>
      </c>
      <c r="AU1593" s="212" t="s">
        <v>85</v>
      </c>
      <c r="AV1593" s="13" t="s">
        <v>85</v>
      </c>
      <c r="AW1593" s="13" t="s">
        <v>35</v>
      </c>
      <c r="AX1593" s="13" t="s">
        <v>75</v>
      </c>
      <c r="AY1593" s="212" t="s">
        <v>137</v>
      </c>
    </row>
    <row r="1594" spans="2:51" s="14" customFormat="1" ht="11.25">
      <c r="B1594" s="213"/>
      <c r="C1594" s="214"/>
      <c r="D1594" s="203" t="s">
        <v>145</v>
      </c>
      <c r="E1594" s="215" t="s">
        <v>19</v>
      </c>
      <c r="F1594" s="216" t="s">
        <v>147</v>
      </c>
      <c r="G1594" s="214"/>
      <c r="H1594" s="217">
        <v>77.32</v>
      </c>
      <c r="I1594" s="218"/>
      <c r="J1594" s="214"/>
      <c r="K1594" s="214"/>
      <c r="L1594" s="219"/>
      <c r="M1594" s="220"/>
      <c r="N1594" s="221"/>
      <c r="O1594" s="221"/>
      <c r="P1594" s="221"/>
      <c r="Q1594" s="221"/>
      <c r="R1594" s="221"/>
      <c r="S1594" s="221"/>
      <c r="T1594" s="222"/>
      <c r="AT1594" s="223" t="s">
        <v>145</v>
      </c>
      <c r="AU1594" s="223" t="s">
        <v>85</v>
      </c>
      <c r="AV1594" s="14" t="s">
        <v>144</v>
      </c>
      <c r="AW1594" s="14" t="s">
        <v>35</v>
      </c>
      <c r="AX1594" s="14" t="s">
        <v>83</v>
      </c>
      <c r="AY1594" s="223" t="s">
        <v>137</v>
      </c>
    </row>
    <row r="1595" spans="1:65" s="2" customFormat="1" ht="16.5" customHeight="1">
      <c r="A1595" s="35"/>
      <c r="B1595" s="36"/>
      <c r="C1595" s="188" t="s">
        <v>2625</v>
      </c>
      <c r="D1595" s="188" t="s">
        <v>139</v>
      </c>
      <c r="E1595" s="189" t="s">
        <v>2626</v>
      </c>
      <c r="F1595" s="190" t="s">
        <v>2627</v>
      </c>
      <c r="G1595" s="191" t="s">
        <v>216</v>
      </c>
      <c r="H1595" s="192">
        <v>77.32</v>
      </c>
      <c r="I1595" s="193"/>
      <c r="J1595" s="194">
        <f>ROUND(I1595*H1595,2)</f>
        <v>0</v>
      </c>
      <c r="K1595" s="190" t="s">
        <v>143</v>
      </c>
      <c r="L1595" s="40"/>
      <c r="M1595" s="195" t="s">
        <v>19</v>
      </c>
      <c r="N1595" s="196" t="s">
        <v>46</v>
      </c>
      <c r="O1595" s="65"/>
      <c r="P1595" s="197">
        <f>O1595*H1595</f>
        <v>0</v>
      </c>
      <c r="Q1595" s="197">
        <v>0</v>
      </c>
      <c r="R1595" s="197">
        <f>Q1595*H1595</f>
        <v>0</v>
      </c>
      <c r="S1595" s="197">
        <v>0</v>
      </c>
      <c r="T1595" s="198">
        <f>S1595*H1595</f>
        <v>0</v>
      </c>
      <c r="U1595" s="35"/>
      <c r="V1595" s="35"/>
      <c r="W1595" s="35"/>
      <c r="X1595" s="35"/>
      <c r="Y1595" s="35"/>
      <c r="Z1595" s="35"/>
      <c r="AA1595" s="35"/>
      <c r="AB1595" s="35"/>
      <c r="AC1595" s="35"/>
      <c r="AD1595" s="35"/>
      <c r="AE1595" s="35"/>
      <c r="AR1595" s="199" t="s">
        <v>178</v>
      </c>
      <c r="AT1595" s="199" t="s">
        <v>139</v>
      </c>
      <c r="AU1595" s="199" t="s">
        <v>85</v>
      </c>
      <c r="AY1595" s="18" t="s">
        <v>137</v>
      </c>
      <c r="BE1595" s="200">
        <f>IF(N1595="základní",J1595,0)</f>
        <v>0</v>
      </c>
      <c r="BF1595" s="200">
        <f>IF(N1595="snížená",J1595,0)</f>
        <v>0</v>
      </c>
      <c r="BG1595" s="200">
        <f>IF(N1595="zákl. přenesená",J1595,0)</f>
        <v>0</v>
      </c>
      <c r="BH1595" s="200">
        <f>IF(N1595="sníž. přenesená",J1595,0)</f>
        <v>0</v>
      </c>
      <c r="BI1595" s="200">
        <f>IF(N1595="nulová",J1595,0)</f>
        <v>0</v>
      </c>
      <c r="BJ1595" s="18" t="s">
        <v>83</v>
      </c>
      <c r="BK1595" s="200">
        <f>ROUND(I1595*H1595,2)</f>
        <v>0</v>
      </c>
      <c r="BL1595" s="18" t="s">
        <v>178</v>
      </c>
      <c r="BM1595" s="199" t="s">
        <v>2628</v>
      </c>
    </row>
    <row r="1596" spans="2:51" s="15" customFormat="1" ht="11.25">
      <c r="B1596" s="224"/>
      <c r="C1596" s="225"/>
      <c r="D1596" s="203" t="s">
        <v>145</v>
      </c>
      <c r="E1596" s="226" t="s">
        <v>19</v>
      </c>
      <c r="F1596" s="227" t="s">
        <v>2617</v>
      </c>
      <c r="G1596" s="225"/>
      <c r="H1596" s="226" t="s">
        <v>19</v>
      </c>
      <c r="I1596" s="228"/>
      <c r="J1596" s="225"/>
      <c r="K1596" s="225"/>
      <c r="L1596" s="229"/>
      <c r="M1596" s="230"/>
      <c r="N1596" s="231"/>
      <c r="O1596" s="231"/>
      <c r="P1596" s="231"/>
      <c r="Q1596" s="231"/>
      <c r="R1596" s="231"/>
      <c r="S1596" s="231"/>
      <c r="T1596" s="232"/>
      <c r="AT1596" s="233" t="s">
        <v>145</v>
      </c>
      <c r="AU1596" s="233" t="s">
        <v>85</v>
      </c>
      <c r="AV1596" s="15" t="s">
        <v>83</v>
      </c>
      <c r="AW1596" s="15" t="s">
        <v>35</v>
      </c>
      <c r="AX1596" s="15" t="s">
        <v>75</v>
      </c>
      <c r="AY1596" s="233" t="s">
        <v>137</v>
      </c>
    </row>
    <row r="1597" spans="2:51" s="13" customFormat="1" ht="11.25">
      <c r="B1597" s="201"/>
      <c r="C1597" s="202"/>
      <c r="D1597" s="203" t="s">
        <v>145</v>
      </c>
      <c r="E1597" s="204" t="s">
        <v>19</v>
      </c>
      <c r="F1597" s="205" t="s">
        <v>2618</v>
      </c>
      <c r="G1597" s="202"/>
      <c r="H1597" s="206">
        <v>77.32</v>
      </c>
      <c r="I1597" s="207"/>
      <c r="J1597" s="202"/>
      <c r="K1597" s="202"/>
      <c r="L1597" s="208"/>
      <c r="M1597" s="209"/>
      <c r="N1597" s="210"/>
      <c r="O1597" s="210"/>
      <c r="P1597" s="210"/>
      <c r="Q1597" s="210"/>
      <c r="R1597" s="210"/>
      <c r="S1597" s="210"/>
      <c r="T1597" s="211"/>
      <c r="AT1597" s="212" t="s">
        <v>145</v>
      </c>
      <c r="AU1597" s="212" t="s">
        <v>85</v>
      </c>
      <c r="AV1597" s="13" t="s">
        <v>85</v>
      </c>
      <c r="AW1597" s="13" t="s">
        <v>35</v>
      </c>
      <c r="AX1597" s="13" t="s">
        <v>75</v>
      </c>
      <c r="AY1597" s="212" t="s">
        <v>137</v>
      </c>
    </row>
    <row r="1598" spans="2:51" s="14" customFormat="1" ht="11.25">
      <c r="B1598" s="213"/>
      <c r="C1598" s="214"/>
      <c r="D1598" s="203" t="s">
        <v>145</v>
      </c>
      <c r="E1598" s="215" t="s">
        <v>19</v>
      </c>
      <c r="F1598" s="216" t="s">
        <v>147</v>
      </c>
      <c r="G1598" s="214"/>
      <c r="H1598" s="217">
        <v>77.32</v>
      </c>
      <c r="I1598" s="218"/>
      <c r="J1598" s="214"/>
      <c r="K1598" s="214"/>
      <c r="L1598" s="219"/>
      <c r="M1598" s="220"/>
      <c r="N1598" s="221"/>
      <c r="O1598" s="221"/>
      <c r="P1598" s="221"/>
      <c r="Q1598" s="221"/>
      <c r="R1598" s="221"/>
      <c r="S1598" s="221"/>
      <c r="T1598" s="222"/>
      <c r="AT1598" s="223" t="s">
        <v>145</v>
      </c>
      <c r="AU1598" s="223" t="s">
        <v>85</v>
      </c>
      <c r="AV1598" s="14" t="s">
        <v>144</v>
      </c>
      <c r="AW1598" s="14" t="s">
        <v>35</v>
      </c>
      <c r="AX1598" s="14" t="s">
        <v>83</v>
      </c>
      <c r="AY1598" s="223" t="s">
        <v>137</v>
      </c>
    </row>
    <row r="1599" spans="1:65" s="2" customFormat="1" ht="16.5" customHeight="1">
      <c r="A1599" s="35"/>
      <c r="B1599" s="36"/>
      <c r="C1599" s="188" t="s">
        <v>1574</v>
      </c>
      <c r="D1599" s="188" t="s">
        <v>139</v>
      </c>
      <c r="E1599" s="189" t="s">
        <v>2629</v>
      </c>
      <c r="F1599" s="190" t="s">
        <v>2630</v>
      </c>
      <c r="G1599" s="191" t="s">
        <v>216</v>
      </c>
      <c r="H1599" s="192">
        <v>77.32</v>
      </c>
      <c r="I1599" s="193"/>
      <c r="J1599" s="194">
        <f>ROUND(I1599*H1599,2)</f>
        <v>0</v>
      </c>
      <c r="K1599" s="190" t="s">
        <v>19</v>
      </c>
      <c r="L1599" s="40"/>
      <c r="M1599" s="195" t="s">
        <v>19</v>
      </c>
      <c r="N1599" s="196" t="s">
        <v>46</v>
      </c>
      <c r="O1599" s="65"/>
      <c r="P1599" s="197">
        <f>O1599*H1599</f>
        <v>0</v>
      </c>
      <c r="Q1599" s="197">
        <v>0</v>
      </c>
      <c r="R1599" s="197">
        <f>Q1599*H1599</f>
        <v>0</v>
      </c>
      <c r="S1599" s="197">
        <v>0</v>
      </c>
      <c r="T1599" s="198">
        <f>S1599*H1599</f>
        <v>0</v>
      </c>
      <c r="U1599" s="35"/>
      <c r="V1599" s="35"/>
      <c r="W1599" s="35"/>
      <c r="X1599" s="35"/>
      <c r="Y1599" s="35"/>
      <c r="Z1599" s="35"/>
      <c r="AA1599" s="35"/>
      <c r="AB1599" s="35"/>
      <c r="AC1599" s="35"/>
      <c r="AD1599" s="35"/>
      <c r="AE1599" s="35"/>
      <c r="AR1599" s="199" t="s">
        <v>178</v>
      </c>
      <c r="AT1599" s="199" t="s">
        <v>139</v>
      </c>
      <c r="AU1599" s="199" t="s">
        <v>85</v>
      </c>
      <c r="AY1599" s="18" t="s">
        <v>137</v>
      </c>
      <c r="BE1599" s="200">
        <f>IF(N1599="základní",J1599,0)</f>
        <v>0</v>
      </c>
      <c r="BF1599" s="200">
        <f>IF(N1599="snížená",J1599,0)</f>
        <v>0</v>
      </c>
      <c r="BG1599" s="200">
        <f>IF(N1599="zákl. přenesená",J1599,0)</f>
        <v>0</v>
      </c>
      <c r="BH1599" s="200">
        <f>IF(N1599="sníž. přenesená",J1599,0)</f>
        <v>0</v>
      </c>
      <c r="BI1599" s="200">
        <f>IF(N1599="nulová",J1599,0)</f>
        <v>0</v>
      </c>
      <c r="BJ1599" s="18" t="s">
        <v>83</v>
      </c>
      <c r="BK1599" s="200">
        <f>ROUND(I1599*H1599,2)</f>
        <v>0</v>
      </c>
      <c r="BL1599" s="18" t="s">
        <v>178</v>
      </c>
      <c r="BM1599" s="199" t="s">
        <v>2631</v>
      </c>
    </row>
    <row r="1600" spans="2:51" s="15" customFormat="1" ht="11.25">
      <c r="B1600" s="224"/>
      <c r="C1600" s="225"/>
      <c r="D1600" s="203" t="s">
        <v>145</v>
      </c>
      <c r="E1600" s="226" t="s">
        <v>19</v>
      </c>
      <c r="F1600" s="227" t="s">
        <v>2617</v>
      </c>
      <c r="G1600" s="225"/>
      <c r="H1600" s="226" t="s">
        <v>19</v>
      </c>
      <c r="I1600" s="228"/>
      <c r="J1600" s="225"/>
      <c r="K1600" s="225"/>
      <c r="L1600" s="229"/>
      <c r="M1600" s="230"/>
      <c r="N1600" s="231"/>
      <c r="O1600" s="231"/>
      <c r="P1600" s="231"/>
      <c r="Q1600" s="231"/>
      <c r="R1600" s="231"/>
      <c r="S1600" s="231"/>
      <c r="T1600" s="232"/>
      <c r="AT1600" s="233" t="s">
        <v>145</v>
      </c>
      <c r="AU1600" s="233" t="s">
        <v>85</v>
      </c>
      <c r="AV1600" s="15" t="s">
        <v>83</v>
      </c>
      <c r="AW1600" s="15" t="s">
        <v>35</v>
      </c>
      <c r="AX1600" s="15" t="s">
        <v>75</v>
      </c>
      <c r="AY1600" s="233" t="s">
        <v>137</v>
      </c>
    </row>
    <row r="1601" spans="2:51" s="13" customFormat="1" ht="11.25">
      <c r="B1601" s="201"/>
      <c r="C1601" s="202"/>
      <c r="D1601" s="203" t="s">
        <v>145</v>
      </c>
      <c r="E1601" s="204" t="s">
        <v>19</v>
      </c>
      <c r="F1601" s="205" t="s">
        <v>2618</v>
      </c>
      <c r="G1601" s="202"/>
      <c r="H1601" s="206">
        <v>77.32</v>
      </c>
      <c r="I1601" s="207"/>
      <c r="J1601" s="202"/>
      <c r="K1601" s="202"/>
      <c r="L1601" s="208"/>
      <c r="M1601" s="209"/>
      <c r="N1601" s="210"/>
      <c r="O1601" s="210"/>
      <c r="P1601" s="210"/>
      <c r="Q1601" s="210"/>
      <c r="R1601" s="210"/>
      <c r="S1601" s="210"/>
      <c r="T1601" s="211"/>
      <c r="AT1601" s="212" t="s">
        <v>145</v>
      </c>
      <c r="AU1601" s="212" t="s">
        <v>85</v>
      </c>
      <c r="AV1601" s="13" t="s">
        <v>85</v>
      </c>
      <c r="AW1601" s="13" t="s">
        <v>35</v>
      </c>
      <c r="AX1601" s="13" t="s">
        <v>75</v>
      </c>
      <c r="AY1601" s="212" t="s">
        <v>137</v>
      </c>
    </row>
    <row r="1602" spans="2:51" s="14" customFormat="1" ht="11.25">
      <c r="B1602" s="213"/>
      <c r="C1602" s="214"/>
      <c r="D1602" s="203" t="s">
        <v>145</v>
      </c>
      <c r="E1602" s="215" t="s">
        <v>19</v>
      </c>
      <c r="F1602" s="216" t="s">
        <v>147</v>
      </c>
      <c r="G1602" s="214"/>
      <c r="H1602" s="217">
        <v>77.32</v>
      </c>
      <c r="I1602" s="218"/>
      <c r="J1602" s="214"/>
      <c r="K1602" s="214"/>
      <c r="L1602" s="219"/>
      <c r="M1602" s="220"/>
      <c r="N1602" s="221"/>
      <c r="O1602" s="221"/>
      <c r="P1602" s="221"/>
      <c r="Q1602" s="221"/>
      <c r="R1602" s="221"/>
      <c r="S1602" s="221"/>
      <c r="T1602" s="222"/>
      <c r="AT1602" s="223" t="s">
        <v>145</v>
      </c>
      <c r="AU1602" s="223" t="s">
        <v>85</v>
      </c>
      <c r="AV1602" s="14" t="s">
        <v>144</v>
      </c>
      <c r="AW1602" s="14" t="s">
        <v>35</v>
      </c>
      <c r="AX1602" s="14" t="s">
        <v>83</v>
      </c>
      <c r="AY1602" s="223" t="s">
        <v>137</v>
      </c>
    </row>
    <row r="1603" spans="1:65" s="2" customFormat="1" ht="16.5" customHeight="1">
      <c r="A1603" s="35"/>
      <c r="B1603" s="36"/>
      <c r="C1603" s="188" t="s">
        <v>2632</v>
      </c>
      <c r="D1603" s="188" t="s">
        <v>139</v>
      </c>
      <c r="E1603" s="189" t="s">
        <v>2633</v>
      </c>
      <c r="F1603" s="190" t="s">
        <v>2634</v>
      </c>
      <c r="G1603" s="191" t="s">
        <v>216</v>
      </c>
      <c r="H1603" s="192">
        <v>643.572</v>
      </c>
      <c r="I1603" s="193"/>
      <c r="J1603" s="194">
        <f>ROUND(I1603*H1603,2)</f>
        <v>0</v>
      </c>
      <c r="K1603" s="190" t="s">
        <v>143</v>
      </c>
      <c r="L1603" s="40"/>
      <c r="M1603" s="195" t="s">
        <v>19</v>
      </c>
      <c r="N1603" s="196" t="s">
        <v>46</v>
      </c>
      <c r="O1603" s="65"/>
      <c r="P1603" s="197">
        <f>O1603*H1603</f>
        <v>0</v>
      </c>
      <c r="Q1603" s="197">
        <v>0</v>
      </c>
      <c r="R1603" s="197">
        <f>Q1603*H1603</f>
        <v>0</v>
      </c>
      <c r="S1603" s="197">
        <v>0</v>
      </c>
      <c r="T1603" s="198">
        <f>S1603*H1603</f>
        <v>0</v>
      </c>
      <c r="U1603" s="35"/>
      <c r="V1603" s="35"/>
      <c r="W1603" s="35"/>
      <c r="X1603" s="35"/>
      <c r="Y1603" s="35"/>
      <c r="Z1603" s="35"/>
      <c r="AA1603" s="35"/>
      <c r="AB1603" s="35"/>
      <c r="AC1603" s="35"/>
      <c r="AD1603" s="35"/>
      <c r="AE1603" s="35"/>
      <c r="AR1603" s="199" t="s">
        <v>178</v>
      </c>
      <c r="AT1603" s="199" t="s">
        <v>139</v>
      </c>
      <c r="AU1603" s="199" t="s">
        <v>85</v>
      </c>
      <c r="AY1603" s="18" t="s">
        <v>137</v>
      </c>
      <c r="BE1603" s="200">
        <f>IF(N1603="základní",J1603,0)</f>
        <v>0</v>
      </c>
      <c r="BF1603" s="200">
        <f>IF(N1603="snížená",J1603,0)</f>
        <v>0</v>
      </c>
      <c r="BG1603" s="200">
        <f>IF(N1603="zákl. přenesená",J1603,0)</f>
        <v>0</v>
      </c>
      <c r="BH1603" s="200">
        <f>IF(N1603="sníž. přenesená",J1603,0)</f>
        <v>0</v>
      </c>
      <c r="BI1603" s="200">
        <f>IF(N1603="nulová",J1603,0)</f>
        <v>0</v>
      </c>
      <c r="BJ1603" s="18" t="s">
        <v>83</v>
      </c>
      <c r="BK1603" s="200">
        <f>ROUND(I1603*H1603,2)</f>
        <v>0</v>
      </c>
      <c r="BL1603" s="18" t="s">
        <v>178</v>
      </c>
      <c r="BM1603" s="199" t="s">
        <v>2330</v>
      </c>
    </row>
    <row r="1604" spans="2:51" s="15" customFormat="1" ht="11.25">
      <c r="B1604" s="224"/>
      <c r="C1604" s="225"/>
      <c r="D1604" s="203" t="s">
        <v>145</v>
      </c>
      <c r="E1604" s="226" t="s">
        <v>19</v>
      </c>
      <c r="F1604" s="227" t="s">
        <v>2635</v>
      </c>
      <c r="G1604" s="225"/>
      <c r="H1604" s="226" t="s">
        <v>19</v>
      </c>
      <c r="I1604" s="228"/>
      <c r="J1604" s="225"/>
      <c r="K1604" s="225"/>
      <c r="L1604" s="229"/>
      <c r="M1604" s="230"/>
      <c r="N1604" s="231"/>
      <c r="O1604" s="231"/>
      <c r="P1604" s="231"/>
      <c r="Q1604" s="231"/>
      <c r="R1604" s="231"/>
      <c r="S1604" s="231"/>
      <c r="T1604" s="232"/>
      <c r="AT1604" s="233" t="s">
        <v>145</v>
      </c>
      <c r="AU1604" s="233" t="s">
        <v>85</v>
      </c>
      <c r="AV1604" s="15" t="s">
        <v>83</v>
      </c>
      <c r="AW1604" s="15" t="s">
        <v>35</v>
      </c>
      <c r="AX1604" s="15" t="s">
        <v>75</v>
      </c>
      <c r="AY1604" s="233" t="s">
        <v>137</v>
      </c>
    </row>
    <row r="1605" spans="2:51" s="13" customFormat="1" ht="11.25">
      <c r="B1605" s="201"/>
      <c r="C1605" s="202"/>
      <c r="D1605" s="203" t="s">
        <v>145</v>
      </c>
      <c r="E1605" s="204" t="s">
        <v>19</v>
      </c>
      <c r="F1605" s="205" t="s">
        <v>1404</v>
      </c>
      <c r="G1605" s="202"/>
      <c r="H1605" s="206">
        <v>643.572</v>
      </c>
      <c r="I1605" s="207"/>
      <c r="J1605" s="202"/>
      <c r="K1605" s="202"/>
      <c r="L1605" s="208"/>
      <c r="M1605" s="209"/>
      <c r="N1605" s="210"/>
      <c r="O1605" s="210"/>
      <c r="P1605" s="210"/>
      <c r="Q1605" s="210"/>
      <c r="R1605" s="210"/>
      <c r="S1605" s="210"/>
      <c r="T1605" s="211"/>
      <c r="AT1605" s="212" t="s">
        <v>145</v>
      </c>
      <c r="AU1605" s="212" t="s">
        <v>85</v>
      </c>
      <c r="AV1605" s="13" t="s">
        <v>85</v>
      </c>
      <c r="AW1605" s="13" t="s">
        <v>35</v>
      </c>
      <c r="AX1605" s="13" t="s">
        <v>75</v>
      </c>
      <c r="AY1605" s="212" t="s">
        <v>137</v>
      </c>
    </row>
    <row r="1606" spans="2:51" s="14" customFormat="1" ht="11.25">
      <c r="B1606" s="213"/>
      <c r="C1606" s="214"/>
      <c r="D1606" s="203" t="s">
        <v>145</v>
      </c>
      <c r="E1606" s="215" t="s">
        <v>19</v>
      </c>
      <c r="F1606" s="216" t="s">
        <v>147</v>
      </c>
      <c r="G1606" s="214"/>
      <c r="H1606" s="217">
        <v>643.572</v>
      </c>
      <c r="I1606" s="218"/>
      <c r="J1606" s="214"/>
      <c r="K1606" s="214"/>
      <c r="L1606" s="219"/>
      <c r="M1606" s="220"/>
      <c r="N1606" s="221"/>
      <c r="O1606" s="221"/>
      <c r="P1606" s="221"/>
      <c r="Q1606" s="221"/>
      <c r="R1606" s="221"/>
      <c r="S1606" s="221"/>
      <c r="T1606" s="222"/>
      <c r="AT1606" s="223" t="s">
        <v>145</v>
      </c>
      <c r="AU1606" s="223" t="s">
        <v>85</v>
      </c>
      <c r="AV1606" s="14" t="s">
        <v>144</v>
      </c>
      <c r="AW1606" s="14" t="s">
        <v>35</v>
      </c>
      <c r="AX1606" s="14" t="s">
        <v>83</v>
      </c>
      <c r="AY1606" s="223" t="s">
        <v>137</v>
      </c>
    </row>
    <row r="1607" spans="1:65" s="2" customFormat="1" ht="16.5" customHeight="1">
      <c r="A1607" s="35"/>
      <c r="B1607" s="36"/>
      <c r="C1607" s="188" t="s">
        <v>1577</v>
      </c>
      <c r="D1607" s="188" t="s">
        <v>139</v>
      </c>
      <c r="E1607" s="189" t="s">
        <v>2636</v>
      </c>
      <c r="F1607" s="190" t="s">
        <v>2637</v>
      </c>
      <c r="G1607" s="191" t="s">
        <v>216</v>
      </c>
      <c r="H1607" s="192">
        <v>643.572</v>
      </c>
      <c r="I1607" s="193"/>
      <c r="J1607" s="194">
        <f>ROUND(I1607*H1607,2)</f>
        <v>0</v>
      </c>
      <c r="K1607" s="190" t="s">
        <v>143</v>
      </c>
      <c r="L1607" s="40"/>
      <c r="M1607" s="195" t="s">
        <v>19</v>
      </c>
      <c r="N1607" s="196" t="s">
        <v>46</v>
      </c>
      <c r="O1607" s="65"/>
      <c r="P1607" s="197">
        <f>O1607*H1607</f>
        <v>0</v>
      </c>
      <c r="Q1607" s="197">
        <v>0</v>
      </c>
      <c r="R1607" s="197">
        <f>Q1607*H1607</f>
        <v>0</v>
      </c>
      <c r="S1607" s="197">
        <v>0</v>
      </c>
      <c r="T1607" s="198">
        <f>S1607*H1607</f>
        <v>0</v>
      </c>
      <c r="U1607" s="35"/>
      <c r="V1607" s="35"/>
      <c r="W1607" s="35"/>
      <c r="X1607" s="35"/>
      <c r="Y1607" s="35"/>
      <c r="Z1607" s="35"/>
      <c r="AA1607" s="35"/>
      <c r="AB1607" s="35"/>
      <c r="AC1607" s="35"/>
      <c r="AD1607" s="35"/>
      <c r="AE1607" s="35"/>
      <c r="AR1607" s="199" t="s">
        <v>178</v>
      </c>
      <c r="AT1607" s="199" t="s">
        <v>139</v>
      </c>
      <c r="AU1607" s="199" t="s">
        <v>85</v>
      </c>
      <c r="AY1607" s="18" t="s">
        <v>137</v>
      </c>
      <c r="BE1607" s="200">
        <f>IF(N1607="základní",J1607,0)</f>
        <v>0</v>
      </c>
      <c r="BF1607" s="200">
        <f>IF(N1607="snížená",J1607,0)</f>
        <v>0</v>
      </c>
      <c r="BG1607" s="200">
        <f>IF(N1607="zákl. přenesená",J1607,0)</f>
        <v>0</v>
      </c>
      <c r="BH1607" s="200">
        <f>IF(N1607="sníž. přenesená",J1607,0)</f>
        <v>0</v>
      </c>
      <c r="BI1607" s="200">
        <f>IF(N1607="nulová",J1607,0)</f>
        <v>0</v>
      </c>
      <c r="BJ1607" s="18" t="s">
        <v>83</v>
      </c>
      <c r="BK1607" s="200">
        <f>ROUND(I1607*H1607,2)</f>
        <v>0</v>
      </c>
      <c r="BL1607" s="18" t="s">
        <v>178</v>
      </c>
      <c r="BM1607" s="199" t="s">
        <v>2638</v>
      </c>
    </row>
    <row r="1608" spans="1:65" s="2" customFormat="1" ht="16.5" customHeight="1">
      <c r="A1608" s="35"/>
      <c r="B1608" s="36"/>
      <c r="C1608" s="188" t="s">
        <v>2639</v>
      </c>
      <c r="D1608" s="188" t="s">
        <v>139</v>
      </c>
      <c r="E1608" s="189" t="s">
        <v>2640</v>
      </c>
      <c r="F1608" s="190" t="s">
        <v>2641</v>
      </c>
      <c r="G1608" s="191" t="s">
        <v>216</v>
      </c>
      <c r="H1608" s="192">
        <v>643.572</v>
      </c>
      <c r="I1608" s="193"/>
      <c r="J1608" s="194">
        <f>ROUND(I1608*H1608,2)</f>
        <v>0</v>
      </c>
      <c r="K1608" s="190" t="s">
        <v>143</v>
      </c>
      <c r="L1608" s="40"/>
      <c r="M1608" s="195" t="s">
        <v>19</v>
      </c>
      <c r="N1608" s="196" t="s">
        <v>46</v>
      </c>
      <c r="O1608" s="65"/>
      <c r="P1608" s="197">
        <f>O1608*H1608</f>
        <v>0</v>
      </c>
      <c r="Q1608" s="197">
        <v>0</v>
      </c>
      <c r="R1608" s="197">
        <f>Q1608*H1608</f>
        <v>0</v>
      </c>
      <c r="S1608" s="197">
        <v>0</v>
      </c>
      <c r="T1608" s="198">
        <f>S1608*H1608</f>
        <v>0</v>
      </c>
      <c r="U1608" s="35"/>
      <c r="V1608" s="35"/>
      <c r="W1608" s="35"/>
      <c r="X1608" s="35"/>
      <c r="Y1608" s="35"/>
      <c r="Z1608" s="35"/>
      <c r="AA1608" s="35"/>
      <c r="AB1608" s="35"/>
      <c r="AC1608" s="35"/>
      <c r="AD1608" s="35"/>
      <c r="AE1608" s="35"/>
      <c r="AR1608" s="199" t="s">
        <v>178</v>
      </c>
      <c r="AT1608" s="199" t="s">
        <v>139</v>
      </c>
      <c r="AU1608" s="199" t="s">
        <v>85</v>
      </c>
      <c r="AY1608" s="18" t="s">
        <v>137</v>
      </c>
      <c r="BE1608" s="200">
        <f>IF(N1608="základní",J1608,0)</f>
        <v>0</v>
      </c>
      <c r="BF1608" s="200">
        <f>IF(N1608="snížená",J1608,0)</f>
        <v>0</v>
      </c>
      <c r="BG1608" s="200">
        <f>IF(N1608="zákl. přenesená",J1608,0)</f>
        <v>0</v>
      </c>
      <c r="BH1608" s="200">
        <f>IF(N1608="sníž. přenesená",J1608,0)</f>
        <v>0</v>
      </c>
      <c r="BI1608" s="200">
        <f>IF(N1608="nulová",J1608,0)</f>
        <v>0</v>
      </c>
      <c r="BJ1608" s="18" t="s">
        <v>83</v>
      </c>
      <c r="BK1608" s="200">
        <f>ROUND(I1608*H1608,2)</f>
        <v>0</v>
      </c>
      <c r="BL1608" s="18" t="s">
        <v>178</v>
      </c>
      <c r="BM1608" s="199" t="s">
        <v>2642</v>
      </c>
    </row>
    <row r="1609" spans="1:65" s="2" customFormat="1" ht="16.5" customHeight="1">
      <c r="A1609" s="35"/>
      <c r="B1609" s="36"/>
      <c r="C1609" s="188" t="s">
        <v>1582</v>
      </c>
      <c r="D1609" s="188" t="s">
        <v>139</v>
      </c>
      <c r="E1609" s="189" t="s">
        <v>2643</v>
      </c>
      <c r="F1609" s="190" t="s">
        <v>2644</v>
      </c>
      <c r="G1609" s="191" t="s">
        <v>216</v>
      </c>
      <c r="H1609" s="192">
        <v>643.572</v>
      </c>
      <c r="I1609" s="193"/>
      <c r="J1609" s="194">
        <f>ROUND(I1609*H1609,2)</f>
        <v>0</v>
      </c>
      <c r="K1609" s="190" t="s">
        <v>143</v>
      </c>
      <c r="L1609" s="40"/>
      <c r="M1609" s="195" t="s">
        <v>19</v>
      </c>
      <c r="N1609" s="196" t="s">
        <v>46</v>
      </c>
      <c r="O1609" s="65"/>
      <c r="P1609" s="197">
        <f>O1609*H1609</f>
        <v>0</v>
      </c>
      <c r="Q1609" s="197">
        <v>0</v>
      </c>
      <c r="R1609" s="197">
        <f>Q1609*H1609</f>
        <v>0</v>
      </c>
      <c r="S1609" s="197">
        <v>0</v>
      </c>
      <c r="T1609" s="198">
        <f>S1609*H1609</f>
        <v>0</v>
      </c>
      <c r="U1609" s="35"/>
      <c r="V1609" s="35"/>
      <c r="W1609" s="35"/>
      <c r="X1609" s="35"/>
      <c r="Y1609" s="35"/>
      <c r="Z1609" s="35"/>
      <c r="AA1609" s="35"/>
      <c r="AB1609" s="35"/>
      <c r="AC1609" s="35"/>
      <c r="AD1609" s="35"/>
      <c r="AE1609" s="35"/>
      <c r="AR1609" s="199" t="s">
        <v>178</v>
      </c>
      <c r="AT1609" s="199" t="s">
        <v>139</v>
      </c>
      <c r="AU1609" s="199" t="s">
        <v>85</v>
      </c>
      <c r="AY1609" s="18" t="s">
        <v>137</v>
      </c>
      <c r="BE1609" s="200">
        <f>IF(N1609="základní",J1609,0)</f>
        <v>0</v>
      </c>
      <c r="BF1609" s="200">
        <f>IF(N1609="snížená",J1609,0)</f>
        <v>0</v>
      </c>
      <c r="BG1609" s="200">
        <f>IF(N1609="zákl. přenesená",J1609,0)</f>
        <v>0</v>
      </c>
      <c r="BH1609" s="200">
        <f>IF(N1609="sníž. přenesená",J1609,0)</f>
        <v>0</v>
      </c>
      <c r="BI1609" s="200">
        <f>IF(N1609="nulová",J1609,0)</f>
        <v>0</v>
      </c>
      <c r="BJ1609" s="18" t="s">
        <v>83</v>
      </c>
      <c r="BK1609" s="200">
        <f>ROUND(I1609*H1609,2)</f>
        <v>0</v>
      </c>
      <c r="BL1609" s="18" t="s">
        <v>178</v>
      </c>
      <c r="BM1609" s="199" t="s">
        <v>2645</v>
      </c>
    </row>
    <row r="1610" spans="2:63" s="12" customFormat="1" ht="22.9" customHeight="1">
      <c r="B1610" s="172"/>
      <c r="C1610" s="173"/>
      <c r="D1610" s="174" t="s">
        <v>74</v>
      </c>
      <c r="E1610" s="186" t="s">
        <v>2029</v>
      </c>
      <c r="F1610" s="186" t="s">
        <v>2646</v>
      </c>
      <c r="G1610" s="173"/>
      <c r="H1610" s="173"/>
      <c r="I1610" s="176"/>
      <c r="J1610" s="187">
        <f>BK1610</f>
        <v>0</v>
      </c>
      <c r="K1610" s="173"/>
      <c r="L1610" s="178"/>
      <c r="M1610" s="179"/>
      <c r="N1610" s="180"/>
      <c r="O1610" s="180"/>
      <c r="P1610" s="181">
        <f>SUM(P1611:P1612)</f>
        <v>0</v>
      </c>
      <c r="Q1610" s="180"/>
      <c r="R1610" s="181">
        <f>SUM(R1611:R1612)</f>
        <v>0</v>
      </c>
      <c r="S1610" s="180"/>
      <c r="T1610" s="182">
        <f>SUM(T1611:T1612)</f>
        <v>0</v>
      </c>
      <c r="AR1610" s="183" t="s">
        <v>85</v>
      </c>
      <c r="AT1610" s="184" t="s">
        <v>74</v>
      </c>
      <c r="AU1610" s="184" t="s">
        <v>83</v>
      </c>
      <c r="AY1610" s="183" t="s">
        <v>137</v>
      </c>
      <c r="BK1610" s="185">
        <f>SUM(BK1611:BK1612)</f>
        <v>0</v>
      </c>
    </row>
    <row r="1611" spans="1:65" s="2" customFormat="1" ht="16.5" customHeight="1">
      <c r="A1611" s="35"/>
      <c r="B1611" s="36"/>
      <c r="C1611" s="188" t="s">
        <v>2647</v>
      </c>
      <c r="D1611" s="188" t="s">
        <v>139</v>
      </c>
      <c r="E1611" s="189" t="s">
        <v>2648</v>
      </c>
      <c r="F1611" s="190" t="s">
        <v>2649</v>
      </c>
      <c r="G1611" s="191" t="s">
        <v>216</v>
      </c>
      <c r="H1611" s="192">
        <v>663.166</v>
      </c>
      <c r="I1611" s="193"/>
      <c r="J1611" s="194">
        <f>ROUND(I1611*H1611,2)</f>
        <v>0</v>
      </c>
      <c r="K1611" s="190" t="s">
        <v>143</v>
      </c>
      <c r="L1611" s="40"/>
      <c r="M1611" s="195" t="s">
        <v>19</v>
      </c>
      <c r="N1611" s="196" t="s">
        <v>46</v>
      </c>
      <c r="O1611" s="65"/>
      <c r="P1611" s="197">
        <f>O1611*H1611</f>
        <v>0</v>
      </c>
      <c r="Q1611" s="197">
        <v>0</v>
      </c>
      <c r="R1611" s="197">
        <f>Q1611*H1611</f>
        <v>0</v>
      </c>
      <c r="S1611" s="197">
        <v>0</v>
      </c>
      <c r="T1611" s="198">
        <f>S1611*H1611</f>
        <v>0</v>
      </c>
      <c r="U1611" s="35"/>
      <c r="V1611" s="35"/>
      <c r="W1611" s="35"/>
      <c r="X1611" s="35"/>
      <c r="Y1611" s="35"/>
      <c r="Z1611" s="35"/>
      <c r="AA1611" s="35"/>
      <c r="AB1611" s="35"/>
      <c r="AC1611" s="35"/>
      <c r="AD1611" s="35"/>
      <c r="AE1611" s="35"/>
      <c r="AR1611" s="199" t="s">
        <v>178</v>
      </c>
      <c r="AT1611" s="199" t="s">
        <v>139</v>
      </c>
      <c r="AU1611" s="199" t="s">
        <v>85</v>
      </c>
      <c r="AY1611" s="18" t="s">
        <v>137</v>
      </c>
      <c r="BE1611" s="200">
        <f>IF(N1611="základní",J1611,0)</f>
        <v>0</v>
      </c>
      <c r="BF1611" s="200">
        <f>IF(N1611="snížená",J1611,0)</f>
        <v>0</v>
      </c>
      <c r="BG1611" s="200">
        <f>IF(N1611="zákl. přenesená",J1611,0)</f>
        <v>0</v>
      </c>
      <c r="BH1611" s="200">
        <f>IF(N1611="sníž. přenesená",J1611,0)</f>
        <v>0</v>
      </c>
      <c r="BI1611" s="200">
        <f>IF(N1611="nulová",J1611,0)</f>
        <v>0</v>
      </c>
      <c r="BJ1611" s="18" t="s">
        <v>83</v>
      </c>
      <c r="BK1611" s="200">
        <f>ROUND(I1611*H1611,2)</f>
        <v>0</v>
      </c>
      <c r="BL1611" s="18" t="s">
        <v>178</v>
      </c>
      <c r="BM1611" s="199" t="s">
        <v>2650</v>
      </c>
    </row>
    <row r="1612" spans="1:65" s="2" customFormat="1" ht="21.75" customHeight="1">
      <c r="A1612" s="35"/>
      <c r="B1612" s="36"/>
      <c r="C1612" s="188" t="s">
        <v>1586</v>
      </c>
      <c r="D1612" s="188" t="s">
        <v>139</v>
      </c>
      <c r="E1612" s="189" t="s">
        <v>2651</v>
      </c>
      <c r="F1612" s="190" t="s">
        <v>2652</v>
      </c>
      <c r="G1612" s="191" t="s">
        <v>216</v>
      </c>
      <c r="H1612" s="192">
        <v>663.166</v>
      </c>
      <c r="I1612" s="193"/>
      <c r="J1612" s="194">
        <f>ROUND(I1612*H1612,2)</f>
        <v>0</v>
      </c>
      <c r="K1612" s="190" t="s">
        <v>143</v>
      </c>
      <c r="L1612" s="40"/>
      <c r="M1612" s="195" t="s">
        <v>19</v>
      </c>
      <c r="N1612" s="196" t="s">
        <v>46</v>
      </c>
      <c r="O1612" s="65"/>
      <c r="P1612" s="197">
        <f>O1612*H1612</f>
        <v>0</v>
      </c>
      <c r="Q1612" s="197">
        <v>0</v>
      </c>
      <c r="R1612" s="197">
        <f>Q1612*H1612</f>
        <v>0</v>
      </c>
      <c r="S1612" s="197">
        <v>0</v>
      </c>
      <c r="T1612" s="198">
        <f>S1612*H1612</f>
        <v>0</v>
      </c>
      <c r="U1612" s="35"/>
      <c r="V1612" s="35"/>
      <c r="W1612" s="35"/>
      <c r="X1612" s="35"/>
      <c r="Y1612" s="35"/>
      <c r="Z1612" s="35"/>
      <c r="AA1612" s="35"/>
      <c r="AB1612" s="35"/>
      <c r="AC1612" s="35"/>
      <c r="AD1612" s="35"/>
      <c r="AE1612" s="35"/>
      <c r="AR1612" s="199" t="s">
        <v>178</v>
      </c>
      <c r="AT1612" s="199" t="s">
        <v>139</v>
      </c>
      <c r="AU1612" s="199" t="s">
        <v>85</v>
      </c>
      <c r="AY1612" s="18" t="s">
        <v>137</v>
      </c>
      <c r="BE1612" s="200">
        <f>IF(N1612="základní",J1612,0)</f>
        <v>0</v>
      </c>
      <c r="BF1612" s="200">
        <f>IF(N1612="snížená",J1612,0)</f>
        <v>0</v>
      </c>
      <c r="BG1612" s="200">
        <f>IF(N1612="zákl. přenesená",J1612,0)</f>
        <v>0</v>
      </c>
      <c r="BH1612" s="200">
        <f>IF(N1612="sníž. přenesená",J1612,0)</f>
        <v>0</v>
      </c>
      <c r="BI1612" s="200">
        <f>IF(N1612="nulová",J1612,0)</f>
        <v>0</v>
      </c>
      <c r="BJ1612" s="18" t="s">
        <v>83</v>
      </c>
      <c r="BK1612" s="200">
        <f>ROUND(I1612*H1612,2)</f>
        <v>0</v>
      </c>
      <c r="BL1612" s="18" t="s">
        <v>178</v>
      </c>
      <c r="BM1612" s="199" t="s">
        <v>2653</v>
      </c>
    </row>
    <row r="1613" spans="2:63" s="12" customFormat="1" ht="22.9" customHeight="1">
      <c r="B1613" s="172"/>
      <c r="C1613" s="173"/>
      <c r="D1613" s="174" t="s">
        <v>74</v>
      </c>
      <c r="E1613" s="186" t="s">
        <v>2654</v>
      </c>
      <c r="F1613" s="186" t="s">
        <v>2655</v>
      </c>
      <c r="G1613" s="173"/>
      <c r="H1613" s="173"/>
      <c r="I1613" s="176"/>
      <c r="J1613" s="187">
        <f>BK1613</f>
        <v>0</v>
      </c>
      <c r="K1613" s="173"/>
      <c r="L1613" s="178"/>
      <c r="M1613" s="179"/>
      <c r="N1613" s="180"/>
      <c r="O1613" s="180"/>
      <c r="P1613" s="181">
        <f>SUM(P1614:P1620)</f>
        <v>0</v>
      </c>
      <c r="Q1613" s="180"/>
      <c r="R1613" s="181">
        <f>SUM(R1614:R1620)</f>
        <v>0</v>
      </c>
      <c r="S1613" s="180"/>
      <c r="T1613" s="182">
        <f>SUM(T1614:T1620)</f>
        <v>0</v>
      </c>
      <c r="AR1613" s="183" t="s">
        <v>85</v>
      </c>
      <c r="AT1613" s="184" t="s">
        <v>74</v>
      </c>
      <c r="AU1613" s="184" t="s">
        <v>83</v>
      </c>
      <c r="AY1613" s="183" t="s">
        <v>137</v>
      </c>
      <c r="BK1613" s="185">
        <f>SUM(BK1614:BK1620)</f>
        <v>0</v>
      </c>
    </row>
    <row r="1614" spans="1:65" s="2" customFormat="1" ht="16.5" customHeight="1">
      <c r="A1614" s="35"/>
      <c r="B1614" s="36"/>
      <c r="C1614" s="188" t="s">
        <v>2656</v>
      </c>
      <c r="D1614" s="188" t="s">
        <v>139</v>
      </c>
      <c r="E1614" s="189" t="s">
        <v>2657</v>
      </c>
      <c r="F1614" s="190" t="s">
        <v>2658</v>
      </c>
      <c r="G1614" s="191" t="s">
        <v>216</v>
      </c>
      <c r="H1614" s="192">
        <v>3260</v>
      </c>
      <c r="I1614" s="193"/>
      <c r="J1614" s="194">
        <f aca="true" t="shared" si="140" ref="J1614:J1620">ROUND(I1614*H1614,2)</f>
        <v>0</v>
      </c>
      <c r="K1614" s="190" t="s">
        <v>143</v>
      </c>
      <c r="L1614" s="40"/>
      <c r="M1614" s="195" t="s">
        <v>19</v>
      </c>
      <c r="N1614" s="196" t="s">
        <v>46</v>
      </c>
      <c r="O1614" s="65"/>
      <c r="P1614" s="197">
        <f aca="true" t="shared" si="141" ref="P1614:P1620">O1614*H1614</f>
        <v>0</v>
      </c>
      <c r="Q1614" s="197">
        <v>0</v>
      </c>
      <c r="R1614" s="197">
        <f aca="true" t="shared" si="142" ref="R1614:R1620">Q1614*H1614</f>
        <v>0</v>
      </c>
      <c r="S1614" s="197">
        <v>0</v>
      </c>
      <c r="T1614" s="198">
        <f aca="true" t="shared" si="143" ref="T1614:T1620">S1614*H1614</f>
        <v>0</v>
      </c>
      <c r="U1614" s="35"/>
      <c r="V1614" s="35"/>
      <c r="W1614" s="35"/>
      <c r="X1614" s="35"/>
      <c r="Y1614" s="35"/>
      <c r="Z1614" s="35"/>
      <c r="AA1614" s="35"/>
      <c r="AB1614" s="35"/>
      <c r="AC1614" s="35"/>
      <c r="AD1614" s="35"/>
      <c r="AE1614" s="35"/>
      <c r="AR1614" s="199" t="s">
        <v>178</v>
      </c>
      <c r="AT1614" s="199" t="s">
        <v>139</v>
      </c>
      <c r="AU1614" s="199" t="s">
        <v>85</v>
      </c>
      <c r="AY1614" s="18" t="s">
        <v>137</v>
      </c>
      <c r="BE1614" s="200">
        <f aca="true" t="shared" si="144" ref="BE1614:BE1620">IF(N1614="základní",J1614,0)</f>
        <v>0</v>
      </c>
      <c r="BF1614" s="200">
        <f aca="true" t="shared" si="145" ref="BF1614:BF1620">IF(N1614="snížená",J1614,0)</f>
        <v>0</v>
      </c>
      <c r="BG1614" s="200">
        <f aca="true" t="shared" si="146" ref="BG1614:BG1620">IF(N1614="zákl. přenesená",J1614,0)</f>
        <v>0</v>
      </c>
      <c r="BH1614" s="200">
        <f aca="true" t="shared" si="147" ref="BH1614:BH1620">IF(N1614="sníž. přenesená",J1614,0)</f>
        <v>0</v>
      </c>
      <c r="BI1614" s="200">
        <f aca="true" t="shared" si="148" ref="BI1614:BI1620">IF(N1614="nulová",J1614,0)</f>
        <v>0</v>
      </c>
      <c r="BJ1614" s="18" t="s">
        <v>83</v>
      </c>
      <c r="BK1614" s="200">
        <f aca="true" t="shared" si="149" ref="BK1614:BK1620">ROUND(I1614*H1614,2)</f>
        <v>0</v>
      </c>
      <c r="BL1614" s="18" t="s">
        <v>178</v>
      </c>
      <c r="BM1614" s="199" t="s">
        <v>2659</v>
      </c>
    </row>
    <row r="1615" spans="1:65" s="2" customFormat="1" ht="21.75" customHeight="1">
      <c r="A1615" s="35"/>
      <c r="B1615" s="36"/>
      <c r="C1615" s="188" t="s">
        <v>1593</v>
      </c>
      <c r="D1615" s="188" t="s">
        <v>139</v>
      </c>
      <c r="E1615" s="189" t="s">
        <v>2660</v>
      </c>
      <c r="F1615" s="190" t="s">
        <v>2661</v>
      </c>
      <c r="G1615" s="191" t="s">
        <v>216</v>
      </c>
      <c r="H1615" s="192">
        <v>3260</v>
      </c>
      <c r="I1615" s="193"/>
      <c r="J1615" s="194">
        <f t="shared" si="140"/>
        <v>0</v>
      </c>
      <c r="K1615" s="190" t="s">
        <v>143</v>
      </c>
      <c r="L1615" s="40"/>
      <c r="M1615" s="195" t="s">
        <v>19</v>
      </c>
      <c r="N1615" s="196" t="s">
        <v>46</v>
      </c>
      <c r="O1615" s="65"/>
      <c r="P1615" s="197">
        <f t="shared" si="141"/>
        <v>0</v>
      </c>
      <c r="Q1615" s="197">
        <v>0</v>
      </c>
      <c r="R1615" s="197">
        <f t="shared" si="142"/>
        <v>0</v>
      </c>
      <c r="S1615" s="197">
        <v>0</v>
      </c>
      <c r="T1615" s="198">
        <f t="shared" si="143"/>
        <v>0</v>
      </c>
      <c r="U1615" s="35"/>
      <c r="V1615" s="35"/>
      <c r="W1615" s="35"/>
      <c r="X1615" s="35"/>
      <c r="Y1615" s="35"/>
      <c r="Z1615" s="35"/>
      <c r="AA1615" s="35"/>
      <c r="AB1615" s="35"/>
      <c r="AC1615" s="35"/>
      <c r="AD1615" s="35"/>
      <c r="AE1615" s="35"/>
      <c r="AR1615" s="199" t="s">
        <v>178</v>
      </c>
      <c r="AT1615" s="199" t="s">
        <v>139</v>
      </c>
      <c r="AU1615" s="199" t="s">
        <v>85</v>
      </c>
      <c r="AY1615" s="18" t="s">
        <v>137</v>
      </c>
      <c r="BE1615" s="200">
        <f t="shared" si="144"/>
        <v>0</v>
      </c>
      <c r="BF1615" s="200">
        <f t="shared" si="145"/>
        <v>0</v>
      </c>
      <c r="BG1615" s="200">
        <f t="shared" si="146"/>
        <v>0</v>
      </c>
      <c r="BH1615" s="200">
        <f t="shared" si="147"/>
        <v>0</v>
      </c>
      <c r="BI1615" s="200">
        <f t="shared" si="148"/>
        <v>0</v>
      </c>
      <c r="BJ1615" s="18" t="s">
        <v>83</v>
      </c>
      <c r="BK1615" s="200">
        <f t="shared" si="149"/>
        <v>0</v>
      </c>
      <c r="BL1615" s="18" t="s">
        <v>178</v>
      </c>
      <c r="BM1615" s="199" t="s">
        <v>2662</v>
      </c>
    </row>
    <row r="1616" spans="1:65" s="2" customFormat="1" ht="21.75" customHeight="1">
      <c r="A1616" s="35"/>
      <c r="B1616" s="36"/>
      <c r="C1616" s="188" t="s">
        <v>2663</v>
      </c>
      <c r="D1616" s="188" t="s">
        <v>139</v>
      </c>
      <c r="E1616" s="189" t="s">
        <v>2664</v>
      </c>
      <c r="F1616" s="190" t="s">
        <v>2665</v>
      </c>
      <c r="G1616" s="191" t="s">
        <v>216</v>
      </c>
      <c r="H1616" s="192">
        <v>780</v>
      </c>
      <c r="I1616" s="193"/>
      <c r="J1616" s="194">
        <f t="shared" si="140"/>
        <v>0</v>
      </c>
      <c r="K1616" s="190" t="s">
        <v>143</v>
      </c>
      <c r="L1616" s="40"/>
      <c r="M1616" s="195" t="s">
        <v>19</v>
      </c>
      <c r="N1616" s="196" t="s">
        <v>46</v>
      </c>
      <c r="O1616" s="65"/>
      <c r="P1616" s="197">
        <f t="shared" si="141"/>
        <v>0</v>
      </c>
      <c r="Q1616" s="197">
        <v>0</v>
      </c>
      <c r="R1616" s="197">
        <f t="shared" si="142"/>
        <v>0</v>
      </c>
      <c r="S1616" s="197">
        <v>0</v>
      </c>
      <c r="T1616" s="198">
        <f t="shared" si="143"/>
        <v>0</v>
      </c>
      <c r="U1616" s="35"/>
      <c r="V1616" s="35"/>
      <c r="W1616" s="35"/>
      <c r="X1616" s="35"/>
      <c r="Y1616" s="35"/>
      <c r="Z1616" s="35"/>
      <c r="AA1616" s="35"/>
      <c r="AB1616" s="35"/>
      <c r="AC1616" s="35"/>
      <c r="AD1616" s="35"/>
      <c r="AE1616" s="35"/>
      <c r="AR1616" s="199" t="s">
        <v>178</v>
      </c>
      <c r="AT1616" s="199" t="s">
        <v>139</v>
      </c>
      <c r="AU1616" s="199" t="s">
        <v>85</v>
      </c>
      <c r="AY1616" s="18" t="s">
        <v>137</v>
      </c>
      <c r="BE1616" s="200">
        <f t="shared" si="144"/>
        <v>0</v>
      </c>
      <c r="BF1616" s="200">
        <f t="shared" si="145"/>
        <v>0</v>
      </c>
      <c r="BG1616" s="200">
        <f t="shared" si="146"/>
        <v>0</v>
      </c>
      <c r="BH1616" s="200">
        <f t="shared" si="147"/>
        <v>0</v>
      </c>
      <c r="BI1616" s="200">
        <f t="shared" si="148"/>
        <v>0</v>
      </c>
      <c r="BJ1616" s="18" t="s">
        <v>83</v>
      </c>
      <c r="BK1616" s="200">
        <f t="shared" si="149"/>
        <v>0</v>
      </c>
      <c r="BL1616" s="18" t="s">
        <v>178</v>
      </c>
      <c r="BM1616" s="199" t="s">
        <v>2666</v>
      </c>
    </row>
    <row r="1617" spans="1:65" s="2" customFormat="1" ht="21.75" customHeight="1">
      <c r="A1617" s="35"/>
      <c r="B1617" s="36"/>
      <c r="C1617" s="188" t="s">
        <v>1596</v>
      </c>
      <c r="D1617" s="188" t="s">
        <v>139</v>
      </c>
      <c r="E1617" s="189" t="s">
        <v>2667</v>
      </c>
      <c r="F1617" s="190" t="s">
        <v>2668</v>
      </c>
      <c r="G1617" s="191" t="s">
        <v>216</v>
      </c>
      <c r="H1617" s="192">
        <v>2230</v>
      </c>
      <c r="I1617" s="193"/>
      <c r="J1617" s="194">
        <f t="shared" si="140"/>
        <v>0</v>
      </c>
      <c r="K1617" s="190" t="s">
        <v>143</v>
      </c>
      <c r="L1617" s="40"/>
      <c r="M1617" s="195" t="s">
        <v>19</v>
      </c>
      <c r="N1617" s="196" t="s">
        <v>46</v>
      </c>
      <c r="O1617" s="65"/>
      <c r="P1617" s="197">
        <f t="shared" si="141"/>
        <v>0</v>
      </c>
      <c r="Q1617" s="197">
        <v>0</v>
      </c>
      <c r="R1617" s="197">
        <f t="shared" si="142"/>
        <v>0</v>
      </c>
      <c r="S1617" s="197">
        <v>0</v>
      </c>
      <c r="T1617" s="198">
        <f t="shared" si="143"/>
        <v>0</v>
      </c>
      <c r="U1617" s="35"/>
      <c r="V1617" s="35"/>
      <c r="W1617" s="35"/>
      <c r="X1617" s="35"/>
      <c r="Y1617" s="35"/>
      <c r="Z1617" s="35"/>
      <c r="AA1617" s="35"/>
      <c r="AB1617" s="35"/>
      <c r="AC1617" s="35"/>
      <c r="AD1617" s="35"/>
      <c r="AE1617" s="35"/>
      <c r="AR1617" s="199" t="s">
        <v>178</v>
      </c>
      <c r="AT1617" s="199" t="s">
        <v>139</v>
      </c>
      <c r="AU1617" s="199" t="s">
        <v>85</v>
      </c>
      <c r="AY1617" s="18" t="s">
        <v>137</v>
      </c>
      <c r="BE1617" s="200">
        <f t="shared" si="144"/>
        <v>0</v>
      </c>
      <c r="BF1617" s="200">
        <f t="shared" si="145"/>
        <v>0</v>
      </c>
      <c r="BG1617" s="200">
        <f t="shared" si="146"/>
        <v>0</v>
      </c>
      <c r="BH1617" s="200">
        <f t="shared" si="147"/>
        <v>0</v>
      </c>
      <c r="BI1617" s="200">
        <f t="shared" si="148"/>
        <v>0</v>
      </c>
      <c r="BJ1617" s="18" t="s">
        <v>83</v>
      </c>
      <c r="BK1617" s="200">
        <f t="shared" si="149"/>
        <v>0</v>
      </c>
      <c r="BL1617" s="18" t="s">
        <v>178</v>
      </c>
      <c r="BM1617" s="199" t="s">
        <v>2669</v>
      </c>
    </row>
    <row r="1618" spans="1:65" s="2" customFormat="1" ht="21.75" customHeight="1">
      <c r="A1618" s="35"/>
      <c r="B1618" s="36"/>
      <c r="C1618" s="188" t="s">
        <v>2670</v>
      </c>
      <c r="D1618" s="188" t="s">
        <v>139</v>
      </c>
      <c r="E1618" s="189" t="s">
        <v>2671</v>
      </c>
      <c r="F1618" s="190" t="s">
        <v>2672</v>
      </c>
      <c r="G1618" s="191" t="s">
        <v>216</v>
      </c>
      <c r="H1618" s="192">
        <v>250</v>
      </c>
      <c r="I1618" s="193"/>
      <c r="J1618" s="194">
        <f t="shared" si="140"/>
        <v>0</v>
      </c>
      <c r="K1618" s="190" t="s">
        <v>143</v>
      </c>
      <c r="L1618" s="40"/>
      <c r="M1618" s="195" t="s">
        <v>19</v>
      </c>
      <c r="N1618" s="196" t="s">
        <v>46</v>
      </c>
      <c r="O1618" s="65"/>
      <c r="P1618" s="197">
        <f t="shared" si="141"/>
        <v>0</v>
      </c>
      <c r="Q1618" s="197">
        <v>0</v>
      </c>
      <c r="R1618" s="197">
        <f t="shared" si="142"/>
        <v>0</v>
      </c>
      <c r="S1618" s="197">
        <v>0</v>
      </c>
      <c r="T1618" s="198">
        <f t="shared" si="143"/>
        <v>0</v>
      </c>
      <c r="U1618" s="35"/>
      <c r="V1618" s="35"/>
      <c r="W1618" s="35"/>
      <c r="X1618" s="35"/>
      <c r="Y1618" s="35"/>
      <c r="Z1618" s="35"/>
      <c r="AA1618" s="35"/>
      <c r="AB1618" s="35"/>
      <c r="AC1618" s="35"/>
      <c r="AD1618" s="35"/>
      <c r="AE1618" s="35"/>
      <c r="AR1618" s="199" t="s">
        <v>178</v>
      </c>
      <c r="AT1618" s="199" t="s">
        <v>139</v>
      </c>
      <c r="AU1618" s="199" t="s">
        <v>85</v>
      </c>
      <c r="AY1618" s="18" t="s">
        <v>137</v>
      </c>
      <c r="BE1618" s="200">
        <f t="shared" si="144"/>
        <v>0</v>
      </c>
      <c r="BF1618" s="200">
        <f t="shared" si="145"/>
        <v>0</v>
      </c>
      <c r="BG1618" s="200">
        <f t="shared" si="146"/>
        <v>0</v>
      </c>
      <c r="BH1618" s="200">
        <f t="shared" si="147"/>
        <v>0</v>
      </c>
      <c r="BI1618" s="200">
        <f t="shared" si="148"/>
        <v>0</v>
      </c>
      <c r="BJ1618" s="18" t="s">
        <v>83</v>
      </c>
      <c r="BK1618" s="200">
        <f t="shared" si="149"/>
        <v>0</v>
      </c>
      <c r="BL1618" s="18" t="s">
        <v>178</v>
      </c>
      <c r="BM1618" s="199" t="s">
        <v>2673</v>
      </c>
    </row>
    <row r="1619" spans="1:65" s="2" customFormat="1" ht="16.5" customHeight="1">
      <c r="A1619" s="35"/>
      <c r="B1619" s="36"/>
      <c r="C1619" s="188" t="s">
        <v>1600</v>
      </c>
      <c r="D1619" s="188" t="s">
        <v>139</v>
      </c>
      <c r="E1619" s="189" t="s">
        <v>2674</v>
      </c>
      <c r="F1619" s="190" t="s">
        <v>2675</v>
      </c>
      <c r="G1619" s="191" t="s">
        <v>216</v>
      </c>
      <c r="H1619" s="192">
        <v>100</v>
      </c>
      <c r="I1619" s="193"/>
      <c r="J1619" s="194">
        <f t="shared" si="140"/>
        <v>0</v>
      </c>
      <c r="K1619" s="190" t="s">
        <v>143</v>
      </c>
      <c r="L1619" s="40"/>
      <c r="M1619" s="195" t="s">
        <v>19</v>
      </c>
      <c r="N1619" s="196" t="s">
        <v>46</v>
      </c>
      <c r="O1619" s="65"/>
      <c r="P1619" s="197">
        <f t="shared" si="141"/>
        <v>0</v>
      </c>
      <c r="Q1619" s="197">
        <v>0</v>
      </c>
      <c r="R1619" s="197">
        <f t="shared" si="142"/>
        <v>0</v>
      </c>
      <c r="S1619" s="197">
        <v>0</v>
      </c>
      <c r="T1619" s="198">
        <f t="shared" si="143"/>
        <v>0</v>
      </c>
      <c r="U1619" s="35"/>
      <c r="V1619" s="35"/>
      <c r="W1619" s="35"/>
      <c r="X1619" s="35"/>
      <c r="Y1619" s="35"/>
      <c r="Z1619" s="35"/>
      <c r="AA1619" s="35"/>
      <c r="AB1619" s="35"/>
      <c r="AC1619" s="35"/>
      <c r="AD1619" s="35"/>
      <c r="AE1619" s="35"/>
      <c r="AR1619" s="199" t="s">
        <v>178</v>
      </c>
      <c r="AT1619" s="199" t="s">
        <v>139</v>
      </c>
      <c r="AU1619" s="199" t="s">
        <v>85</v>
      </c>
      <c r="AY1619" s="18" t="s">
        <v>137</v>
      </c>
      <c r="BE1619" s="200">
        <f t="shared" si="144"/>
        <v>0</v>
      </c>
      <c r="BF1619" s="200">
        <f t="shared" si="145"/>
        <v>0</v>
      </c>
      <c r="BG1619" s="200">
        <f t="shared" si="146"/>
        <v>0</v>
      </c>
      <c r="BH1619" s="200">
        <f t="shared" si="147"/>
        <v>0</v>
      </c>
      <c r="BI1619" s="200">
        <f t="shared" si="148"/>
        <v>0</v>
      </c>
      <c r="BJ1619" s="18" t="s">
        <v>83</v>
      </c>
      <c r="BK1619" s="200">
        <f t="shared" si="149"/>
        <v>0</v>
      </c>
      <c r="BL1619" s="18" t="s">
        <v>178</v>
      </c>
      <c r="BM1619" s="199" t="s">
        <v>2676</v>
      </c>
    </row>
    <row r="1620" spans="1:65" s="2" customFormat="1" ht="16.5" customHeight="1">
      <c r="A1620" s="35"/>
      <c r="B1620" s="36"/>
      <c r="C1620" s="188" t="s">
        <v>2677</v>
      </c>
      <c r="D1620" s="188" t="s">
        <v>139</v>
      </c>
      <c r="E1620" s="189" t="s">
        <v>2678</v>
      </c>
      <c r="F1620" s="190" t="s">
        <v>2679</v>
      </c>
      <c r="G1620" s="191" t="s">
        <v>216</v>
      </c>
      <c r="H1620" s="192">
        <v>100</v>
      </c>
      <c r="I1620" s="193"/>
      <c r="J1620" s="194">
        <f t="shared" si="140"/>
        <v>0</v>
      </c>
      <c r="K1620" s="190" t="s">
        <v>143</v>
      </c>
      <c r="L1620" s="40"/>
      <c r="M1620" s="195" t="s">
        <v>19</v>
      </c>
      <c r="N1620" s="196" t="s">
        <v>46</v>
      </c>
      <c r="O1620" s="65"/>
      <c r="P1620" s="197">
        <f t="shared" si="141"/>
        <v>0</v>
      </c>
      <c r="Q1620" s="197">
        <v>0</v>
      </c>
      <c r="R1620" s="197">
        <f t="shared" si="142"/>
        <v>0</v>
      </c>
      <c r="S1620" s="197">
        <v>0</v>
      </c>
      <c r="T1620" s="198">
        <f t="shared" si="143"/>
        <v>0</v>
      </c>
      <c r="U1620" s="35"/>
      <c r="V1620" s="35"/>
      <c r="W1620" s="35"/>
      <c r="X1620" s="35"/>
      <c r="Y1620" s="35"/>
      <c r="Z1620" s="35"/>
      <c r="AA1620" s="35"/>
      <c r="AB1620" s="35"/>
      <c r="AC1620" s="35"/>
      <c r="AD1620" s="35"/>
      <c r="AE1620" s="35"/>
      <c r="AR1620" s="199" t="s">
        <v>178</v>
      </c>
      <c r="AT1620" s="199" t="s">
        <v>139</v>
      </c>
      <c r="AU1620" s="199" t="s">
        <v>85</v>
      </c>
      <c r="AY1620" s="18" t="s">
        <v>137</v>
      </c>
      <c r="BE1620" s="200">
        <f t="shared" si="144"/>
        <v>0</v>
      </c>
      <c r="BF1620" s="200">
        <f t="shared" si="145"/>
        <v>0</v>
      </c>
      <c r="BG1620" s="200">
        <f t="shared" si="146"/>
        <v>0</v>
      </c>
      <c r="BH1620" s="200">
        <f t="shared" si="147"/>
        <v>0</v>
      </c>
      <c r="BI1620" s="200">
        <f t="shared" si="148"/>
        <v>0</v>
      </c>
      <c r="BJ1620" s="18" t="s">
        <v>83</v>
      </c>
      <c r="BK1620" s="200">
        <f t="shared" si="149"/>
        <v>0</v>
      </c>
      <c r="BL1620" s="18" t="s">
        <v>178</v>
      </c>
      <c r="BM1620" s="199" t="s">
        <v>2680</v>
      </c>
    </row>
    <row r="1621" spans="2:63" s="12" customFormat="1" ht="25.9" customHeight="1">
      <c r="B1621" s="172"/>
      <c r="C1621" s="173"/>
      <c r="D1621" s="174" t="s">
        <v>74</v>
      </c>
      <c r="E1621" s="175" t="s">
        <v>218</v>
      </c>
      <c r="F1621" s="175" t="s">
        <v>2681</v>
      </c>
      <c r="G1621" s="173"/>
      <c r="H1621" s="173"/>
      <c r="I1621" s="176"/>
      <c r="J1621" s="177">
        <f>BK1621</f>
        <v>0</v>
      </c>
      <c r="K1621" s="173"/>
      <c r="L1621" s="178"/>
      <c r="M1621" s="179"/>
      <c r="N1621" s="180"/>
      <c r="O1621" s="180"/>
      <c r="P1621" s="181">
        <f>P1622+P1623+P1629+P1649+P1658+P1670+P1677+P1681+P1682+P1684+P1686+P1689+P1691+P1746+P1750+P1751+P1776+P1808+P1816</f>
        <v>0</v>
      </c>
      <c r="Q1621" s="180"/>
      <c r="R1621" s="181">
        <f>R1622+R1623+R1629+R1649+R1658+R1670+R1677+R1681+R1682+R1684+R1686+R1689+R1691+R1746+R1750+R1751+R1776+R1808+R1816</f>
        <v>0</v>
      </c>
      <c r="S1621" s="180"/>
      <c r="T1621" s="182">
        <f>T1622+T1623+T1629+T1649+T1658+T1670+T1677+T1681+T1682+T1684+T1686+T1689+T1691+T1746+T1750+T1751+T1776+T1808+T1816</f>
        <v>0</v>
      </c>
      <c r="AR1621" s="183" t="s">
        <v>151</v>
      </c>
      <c r="AT1621" s="184" t="s">
        <v>74</v>
      </c>
      <c r="AU1621" s="184" t="s">
        <v>75</v>
      </c>
      <c r="AY1621" s="183" t="s">
        <v>137</v>
      </c>
      <c r="BK1621" s="185">
        <f>BK1622+BK1623+BK1629+BK1649+BK1658+BK1670+BK1677+BK1681+BK1682+BK1684+BK1686+BK1689+BK1691+BK1746+BK1750+BK1751+BK1776+BK1808+BK1816</f>
        <v>0</v>
      </c>
    </row>
    <row r="1622" spans="2:63" s="12" customFormat="1" ht="22.9" customHeight="1">
      <c r="B1622" s="172"/>
      <c r="C1622" s="173"/>
      <c r="D1622" s="174" t="s">
        <v>74</v>
      </c>
      <c r="E1622" s="186" t="s">
        <v>2682</v>
      </c>
      <c r="F1622" s="186" t="s">
        <v>2683</v>
      </c>
      <c r="G1622" s="173"/>
      <c r="H1622" s="173"/>
      <c r="I1622" s="176"/>
      <c r="J1622" s="187">
        <f>BK1622</f>
        <v>0</v>
      </c>
      <c r="K1622" s="173"/>
      <c r="L1622" s="178"/>
      <c r="M1622" s="179"/>
      <c r="N1622" s="180"/>
      <c r="O1622" s="180"/>
      <c r="P1622" s="181">
        <v>0</v>
      </c>
      <c r="Q1622" s="180"/>
      <c r="R1622" s="181">
        <v>0</v>
      </c>
      <c r="S1622" s="180"/>
      <c r="T1622" s="182">
        <v>0</v>
      </c>
      <c r="AR1622" s="183" t="s">
        <v>151</v>
      </c>
      <c r="AT1622" s="184" t="s">
        <v>74</v>
      </c>
      <c r="AU1622" s="184" t="s">
        <v>83</v>
      </c>
      <c r="AY1622" s="183" t="s">
        <v>137</v>
      </c>
      <c r="BK1622" s="185">
        <v>0</v>
      </c>
    </row>
    <row r="1623" spans="2:63" s="12" customFormat="1" ht="22.9" customHeight="1">
      <c r="B1623" s="172"/>
      <c r="C1623" s="173"/>
      <c r="D1623" s="174" t="s">
        <v>74</v>
      </c>
      <c r="E1623" s="186" t="s">
        <v>80</v>
      </c>
      <c r="F1623" s="186" t="s">
        <v>2684</v>
      </c>
      <c r="G1623" s="173"/>
      <c r="H1623" s="173"/>
      <c r="I1623" s="176"/>
      <c r="J1623" s="187">
        <f>BK1623</f>
        <v>0</v>
      </c>
      <c r="K1623" s="173"/>
      <c r="L1623" s="178"/>
      <c r="M1623" s="179"/>
      <c r="N1623" s="180"/>
      <c r="O1623" s="180"/>
      <c r="P1623" s="181">
        <f>SUM(P1624:P1628)</f>
        <v>0</v>
      </c>
      <c r="Q1623" s="180"/>
      <c r="R1623" s="181">
        <f>SUM(R1624:R1628)</f>
        <v>0</v>
      </c>
      <c r="S1623" s="180"/>
      <c r="T1623" s="182">
        <f>SUM(T1624:T1628)</f>
        <v>0</v>
      </c>
      <c r="AR1623" s="183" t="s">
        <v>83</v>
      </c>
      <c r="AT1623" s="184" t="s">
        <v>74</v>
      </c>
      <c r="AU1623" s="184" t="s">
        <v>83</v>
      </c>
      <c r="AY1623" s="183" t="s">
        <v>137</v>
      </c>
      <c r="BK1623" s="185">
        <f>SUM(BK1624:BK1628)</f>
        <v>0</v>
      </c>
    </row>
    <row r="1624" spans="1:65" s="2" customFormat="1" ht="16.5" customHeight="1">
      <c r="A1624" s="35"/>
      <c r="B1624" s="36"/>
      <c r="C1624" s="188" t="s">
        <v>1603</v>
      </c>
      <c r="D1624" s="188" t="s">
        <v>139</v>
      </c>
      <c r="E1624" s="189" t="s">
        <v>2685</v>
      </c>
      <c r="F1624" s="190" t="s">
        <v>2686</v>
      </c>
      <c r="G1624" s="191" t="s">
        <v>273</v>
      </c>
      <c r="H1624" s="192">
        <v>2</v>
      </c>
      <c r="I1624" s="193"/>
      <c r="J1624" s="194">
        <f>ROUND(I1624*H1624,2)</f>
        <v>0</v>
      </c>
      <c r="K1624" s="190" t="s">
        <v>19</v>
      </c>
      <c r="L1624" s="40"/>
      <c r="M1624" s="195" t="s">
        <v>19</v>
      </c>
      <c r="N1624" s="196" t="s">
        <v>46</v>
      </c>
      <c r="O1624" s="65"/>
      <c r="P1624" s="197">
        <f>O1624*H1624</f>
        <v>0</v>
      </c>
      <c r="Q1624" s="197">
        <v>0</v>
      </c>
      <c r="R1624" s="197">
        <f>Q1624*H1624</f>
        <v>0</v>
      </c>
      <c r="S1624" s="197">
        <v>0</v>
      </c>
      <c r="T1624" s="198">
        <f>S1624*H1624</f>
        <v>0</v>
      </c>
      <c r="U1624" s="35"/>
      <c r="V1624" s="35"/>
      <c r="W1624" s="35"/>
      <c r="X1624" s="35"/>
      <c r="Y1624" s="35"/>
      <c r="Z1624" s="35"/>
      <c r="AA1624" s="35"/>
      <c r="AB1624" s="35"/>
      <c r="AC1624" s="35"/>
      <c r="AD1624" s="35"/>
      <c r="AE1624" s="35"/>
      <c r="AR1624" s="199" t="s">
        <v>144</v>
      </c>
      <c r="AT1624" s="199" t="s">
        <v>139</v>
      </c>
      <c r="AU1624" s="199" t="s">
        <v>85</v>
      </c>
      <c r="AY1624" s="18" t="s">
        <v>137</v>
      </c>
      <c r="BE1624" s="200">
        <f>IF(N1624="základní",J1624,0)</f>
        <v>0</v>
      </c>
      <c r="BF1624" s="200">
        <f>IF(N1624="snížená",J1624,0)</f>
        <v>0</v>
      </c>
      <c r="BG1624" s="200">
        <f>IF(N1624="zákl. přenesená",J1624,0)</f>
        <v>0</v>
      </c>
      <c r="BH1624" s="200">
        <f>IF(N1624="sníž. přenesená",J1624,0)</f>
        <v>0</v>
      </c>
      <c r="BI1624" s="200">
        <f>IF(N1624="nulová",J1624,0)</f>
        <v>0</v>
      </c>
      <c r="BJ1624" s="18" t="s">
        <v>83</v>
      </c>
      <c r="BK1624" s="200">
        <f>ROUND(I1624*H1624,2)</f>
        <v>0</v>
      </c>
      <c r="BL1624" s="18" t="s">
        <v>144</v>
      </c>
      <c r="BM1624" s="199" t="s">
        <v>2687</v>
      </c>
    </row>
    <row r="1625" spans="1:65" s="2" customFormat="1" ht="16.5" customHeight="1">
      <c r="A1625" s="35"/>
      <c r="B1625" s="36"/>
      <c r="C1625" s="188" t="s">
        <v>2688</v>
      </c>
      <c r="D1625" s="188" t="s">
        <v>139</v>
      </c>
      <c r="E1625" s="189" t="s">
        <v>2689</v>
      </c>
      <c r="F1625" s="190" t="s">
        <v>2690</v>
      </c>
      <c r="G1625" s="191" t="s">
        <v>273</v>
      </c>
      <c r="H1625" s="192">
        <v>1</v>
      </c>
      <c r="I1625" s="193"/>
      <c r="J1625" s="194">
        <f>ROUND(I1625*H1625,2)</f>
        <v>0</v>
      </c>
      <c r="K1625" s="190" t="s">
        <v>19</v>
      </c>
      <c r="L1625" s="40"/>
      <c r="M1625" s="195" t="s">
        <v>19</v>
      </c>
      <c r="N1625" s="196" t="s">
        <v>46</v>
      </c>
      <c r="O1625" s="65"/>
      <c r="P1625" s="197">
        <f>O1625*H1625</f>
        <v>0</v>
      </c>
      <c r="Q1625" s="197">
        <v>0</v>
      </c>
      <c r="R1625" s="197">
        <f>Q1625*H1625</f>
        <v>0</v>
      </c>
      <c r="S1625" s="197">
        <v>0</v>
      </c>
      <c r="T1625" s="198">
        <f>S1625*H1625</f>
        <v>0</v>
      </c>
      <c r="U1625" s="35"/>
      <c r="V1625" s="35"/>
      <c r="W1625" s="35"/>
      <c r="X1625" s="35"/>
      <c r="Y1625" s="35"/>
      <c r="Z1625" s="35"/>
      <c r="AA1625" s="35"/>
      <c r="AB1625" s="35"/>
      <c r="AC1625" s="35"/>
      <c r="AD1625" s="35"/>
      <c r="AE1625" s="35"/>
      <c r="AR1625" s="199" t="s">
        <v>144</v>
      </c>
      <c r="AT1625" s="199" t="s">
        <v>139</v>
      </c>
      <c r="AU1625" s="199" t="s">
        <v>85</v>
      </c>
      <c r="AY1625" s="18" t="s">
        <v>137</v>
      </c>
      <c r="BE1625" s="200">
        <f>IF(N1625="základní",J1625,0)</f>
        <v>0</v>
      </c>
      <c r="BF1625" s="200">
        <f>IF(N1625="snížená",J1625,0)</f>
        <v>0</v>
      </c>
      <c r="BG1625" s="200">
        <f>IF(N1625="zákl. přenesená",J1625,0)</f>
        <v>0</v>
      </c>
      <c r="BH1625" s="200">
        <f>IF(N1625="sníž. přenesená",J1625,0)</f>
        <v>0</v>
      </c>
      <c r="BI1625" s="200">
        <f>IF(N1625="nulová",J1625,0)</f>
        <v>0</v>
      </c>
      <c r="BJ1625" s="18" t="s">
        <v>83</v>
      </c>
      <c r="BK1625" s="200">
        <f>ROUND(I1625*H1625,2)</f>
        <v>0</v>
      </c>
      <c r="BL1625" s="18" t="s">
        <v>144</v>
      </c>
      <c r="BM1625" s="199" t="s">
        <v>2691</v>
      </c>
    </row>
    <row r="1626" spans="1:65" s="2" customFormat="1" ht="16.5" customHeight="1">
      <c r="A1626" s="35"/>
      <c r="B1626" s="36"/>
      <c r="C1626" s="188" t="s">
        <v>1607</v>
      </c>
      <c r="D1626" s="188" t="s">
        <v>139</v>
      </c>
      <c r="E1626" s="189" t="s">
        <v>2692</v>
      </c>
      <c r="F1626" s="190" t="s">
        <v>2693</v>
      </c>
      <c r="G1626" s="191" t="s">
        <v>273</v>
      </c>
      <c r="H1626" s="192">
        <v>2</v>
      </c>
      <c r="I1626" s="193"/>
      <c r="J1626" s="194">
        <f>ROUND(I1626*H1626,2)</f>
        <v>0</v>
      </c>
      <c r="K1626" s="190" t="s">
        <v>19</v>
      </c>
      <c r="L1626" s="40"/>
      <c r="M1626" s="195" t="s">
        <v>19</v>
      </c>
      <c r="N1626" s="196" t="s">
        <v>46</v>
      </c>
      <c r="O1626" s="65"/>
      <c r="P1626" s="197">
        <f>O1626*H1626</f>
        <v>0</v>
      </c>
      <c r="Q1626" s="197">
        <v>0</v>
      </c>
      <c r="R1626" s="197">
        <f>Q1626*H1626</f>
        <v>0</v>
      </c>
      <c r="S1626" s="197">
        <v>0</v>
      </c>
      <c r="T1626" s="198">
        <f>S1626*H1626</f>
        <v>0</v>
      </c>
      <c r="U1626" s="35"/>
      <c r="V1626" s="35"/>
      <c r="W1626" s="35"/>
      <c r="X1626" s="35"/>
      <c r="Y1626" s="35"/>
      <c r="Z1626" s="35"/>
      <c r="AA1626" s="35"/>
      <c r="AB1626" s="35"/>
      <c r="AC1626" s="35"/>
      <c r="AD1626" s="35"/>
      <c r="AE1626" s="35"/>
      <c r="AR1626" s="199" t="s">
        <v>144</v>
      </c>
      <c r="AT1626" s="199" t="s">
        <v>139</v>
      </c>
      <c r="AU1626" s="199" t="s">
        <v>85</v>
      </c>
      <c r="AY1626" s="18" t="s">
        <v>137</v>
      </c>
      <c r="BE1626" s="200">
        <f>IF(N1626="základní",J1626,0)</f>
        <v>0</v>
      </c>
      <c r="BF1626" s="200">
        <f>IF(N1626="snížená",J1626,0)</f>
        <v>0</v>
      </c>
      <c r="BG1626" s="200">
        <f>IF(N1626="zákl. přenesená",J1626,0)</f>
        <v>0</v>
      </c>
      <c r="BH1626" s="200">
        <f>IF(N1626="sníž. přenesená",J1626,0)</f>
        <v>0</v>
      </c>
      <c r="BI1626" s="200">
        <f>IF(N1626="nulová",J1626,0)</f>
        <v>0</v>
      </c>
      <c r="BJ1626" s="18" t="s">
        <v>83</v>
      </c>
      <c r="BK1626" s="200">
        <f>ROUND(I1626*H1626,2)</f>
        <v>0</v>
      </c>
      <c r="BL1626" s="18" t="s">
        <v>144</v>
      </c>
      <c r="BM1626" s="199" t="s">
        <v>2694</v>
      </c>
    </row>
    <row r="1627" spans="1:65" s="2" customFormat="1" ht="16.5" customHeight="1">
      <c r="A1627" s="35"/>
      <c r="B1627" s="36"/>
      <c r="C1627" s="188" t="s">
        <v>2695</v>
      </c>
      <c r="D1627" s="188" t="s">
        <v>139</v>
      </c>
      <c r="E1627" s="189" t="s">
        <v>2696</v>
      </c>
      <c r="F1627" s="190" t="s">
        <v>2697</v>
      </c>
      <c r="G1627" s="191" t="s">
        <v>273</v>
      </c>
      <c r="H1627" s="192">
        <v>2</v>
      </c>
      <c r="I1627" s="193"/>
      <c r="J1627" s="194">
        <f>ROUND(I1627*H1627,2)</f>
        <v>0</v>
      </c>
      <c r="K1627" s="190" t="s">
        <v>19</v>
      </c>
      <c r="L1627" s="40"/>
      <c r="M1627" s="195" t="s">
        <v>19</v>
      </c>
      <c r="N1627" s="196" t="s">
        <v>46</v>
      </c>
      <c r="O1627" s="65"/>
      <c r="P1627" s="197">
        <f>O1627*H1627</f>
        <v>0</v>
      </c>
      <c r="Q1627" s="197">
        <v>0</v>
      </c>
      <c r="R1627" s="197">
        <f>Q1627*H1627</f>
        <v>0</v>
      </c>
      <c r="S1627" s="197">
        <v>0</v>
      </c>
      <c r="T1627" s="198">
        <f>S1627*H1627</f>
        <v>0</v>
      </c>
      <c r="U1627" s="35"/>
      <c r="V1627" s="35"/>
      <c r="W1627" s="35"/>
      <c r="X1627" s="35"/>
      <c r="Y1627" s="35"/>
      <c r="Z1627" s="35"/>
      <c r="AA1627" s="35"/>
      <c r="AB1627" s="35"/>
      <c r="AC1627" s="35"/>
      <c r="AD1627" s="35"/>
      <c r="AE1627" s="35"/>
      <c r="AR1627" s="199" t="s">
        <v>144</v>
      </c>
      <c r="AT1627" s="199" t="s">
        <v>139</v>
      </c>
      <c r="AU1627" s="199" t="s">
        <v>85</v>
      </c>
      <c r="AY1627" s="18" t="s">
        <v>137</v>
      </c>
      <c r="BE1627" s="200">
        <f>IF(N1627="základní",J1627,0)</f>
        <v>0</v>
      </c>
      <c r="BF1627" s="200">
        <f>IF(N1627="snížená",J1627,0)</f>
        <v>0</v>
      </c>
      <c r="BG1627" s="200">
        <f>IF(N1627="zákl. přenesená",J1627,0)</f>
        <v>0</v>
      </c>
      <c r="BH1627" s="200">
        <f>IF(N1627="sníž. přenesená",J1627,0)</f>
        <v>0</v>
      </c>
      <c r="BI1627" s="200">
        <f>IF(N1627="nulová",J1627,0)</f>
        <v>0</v>
      </c>
      <c r="BJ1627" s="18" t="s">
        <v>83</v>
      </c>
      <c r="BK1627" s="200">
        <f>ROUND(I1627*H1627,2)</f>
        <v>0</v>
      </c>
      <c r="BL1627" s="18" t="s">
        <v>144</v>
      </c>
      <c r="BM1627" s="199" t="s">
        <v>2698</v>
      </c>
    </row>
    <row r="1628" spans="1:65" s="2" customFormat="1" ht="16.5" customHeight="1">
      <c r="A1628" s="35"/>
      <c r="B1628" s="36"/>
      <c r="C1628" s="188" t="s">
        <v>1610</v>
      </c>
      <c r="D1628" s="188" t="s">
        <v>139</v>
      </c>
      <c r="E1628" s="189" t="s">
        <v>2699</v>
      </c>
      <c r="F1628" s="190" t="s">
        <v>2700</v>
      </c>
      <c r="G1628" s="191" t="s">
        <v>273</v>
      </c>
      <c r="H1628" s="192">
        <v>1</v>
      </c>
      <c r="I1628" s="193"/>
      <c r="J1628" s="194">
        <f>ROUND(I1628*H1628,2)</f>
        <v>0</v>
      </c>
      <c r="K1628" s="190" t="s">
        <v>19</v>
      </c>
      <c r="L1628" s="40"/>
      <c r="M1628" s="195" t="s">
        <v>19</v>
      </c>
      <c r="N1628" s="196" t="s">
        <v>46</v>
      </c>
      <c r="O1628" s="65"/>
      <c r="P1628" s="197">
        <f>O1628*H1628</f>
        <v>0</v>
      </c>
      <c r="Q1628" s="197">
        <v>0</v>
      </c>
      <c r="R1628" s="197">
        <f>Q1628*H1628</f>
        <v>0</v>
      </c>
      <c r="S1628" s="197">
        <v>0</v>
      </c>
      <c r="T1628" s="198">
        <f>S1628*H1628</f>
        <v>0</v>
      </c>
      <c r="U1628" s="35"/>
      <c r="V1628" s="35"/>
      <c r="W1628" s="35"/>
      <c r="X1628" s="35"/>
      <c r="Y1628" s="35"/>
      <c r="Z1628" s="35"/>
      <c r="AA1628" s="35"/>
      <c r="AB1628" s="35"/>
      <c r="AC1628" s="35"/>
      <c r="AD1628" s="35"/>
      <c r="AE1628" s="35"/>
      <c r="AR1628" s="199" t="s">
        <v>144</v>
      </c>
      <c r="AT1628" s="199" t="s">
        <v>139</v>
      </c>
      <c r="AU1628" s="199" t="s">
        <v>85</v>
      </c>
      <c r="AY1628" s="18" t="s">
        <v>137</v>
      </c>
      <c r="BE1628" s="200">
        <f>IF(N1628="základní",J1628,0)</f>
        <v>0</v>
      </c>
      <c r="BF1628" s="200">
        <f>IF(N1628="snížená",J1628,0)</f>
        <v>0</v>
      </c>
      <c r="BG1628" s="200">
        <f>IF(N1628="zákl. přenesená",J1628,0)</f>
        <v>0</v>
      </c>
      <c r="BH1628" s="200">
        <f>IF(N1628="sníž. přenesená",J1628,0)</f>
        <v>0</v>
      </c>
      <c r="BI1628" s="200">
        <f>IF(N1628="nulová",J1628,0)</f>
        <v>0</v>
      </c>
      <c r="BJ1628" s="18" t="s">
        <v>83</v>
      </c>
      <c r="BK1628" s="200">
        <f>ROUND(I1628*H1628,2)</f>
        <v>0</v>
      </c>
      <c r="BL1628" s="18" t="s">
        <v>144</v>
      </c>
      <c r="BM1628" s="199" t="s">
        <v>2701</v>
      </c>
    </row>
    <row r="1629" spans="2:63" s="12" customFormat="1" ht="22.9" customHeight="1">
      <c r="B1629" s="172"/>
      <c r="C1629" s="173"/>
      <c r="D1629" s="174" t="s">
        <v>74</v>
      </c>
      <c r="E1629" s="186" t="s">
        <v>86</v>
      </c>
      <c r="F1629" s="186" t="s">
        <v>2702</v>
      </c>
      <c r="G1629" s="173"/>
      <c r="H1629" s="173"/>
      <c r="I1629" s="176"/>
      <c r="J1629" s="187">
        <f>BK1629</f>
        <v>0</v>
      </c>
      <c r="K1629" s="173"/>
      <c r="L1629" s="178"/>
      <c r="M1629" s="179"/>
      <c r="N1629" s="180"/>
      <c r="O1629" s="180"/>
      <c r="P1629" s="181">
        <f>SUM(P1630:P1648)</f>
        <v>0</v>
      </c>
      <c r="Q1629" s="180"/>
      <c r="R1629" s="181">
        <f>SUM(R1630:R1648)</f>
        <v>0</v>
      </c>
      <c r="S1629" s="180"/>
      <c r="T1629" s="182">
        <f>SUM(T1630:T1648)</f>
        <v>0</v>
      </c>
      <c r="AR1629" s="183" t="s">
        <v>83</v>
      </c>
      <c r="AT1629" s="184" t="s">
        <v>74</v>
      </c>
      <c r="AU1629" s="184" t="s">
        <v>83</v>
      </c>
      <c r="AY1629" s="183" t="s">
        <v>137</v>
      </c>
      <c r="BK1629" s="185">
        <f>SUM(BK1630:BK1648)</f>
        <v>0</v>
      </c>
    </row>
    <row r="1630" spans="1:65" s="2" customFormat="1" ht="16.5" customHeight="1">
      <c r="A1630" s="35"/>
      <c r="B1630" s="36"/>
      <c r="C1630" s="188" t="s">
        <v>2703</v>
      </c>
      <c r="D1630" s="188" t="s">
        <v>139</v>
      </c>
      <c r="E1630" s="189" t="s">
        <v>2704</v>
      </c>
      <c r="F1630" s="190" t="s">
        <v>2705</v>
      </c>
      <c r="G1630" s="191" t="s">
        <v>273</v>
      </c>
      <c r="H1630" s="192">
        <v>1</v>
      </c>
      <c r="I1630" s="193"/>
      <c r="J1630" s="194">
        <f aca="true" t="shared" si="150" ref="J1630:J1648">ROUND(I1630*H1630,2)</f>
        <v>0</v>
      </c>
      <c r="K1630" s="190" t="s">
        <v>19</v>
      </c>
      <c r="L1630" s="40"/>
      <c r="M1630" s="195" t="s">
        <v>19</v>
      </c>
      <c r="N1630" s="196" t="s">
        <v>46</v>
      </c>
      <c r="O1630" s="65"/>
      <c r="P1630" s="197">
        <f aca="true" t="shared" si="151" ref="P1630:P1648">O1630*H1630</f>
        <v>0</v>
      </c>
      <c r="Q1630" s="197">
        <v>0</v>
      </c>
      <c r="R1630" s="197">
        <f aca="true" t="shared" si="152" ref="R1630:R1648">Q1630*H1630</f>
        <v>0</v>
      </c>
      <c r="S1630" s="197">
        <v>0</v>
      </c>
      <c r="T1630" s="198">
        <f aca="true" t="shared" si="153" ref="T1630:T1648">S1630*H1630</f>
        <v>0</v>
      </c>
      <c r="U1630" s="35"/>
      <c r="V1630" s="35"/>
      <c r="W1630" s="35"/>
      <c r="X1630" s="35"/>
      <c r="Y1630" s="35"/>
      <c r="Z1630" s="35"/>
      <c r="AA1630" s="35"/>
      <c r="AB1630" s="35"/>
      <c r="AC1630" s="35"/>
      <c r="AD1630" s="35"/>
      <c r="AE1630" s="35"/>
      <c r="AR1630" s="199" t="s">
        <v>144</v>
      </c>
      <c r="AT1630" s="199" t="s">
        <v>139</v>
      </c>
      <c r="AU1630" s="199" t="s">
        <v>85</v>
      </c>
      <c r="AY1630" s="18" t="s">
        <v>137</v>
      </c>
      <c r="BE1630" s="200">
        <f aca="true" t="shared" si="154" ref="BE1630:BE1648">IF(N1630="základní",J1630,0)</f>
        <v>0</v>
      </c>
      <c r="BF1630" s="200">
        <f aca="true" t="shared" si="155" ref="BF1630:BF1648">IF(N1630="snížená",J1630,0)</f>
        <v>0</v>
      </c>
      <c r="BG1630" s="200">
        <f aca="true" t="shared" si="156" ref="BG1630:BG1648">IF(N1630="zákl. přenesená",J1630,0)</f>
        <v>0</v>
      </c>
      <c r="BH1630" s="200">
        <f aca="true" t="shared" si="157" ref="BH1630:BH1648">IF(N1630="sníž. přenesená",J1630,0)</f>
        <v>0</v>
      </c>
      <c r="BI1630" s="200">
        <f aca="true" t="shared" si="158" ref="BI1630:BI1648">IF(N1630="nulová",J1630,0)</f>
        <v>0</v>
      </c>
      <c r="BJ1630" s="18" t="s">
        <v>83</v>
      </c>
      <c r="BK1630" s="200">
        <f aca="true" t="shared" si="159" ref="BK1630:BK1648">ROUND(I1630*H1630,2)</f>
        <v>0</v>
      </c>
      <c r="BL1630" s="18" t="s">
        <v>144</v>
      </c>
      <c r="BM1630" s="199" t="s">
        <v>2706</v>
      </c>
    </row>
    <row r="1631" spans="1:65" s="2" customFormat="1" ht="16.5" customHeight="1">
      <c r="A1631" s="35"/>
      <c r="B1631" s="36"/>
      <c r="C1631" s="188" t="s">
        <v>1614</v>
      </c>
      <c r="D1631" s="188" t="s">
        <v>139</v>
      </c>
      <c r="E1631" s="189" t="s">
        <v>2707</v>
      </c>
      <c r="F1631" s="190" t="s">
        <v>2708</v>
      </c>
      <c r="G1631" s="191" t="s">
        <v>1972</v>
      </c>
      <c r="H1631" s="192">
        <v>24</v>
      </c>
      <c r="I1631" s="193"/>
      <c r="J1631" s="194">
        <f t="shared" si="150"/>
        <v>0</v>
      </c>
      <c r="K1631" s="190" t="s">
        <v>19</v>
      </c>
      <c r="L1631" s="40"/>
      <c r="M1631" s="195" t="s">
        <v>19</v>
      </c>
      <c r="N1631" s="196" t="s">
        <v>46</v>
      </c>
      <c r="O1631" s="65"/>
      <c r="P1631" s="197">
        <f t="shared" si="151"/>
        <v>0</v>
      </c>
      <c r="Q1631" s="197">
        <v>0</v>
      </c>
      <c r="R1631" s="197">
        <f t="shared" si="152"/>
        <v>0</v>
      </c>
      <c r="S1631" s="197">
        <v>0</v>
      </c>
      <c r="T1631" s="198">
        <f t="shared" si="153"/>
        <v>0</v>
      </c>
      <c r="U1631" s="35"/>
      <c r="V1631" s="35"/>
      <c r="W1631" s="35"/>
      <c r="X1631" s="35"/>
      <c r="Y1631" s="35"/>
      <c r="Z1631" s="35"/>
      <c r="AA1631" s="35"/>
      <c r="AB1631" s="35"/>
      <c r="AC1631" s="35"/>
      <c r="AD1631" s="35"/>
      <c r="AE1631" s="35"/>
      <c r="AR1631" s="199" t="s">
        <v>144</v>
      </c>
      <c r="AT1631" s="199" t="s">
        <v>139</v>
      </c>
      <c r="AU1631" s="199" t="s">
        <v>85</v>
      </c>
      <c r="AY1631" s="18" t="s">
        <v>137</v>
      </c>
      <c r="BE1631" s="200">
        <f t="shared" si="154"/>
        <v>0</v>
      </c>
      <c r="BF1631" s="200">
        <f t="shared" si="155"/>
        <v>0</v>
      </c>
      <c r="BG1631" s="200">
        <f t="shared" si="156"/>
        <v>0</v>
      </c>
      <c r="BH1631" s="200">
        <f t="shared" si="157"/>
        <v>0</v>
      </c>
      <c r="BI1631" s="200">
        <f t="shared" si="158"/>
        <v>0</v>
      </c>
      <c r="BJ1631" s="18" t="s">
        <v>83</v>
      </c>
      <c r="BK1631" s="200">
        <f t="shared" si="159"/>
        <v>0</v>
      </c>
      <c r="BL1631" s="18" t="s">
        <v>144</v>
      </c>
      <c r="BM1631" s="199" t="s">
        <v>2091</v>
      </c>
    </row>
    <row r="1632" spans="1:65" s="2" customFormat="1" ht="16.5" customHeight="1">
      <c r="A1632" s="35"/>
      <c r="B1632" s="36"/>
      <c r="C1632" s="188" t="s">
        <v>2709</v>
      </c>
      <c r="D1632" s="188" t="s">
        <v>139</v>
      </c>
      <c r="E1632" s="189" t="s">
        <v>2710</v>
      </c>
      <c r="F1632" s="190" t="s">
        <v>2711</v>
      </c>
      <c r="G1632" s="191" t="s">
        <v>273</v>
      </c>
      <c r="H1632" s="192">
        <v>1</v>
      </c>
      <c r="I1632" s="193"/>
      <c r="J1632" s="194">
        <f t="shared" si="150"/>
        <v>0</v>
      </c>
      <c r="K1632" s="190" t="s">
        <v>19</v>
      </c>
      <c r="L1632" s="40"/>
      <c r="M1632" s="195" t="s">
        <v>19</v>
      </c>
      <c r="N1632" s="196" t="s">
        <v>46</v>
      </c>
      <c r="O1632" s="65"/>
      <c r="P1632" s="197">
        <f t="shared" si="151"/>
        <v>0</v>
      </c>
      <c r="Q1632" s="197">
        <v>0</v>
      </c>
      <c r="R1632" s="197">
        <f t="shared" si="152"/>
        <v>0</v>
      </c>
      <c r="S1632" s="197">
        <v>0</v>
      </c>
      <c r="T1632" s="198">
        <f t="shared" si="153"/>
        <v>0</v>
      </c>
      <c r="U1632" s="35"/>
      <c r="V1632" s="35"/>
      <c r="W1632" s="35"/>
      <c r="X1632" s="35"/>
      <c r="Y1632" s="35"/>
      <c r="Z1632" s="35"/>
      <c r="AA1632" s="35"/>
      <c r="AB1632" s="35"/>
      <c r="AC1632" s="35"/>
      <c r="AD1632" s="35"/>
      <c r="AE1632" s="35"/>
      <c r="AR1632" s="199" t="s">
        <v>144</v>
      </c>
      <c r="AT1632" s="199" t="s">
        <v>139</v>
      </c>
      <c r="AU1632" s="199" t="s">
        <v>85</v>
      </c>
      <c r="AY1632" s="18" t="s">
        <v>137</v>
      </c>
      <c r="BE1632" s="200">
        <f t="shared" si="154"/>
        <v>0</v>
      </c>
      <c r="BF1632" s="200">
        <f t="shared" si="155"/>
        <v>0</v>
      </c>
      <c r="BG1632" s="200">
        <f t="shared" si="156"/>
        <v>0</v>
      </c>
      <c r="BH1632" s="200">
        <f t="shared" si="157"/>
        <v>0</v>
      </c>
      <c r="BI1632" s="200">
        <f t="shared" si="158"/>
        <v>0</v>
      </c>
      <c r="BJ1632" s="18" t="s">
        <v>83</v>
      </c>
      <c r="BK1632" s="200">
        <f t="shared" si="159"/>
        <v>0</v>
      </c>
      <c r="BL1632" s="18" t="s">
        <v>144</v>
      </c>
      <c r="BM1632" s="199" t="s">
        <v>2712</v>
      </c>
    </row>
    <row r="1633" spans="1:65" s="2" customFormat="1" ht="16.5" customHeight="1">
      <c r="A1633" s="35"/>
      <c r="B1633" s="36"/>
      <c r="C1633" s="188" t="s">
        <v>1619</v>
      </c>
      <c r="D1633" s="188" t="s">
        <v>139</v>
      </c>
      <c r="E1633" s="189" t="s">
        <v>2713</v>
      </c>
      <c r="F1633" s="190" t="s">
        <v>2714</v>
      </c>
      <c r="G1633" s="191" t="s">
        <v>273</v>
      </c>
      <c r="H1633" s="192">
        <v>1</v>
      </c>
      <c r="I1633" s="193"/>
      <c r="J1633" s="194">
        <f t="shared" si="150"/>
        <v>0</v>
      </c>
      <c r="K1633" s="190" t="s">
        <v>19</v>
      </c>
      <c r="L1633" s="40"/>
      <c r="M1633" s="195" t="s">
        <v>19</v>
      </c>
      <c r="N1633" s="196" t="s">
        <v>46</v>
      </c>
      <c r="O1633" s="65"/>
      <c r="P1633" s="197">
        <f t="shared" si="151"/>
        <v>0</v>
      </c>
      <c r="Q1633" s="197">
        <v>0</v>
      </c>
      <c r="R1633" s="197">
        <f t="shared" si="152"/>
        <v>0</v>
      </c>
      <c r="S1633" s="197">
        <v>0</v>
      </c>
      <c r="T1633" s="198">
        <f t="shared" si="153"/>
        <v>0</v>
      </c>
      <c r="U1633" s="35"/>
      <c r="V1633" s="35"/>
      <c r="W1633" s="35"/>
      <c r="X1633" s="35"/>
      <c r="Y1633" s="35"/>
      <c r="Z1633" s="35"/>
      <c r="AA1633" s="35"/>
      <c r="AB1633" s="35"/>
      <c r="AC1633" s="35"/>
      <c r="AD1633" s="35"/>
      <c r="AE1633" s="35"/>
      <c r="AR1633" s="199" t="s">
        <v>144</v>
      </c>
      <c r="AT1633" s="199" t="s">
        <v>139</v>
      </c>
      <c r="AU1633" s="199" t="s">
        <v>85</v>
      </c>
      <c r="AY1633" s="18" t="s">
        <v>137</v>
      </c>
      <c r="BE1633" s="200">
        <f t="shared" si="154"/>
        <v>0</v>
      </c>
      <c r="BF1633" s="200">
        <f t="shared" si="155"/>
        <v>0</v>
      </c>
      <c r="BG1633" s="200">
        <f t="shared" si="156"/>
        <v>0</v>
      </c>
      <c r="BH1633" s="200">
        <f t="shared" si="157"/>
        <v>0</v>
      </c>
      <c r="BI1633" s="200">
        <f t="shared" si="158"/>
        <v>0</v>
      </c>
      <c r="BJ1633" s="18" t="s">
        <v>83</v>
      </c>
      <c r="BK1633" s="200">
        <f t="shared" si="159"/>
        <v>0</v>
      </c>
      <c r="BL1633" s="18" t="s">
        <v>144</v>
      </c>
      <c r="BM1633" s="199" t="s">
        <v>2715</v>
      </c>
    </row>
    <row r="1634" spans="1:65" s="2" customFormat="1" ht="16.5" customHeight="1">
      <c r="A1634" s="35"/>
      <c r="B1634" s="36"/>
      <c r="C1634" s="188" t="s">
        <v>2716</v>
      </c>
      <c r="D1634" s="188" t="s">
        <v>139</v>
      </c>
      <c r="E1634" s="189" t="s">
        <v>2717</v>
      </c>
      <c r="F1634" s="190" t="s">
        <v>2718</v>
      </c>
      <c r="G1634" s="191" t="s">
        <v>273</v>
      </c>
      <c r="H1634" s="192">
        <v>50</v>
      </c>
      <c r="I1634" s="193"/>
      <c r="J1634" s="194">
        <f t="shared" si="150"/>
        <v>0</v>
      </c>
      <c r="K1634" s="190" t="s">
        <v>19</v>
      </c>
      <c r="L1634" s="40"/>
      <c r="M1634" s="195" t="s">
        <v>19</v>
      </c>
      <c r="N1634" s="196" t="s">
        <v>46</v>
      </c>
      <c r="O1634" s="65"/>
      <c r="P1634" s="197">
        <f t="shared" si="151"/>
        <v>0</v>
      </c>
      <c r="Q1634" s="197">
        <v>0</v>
      </c>
      <c r="R1634" s="197">
        <f t="shared" si="152"/>
        <v>0</v>
      </c>
      <c r="S1634" s="197">
        <v>0</v>
      </c>
      <c r="T1634" s="198">
        <f t="shared" si="153"/>
        <v>0</v>
      </c>
      <c r="U1634" s="35"/>
      <c r="V1634" s="35"/>
      <c r="W1634" s="35"/>
      <c r="X1634" s="35"/>
      <c r="Y1634" s="35"/>
      <c r="Z1634" s="35"/>
      <c r="AA1634" s="35"/>
      <c r="AB1634" s="35"/>
      <c r="AC1634" s="35"/>
      <c r="AD1634" s="35"/>
      <c r="AE1634" s="35"/>
      <c r="AR1634" s="199" t="s">
        <v>144</v>
      </c>
      <c r="AT1634" s="199" t="s">
        <v>139</v>
      </c>
      <c r="AU1634" s="199" t="s">
        <v>85</v>
      </c>
      <c r="AY1634" s="18" t="s">
        <v>137</v>
      </c>
      <c r="BE1634" s="200">
        <f t="shared" si="154"/>
        <v>0</v>
      </c>
      <c r="BF1634" s="200">
        <f t="shared" si="155"/>
        <v>0</v>
      </c>
      <c r="BG1634" s="200">
        <f t="shared" si="156"/>
        <v>0</v>
      </c>
      <c r="BH1634" s="200">
        <f t="shared" si="157"/>
        <v>0</v>
      </c>
      <c r="BI1634" s="200">
        <f t="shared" si="158"/>
        <v>0</v>
      </c>
      <c r="BJ1634" s="18" t="s">
        <v>83</v>
      </c>
      <c r="BK1634" s="200">
        <f t="shared" si="159"/>
        <v>0</v>
      </c>
      <c r="BL1634" s="18" t="s">
        <v>144</v>
      </c>
      <c r="BM1634" s="199" t="s">
        <v>2719</v>
      </c>
    </row>
    <row r="1635" spans="1:65" s="2" customFormat="1" ht="16.5" customHeight="1">
      <c r="A1635" s="35"/>
      <c r="B1635" s="36"/>
      <c r="C1635" s="188" t="s">
        <v>1623</v>
      </c>
      <c r="D1635" s="188" t="s">
        <v>139</v>
      </c>
      <c r="E1635" s="189" t="s">
        <v>2720</v>
      </c>
      <c r="F1635" s="190" t="s">
        <v>2721</v>
      </c>
      <c r="G1635" s="191" t="s">
        <v>273</v>
      </c>
      <c r="H1635" s="192">
        <v>3</v>
      </c>
      <c r="I1635" s="193"/>
      <c r="J1635" s="194">
        <f t="shared" si="150"/>
        <v>0</v>
      </c>
      <c r="K1635" s="190" t="s">
        <v>19</v>
      </c>
      <c r="L1635" s="40"/>
      <c r="M1635" s="195" t="s">
        <v>19</v>
      </c>
      <c r="N1635" s="196" t="s">
        <v>46</v>
      </c>
      <c r="O1635" s="65"/>
      <c r="P1635" s="197">
        <f t="shared" si="151"/>
        <v>0</v>
      </c>
      <c r="Q1635" s="197">
        <v>0</v>
      </c>
      <c r="R1635" s="197">
        <f t="shared" si="152"/>
        <v>0</v>
      </c>
      <c r="S1635" s="197">
        <v>0</v>
      </c>
      <c r="T1635" s="198">
        <f t="shared" si="153"/>
        <v>0</v>
      </c>
      <c r="U1635" s="35"/>
      <c r="V1635" s="35"/>
      <c r="W1635" s="35"/>
      <c r="X1635" s="35"/>
      <c r="Y1635" s="35"/>
      <c r="Z1635" s="35"/>
      <c r="AA1635" s="35"/>
      <c r="AB1635" s="35"/>
      <c r="AC1635" s="35"/>
      <c r="AD1635" s="35"/>
      <c r="AE1635" s="35"/>
      <c r="AR1635" s="199" t="s">
        <v>144</v>
      </c>
      <c r="AT1635" s="199" t="s">
        <v>139</v>
      </c>
      <c r="AU1635" s="199" t="s">
        <v>85</v>
      </c>
      <c r="AY1635" s="18" t="s">
        <v>137</v>
      </c>
      <c r="BE1635" s="200">
        <f t="shared" si="154"/>
        <v>0</v>
      </c>
      <c r="BF1635" s="200">
        <f t="shared" si="155"/>
        <v>0</v>
      </c>
      <c r="BG1635" s="200">
        <f t="shared" si="156"/>
        <v>0</v>
      </c>
      <c r="BH1635" s="200">
        <f t="shared" si="157"/>
        <v>0</v>
      </c>
      <c r="BI1635" s="200">
        <f t="shared" si="158"/>
        <v>0</v>
      </c>
      <c r="BJ1635" s="18" t="s">
        <v>83</v>
      </c>
      <c r="BK1635" s="200">
        <f t="shared" si="159"/>
        <v>0</v>
      </c>
      <c r="BL1635" s="18" t="s">
        <v>144</v>
      </c>
      <c r="BM1635" s="199" t="s">
        <v>2722</v>
      </c>
    </row>
    <row r="1636" spans="1:65" s="2" customFormat="1" ht="16.5" customHeight="1">
      <c r="A1636" s="35"/>
      <c r="B1636" s="36"/>
      <c r="C1636" s="188" t="s">
        <v>2723</v>
      </c>
      <c r="D1636" s="188" t="s">
        <v>139</v>
      </c>
      <c r="E1636" s="189" t="s">
        <v>2724</v>
      </c>
      <c r="F1636" s="190" t="s">
        <v>2725</v>
      </c>
      <c r="G1636" s="191" t="s">
        <v>273</v>
      </c>
      <c r="H1636" s="192">
        <v>14</v>
      </c>
      <c r="I1636" s="193"/>
      <c r="J1636" s="194">
        <f t="shared" si="150"/>
        <v>0</v>
      </c>
      <c r="K1636" s="190" t="s">
        <v>19</v>
      </c>
      <c r="L1636" s="40"/>
      <c r="M1636" s="195" t="s">
        <v>19</v>
      </c>
      <c r="N1636" s="196" t="s">
        <v>46</v>
      </c>
      <c r="O1636" s="65"/>
      <c r="P1636" s="197">
        <f t="shared" si="151"/>
        <v>0</v>
      </c>
      <c r="Q1636" s="197">
        <v>0</v>
      </c>
      <c r="R1636" s="197">
        <f t="shared" si="152"/>
        <v>0</v>
      </c>
      <c r="S1636" s="197">
        <v>0</v>
      </c>
      <c r="T1636" s="198">
        <f t="shared" si="153"/>
        <v>0</v>
      </c>
      <c r="U1636" s="35"/>
      <c r="V1636" s="35"/>
      <c r="W1636" s="35"/>
      <c r="X1636" s="35"/>
      <c r="Y1636" s="35"/>
      <c r="Z1636" s="35"/>
      <c r="AA1636" s="35"/>
      <c r="AB1636" s="35"/>
      <c r="AC1636" s="35"/>
      <c r="AD1636" s="35"/>
      <c r="AE1636" s="35"/>
      <c r="AR1636" s="199" t="s">
        <v>144</v>
      </c>
      <c r="AT1636" s="199" t="s">
        <v>139</v>
      </c>
      <c r="AU1636" s="199" t="s">
        <v>85</v>
      </c>
      <c r="AY1636" s="18" t="s">
        <v>137</v>
      </c>
      <c r="BE1636" s="200">
        <f t="shared" si="154"/>
        <v>0</v>
      </c>
      <c r="BF1636" s="200">
        <f t="shared" si="155"/>
        <v>0</v>
      </c>
      <c r="BG1636" s="200">
        <f t="shared" si="156"/>
        <v>0</v>
      </c>
      <c r="BH1636" s="200">
        <f t="shared" si="157"/>
        <v>0</v>
      </c>
      <c r="BI1636" s="200">
        <f t="shared" si="158"/>
        <v>0</v>
      </c>
      <c r="BJ1636" s="18" t="s">
        <v>83</v>
      </c>
      <c r="BK1636" s="200">
        <f t="shared" si="159"/>
        <v>0</v>
      </c>
      <c r="BL1636" s="18" t="s">
        <v>144</v>
      </c>
      <c r="BM1636" s="199" t="s">
        <v>2726</v>
      </c>
    </row>
    <row r="1637" spans="1:65" s="2" customFormat="1" ht="16.5" customHeight="1">
      <c r="A1637" s="35"/>
      <c r="B1637" s="36"/>
      <c r="C1637" s="188" t="s">
        <v>1626</v>
      </c>
      <c r="D1637" s="188" t="s">
        <v>139</v>
      </c>
      <c r="E1637" s="189" t="s">
        <v>2727</v>
      </c>
      <c r="F1637" s="190" t="s">
        <v>2728</v>
      </c>
      <c r="G1637" s="191" t="s">
        <v>224</v>
      </c>
      <c r="H1637" s="192">
        <v>2</v>
      </c>
      <c r="I1637" s="193"/>
      <c r="J1637" s="194">
        <f t="shared" si="150"/>
        <v>0</v>
      </c>
      <c r="K1637" s="190" t="s">
        <v>19</v>
      </c>
      <c r="L1637" s="40"/>
      <c r="M1637" s="195" t="s">
        <v>19</v>
      </c>
      <c r="N1637" s="196" t="s">
        <v>46</v>
      </c>
      <c r="O1637" s="65"/>
      <c r="P1637" s="197">
        <f t="shared" si="151"/>
        <v>0</v>
      </c>
      <c r="Q1637" s="197">
        <v>0</v>
      </c>
      <c r="R1637" s="197">
        <f t="shared" si="152"/>
        <v>0</v>
      </c>
      <c r="S1637" s="197">
        <v>0</v>
      </c>
      <c r="T1637" s="198">
        <f t="shared" si="153"/>
        <v>0</v>
      </c>
      <c r="U1637" s="35"/>
      <c r="V1637" s="35"/>
      <c r="W1637" s="35"/>
      <c r="X1637" s="35"/>
      <c r="Y1637" s="35"/>
      <c r="Z1637" s="35"/>
      <c r="AA1637" s="35"/>
      <c r="AB1637" s="35"/>
      <c r="AC1637" s="35"/>
      <c r="AD1637" s="35"/>
      <c r="AE1637" s="35"/>
      <c r="AR1637" s="199" t="s">
        <v>144</v>
      </c>
      <c r="AT1637" s="199" t="s">
        <v>139</v>
      </c>
      <c r="AU1637" s="199" t="s">
        <v>85</v>
      </c>
      <c r="AY1637" s="18" t="s">
        <v>137</v>
      </c>
      <c r="BE1637" s="200">
        <f t="shared" si="154"/>
        <v>0</v>
      </c>
      <c r="BF1637" s="200">
        <f t="shared" si="155"/>
        <v>0</v>
      </c>
      <c r="BG1637" s="200">
        <f t="shared" si="156"/>
        <v>0</v>
      </c>
      <c r="BH1637" s="200">
        <f t="shared" si="157"/>
        <v>0</v>
      </c>
      <c r="BI1637" s="200">
        <f t="shared" si="158"/>
        <v>0</v>
      </c>
      <c r="BJ1637" s="18" t="s">
        <v>83</v>
      </c>
      <c r="BK1637" s="200">
        <f t="shared" si="159"/>
        <v>0</v>
      </c>
      <c r="BL1637" s="18" t="s">
        <v>144</v>
      </c>
      <c r="BM1637" s="199" t="s">
        <v>2729</v>
      </c>
    </row>
    <row r="1638" spans="1:65" s="2" customFormat="1" ht="16.5" customHeight="1">
      <c r="A1638" s="35"/>
      <c r="B1638" s="36"/>
      <c r="C1638" s="188" t="s">
        <v>2730</v>
      </c>
      <c r="D1638" s="188" t="s">
        <v>139</v>
      </c>
      <c r="E1638" s="189" t="s">
        <v>2731</v>
      </c>
      <c r="F1638" s="190" t="s">
        <v>2732</v>
      </c>
      <c r="G1638" s="191" t="s">
        <v>273</v>
      </c>
      <c r="H1638" s="192">
        <v>2</v>
      </c>
      <c r="I1638" s="193"/>
      <c r="J1638" s="194">
        <f t="shared" si="150"/>
        <v>0</v>
      </c>
      <c r="K1638" s="190" t="s">
        <v>19</v>
      </c>
      <c r="L1638" s="40"/>
      <c r="M1638" s="195" t="s">
        <v>19</v>
      </c>
      <c r="N1638" s="196" t="s">
        <v>46</v>
      </c>
      <c r="O1638" s="65"/>
      <c r="P1638" s="197">
        <f t="shared" si="151"/>
        <v>0</v>
      </c>
      <c r="Q1638" s="197">
        <v>0</v>
      </c>
      <c r="R1638" s="197">
        <f t="shared" si="152"/>
        <v>0</v>
      </c>
      <c r="S1638" s="197">
        <v>0</v>
      </c>
      <c r="T1638" s="198">
        <f t="shared" si="153"/>
        <v>0</v>
      </c>
      <c r="U1638" s="35"/>
      <c r="V1638" s="35"/>
      <c r="W1638" s="35"/>
      <c r="X1638" s="35"/>
      <c r="Y1638" s="35"/>
      <c r="Z1638" s="35"/>
      <c r="AA1638" s="35"/>
      <c r="AB1638" s="35"/>
      <c r="AC1638" s="35"/>
      <c r="AD1638" s="35"/>
      <c r="AE1638" s="35"/>
      <c r="AR1638" s="199" t="s">
        <v>144</v>
      </c>
      <c r="AT1638" s="199" t="s">
        <v>139</v>
      </c>
      <c r="AU1638" s="199" t="s">
        <v>85</v>
      </c>
      <c r="AY1638" s="18" t="s">
        <v>137</v>
      </c>
      <c r="BE1638" s="200">
        <f t="shared" si="154"/>
        <v>0</v>
      </c>
      <c r="BF1638" s="200">
        <f t="shared" si="155"/>
        <v>0</v>
      </c>
      <c r="BG1638" s="200">
        <f t="shared" si="156"/>
        <v>0</v>
      </c>
      <c r="BH1638" s="200">
        <f t="shared" si="157"/>
        <v>0</v>
      </c>
      <c r="BI1638" s="200">
        <f t="shared" si="158"/>
        <v>0</v>
      </c>
      <c r="BJ1638" s="18" t="s">
        <v>83</v>
      </c>
      <c r="BK1638" s="200">
        <f t="shared" si="159"/>
        <v>0</v>
      </c>
      <c r="BL1638" s="18" t="s">
        <v>144</v>
      </c>
      <c r="BM1638" s="199" t="s">
        <v>2733</v>
      </c>
    </row>
    <row r="1639" spans="1:65" s="2" customFormat="1" ht="16.5" customHeight="1">
      <c r="A1639" s="35"/>
      <c r="B1639" s="36"/>
      <c r="C1639" s="188" t="s">
        <v>1630</v>
      </c>
      <c r="D1639" s="188" t="s">
        <v>139</v>
      </c>
      <c r="E1639" s="189" t="s">
        <v>2734</v>
      </c>
      <c r="F1639" s="190" t="s">
        <v>2735</v>
      </c>
      <c r="G1639" s="191" t="s">
        <v>273</v>
      </c>
      <c r="H1639" s="192">
        <v>10</v>
      </c>
      <c r="I1639" s="193"/>
      <c r="J1639" s="194">
        <f t="shared" si="150"/>
        <v>0</v>
      </c>
      <c r="K1639" s="190" t="s">
        <v>19</v>
      </c>
      <c r="L1639" s="40"/>
      <c r="M1639" s="195" t="s">
        <v>19</v>
      </c>
      <c r="N1639" s="196" t="s">
        <v>46</v>
      </c>
      <c r="O1639" s="65"/>
      <c r="P1639" s="197">
        <f t="shared" si="151"/>
        <v>0</v>
      </c>
      <c r="Q1639" s="197">
        <v>0</v>
      </c>
      <c r="R1639" s="197">
        <f t="shared" si="152"/>
        <v>0</v>
      </c>
      <c r="S1639" s="197">
        <v>0</v>
      </c>
      <c r="T1639" s="198">
        <f t="shared" si="153"/>
        <v>0</v>
      </c>
      <c r="U1639" s="35"/>
      <c r="V1639" s="35"/>
      <c r="W1639" s="35"/>
      <c r="X1639" s="35"/>
      <c r="Y1639" s="35"/>
      <c r="Z1639" s="35"/>
      <c r="AA1639" s="35"/>
      <c r="AB1639" s="35"/>
      <c r="AC1639" s="35"/>
      <c r="AD1639" s="35"/>
      <c r="AE1639" s="35"/>
      <c r="AR1639" s="199" t="s">
        <v>144</v>
      </c>
      <c r="AT1639" s="199" t="s">
        <v>139</v>
      </c>
      <c r="AU1639" s="199" t="s">
        <v>85</v>
      </c>
      <c r="AY1639" s="18" t="s">
        <v>137</v>
      </c>
      <c r="BE1639" s="200">
        <f t="shared" si="154"/>
        <v>0</v>
      </c>
      <c r="BF1639" s="200">
        <f t="shared" si="155"/>
        <v>0</v>
      </c>
      <c r="BG1639" s="200">
        <f t="shared" si="156"/>
        <v>0</v>
      </c>
      <c r="BH1639" s="200">
        <f t="shared" si="157"/>
        <v>0</v>
      </c>
      <c r="BI1639" s="200">
        <f t="shared" si="158"/>
        <v>0</v>
      </c>
      <c r="BJ1639" s="18" t="s">
        <v>83</v>
      </c>
      <c r="BK1639" s="200">
        <f t="shared" si="159"/>
        <v>0</v>
      </c>
      <c r="BL1639" s="18" t="s">
        <v>144</v>
      </c>
      <c r="BM1639" s="199" t="s">
        <v>2736</v>
      </c>
    </row>
    <row r="1640" spans="1:65" s="2" customFormat="1" ht="16.5" customHeight="1">
      <c r="A1640" s="35"/>
      <c r="B1640" s="36"/>
      <c r="C1640" s="188" t="s">
        <v>2737</v>
      </c>
      <c r="D1640" s="188" t="s">
        <v>139</v>
      </c>
      <c r="E1640" s="189" t="s">
        <v>2738</v>
      </c>
      <c r="F1640" s="190" t="s">
        <v>2739</v>
      </c>
      <c r="G1640" s="191" t="s">
        <v>273</v>
      </c>
      <c r="H1640" s="192">
        <v>1</v>
      </c>
      <c r="I1640" s="193"/>
      <c r="J1640" s="194">
        <f t="shared" si="150"/>
        <v>0</v>
      </c>
      <c r="K1640" s="190" t="s">
        <v>19</v>
      </c>
      <c r="L1640" s="40"/>
      <c r="M1640" s="195" t="s">
        <v>19</v>
      </c>
      <c r="N1640" s="196" t="s">
        <v>46</v>
      </c>
      <c r="O1640" s="65"/>
      <c r="P1640" s="197">
        <f t="shared" si="151"/>
        <v>0</v>
      </c>
      <c r="Q1640" s="197">
        <v>0</v>
      </c>
      <c r="R1640" s="197">
        <f t="shared" si="152"/>
        <v>0</v>
      </c>
      <c r="S1640" s="197">
        <v>0</v>
      </c>
      <c r="T1640" s="198">
        <f t="shared" si="153"/>
        <v>0</v>
      </c>
      <c r="U1640" s="35"/>
      <c r="V1640" s="35"/>
      <c r="W1640" s="35"/>
      <c r="X1640" s="35"/>
      <c r="Y1640" s="35"/>
      <c r="Z1640" s="35"/>
      <c r="AA1640" s="35"/>
      <c r="AB1640" s="35"/>
      <c r="AC1640" s="35"/>
      <c r="AD1640" s="35"/>
      <c r="AE1640" s="35"/>
      <c r="AR1640" s="199" t="s">
        <v>144</v>
      </c>
      <c r="AT1640" s="199" t="s">
        <v>139</v>
      </c>
      <c r="AU1640" s="199" t="s">
        <v>85</v>
      </c>
      <c r="AY1640" s="18" t="s">
        <v>137</v>
      </c>
      <c r="BE1640" s="200">
        <f t="shared" si="154"/>
        <v>0</v>
      </c>
      <c r="BF1640" s="200">
        <f t="shared" si="155"/>
        <v>0</v>
      </c>
      <c r="BG1640" s="200">
        <f t="shared" si="156"/>
        <v>0</v>
      </c>
      <c r="BH1640" s="200">
        <f t="shared" si="157"/>
        <v>0</v>
      </c>
      <c r="BI1640" s="200">
        <f t="shared" si="158"/>
        <v>0</v>
      </c>
      <c r="BJ1640" s="18" t="s">
        <v>83</v>
      </c>
      <c r="BK1640" s="200">
        <f t="shared" si="159"/>
        <v>0</v>
      </c>
      <c r="BL1640" s="18" t="s">
        <v>144</v>
      </c>
      <c r="BM1640" s="199" t="s">
        <v>2740</v>
      </c>
    </row>
    <row r="1641" spans="1:65" s="2" customFormat="1" ht="16.5" customHeight="1">
      <c r="A1641" s="35"/>
      <c r="B1641" s="36"/>
      <c r="C1641" s="188" t="s">
        <v>1633</v>
      </c>
      <c r="D1641" s="188" t="s">
        <v>139</v>
      </c>
      <c r="E1641" s="189" t="s">
        <v>2741</v>
      </c>
      <c r="F1641" s="190" t="s">
        <v>2742</v>
      </c>
      <c r="G1641" s="191" t="s">
        <v>273</v>
      </c>
      <c r="H1641" s="192">
        <v>1</v>
      </c>
      <c r="I1641" s="193"/>
      <c r="J1641" s="194">
        <f t="shared" si="150"/>
        <v>0</v>
      </c>
      <c r="K1641" s="190" t="s">
        <v>19</v>
      </c>
      <c r="L1641" s="40"/>
      <c r="M1641" s="195" t="s">
        <v>19</v>
      </c>
      <c r="N1641" s="196" t="s">
        <v>46</v>
      </c>
      <c r="O1641" s="65"/>
      <c r="P1641" s="197">
        <f t="shared" si="151"/>
        <v>0</v>
      </c>
      <c r="Q1641" s="197">
        <v>0</v>
      </c>
      <c r="R1641" s="197">
        <f t="shared" si="152"/>
        <v>0</v>
      </c>
      <c r="S1641" s="197">
        <v>0</v>
      </c>
      <c r="T1641" s="198">
        <f t="shared" si="153"/>
        <v>0</v>
      </c>
      <c r="U1641" s="35"/>
      <c r="V1641" s="35"/>
      <c r="W1641" s="35"/>
      <c r="X1641" s="35"/>
      <c r="Y1641" s="35"/>
      <c r="Z1641" s="35"/>
      <c r="AA1641" s="35"/>
      <c r="AB1641" s="35"/>
      <c r="AC1641" s="35"/>
      <c r="AD1641" s="35"/>
      <c r="AE1641" s="35"/>
      <c r="AR1641" s="199" t="s">
        <v>144</v>
      </c>
      <c r="AT1641" s="199" t="s">
        <v>139</v>
      </c>
      <c r="AU1641" s="199" t="s">
        <v>85</v>
      </c>
      <c r="AY1641" s="18" t="s">
        <v>137</v>
      </c>
      <c r="BE1641" s="200">
        <f t="shared" si="154"/>
        <v>0</v>
      </c>
      <c r="BF1641" s="200">
        <f t="shared" si="155"/>
        <v>0</v>
      </c>
      <c r="BG1641" s="200">
        <f t="shared" si="156"/>
        <v>0</v>
      </c>
      <c r="BH1641" s="200">
        <f t="shared" si="157"/>
        <v>0</v>
      </c>
      <c r="BI1641" s="200">
        <f t="shared" si="158"/>
        <v>0</v>
      </c>
      <c r="BJ1641" s="18" t="s">
        <v>83</v>
      </c>
      <c r="BK1641" s="200">
        <f t="shared" si="159"/>
        <v>0</v>
      </c>
      <c r="BL1641" s="18" t="s">
        <v>144</v>
      </c>
      <c r="BM1641" s="199" t="s">
        <v>2743</v>
      </c>
    </row>
    <row r="1642" spans="1:65" s="2" customFormat="1" ht="16.5" customHeight="1">
      <c r="A1642" s="35"/>
      <c r="B1642" s="36"/>
      <c r="C1642" s="188" t="s">
        <v>2744</v>
      </c>
      <c r="D1642" s="188" t="s">
        <v>139</v>
      </c>
      <c r="E1642" s="189" t="s">
        <v>2745</v>
      </c>
      <c r="F1642" s="190" t="s">
        <v>2746</v>
      </c>
      <c r="G1642" s="191" t="s">
        <v>224</v>
      </c>
      <c r="H1642" s="192">
        <v>2</v>
      </c>
      <c r="I1642" s="193"/>
      <c r="J1642" s="194">
        <f t="shared" si="150"/>
        <v>0</v>
      </c>
      <c r="K1642" s="190" t="s">
        <v>19</v>
      </c>
      <c r="L1642" s="40"/>
      <c r="M1642" s="195" t="s">
        <v>19</v>
      </c>
      <c r="N1642" s="196" t="s">
        <v>46</v>
      </c>
      <c r="O1642" s="65"/>
      <c r="P1642" s="197">
        <f t="shared" si="151"/>
        <v>0</v>
      </c>
      <c r="Q1642" s="197">
        <v>0</v>
      </c>
      <c r="R1642" s="197">
        <f t="shared" si="152"/>
        <v>0</v>
      </c>
      <c r="S1642" s="197">
        <v>0</v>
      </c>
      <c r="T1642" s="198">
        <f t="shared" si="153"/>
        <v>0</v>
      </c>
      <c r="U1642" s="35"/>
      <c r="V1642" s="35"/>
      <c r="W1642" s="35"/>
      <c r="X1642" s="35"/>
      <c r="Y1642" s="35"/>
      <c r="Z1642" s="35"/>
      <c r="AA1642" s="35"/>
      <c r="AB1642" s="35"/>
      <c r="AC1642" s="35"/>
      <c r="AD1642" s="35"/>
      <c r="AE1642" s="35"/>
      <c r="AR1642" s="199" t="s">
        <v>144</v>
      </c>
      <c r="AT1642" s="199" t="s">
        <v>139</v>
      </c>
      <c r="AU1642" s="199" t="s">
        <v>85</v>
      </c>
      <c r="AY1642" s="18" t="s">
        <v>137</v>
      </c>
      <c r="BE1642" s="200">
        <f t="shared" si="154"/>
        <v>0</v>
      </c>
      <c r="BF1642" s="200">
        <f t="shared" si="155"/>
        <v>0</v>
      </c>
      <c r="BG1642" s="200">
        <f t="shared" si="156"/>
        <v>0</v>
      </c>
      <c r="BH1642" s="200">
        <f t="shared" si="157"/>
        <v>0</v>
      </c>
      <c r="BI1642" s="200">
        <f t="shared" si="158"/>
        <v>0</v>
      </c>
      <c r="BJ1642" s="18" t="s">
        <v>83</v>
      </c>
      <c r="BK1642" s="200">
        <f t="shared" si="159"/>
        <v>0</v>
      </c>
      <c r="BL1642" s="18" t="s">
        <v>144</v>
      </c>
      <c r="BM1642" s="199" t="s">
        <v>2747</v>
      </c>
    </row>
    <row r="1643" spans="1:65" s="2" customFormat="1" ht="16.5" customHeight="1">
      <c r="A1643" s="35"/>
      <c r="B1643" s="36"/>
      <c r="C1643" s="188" t="s">
        <v>1637</v>
      </c>
      <c r="D1643" s="188" t="s">
        <v>139</v>
      </c>
      <c r="E1643" s="189" t="s">
        <v>2748</v>
      </c>
      <c r="F1643" s="190" t="s">
        <v>2749</v>
      </c>
      <c r="G1643" s="191" t="s">
        <v>273</v>
      </c>
      <c r="H1643" s="192">
        <v>1</v>
      </c>
      <c r="I1643" s="193"/>
      <c r="J1643" s="194">
        <f t="shared" si="150"/>
        <v>0</v>
      </c>
      <c r="K1643" s="190" t="s">
        <v>19</v>
      </c>
      <c r="L1643" s="40"/>
      <c r="M1643" s="195" t="s">
        <v>19</v>
      </c>
      <c r="N1643" s="196" t="s">
        <v>46</v>
      </c>
      <c r="O1643" s="65"/>
      <c r="P1643" s="197">
        <f t="shared" si="151"/>
        <v>0</v>
      </c>
      <c r="Q1643" s="197">
        <v>0</v>
      </c>
      <c r="R1643" s="197">
        <f t="shared" si="152"/>
        <v>0</v>
      </c>
      <c r="S1643" s="197">
        <v>0</v>
      </c>
      <c r="T1643" s="198">
        <f t="shared" si="153"/>
        <v>0</v>
      </c>
      <c r="U1643" s="35"/>
      <c r="V1643" s="35"/>
      <c r="W1643" s="35"/>
      <c r="X1643" s="35"/>
      <c r="Y1643" s="35"/>
      <c r="Z1643" s="35"/>
      <c r="AA1643" s="35"/>
      <c r="AB1643" s="35"/>
      <c r="AC1643" s="35"/>
      <c r="AD1643" s="35"/>
      <c r="AE1643" s="35"/>
      <c r="AR1643" s="199" t="s">
        <v>144</v>
      </c>
      <c r="AT1643" s="199" t="s">
        <v>139</v>
      </c>
      <c r="AU1643" s="199" t="s">
        <v>85</v>
      </c>
      <c r="AY1643" s="18" t="s">
        <v>137</v>
      </c>
      <c r="BE1643" s="200">
        <f t="shared" si="154"/>
        <v>0</v>
      </c>
      <c r="BF1643" s="200">
        <f t="shared" si="155"/>
        <v>0</v>
      </c>
      <c r="BG1643" s="200">
        <f t="shared" si="156"/>
        <v>0</v>
      </c>
      <c r="BH1643" s="200">
        <f t="shared" si="157"/>
        <v>0</v>
      </c>
      <c r="BI1643" s="200">
        <f t="shared" si="158"/>
        <v>0</v>
      </c>
      <c r="BJ1643" s="18" t="s">
        <v>83</v>
      </c>
      <c r="BK1643" s="200">
        <f t="shared" si="159"/>
        <v>0</v>
      </c>
      <c r="BL1643" s="18" t="s">
        <v>144</v>
      </c>
      <c r="BM1643" s="199" t="s">
        <v>2750</v>
      </c>
    </row>
    <row r="1644" spans="1:65" s="2" customFormat="1" ht="16.5" customHeight="1">
      <c r="A1644" s="35"/>
      <c r="B1644" s="36"/>
      <c r="C1644" s="188" t="s">
        <v>2751</v>
      </c>
      <c r="D1644" s="188" t="s">
        <v>139</v>
      </c>
      <c r="E1644" s="189" t="s">
        <v>2752</v>
      </c>
      <c r="F1644" s="190" t="s">
        <v>2753</v>
      </c>
      <c r="G1644" s="191" t="s">
        <v>273</v>
      </c>
      <c r="H1644" s="192">
        <v>2</v>
      </c>
      <c r="I1644" s="193"/>
      <c r="J1644" s="194">
        <f t="shared" si="150"/>
        <v>0</v>
      </c>
      <c r="K1644" s="190" t="s">
        <v>19</v>
      </c>
      <c r="L1644" s="40"/>
      <c r="M1644" s="195" t="s">
        <v>19</v>
      </c>
      <c r="N1644" s="196" t="s">
        <v>46</v>
      </c>
      <c r="O1644" s="65"/>
      <c r="P1644" s="197">
        <f t="shared" si="151"/>
        <v>0</v>
      </c>
      <c r="Q1644" s="197">
        <v>0</v>
      </c>
      <c r="R1644" s="197">
        <f t="shared" si="152"/>
        <v>0</v>
      </c>
      <c r="S1644" s="197">
        <v>0</v>
      </c>
      <c r="T1644" s="198">
        <f t="shared" si="153"/>
        <v>0</v>
      </c>
      <c r="U1644" s="35"/>
      <c r="V1644" s="35"/>
      <c r="W1644" s="35"/>
      <c r="X1644" s="35"/>
      <c r="Y1644" s="35"/>
      <c r="Z1644" s="35"/>
      <c r="AA1644" s="35"/>
      <c r="AB1644" s="35"/>
      <c r="AC1644" s="35"/>
      <c r="AD1644" s="35"/>
      <c r="AE1644" s="35"/>
      <c r="AR1644" s="199" t="s">
        <v>144</v>
      </c>
      <c r="AT1644" s="199" t="s">
        <v>139</v>
      </c>
      <c r="AU1644" s="199" t="s">
        <v>85</v>
      </c>
      <c r="AY1644" s="18" t="s">
        <v>137</v>
      </c>
      <c r="BE1644" s="200">
        <f t="shared" si="154"/>
        <v>0</v>
      </c>
      <c r="BF1644" s="200">
        <f t="shared" si="155"/>
        <v>0</v>
      </c>
      <c r="BG1644" s="200">
        <f t="shared" si="156"/>
        <v>0</v>
      </c>
      <c r="BH1644" s="200">
        <f t="shared" si="157"/>
        <v>0</v>
      </c>
      <c r="BI1644" s="200">
        <f t="shared" si="158"/>
        <v>0</v>
      </c>
      <c r="BJ1644" s="18" t="s">
        <v>83</v>
      </c>
      <c r="BK1644" s="200">
        <f t="shared" si="159"/>
        <v>0</v>
      </c>
      <c r="BL1644" s="18" t="s">
        <v>144</v>
      </c>
      <c r="BM1644" s="199" t="s">
        <v>2754</v>
      </c>
    </row>
    <row r="1645" spans="1:65" s="2" customFormat="1" ht="16.5" customHeight="1">
      <c r="A1645" s="35"/>
      <c r="B1645" s="36"/>
      <c r="C1645" s="188" t="s">
        <v>1640</v>
      </c>
      <c r="D1645" s="188" t="s">
        <v>139</v>
      </c>
      <c r="E1645" s="189" t="s">
        <v>2755</v>
      </c>
      <c r="F1645" s="190" t="s">
        <v>2756</v>
      </c>
      <c r="G1645" s="191" t="s">
        <v>273</v>
      </c>
      <c r="H1645" s="192">
        <v>2</v>
      </c>
      <c r="I1645" s="193"/>
      <c r="J1645" s="194">
        <f t="shared" si="150"/>
        <v>0</v>
      </c>
      <c r="K1645" s="190" t="s">
        <v>19</v>
      </c>
      <c r="L1645" s="40"/>
      <c r="M1645" s="195" t="s">
        <v>19</v>
      </c>
      <c r="N1645" s="196" t="s">
        <v>46</v>
      </c>
      <c r="O1645" s="65"/>
      <c r="P1645" s="197">
        <f t="shared" si="151"/>
        <v>0</v>
      </c>
      <c r="Q1645" s="197">
        <v>0</v>
      </c>
      <c r="R1645" s="197">
        <f t="shared" si="152"/>
        <v>0</v>
      </c>
      <c r="S1645" s="197">
        <v>0</v>
      </c>
      <c r="T1645" s="198">
        <f t="shared" si="153"/>
        <v>0</v>
      </c>
      <c r="U1645" s="35"/>
      <c r="V1645" s="35"/>
      <c r="W1645" s="35"/>
      <c r="X1645" s="35"/>
      <c r="Y1645" s="35"/>
      <c r="Z1645" s="35"/>
      <c r="AA1645" s="35"/>
      <c r="AB1645" s="35"/>
      <c r="AC1645" s="35"/>
      <c r="AD1645" s="35"/>
      <c r="AE1645" s="35"/>
      <c r="AR1645" s="199" t="s">
        <v>144</v>
      </c>
      <c r="AT1645" s="199" t="s">
        <v>139</v>
      </c>
      <c r="AU1645" s="199" t="s">
        <v>85</v>
      </c>
      <c r="AY1645" s="18" t="s">
        <v>137</v>
      </c>
      <c r="BE1645" s="200">
        <f t="shared" si="154"/>
        <v>0</v>
      </c>
      <c r="BF1645" s="200">
        <f t="shared" si="155"/>
        <v>0</v>
      </c>
      <c r="BG1645" s="200">
        <f t="shared" si="156"/>
        <v>0</v>
      </c>
      <c r="BH1645" s="200">
        <f t="shared" si="157"/>
        <v>0</v>
      </c>
      <c r="BI1645" s="200">
        <f t="shared" si="158"/>
        <v>0</v>
      </c>
      <c r="BJ1645" s="18" t="s">
        <v>83</v>
      </c>
      <c r="BK1645" s="200">
        <f t="shared" si="159"/>
        <v>0</v>
      </c>
      <c r="BL1645" s="18" t="s">
        <v>144</v>
      </c>
      <c r="BM1645" s="199" t="s">
        <v>2757</v>
      </c>
    </row>
    <row r="1646" spans="1:65" s="2" customFormat="1" ht="16.5" customHeight="1">
      <c r="A1646" s="35"/>
      <c r="B1646" s="36"/>
      <c r="C1646" s="188" t="s">
        <v>2758</v>
      </c>
      <c r="D1646" s="188" t="s">
        <v>139</v>
      </c>
      <c r="E1646" s="189" t="s">
        <v>2759</v>
      </c>
      <c r="F1646" s="190" t="s">
        <v>2760</v>
      </c>
      <c r="G1646" s="191" t="s">
        <v>273</v>
      </c>
      <c r="H1646" s="192">
        <v>1</v>
      </c>
      <c r="I1646" s="193"/>
      <c r="J1646" s="194">
        <f t="shared" si="150"/>
        <v>0</v>
      </c>
      <c r="K1646" s="190" t="s">
        <v>19</v>
      </c>
      <c r="L1646" s="40"/>
      <c r="M1646" s="195" t="s">
        <v>19</v>
      </c>
      <c r="N1646" s="196" t="s">
        <v>46</v>
      </c>
      <c r="O1646" s="65"/>
      <c r="P1646" s="197">
        <f t="shared" si="151"/>
        <v>0</v>
      </c>
      <c r="Q1646" s="197">
        <v>0</v>
      </c>
      <c r="R1646" s="197">
        <f t="shared" si="152"/>
        <v>0</v>
      </c>
      <c r="S1646" s="197">
        <v>0</v>
      </c>
      <c r="T1646" s="198">
        <f t="shared" si="153"/>
        <v>0</v>
      </c>
      <c r="U1646" s="35"/>
      <c r="V1646" s="35"/>
      <c r="W1646" s="35"/>
      <c r="X1646" s="35"/>
      <c r="Y1646" s="35"/>
      <c r="Z1646" s="35"/>
      <c r="AA1646" s="35"/>
      <c r="AB1646" s="35"/>
      <c r="AC1646" s="35"/>
      <c r="AD1646" s="35"/>
      <c r="AE1646" s="35"/>
      <c r="AR1646" s="199" t="s">
        <v>144</v>
      </c>
      <c r="AT1646" s="199" t="s">
        <v>139</v>
      </c>
      <c r="AU1646" s="199" t="s">
        <v>85</v>
      </c>
      <c r="AY1646" s="18" t="s">
        <v>137</v>
      </c>
      <c r="BE1646" s="200">
        <f t="shared" si="154"/>
        <v>0</v>
      </c>
      <c r="BF1646" s="200">
        <f t="shared" si="155"/>
        <v>0</v>
      </c>
      <c r="BG1646" s="200">
        <f t="shared" si="156"/>
        <v>0</v>
      </c>
      <c r="BH1646" s="200">
        <f t="shared" si="157"/>
        <v>0</v>
      </c>
      <c r="BI1646" s="200">
        <f t="shared" si="158"/>
        <v>0</v>
      </c>
      <c r="BJ1646" s="18" t="s">
        <v>83</v>
      </c>
      <c r="BK1646" s="200">
        <f t="shared" si="159"/>
        <v>0</v>
      </c>
      <c r="BL1646" s="18" t="s">
        <v>144</v>
      </c>
      <c r="BM1646" s="199" t="s">
        <v>2761</v>
      </c>
    </row>
    <row r="1647" spans="1:65" s="2" customFormat="1" ht="16.5" customHeight="1">
      <c r="A1647" s="35"/>
      <c r="B1647" s="36"/>
      <c r="C1647" s="188" t="s">
        <v>1644</v>
      </c>
      <c r="D1647" s="188" t="s">
        <v>139</v>
      </c>
      <c r="E1647" s="189" t="s">
        <v>2762</v>
      </c>
      <c r="F1647" s="190" t="s">
        <v>2763</v>
      </c>
      <c r="G1647" s="191" t="s">
        <v>273</v>
      </c>
      <c r="H1647" s="192">
        <v>2</v>
      </c>
      <c r="I1647" s="193"/>
      <c r="J1647" s="194">
        <f t="shared" si="150"/>
        <v>0</v>
      </c>
      <c r="K1647" s="190" t="s">
        <v>19</v>
      </c>
      <c r="L1647" s="40"/>
      <c r="M1647" s="195" t="s">
        <v>19</v>
      </c>
      <c r="N1647" s="196" t="s">
        <v>46</v>
      </c>
      <c r="O1647" s="65"/>
      <c r="P1647" s="197">
        <f t="shared" si="151"/>
        <v>0</v>
      </c>
      <c r="Q1647" s="197">
        <v>0</v>
      </c>
      <c r="R1647" s="197">
        <f t="shared" si="152"/>
        <v>0</v>
      </c>
      <c r="S1647" s="197">
        <v>0</v>
      </c>
      <c r="T1647" s="198">
        <f t="shared" si="153"/>
        <v>0</v>
      </c>
      <c r="U1647" s="35"/>
      <c r="V1647" s="35"/>
      <c r="W1647" s="35"/>
      <c r="X1647" s="35"/>
      <c r="Y1647" s="35"/>
      <c r="Z1647" s="35"/>
      <c r="AA1647" s="35"/>
      <c r="AB1647" s="35"/>
      <c r="AC1647" s="35"/>
      <c r="AD1647" s="35"/>
      <c r="AE1647" s="35"/>
      <c r="AR1647" s="199" t="s">
        <v>144</v>
      </c>
      <c r="AT1647" s="199" t="s">
        <v>139</v>
      </c>
      <c r="AU1647" s="199" t="s">
        <v>85</v>
      </c>
      <c r="AY1647" s="18" t="s">
        <v>137</v>
      </c>
      <c r="BE1647" s="200">
        <f t="shared" si="154"/>
        <v>0</v>
      </c>
      <c r="BF1647" s="200">
        <f t="shared" si="155"/>
        <v>0</v>
      </c>
      <c r="BG1647" s="200">
        <f t="shared" si="156"/>
        <v>0</v>
      </c>
      <c r="BH1647" s="200">
        <f t="shared" si="157"/>
        <v>0</v>
      </c>
      <c r="BI1647" s="200">
        <f t="shared" si="158"/>
        <v>0</v>
      </c>
      <c r="BJ1647" s="18" t="s">
        <v>83</v>
      </c>
      <c r="BK1647" s="200">
        <f t="shared" si="159"/>
        <v>0</v>
      </c>
      <c r="BL1647" s="18" t="s">
        <v>144</v>
      </c>
      <c r="BM1647" s="199" t="s">
        <v>2764</v>
      </c>
    </row>
    <row r="1648" spans="1:65" s="2" customFormat="1" ht="16.5" customHeight="1">
      <c r="A1648" s="35"/>
      <c r="B1648" s="36"/>
      <c r="C1648" s="188" t="s">
        <v>2765</v>
      </c>
      <c r="D1648" s="188" t="s">
        <v>139</v>
      </c>
      <c r="E1648" s="189" t="s">
        <v>2766</v>
      </c>
      <c r="F1648" s="190" t="s">
        <v>2767</v>
      </c>
      <c r="G1648" s="191" t="s">
        <v>273</v>
      </c>
      <c r="H1648" s="192">
        <v>1</v>
      </c>
      <c r="I1648" s="193"/>
      <c r="J1648" s="194">
        <f t="shared" si="150"/>
        <v>0</v>
      </c>
      <c r="K1648" s="190" t="s">
        <v>19</v>
      </c>
      <c r="L1648" s="40"/>
      <c r="M1648" s="195" t="s">
        <v>19</v>
      </c>
      <c r="N1648" s="196" t="s">
        <v>46</v>
      </c>
      <c r="O1648" s="65"/>
      <c r="P1648" s="197">
        <f t="shared" si="151"/>
        <v>0</v>
      </c>
      <c r="Q1648" s="197">
        <v>0</v>
      </c>
      <c r="R1648" s="197">
        <f t="shared" si="152"/>
        <v>0</v>
      </c>
      <c r="S1648" s="197">
        <v>0</v>
      </c>
      <c r="T1648" s="198">
        <f t="shared" si="153"/>
        <v>0</v>
      </c>
      <c r="U1648" s="35"/>
      <c r="V1648" s="35"/>
      <c r="W1648" s="35"/>
      <c r="X1648" s="35"/>
      <c r="Y1648" s="35"/>
      <c r="Z1648" s="35"/>
      <c r="AA1648" s="35"/>
      <c r="AB1648" s="35"/>
      <c r="AC1648" s="35"/>
      <c r="AD1648" s="35"/>
      <c r="AE1648" s="35"/>
      <c r="AR1648" s="199" t="s">
        <v>144</v>
      </c>
      <c r="AT1648" s="199" t="s">
        <v>139</v>
      </c>
      <c r="AU1648" s="199" t="s">
        <v>85</v>
      </c>
      <c r="AY1648" s="18" t="s">
        <v>137</v>
      </c>
      <c r="BE1648" s="200">
        <f t="shared" si="154"/>
        <v>0</v>
      </c>
      <c r="BF1648" s="200">
        <f t="shared" si="155"/>
        <v>0</v>
      </c>
      <c r="BG1648" s="200">
        <f t="shared" si="156"/>
        <v>0</v>
      </c>
      <c r="BH1648" s="200">
        <f t="shared" si="157"/>
        <v>0</v>
      </c>
      <c r="BI1648" s="200">
        <f t="shared" si="158"/>
        <v>0</v>
      </c>
      <c r="BJ1648" s="18" t="s">
        <v>83</v>
      </c>
      <c r="BK1648" s="200">
        <f t="shared" si="159"/>
        <v>0</v>
      </c>
      <c r="BL1648" s="18" t="s">
        <v>144</v>
      </c>
      <c r="BM1648" s="199" t="s">
        <v>2768</v>
      </c>
    </row>
    <row r="1649" spans="2:63" s="12" customFormat="1" ht="22.9" customHeight="1">
      <c r="B1649" s="172"/>
      <c r="C1649" s="173"/>
      <c r="D1649" s="174" t="s">
        <v>74</v>
      </c>
      <c r="E1649" s="186" t="s">
        <v>89</v>
      </c>
      <c r="F1649" s="186" t="s">
        <v>2769</v>
      </c>
      <c r="G1649" s="173"/>
      <c r="H1649" s="173"/>
      <c r="I1649" s="176"/>
      <c r="J1649" s="187">
        <f>BK1649</f>
        <v>0</v>
      </c>
      <c r="K1649" s="173"/>
      <c r="L1649" s="178"/>
      <c r="M1649" s="179"/>
      <c r="N1649" s="180"/>
      <c r="O1649" s="180"/>
      <c r="P1649" s="181">
        <f>SUM(P1650:P1657)</f>
        <v>0</v>
      </c>
      <c r="Q1649" s="180"/>
      <c r="R1649" s="181">
        <f>SUM(R1650:R1657)</f>
        <v>0</v>
      </c>
      <c r="S1649" s="180"/>
      <c r="T1649" s="182">
        <f>SUM(T1650:T1657)</f>
        <v>0</v>
      </c>
      <c r="AR1649" s="183" t="s">
        <v>83</v>
      </c>
      <c r="AT1649" s="184" t="s">
        <v>74</v>
      </c>
      <c r="AU1649" s="184" t="s">
        <v>83</v>
      </c>
      <c r="AY1649" s="183" t="s">
        <v>137</v>
      </c>
      <c r="BK1649" s="185">
        <f>SUM(BK1650:BK1657)</f>
        <v>0</v>
      </c>
    </row>
    <row r="1650" spans="1:65" s="2" customFormat="1" ht="16.5" customHeight="1">
      <c r="A1650" s="35"/>
      <c r="B1650" s="36"/>
      <c r="C1650" s="188" t="s">
        <v>1647</v>
      </c>
      <c r="D1650" s="188" t="s">
        <v>139</v>
      </c>
      <c r="E1650" s="189" t="s">
        <v>2770</v>
      </c>
      <c r="F1650" s="190" t="s">
        <v>2771</v>
      </c>
      <c r="G1650" s="191" t="s">
        <v>2772</v>
      </c>
      <c r="H1650" s="192">
        <v>28</v>
      </c>
      <c r="I1650" s="193"/>
      <c r="J1650" s="194">
        <f aca="true" t="shared" si="160" ref="J1650:J1657">ROUND(I1650*H1650,2)</f>
        <v>0</v>
      </c>
      <c r="K1650" s="190" t="s">
        <v>19</v>
      </c>
      <c r="L1650" s="40"/>
      <c r="M1650" s="195" t="s">
        <v>19</v>
      </c>
      <c r="N1650" s="196" t="s">
        <v>46</v>
      </c>
      <c r="O1650" s="65"/>
      <c r="P1650" s="197">
        <f aca="true" t="shared" si="161" ref="P1650:P1657">O1650*H1650</f>
        <v>0</v>
      </c>
      <c r="Q1650" s="197">
        <v>0</v>
      </c>
      <c r="R1650" s="197">
        <f aca="true" t="shared" si="162" ref="R1650:R1657">Q1650*H1650</f>
        <v>0</v>
      </c>
      <c r="S1650" s="197">
        <v>0</v>
      </c>
      <c r="T1650" s="198">
        <f aca="true" t="shared" si="163" ref="T1650:T1657">S1650*H1650</f>
        <v>0</v>
      </c>
      <c r="U1650" s="35"/>
      <c r="V1650" s="35"/>
      <c r="W1650" s="35"/>
      <c r="X1650" s="35"/>
      <c r="Y1650" s="35"/>
      <c r="Z1650" s="35"/>
      <c r="AA1650" s="35"/>
      <c r="AB1650" s="35"/>
      <c r="AC1650" s="35"/>
      <c r="AD1650" s="35"/>
      <c r="AE1650" s="35"/>
      <c r="AR1650" s="199" t="s">
        <v>144</v>
      </c>
      <c r="AT1650" s="199" t="s">
        <v>139</v>
      </c>
      <c r="AU1650" s="199" t="s">
        <v>85</v>
      </c>
      <c r="AY1650" s="18" t="s">
        <v>137</v>
      </c>
      <c r="BE1650" s="200">
        <f aca="true" t="shared" si="164" ref="BE1650:BE1657">IF(N1650="základní",J1650,0)</f>
        <v>0</v>
      </c>
      <c r="BF1650" s="200">
        <f aca="true" t="shared" si="165" ref="BF1650:BF1657">IF(N1650="snížená",J1650,0)</f>
        <v>0</v>
      </c>
      <c r="BG1650" s="200">
        <f aca="true" t="shared" si="166" ref="BG1650:BG1657">IF(N1650="zákl. přenesená",J1650,0)</f>
        <v>0</v>
      </c>
      <c r="BH1650" s="200">
        <f aca="true" t="shared" si="167" ref="BH1650:BH1657">IF(N1650="sníž. přenesená",J1650,0)</f>
        <v>0</v>
      </c>
      <c r="BI1650" s="200">
        <f aca="true" t="shared" si="168" ref="BI1650:BI1657">IF(N1650="nulová",J1650,0)</f>
        <v>0</v>
      </c>
      <c r="BJ1650" s="18" t="s">
        <v>83</v>
      </c>
      <c r="BK1650" s="200">
        <f aca="true" t="shared" si="169" ref="BK1650:BK1657">ROUND(I1650*H1650,2)</f>
        <v>0</v>
      </c>
      <c r="BL1650" s="18" t="s">
        <v>144</v>
      </c>
      <c r="BM1650" s="199" t="s">
        <v>2773</v>
      </c>
    </row>
    <row r="1651" spans="1:65" s="2" customFormat="1" ht="16.5" customHeight="1">
      <c r="A1651" s="35"/>
      <c r="B1651" s="36"/>
      <c r="C1651" s="188" t="s">
        <v>2774</v>
      </c>
      <c r="D1651" s="188" t="s">
        <v>139</v>
      </c>
      <c r="E1651" s="189" t="s">
        <v>2775</v>
      </c>
      <c r="F1651" s="190" t="s">
        <v>2776</v>
      </c>
      <c r="G1651" s="191" t="s">
        <v>224</v>
      </c>
      <c r="H1651" s="192">
        <v>15</v>
      </c>
      <c r="I1651" s="193"/>
      <c r="J1651" s="194">
        <f t="shared" si="160"/>
        <v>0</v>
      </c>
      <c r="K1651" s="190" t="s">
        <v>19</v>
      </c>
      <c r="L1651" s="40"/>
      <c r="M1651" s="195" t="s">
        <v>19</v>
      </c>
      <c r="N1651" s="196" t="s">
        <v>46</v>
      </c>
      <c r="O1651" s="65"/>
      <c r="P1651" s="197">
        <f t="shared" si="161"/>
        <v>0</v>
      </c>
      <c r="Q1651" s="197">
        <v>0</v>
      </c>
      <c r="R1651" s="197">
        <f t="shared" si="162"/>
        <v>0</v>
      </c>
      <c r="S1651" s="197">
        <v>0</v>
      </c>
      <c r="T1651" s="198">
        <f t="shared" si="163"/>
        <v>0</v>
      </c>
      <c r="U1651" s="35"/>
      <c r="V1651" s="35"/>
      <c r="W1651" s="35"/>
      <c r="X1651" s="35"/>
      <c r="Y1651" s="35"/>
      <c r="Z1651" s="35"/>
      <c r="AA1651" s="35"/>
      <c r="AB1651" s="35"/>
      <c r="AC1651" s="35"/>
      <c r="AD1651" s="35"/>
      <c r="AE1651" s="35"/>
      <c r="AR1651" s="199" t="s">
        <v>144</v>
      </c>
      <c r="AT1651" s="199" t="s">
        <v>139</v>
      </c>
      <c r="AU1651" s="199" t="s">
        <v>85</v>
      </c>
      <c r="AY1651" s="18" t="s">
        <v>137</v>
      </c>
      <c r="BE1651" s="200">
        <f t="shared" si="164"/>
        <v>0</v>
      </c>
      <c r="BF1651" s="200">
        <f t="shared" si="165"/>
        <v>0</v>
      </c>
      <c r="BG1651" s="200">
        <f t="shared" si="166"/>
        <v>0</v>
      </c>
      <c r="BH1651" s="200">
        <f t="shared" si="167"/>
        <v>0</v>
      </c>
      <c r="BI1651" s="200">
        <f t="shared" si="168"/>
        <v>0</v>
      </c>
      <c r="BJ1651" s="18" t="s">
        <v>83</v>
      </c>
      <c r="BK1651" s="200">
        <f t="shared" si="169"/>
        <v>0</v>
      </c>
      <c r="BL1651" s="18" t="s">
        <v>144</v>
      </c>
      <c r="BM1651" s="199" t="s">
        <v>2777</v>
      </c>
    </row>
    <row r="1652" spans="1:65" s="2" customFormat="1" ht="16.5" customHeight="1">
      <c r="A1652" s="35"/>
      <c r="B1652" s="36"/>
      <c r="C1652" s="188" t="s">
        <v>1651</v>
      </c>
      <c r="D1652" s="188" t="s">
        <v>139</v>
      </c>
      <c r="E1652" s="189" t="s">
        <v>2778</v>
      </c>
      <c r="F1652" s="190" t="s">
        <v>2779</v>
      </c>
      <c r="G1652" s="191" t="s">
        <v>224</v>
      </c>
      <c r="H1652" s="192">
        <v>151</v>
      </c>
      <c r="I1652" s="193"/>
      <c r="J1652" s="194">
        <f t="shared" si="160"/>
        <v>0</v>
      </c>
      <c r="K1652" s="190" t="s">
        <v>19</v>
      </c>
      <c r="L1652" s="40"/>
      <c r="M1652" s="195" t="s">
        <v>19</v>
      </c>
      <c r="N1652" s="196" t="s">
        <v>46</v>
      </c>
      <c r="O1652" s="65"/>
      <c r="P1652" s="197">
        <f t="shared" si="161"/>
        <v>0</v>
      </c>
      <c r="Q1652" s="197">
        <v>0</v>
      </c>
      <c r="R1652" s="197">
        <f t="shared" si="162"/>
        <v>0</v>
      </c>
      <c r="S1652" s="197">
        <v>0</v>
      </c>
      <c r="T1652" s="198">
        <f t="shared" si="163"/>
        <v>0</v>
      </c>
      <c r="U1652" s="35"/>
      <c r="V1652" s="35"/>
      <c r="W1652" s="35"/>
      <c r="X1652" s="35"/>
      <c r="Y1652" s="35"/>
      <c r="Z1652" s="35"/>
      <c r="AA1652" s="35"/>
      <c r="AB1652" s="35"/>
      <c r="AC1652" s="35"/>
      <c r="AD1652" s="35"/>
      <c r="AE1652" s="35"/>
      <c r="AR1652" s="199" t="s">
        <v>144</v>
      </c>
      <c r="AT1652" s="199" t="s">
        <v>139</v>
      </c>
      <c r="AU1652" s="199" t="s">
        <v>85</v>
      </c>
      <c r="AY1652" s="18" t="s">
        <v>137</v>
      </c>
      <c r="BE1652" s="200">
        <f t="shared" si="164"/>
        <v>0</v>
      </c>
      <c r="BF1652" s="200">
        <f t="shared" si="165"/>
        <v>0</v>
      </c>
      <c r="BG1652" s="200">
        <f t="shared" si="166"/>
        <v>0</v>
      </c>
      <c r="BH1652" s="200">
        <f t="shared" si="167"/>
        <v>0</v>
      </c>
      <c r="BI1652" s="200">
        <f t="shared" si="168"/>
        <v>0</v>
      </c>
      <c r="BJ1652" s="18" t="s">
        <v>83</v>
      </c>
      <c r="BK1652" s="200">
        <f t="shared" si="169"/>
        <v>0</v>
      </c>
      <c r="BL1652" s="18" t="s">
        <v>144</v>
      </c>
      <c r="BM1652" s="199" t="s">
        <v>2780</v>
      </c>
    </row>
    <row r="1653" spans="1:65" s="2" customFormat="1" ht="16.5" customHeight="1">
      <c r="A1653" s="35"/>
      <c r="B1653" s="36"/>
      <c r="C1653" s="188" t="s">
        <v>2781</v>
      </c>
      <c r="D1653" s="188" t="s">
        <v>139</v>
      </c>
      <c r="E1653" s="189" t="s">
        <v>2782</v>
      </c>
      <c r="F1653" s="190" t="s">
        <v>2783</v>
      </c>
      <c r="G1653" s="191" t="s">
        <v>224</v>
      </c>
      <c r="H1653" s="192">
        <v>15</v>
      </c>
      <c r="I1653" s="193"/>
      <c r="J1653" s="194">
        <f t="shared" si="160"/>
        <v>0</v>
      </c>
      <c r="K1653" s="190" t="s">
        <v>19</v>
      </c>
      <c r="L1653" s="40"/>
      <c r="M1653" s="195" t="s">
        <v>19</v>
      </c>
      <c r="N1653" s="196" t="s">
        <v>46</v>
      </c>
      <c r="O1653" s="65"/>
      <c r="P1653" s="197">
        <f t="shared" si="161"/>
        <v>0</v>
      </c>
      <c r="Q1653" s="197">
        <v>0</v>
      </c>
      <c r="R1653" s="197">
        <f t="shared" si="162"/>
        <v>0</v>
      </c>
      <c r="S1653" s="197">
        <v>0</v>
      </c>
      <c r="T1653" s="198">
        <f t="shared" si="163"/>
        <v>0</v>
      </c>
      <c r="U1653" s="35"/>
      <c r="V1653" s="35"/>
      <c r="W1653" s="35"/>
      <c r="X1653" s="35"/>
      <c r="Y1653" s="35"/>
      <c r="Z1653" s="35"/>
      <c r="AA1653" s="35"/>
      <c r="AB1653" s="35"/>
      <c r="AC1653" s="35"/>
      <c r="AD1653" s="35"/>
      <c r="AE1653" s="35"/>
      <c r="AR1653" s="199" t="s">
        <v>144</v>
      </c>
      <c r="AT1653" s="199" t="s">
        <v>139</v>
      </c>
      <c r="AU1653" s="199" t="s">
        <v>85</v>
      </c>
      <c r="AY1653" s="18" t="s">
        <v>137</v>
      </c>
      <c r="BE1653" s="200">
        <f t="shared" si="164"/>
        <v>0</v>
      </c>
      <c r="BF1653" s="200">
        <f t="shared" si="165"/>
        <v>0</v>
      </c>
      <c r="BG1653" s="200">
        <f t="shared" si="166"/>
        <v>0</v>
      </c>
      <c r="BH1653" s="200">
        <f t="shared" si="167"/>
        <v>0</v>
      </c>
      <c r="BI1653" s="200">
        <f t="shared" si="168"/>
        <v>0</v>
      </c>
      <c r="BJ1653" s="18" t="s">
        <v>83</v>
      </c>
      <c r="BK1653" s="200">
        <f t="shared" si="169"/>
        <v>0</v>
      </c>
      <c r="BL1653" s="18" t="s">
        <v>144</v>
      </c>
      <c r="BM1653" s="199" t="s">
        <v>2784</v>
      </c>
    </row>
    <row r="1654" spans="1:65" s="2" customFormat="1" ht="16.5" customHeight="1">
      <c r="A1654" s="35"/>
      <c r="B1654" s="36"/>
      <c r="C1654" s="188" t="s">
        <v>1654</v>
      </c>
      <c r="D1654" s="188" t="s">
        <v>139</v>
      </c>
      <c r="E1654" s="189" t="s">
        <v>2785</v>
      </c>
      <c r="F1654" s="190" t="s">
        <v>2786</v>
      </c>
      <c r="G1654" s="191" t="s">
        <v>224</v>
      </c>
      <c r="H1654" s="192">
        <v>15</v>
      </c>
      <c r="I1654" s="193"/>
      <c r="J1654" s="194">
        <f t="shared" si="160"/>
        <v>0</v>
      </c>
      <c r="K1654" s="190" t="s">
        <v>19</v>
      </c>
      <c r="L1654" s="40"/>
      <c r="M1654" s="195" t="s">
        <v>19</v>
      </c>
      <c r="N1654" s="196" t="s">
        <v>46</v>
      </c>
      <c r="O1654" s="65"/>
      <c r="P1654" s="197">
        <f t="shared" si="161"/>
        <v>0</v>
      </c>
      <c r="Q1654" s="197">
        <v>0</v>
      </c>
      <c r="R1654" s="197">
        <f t="shared" si="162"/>
        <v>0</v>
      </c>
      <c r="S1654" s="197">
        <v>0</v>
      </c>
      <c r="T1654" s="198">
        <f t="shared" si="163"/>
        <v>0</v>
      </c>
      <c r="U1654" s="35"/>
      <c r="V1654" s="35"/>
      <c r="W1654" s="35"/>
      <c r="X1654" s="35"/>
      <c r="Y1654" s="35"/>
      <c r="Z1654" s="35"/>
      <c r="AA1654" s="35"/>
      <c r="AB1654" s="35"/>
      <c r="AC1654" s="35"/>
      <c r="AD1654" s="35"/>
      <c r="AE1654" s="35"/>
      <c r="AR1654" s="199" t="s">
        <v>144</v>
      </c>
      <c r="AT1654" s="199" t="s">
        <v>139</v>
      </c>
      <c r="AU1654" s="199" t="s">
        <v>85</v>
      </c>
      <c r="AY1654" s="18" t="s">
        <v>137</v>
      </c>
      <c r="BE1654" s="200">
        <f t="shared" si="164"/>
        <v>0</v>
      </c>
      <c r="BF1654" s="200">
        <f t="shared" si="165"/>
        <v>0</v>
      </c>
      <c r="BG1654" s="200">
        <f t="shared" si="166"/>
        <v>0</v>
      </c>
      <c r="BH1654" s="200">
        <f t="shared" si="167"/>
        <v>0</v>
      </c>
      <c r="BI1654" s="200">
        <f t="shared" si="168"/>
        <v>0</v>
      </c>
      <c r="BJ1654" s="18" t="s">
        <v>83</v>
      </c>
      <c r="BK1654" s="200">
        <f t="shared" si="169"/>
        <v>0</v>
      </c>
      <c r="BL1654" s="18" t="s">
        <v>144</v>
      </c>
      <c r="BM1654" s="199" t="s">
        <v>2787</v>
      </c>
    </row>
    <row r="1655" spans="1:65" s="2" customFormat="1" ht="16.5" customHeight="1">
      <c r="A1655" s="35"/>
      <c r="B1655" s="36"/>
      <c r="C1655" s="188" t="s">
        <v>2788</v>
      </c>
      <c r="D1655" s="188" t="s">
        <v>139</v>
      </c>
      <c r="E1655" s="189" t="s">
        <v>2789</v>
      </c>
      <c r="F1655" s="190" t="s">
        <v>2790</v>
      </c>
      <c r="G1655" s="191" t="s">
        <v>224</v>
      </c>
      <c r="H1655" s="192">
        <v>18</v>
      </c>
      <c r="I1655" s="193"/>
      <c r="J1655" s="194">
        <f t="shared" si="160"/>
        <v>0</v>
      </c>
      <c r="K1655" s="190" t="s">
        <v>19</v>
      </c>
      <c r="L1655" s="40"/>
      <c r="M1655" s="195" t="s">
        <v>19</v>
      </c>
      <c r="N1655" s="196" t="s">
        <v>46</v>
      </c>
      <c r="O1655" s="65"/>
      <c r="P1655" s="197">
        <f t="shared" si="161"/>
        <v>0</v>
      </c>
      <c r="Q1655" s="197">
        <v>0</v>
      </c>
      <c r="R1655" s="197">
        <f t="shared" si="162"/>
        <v>0</v>
      </c>
      <c r="S1655" s="197">
        <v>0</v>
      </c>
      <c r="T1655" s="198">
        <f t="shared" si="163"/>
        <v>0</v>
      </c>
      <c r="U1655" s="35"/>
      <c r="V1655" s="35"/>
      <c r="W1655" s="35"/>
      <c r="X1655" s="35"/>
      <c r="Y1655" s="35"/>
      <c r="Z1655" s="35"/>
      <c r="AA1655" s="35"/>
      <c r="AB1655" s="35"/>
      <c r="AC1655" s="35"/>
      <c r="AD1655" s="35"/>
      <c r="AE1655" s="35"/>
      <c r="AR1655" s="199" t="s">
        <v>144</v>
      </c>
      <c r="AT1655" s="199" t="s">
        <v>139</v>
      </c>
      <c r="AU1655" s="199" t="s">
        <v>85</v>
      </c>
      <c r="AY1655" s="18" t="s">
        <v>137</v>
      </c>
      <c r="BE1655" s="200">
        <f t="shared" si="164"/>
        <v>0</v>
      </c>
      <c r="BF1655" s="200">
        <f t="shared" si="165"/>
        <v>0</v>
      </c>
      <c r="BG1655" s="200">
        <f t="shared" si="166"/>
        <v>0</v>
      </c>
      <c r="BH1655" s="200">
        <f t="shared" si="167"/>
        <v>0</v>
      </c>
      <c r="BI1655" s="200">
        <f t="shared" si="168"/>
        <v>0</v>
      </c>
      <c r="BJ1655" s="18" t="s">
        <v>83</v>
      </c>
      <c r="BK1655" s="200">
        <f t="shared" si="169"/>
        <v>0</v>
      </c>
      <c r="BL1655" s="18" t="s">
        <v>144</v>
      </c>
      <c r="BM1655" s="199" t="s">
        <v>2791</v>
      </c>
    </row>
    <row r="1656" spans="1:65" s="2" customFormat="1" ht="16.5" customHeight="1">
      <c r="A1656" s="35"/>
      <c r="B1656" s="36"/>
      <c r="C1656" s="188" t="s">
        <v>1658</v>
      </c>
      <c r="D1656" s="188" t="s">
        <v>139</v>
      </c>
      <c r="E1656" s="189" t="s">
        <v>2792</v>
      </c>
      <c r="F1656" s="190" t="s">
        <v>2793</v>
      </c>
      <c r="G1656" s="191" t="s">
        <v>224</v>
      </c>
      <c r="H1656" s="192">
        <v>15</v>
      </c>
      <c r="I1656" s="193"/>
      <c r="J1656" s="194">
        <f t="shared" si="160"/>
        <v>0</v>
      </c>
      <c r="K1656" s="190" t="s">
        <v>19</v>
      </c>
      <c r="L1656" s="40"/>
      <c r="M1656" s="195" t="s">
        <v>19</v>
      </c>
      <c r="N1656" s="196" t="s">
        <v>46</v>
      </c>
      <c r="O1656" s="65"/>
      <c r="P1656" s="197">
        <f t="shared" si="161"/>
        <v>0</v>
      </c>
      <c r="Q1656" s="197">
        <v>0</v>
      </c>
      <c r="R1656" s="197">
        <f t="shared" si="162"/>
        <v>0</v>
      </c>
      <c r="S1656" s="197">
        <v>0</v>
      </c>
      <c r="T1656" s="198">
        <f t="shared" si="163"/>
        <v>0</v>
      </c>
      <c r="U1656" s="35"/>
      <c r="V1656" s="35"/>
      <c r="W1656" s="35"/>
      <c r="X1656" s="35"/>
      <c r="Y1656" s="35"/>
      <c r="Z1656" s="35"/>
      <c r="AA1656" s="35"/>
      <c r="AB1656" s="35"/>
      <c r="AC1656" s="35"/>
      <c r="AD1656" s="35"/>
      <c r="AE1656" s="35"/>
      <c r="AR1656" s="199" t="s">
        <v>144</v>
      </c>
      <c r="AT1656" s="199" t="s">
        <v>139</v>
      </c>
      <c r="AU1656" s="199" t="s">
        <v>85</v>
      </c>
      <c r="AY1656" s="18" t="s">
        <v>137</v>
      </c>
      <c r="BE1656" s="200">
        <f t="shared" si="164"/>
        <v>0</v>
      </c>
      <c r="BF1656" s="200">
        <f t="shared" si="165"/>
        <v>0</v>
      </c>
      <c r="BG1656" s="200">
        <f t="shared" si="166"/>
        <v>0</v>
      </c>
      <c r="BH1656" s="200">
        <f t="shared" si="167"/>
        <v>0</v>
      </c>
      <c r="BI1656" s="200">
        <f t="shared" si="168"/>
        <v>0</v>
      </c>
      <c r="BJ1656" s="18" t="s">
        <v>83</v>
      </c>
      <c r="BK1656" s="200">
        <f t="shared" si="169"/>
        <v>0</v>
      </c>
      <c r="BL1656" s="18" t="s">
        <v>144</v>
      </c>
      <c r="BM1656" s="199" t="s">
        <v>2794</v>
      </c>
    </row>
    <row r="1657" spans="1:65" s="2" customFormat="1" ht="16.5" customHeight="1">
      <c r="A1657" s="35"/>
      <c r="B1657" s="36"/>
      <c r="C1657" s="188" t="s">
        <v>2795</v>
      </c>
      <c r="D1657" s="188" t="s">
        <v>139</v>
      </c>
      <c r="E1657" s="189" t="s">
        <v>2796</v>
      </c>
      <c r="F1657" s="190" t="s">
        <v>2797</v>
      </c>
      <c r="G1657" s="191" t="s">
        <v>224</v>
      </c>
      <c r="H1657" s="192">
        <v>45</v>
      </c>
      <c r="I1657" s="193"/>
      <c r="J1657" s="194">
        <f t="shared" si="160"/>
        <v>0</v>
      </c>
      <c r="K1657" s="190" t="s">
        <v>19</v>
      </c>
      <c r="L1657" s="40"/>
      <c r="M1657" s="195" t="s">
        <v>19</v>
      </c>
      <c r="N1657" s="196" t="s">
        <v>46</v>
      </c>
      <c r="O1657" s="65"/>
      <c r="P1657" s="197">
        <f t="shared" si="161"/>
        <v>0</v>
      </c>
      <c r="Q1657" s="197">
        <v>0</v>
      </c>
      <c r="R1657" s="197">
        <f t="shared" si="162"/>
        <v>0</v>
      </c>
      <c r="S1657" s="197">
        <v>0</v>
      </c>
      <c r="T1657" s="198">
        <f t="shared" si="163"/>
        <v>0</v>
      </c>
      <c r="U1657" s="35"/>
      <c r="V1657" s="35"/>
      <c r="W1657" s="35"/>
      <c r="X1657" s="35"/>
      <c r="Y1657" s="35"/>
      <c r="Z1657" s="35"/>
      <c r="AA1657" s="35"/>
      <c r="AB1657" s="35"/>
      <c r="AC1657" s="35"/>
      <c r="AD1657" s="35"/>
      <c r="AE1657" s="35"/>
      <c r="AR1657" s="199" t="s">
        <v>144</v>
      </c>
      <c r="AT1657" s="199" t="s">
        <v>139</v>
      </c>
      <c r="AU1657" s="199" t="s">
        <v>85</v>
      </c>
      <c r="AY1657" s="18" t="s">
        <v>137</v>
      </c>
      <c r="BE1657" s="200">
        <f t="shared" si="164"/>
        <v>0</v>
      </c>
      <c r="BF1657" s="200">
        <f t="shared" si="165"/>
        <v>0</v>
      </c>
      <c r="BG1657" s="200">
        <f t="shared" si="166"/>
        <v>0</v>
      </c>
      <c r="BH1657" s="200">
        <f t="shared" si="167"/>
        <v>0</v>
      </c>
      <c r="BI1657" s="200">
        <f t="shared" si="168"/>
        <v>0</v>
      </c>
      <c r="BJ1657" s="18" t="s">
        <v>83</v>
      </c>
      <c r="BK1657" s="200">
        <f t="shared" si="169"/>
        <v>0</v>
      </c>
      <c r="BL1657" s="18" t="s">
        <v>144</v>
      </c>
      <c r="BM1657" s="199" t="s">
        <v>2798</v>
      </c>
    </row>
    <row r="1658" spans="2:63" s="12" customFormat="1" ht="22.9" customHeight="1">
      <c r="B1658" s="172"/>
      <c r="C1658" s="173"/>
      <c r="D1658" s="174" t="s">
        <v>74</v>
      </c>
      <c r="E1658" s="186" t="s">
        <v>92</v>
      </c>
      <c r="F1658" s="186" t="s">
        <v>2799</v>
      </c>
      <c r="G1658" s="173"/>
      <c r="H1658" s="173"/>
      <c r="I1658" s="176"/>
      <c r="J1658" s="187">
        <f>BK1658</f>
        <v>0</v>
      </c>
      <c r="K1658" s="173"/>
      <c r="L1658" s="178"/>
      <c r="M1658" s="179"/>
      <c r="N1658" s="180"/>
      <c r="O1658" s="180"/>
      <c r="P1658" s="181">
        <f>SUM(P1659:P1669)</f>
        <v>0</v>
      </c>
      <c r="Q1658" s="180"/>
      <c r="R1658" s="181">
        <f>SUM(R1659:R1669)</f>
        <v>0</v>
      </c>
      <c r="S1658" s="180"/>
      <c r="T1658" s="182">
        <f>SUM(T1659:T1669)</f>
        <v>0</v>
      </c>
      <c r="AR1658" s="183" t="s">
        <v>83</v>
      </c>
      <c r="AT1658" s="184" t="s">
        <v>74</v>
      </c>
      <c r="AU1658" s="184" t="s">
        <v>83</v>
      </c>
      <c r="AY1658" s="183" t="s">
        <v>137</v>
      </c>
      <c r="BK1658" s="185">
        <f>SUM(BK1659:BK1669)</f>
        <v>0</v>
      </c>
    </row>
    <row r="1659" spans="1:65" s="2" customFormat="1" ht="16.5" customHeight="1">
      <c r="A1659" s="35"/>
      <c r="B1659" s="36"/>
      <c r="C1659" s="188" t="s">
        <v>1661</v>
      </c>
      <c r="D1659" s="188" t="s">
        <v>139</v>
      </c>
      <c r="E1659" s="189" t="s">
        <v>2800</v>
      </c>
      <c r="F1659" s="190" t="s">
        <v>2801</v>
      </c>
      <c r="G1659" s="191" t="s">
        <v>224</v>
      </c>
      <c r="H1659" s="192">
        <v>45</v>
      </c>
      <c r="I1659" s="193"/>
      <c r="J1659" s="194">
        <f aca="true" t="shared" si="170" ref="J1659:J1669">ROUND(I1659*H1659,2)</f>
        <v>0</v>
      </c>
      <c r="K1659" s="190" t="s">
        <v>19</v>
      </c>
      <c r="L1659" s="40"/>
      <c r="M1659" s="195" t="s">
        <v>19</v>
      </c>
      <c r="N1659" s="196" t="s">
        <v>46</v>
      </c>
      <c r="O1659" s="65"/>
      <c r="P1659" s="197">
        <f aca="true" t="shared" si="171" ref="P1659:P1669">O1659*H1659</f>
        <v>0</v>
      </c>
      <c r="Q1659" s="197">
        <v>0</v>
      </c>
      <c r="R1659" s="197">
        <f aca="true" t="shared" si="172" ref="R1659:R1669">Q1659*H1659</f>
        <v>0</v>
      </c>
      <c r="S1659" s="197">
        <v>0</v>
      </c>
      <c r="T1659" s="198">
        <f aca="true" t="shared" si="173" ref="T1659:T1669">S1659*H1659</f>
        <v>0</v>
      </c>
      <c r="U1659" s="35"/>
      <c r="V1659" s="35"/>
      <c r="W1659" s="35"/>
      <c r="X1659" s="35"/>
      <c r="Y1659" s="35"/>
      <c r="Z1659" s="35"/>
      <c r="AA1659" s="35"/>
      <c r="AB1659" s="35"/>
      <c r="AC1659" s="35"/>
      <c r="AD1659" s="35"/>
      <c r="AE1659" s="35"/>
      <c r="AR1659" s="199" t="s">
        <v>144</v>
      </c>
      <c r="AT1659" s="199" t="s">
        <v>139</v>
      </c>
      <c r="AU1659" s="199" t="s">
        <v>85</v>
      </c>
      <c r="AY1659" s="18" t="s">
        <v>137</v>
      </c>
      <c r="BE1659" s="200">
        <f aca="true" t="shared" si="174" ref="BE1659:BE1669">IF(N1659="základní",J1659,0)</f>
        <v>0</v>
      </c>
      <c r="BF1659" s="200">
        <f aca="true" t="shared" si="175" ref="BF1659:BF1669">IF(N1659="snížená",J1659,0)</f>
        <v>0</v>
      </c>
      <c r="BG1659" s="200">
        <f aca="true" t="shared" si="176" ref="BG1659:BG1669">IF(N1659="zákl. přenesená",J1659,0)</f>
        <v>0</v>
      </c>
      <c r="BH1659" s="200">
        <f aca="true" t="shared" si="177" ref="BH1659:BH1669">IF(N1659="sníž. přenesená",J1659,0)</f>
        <v>0</v>
      </c>
      <c r="BI1659" s="200">
        <f aca="true" t="shared" si="178" ref="BI1659:BI1669">IF(N1659="nulová",J1659,0)</f>
        <v>0</v>
      </c>
      <c r="BJ1659" s="18" t="s">
        <v>83</v>
      </c>
      <c r="BK1659" s="200">
        <f aca="true" t="shared" si="179" ref="BK1659:BK1669">ROUND(I1659*H1659,2)</f>
        <v>0</v>
      </c>
      <c r="BL1659" s="18" t="s">
        <v>144</v>
      </c>
      <c r="BM1659" s="199" t="s">
        <v>2802</v>
      </c>
    </row>
    <row r="1660" spans="1:65" s="2" customFormat="1" ht="16.5" customHeight="1">
      <c r="A1660" s="35"/>
      <c r="B1660" s="36"/>
      <c r="C1660" s="188" t="s">
        <v>2803</v>
      </c>
      <c r="D1660" s="188" t="s">
        <v>139</v>
      </c>
      <c r="E1660" s="189" t="s">
        <v>2804</v>
      </c>
      <c r="F1660" s="190" t="s">
        <v>2805</v>
      </c>
      <c r="G1660" s="191" t="s">
        <v>224</v>
      </c>
      <c r="H1660" s="192">
        <v>15</v>
      </c>
      <c r="I1660" s="193"/>
      <c r="J1660" s="194">
        <f t="shared" si="170"/>
        <v>0</v>
      </c>
      <c r="K1660" s="190" t="s">
        <v>19</v>
      </c>
      <c r="L1660" s="40"/>
      <c r="M1660" s="195" t="s">
        <v>19</v>
      </c>
      <c r="N1660" s="196" t="s">
        <v>46</v>
      </c>
      <c r="O1660" s="65"/>
      <c r="P1660" s="197">
        <f t="shared" si="171"/>
        <v>0</v>
      </c>
      <c r="Q1660" s="197">
        <v>0</v>
      </c>
      <c r="R1660" s="197">
        <f t="shared" si="172"/>
        <v>0</v>
      </c>
      <c r="S1660" s="197">
        <v>0</v>
      </c>
      <c r="T1660" s="198">
        <f t="shared" si="173"/>
        <v>0</v>
      </c>
      <c r="U1660" s="35"/>
      <c r="V1660" s="35"/>
      <c r="W1660" s="35"/>
      <c r="X1660" s="35"/>
      <c r="Y1660" s="35"/>
      <c r="Z1660" s="35"/>
      <c r="AA1660" s="35"/>
      <c r="AB1660" s="35"/>
      <c r="AC1660" s="35"/>
      <c r="AD1660" s="35"/>
      <c r="AE1660" s="35"/>
      <c r="AR1660" s="199" t="s">
        <v>144</v>
      </c>
      <c r="AT1660" s="199" t="s">
        <v>139</v>
      </c>
      <c r="AU1660" s="199" t="s">
        <v>85</v>
      </c>
      <c r="AY1660" s="18" t="s">
        <v>137</v>
      </c>
      <c r="BE1660" s="200">
        <f t="shared" si="174"/>
        <v>0</v>
      </c>
      <c r="BF1660" s="200">
        <f t="shared" si="175"/>
        <v>0</v>
      </c>
      <c r="BG1660" s="200">
        <f t="shared" si="176"/>
        <v>0</v>
      </c>
      <c r="BH1660" s="200">
        <f t="shared" si="177"/>
        <v>0</v>
      </c>
      <c r="BI1660" s="200">
        <f t="shared" si="178"/>
        <v>0</v>
      </c>
      <c r="BJ1660" s="18" t="s">
        <v>83</v>
      </c>
      <c r="BK1660" s="200">
        <f t="shared" si="179"/>
        <v>0</v>
      </c>
      <c r="BL1660" s="18" t="s">
        <v>144</v>
      </c>
      <c r="BM1660" s="199" t="s">
        <v>2806</v>
      </c>
    </row>
    <row r="1661" spans="1:65" s="2" customFormat="1" ht="16.5" customHeight="1">
      <c r="A1661" s="35"/>
      <c r="B1661" s="36"/>
      <c r="C1661" s="188" t="s">
        <v>1665</v>
      </c>
      <c r="D1661" s="188" t="s">
        <v>139</v>
      </c>
      <c r="E1661" s="189" t="s">
        <v>2807</v>
      </c>
      <c r="F1661" s="190" t="s">
        <v>2808</v>
      </c>
      <c r="G1661" s="191" t="s">
        <v>224</v>
      </c>
      <c r="H1661" s="192">
        <v>15</v>
      </c>
      <c r="I1661" s="193"/>
      <c r="J1661" s="194">
        <f t="shared" si="170"/>
        <v>0</v>
      </c>
      <c r="K1661" s="190" t="s">
        <v>19</v>
      </c>
      <c r="L1661" s="40"/>
      <c r="M1661" s="195" t="s">
        <v>19</v>
      </c>
      <c r="N1661" s="196" t="s">
        <v>46</v>
      </c>
      <c r="O1661" s="65"/>
      <c r="P1661" s="197">
        <f t="shared" si="171"/>
        <v>0</v>
      </c>
      <c r="Q1661" s="197">
        <v>0</v>
      </c>
      <c r="R1661" s="197">
        <f t="shared" si="172"/>
        <v>0</v>
      </c>
      <c r="S1661" s="197">
        <v>0</v>
      </c>
      <c r="T1661" s="198">
        <f t="shared" si="173"/>
        <v>0</v>
      </c>
      <c r="U1661" s="35"/>
      <c r="V1661" s="35"/>
      <c r="W1661" s="35"/>
      <c r="X1661" s="35"/>
      <c r="Y1661" s="35"/>
      <c r="Z1661" s="35"/>
      <c r="AA1661" s="35"/>
      <c r="AB1661" s="35"/>
      <c r="AC1661" s="35"/>
      <c r="AD1661" s="35"/>
      <c r="AE1661" s="35"/>
      <c r="AR1661" s="199" t="s">
        <v>144</v>
      </c>
      <c r="AT1661" s="199" t="s">
        <v>139</v>
      </c>
      <c r="AU1661" s="199" t="s">
        <v>85</v>
      </c>
      <c r="AY1661" s="18" t="s">
        <v>137</v>
      </c>
      <c r="BE1661" s="200">
        <f t="shared" si="174"/>
        <v>0</v>
      </c>
      <c r="BF1661" s="200">
        <f t="shared" si="175"/>
        <v>0</v>
      </c>
      <c r="BG1661" s="200">
        <f t="shared" si="176"/>
        <v>0</v>
      </c>
      <c r="BH1661" s="200">
        <f t="shared" si="177"/>
        <v>0</v>
      </c>
      <c r="BI1661" s="200">
        <f t="shared" si="178"/>
        <v>0</v>
      </c>
      <c r="BJ1661" s="18" t="s">
        <v>83</v>
      </c>
      <c r="BK1661" s="200">
        <f t="shared" si="179"/>
        <v>0</v>
      </c>
      <c r="BL1661" s="18" t="s">
        <v>144</v>
      </c>
      <c r="BM1661" s="199" t="s">
        <v>2809</v>
      </c>
    </row>
    <row r="1662" spans="1:65" s="2" customFormat="1" ht="16.5" customHeight="1">
      <c r="A1662" s="35"/>
      <c r="B1662" s="36"/>
      <c r="C1662" s="188" t="s">
        <v>2810</v>
      </c>
      <c r="D1662" s="188" t="s">
        <v>139</v>
      </c>
      <c r="E1662" s="189" t="s">
        <v>2811</v>
      </c>
      <c r="F1662" s="190" t="s">
        <v>2812</v>
      </c>
      <c r="G1662" s="191" t="s">
        <v>273</v>
      </c>
      <c r="H1662" s="192">
        <v>2</v>
      </c>
      <c r="I1662" s="193"/>
      <c r="J1662" s="194">
        <f t="shared" si="170"/>
        <v>0</v>
      </c>
      <c r="K1662" s="190" t="s">
        <v>19</v>
      </c>
      <c r="L1662" s="40"/>
      <c r="M1662" s="195" t="s">
        <v>19</v>
      </c>
      <c r="N1662" s="196" t="s">
        <v>46</v>
      </c>
      <c r="O1662" s="65"/>
      <c r="P1662" s="197">
        <f t="shared" si="171"/>
        <v>0</v>
      </c>
      <c r="Q1662" s="197">
        <v>0</v>
      </c>
      <c r="R1662" s="197">
        <f t="shared" si="172"/>
        <v>0</v>
      </c>
      <c r="S1662" s="197">
        <v>0</v>
      </c>
      <c r="T1662" s="198">
        <f t="shared" si="173"/>
        <v>0</v>
      </c>
      <c r="U1662" s="35"/>
      <c r="V1662" s="35"/>
      <c r="W1662" s="35"/>
      <c r="X1662" s="35"/>
      <c r="Y1662" s="35"/>
      <c r="Z1662" s="35"/>
      <c r="AA1662" s="35"/>
      <c r="AB1662" s="35"/>
      <c r="AC1662" s="35"/>
      <c r="AD1662" s="35"/>
      <c r="AE1662" s="35"/>
      <c r="AR1662" s="199" t="s">
        <v>144</v>
      </c>
      <c r="AT1662" s="199" t="s">
        <v>139</v>
      </c>
      <c r="AU1662" s="199" t="s">
        <v>85</v>
      </c>
      <c r="AY1662" s="18" t="s">
        <v>137</v>
      </c>
      <c r="BE1662" s="200">
        <f t="shared" si="174"/>
        <v>0</v>
      </c>
      <c r="BF1662" s="200">
        <f t="shared" si="175"/>
        <v>0</v>
      </c>
      <c r="BG1662" s="200">
        <f t="shared" si="176"/>
        <v>0</v>
      </c>
      <c r="BH1662" s="200">
        <f t="shared" si="177"/>
        <v>0</v>
      </c>
      <c r="BI1662" s="200">
        <f t="shared" si="178"/>
        <v>0</v>
      </c>
      <c r="BJ1662" s="18" t="s">
        <v>83</v>
      </c>
      <c r="BK1662" s="200">
        <f t="shared" si="179"/>
        <v>0</v>
      </c>
      <c r="BL1662" s="18" t="s">
        <v>144</v>
      </c>
      <c r="BM1662" s="199" t="s">
        <v>2813</v>
      </c>
    </row>
    <row r="1663" spans="1:65" s="2" customFormat="1" ht="16.5" customHeight="1">
      <c r="A1663" s="35"/>
      <c r="B1663" s="36"/>
      <c r="C1663" s="188" t="s">
        <v>1668</v>
      </c>
      <c r="D1663" s="188" t="s">
        <v>139</v>
      </c>
      <c r="E1663" s="189" t="s">
        <v>2814</v>
      </c>
      <c r="F1663" s="190" t="s">
        <v>2815</v>
      </c>
      <c r="G1663" s="191" t="s">
        <v>273</v>
      </c>
      <c r="H1663" s="192">
        <v>24</v>
      </c>
      <c r="I1663" s="193"/>
      <c r="J1663" s="194">
        <f t="shared" si="170"/>
        <v>0</v>
      </c>
      <c r="K1663" s="190" t="s">
        <v>19</v>
      </c>
      <c r="L1663" s="40"/>
      <c r="M1663" s="195" t="s">
        <v>19</v>
      </c>
      <c r="N1663" s="196" t="s">
        <v>46</v>
      </c>
      <c r="O1663" s="65"/>
      <c r="P1663" s="197">
        <f t="shared" si="171"/>
        <v>0</v>
      </c>
      <c r="Q1663" s="197">
        <v>0</v>
      </c>
      <c r="R1663" s="197">
        <f t="shared" si="172"/>
        <v>0</v>
      </c>
      <c r="S1663" s="197">
        <v>0</v>
      </c>
      <c r="T1663" s="198">
        <f t="shared" si="173"/>
        <v>0</v>
      </c>
      <c r="U1663" s="35"/>
      <c r="V1663" s="35"/>
      <c r="W1663" s="35"/>
      <c r="X1663" s="35"/>
      <c r="Y1663" s="35"/>
      <c r="Z1663" s="35"/>
      <c r="AA1663" s="35"/>
      <c r="AB1663" s="35"/>
      <c r="AC1663" s="35"/>
      <c r="AD1663" s="35"/>
      <c r="AE1663" s="35"/>
      <c r="AR1663" s="199" t="s">
        <v>144</v>
      </c>
      <c r="AT1663" s="199" t="s">
        <v>139</v>
      </c>
      <c r="AU1663" s="199" t="s">
        <v>85</v>
      </c>
      <c r="AY1663" s="18" t="s">
        <v>137</v>
      </c>
      <c r="BE1663" s="200">
        <f t="shared" si="174"/>
        <v>0</v>
      </c>
      <c r="BF1663" s="200">
        <f t="shared" si="175"/>
        <v>0</v>
      </c>
      <c r="BG1663" s="200">
        <f t="shared" si="176"/>
        <v>0</v>
      </c>
      <c r="BH1663" s="200">
        <f t="shared" si="177"/>
        <v>0</v>
      </c>
      <c r="BI1663" s="200">
        <f t="shared" si="178"/>
        <v>0</v>
      </c>
      <c r="BJ1663" s="18" t="s">
        <v>83</v>
      </c>
      <c r="BK1663" s="200">
        <f t="shared" si="179"/>
        <v>0</v>
      </c>
      <c r="BL1663" s="18" t="s">
        <v>144</v>
      </c>
      <c r="BM1663" s="199" t="s">
        <v>2816</v>
      </c>
    </row>
    <row r="1664" spans="1:65" s="2" customFormat="1" ht="16.5" customHeight="1">
      <c r="A1664" s="35"/>
      <c r="B1664" s="36"/>
      <c r="C1664" s="188" t="s">
        <v>2817</v>
      </c>
      <c r="D1664" s="188" t="s">
        <v>139</v>
      </c>
      <c r="E1664" s="189" t="s">
        <v>2818</v>
      </c>
      <c r="F1664" s="190" t="s">
        <v>2819</v>
      </c>
      <c r="G1664" s="191" t="s">
        <v>224</v>
      </c>
      <c r="H1664" s="192">
        <v>15</v>
      </c>
      <c r="I1664" s="193"/>
      <c r="J1664" s="194">
        <f t="shared" si="170"/>
        <v>0</v>
      </c>
      <c r="K1664" s="190" t="s">
        <v>19</v>
      </c>
      <c r="L1664" s="40"/>
      <c r="M1664" s="195" t="s">
        <v>19</v>
      </c>
      <c r="N1664" s="196" t="s">
        <v>46</v>
      </c>
      <c r="O1664" s="65"/>
      <c r="P1664" s="197">
        <f t="shared" si="171"/>
        <v>0</v>
      </c>
      <c r="Q1664" s="197">
        <v>0</v>
      </c>
      <c r="R1664" s="197">
        <f t="shared" si="172"/>
        <v>0</v>
      </c>
      <c r="S1664" s="197">
        <v>0</v>
      </c>
      <c r="T1664" s="198">
        <f t="shared" si="173"/>
        <v>0</v>
      </c>
      <c r="U1664" s="35"/>
      <c r="V1664" s="35"/>
      <c r="W1664" s="35"/>
      <c r="X1664" s="35"/>
      <c r="Y1664" s="35"/>
      <c r="Z1664" s="35"/>
      <c r="AA1664" s="35"/>
      <c r="AB1664" s="35"/>
      <c r="AC1664" s="35"/>
      <c r="AD1664" s="35"/>
      <c r="AE1664" s="35"/>
      <c r="AR1664" s="199" t="s">
        <v>144</v>
      </c>
      <c r="AT1664" s="199" t="s">
        <v>139</v>
      </c>
      <c r="AU1664" s="199" t="s">
        <v>85</v>
      </c>
      <c r="AY1664" s="18" t="s">
        <v>137</v>
      </c>
      <c r="BE1664" s="200">
        <f t="shared" si="174"/>
        <v>0</v>
      </c>
      <c r="BF1664" s="200">
        <f t="shared" si="175"/>
        <v>0</v>
      </c>
      <c r="BG1664" s="200">
        <f t="shared" si="176"/>
        <v>0</v>
      </c>
      <c r="BH1664" s="200">
        <f t="shared" si="177"/>
        <v>0</v>
      </c>
      <c r="BI1664" s="200">
        <f t="shared" si="178"/>
        <v>0</v>
      </c>
      <c r="BJ1664" s="18" t="s">
        <v>83</v>
      </c>
      <c r="BK1664" s="200">
        <f t="shared" si="179"/>
        <v>0</v>
      </c>
      <c r="BL1664" s="18" t="s">
        <v>144</v>
      </c>
      <c r="BM1664" s="199" t="s">
        <v>2820</v>
      </c>
    </row>
    <row r="1665" spans="1:65" s="2" customFormat="1" ht="16.5" customHeight="1">
      <c r="A1665" s="35"/>
      <c r="B1665" s="36"/>
      <c r="C1665" s="188" t="s">
        <v>1672</v>
      </c>
      <c r="D1665" s="188" t="s">
        <v>139</v>
      </c>
      <c r="E1665" s="189" t="s">
        <v>2821</v>
      </c>
      <c r="F1665" s="190" t="s">
        <v>2822</v>
      </c>
      <c r="G1665" s="191" t="s">
        <v>224</v>
      </c>
      <c r="H1665" s="192">
        <v>151</v>
      </c>
      <c r="I1665" s="193"/>
      <c r="J1665" s="194">
        <f t="shared" si="170"/>
        <v>0</v>
      </c>
      <c r="K1665" s="190" t="s">
        <v>19</v>
      </c>
      <c r="L1665" s="40"/>
      <c r="M1665" s="195" t="s">
        <v>19</v>
      </c>
      <c r="N1665" s="196" t="s">
        <v>46</v>
      </c>
      <c r="O1665" s="65"/>
      <c r="P1665" s="197">
        <f t="shared" si="171"/>
        <v>0</v>
      </c>
      <c r="Q1665" s="197">
        <v>0</v>
      </c>
      <c r="R1665" s="197">
        <f t="shared" si="172"/>
        <v>0</v>
      </c>
      <c r="S1665" s="197">
        <v>0</v>
      </c>
      <c r="T1665" s="198">
        <f t="shared" si="173"/>
        <v>0</v>
      </c>
      <c r="U1665" s="35"/>
      <c r="V1665" s="35"/>
      <c r="W1665" s="35"/>
      <c r="X1665" s="35"/>
      <c r="Y1665" s="35"/>
      <c r="Z1665" s="35"/>
      <c r="AA1665" s="35"/>
      <c r="AB1665" s="35"/>
      <c r="AC1665" s="35"/>
      <c r="AD1665" s="35"/>
      <c r="AE1665" s="35"/>
      <c r="AR1665" s="199" t="s">
        <v>144</v>
      </c>
      <c r="AT1665" s="199" t="s">
        <v>139</v>
      </c>
      <c r="AU1665" s="199" t="s">
        <v>85</v>
      </c>
      <c r="AY1665" s="18" t="s">
        <v>137</v>
      </c>
      <c r="BE1665" s="200">
        <f t="shared" si="174"/>
        <v>0</v>
      </c>
      <c r="BF1665" s="200">
        <f t="shared" si="175"/>
        <v>0</v>
      </c>
      <c r="BG1665" s="200">
        <f t="shared" si="176"/>
        <v>0</v>
      </c>
      <c r="BH1665" s="200">
        <f t="shared" si="177"/>
        <v>0</v>
      </c>
      <c r="BI1665" s="200">
        <f t="shared" si="178"/>
        <v>0</v>
      </c>
      <c r="BJ1665" s="18" t="s">
        <v>83</v>
      </c>
      <c r="BK1665" s="200">
        <f t="shared" si="179"/>
        <v>0</v>
      </c>
      <c r="BL1665" s="18" t="s">
        <v>144</v>
      </c>
      <c r="BM1665" s="199" t="s">
        <v>2823</v>
      </c>
    </row>
    <row r="1666" spans="1:65" s="2" customFormat="1" ht="16.5" customHeight="1">
      <c r="A1666" s="35"/>
      <c r="B1666" s="36"/>
      <c r="C1666" s="188" t="s">
        <v>2824</v>
      </c>
      <c r="D1666" s="188" t="s">
        <v>139</v>
      </c>
      <c r="E1666" s="189" t="s">
        <v>2825</v>
      </c>
      <c r="F1666" s="190" t="s">
        <v>2826</v>
      </c>
      <c r="G1666" s="191" t="s">
        <v>273</v>
      </c>
      <c r="H1666" s="192">
        <v>28</v>
      </c>
      <c r="I1666" s="193"/>
      <c r="J1666" s="194">
        <f t="shared" si="170"/>
        <v>0</v>
      </c>
      <c r="K1666" s="190" t="s">
        <v>19</v>
      </c>
      <c r="L1666" s="40"/>
      <c r="M1666" s="195" t="s">
        <v>19</v>
      </c>
      <c r="N1666" s="196" t="s">
        <v>46</v>
      </c>
      <c r="O1666" s="65"/>
      <c r="P1666" s="197">
        <f t="shared" si="171"/>
        <v>0</v>
      </c>
      <c r="Q1666" s="197">
        <v>0</v>
      </c>
      <c r="R1666" s="197">
        <f t="shared" si="172"/>
        <v>0</v>
      </c>
      <c r="S1666" s="197">
        <v>0</v>
      </c>
      <c r="T1666" s="198">
        <f t="shared" si="173"/>
        <v>0</v>
      </c>
      <c r="U1666" s="35"/>
      <c r="V1666" s="35"/>
      <c r="W1666" s="35"/>
      <c r="X1666" s="35"/>
      <c r="Y1666" s="35"/>
      <c r="Z1666" s="35"/>
      <c r="AA1666" s="35"/>
      <c r="AB1666" s="35"/>
      <c r="AC1666" s="35"/>
      <c r="AD1666" s="35"/>
      <c r="AE1666" s="35"/>
      <c r="AR1666" s="199" t="s">
        <v>144</v>
      </c>
      <c r="AT1666" s="199" t="s">
        <v>139</v>
      </c>
      <c r="AU1666" s="199" t="s">
        <v>85</v>
      </c>
      <c r="AY1666" s="18" t="s">
        <v>137</v>
      </c>
      <c r="BE1666" s="200">
        <f t="shared" si="174"/>
        <v>0</v>
      </c>
      <c r="BF1666" s="200">
        <f t="shared" si="175"/>
        <v>0</v>
      </c>
      <c r="BG1666" s="200">
        <f t="shared" si="176"/>
        <v>0</v>
      </c>
      <c r="BH1666" s="200">
        <f t="shared" si="177"/>
        <v>0</v>
      </c>
      <c r="BI1666" s="200">
        <f t="shared" si="178"/>
        <v>0</v>
      </c>
      <c r="BJ1666" s="18" t="s">
        <v>83</v>
      </c>
      <c r="BK1666" s="200">
        <f t="shared" si="179"/>
        <v>0</v>
      </c>
      <c r="BL1666" s="18" t="s">
        <v>144</v>
      </c>
      <c r="BM1666" s="199" t="s">
        <v>2827</v>
      </c>
    </row>
    <row r="1667" spans="1:65" s="2" customFormat="1" ht="16.5" customHeight="1">
      <c r="A1667" s="35"/>
      <c r="B1667" s="36"/>
      <c r="C1667" s="188" t="s">
        <v>1675</v>
      </c>
      <c r="D1667" s="188" t="s">
        <v>139</v>
      </c>
      <c r="E1667" s="189" t="s">
        <v>2828</v>
      </c>
      <c r="F1667" s="190" t="s">
        <v>2829</v>
      </c>
      <c r="G1667" s="191" t="s">
        <v>224</v>
      </c>
      <c r="H1667" s="192">
        <v>18</v>
      </c>
      <c r="I1667" s="193"/>
      <c r="J1667" s="194">
        <f t="shared" si="170"/>
        <v>0</v>
      </c>
      <c r="K1667" s="190" t="s">
        <v>19</v>
      </c>
      <c r="L1667" s="40"/>
      <c r="M1667" s="195" t="s">
        <v>19</v>
      </c>
      <c r="N1667" s="196" t="s">
        <v>46</v>
      </c>
      <c r="O1667" s="65"/>
      <c r="P1667" s="197">
        <f t="shared" si="171"/>
        <v>0</v>
      </c>
      <c r="Q1667" s="197">
        <v>0</v>
      </c>
      <c r="R1667" s="197">
        <f t="shared" si="172"/>
        <v>0</v>
      </c>
      <c r="S1667" s="197">
        <v>0</v>
      </c>
      <c r="T1667" s="198">
        <f t="shared" si="173"/>
        <v>0</v>
      </c>
      <c r="U1667" s="35"/>
      <c r="V1667" s="35"/>
      <c r="W1667" s="35"/>
      <c r="X1667" s="35"/>
      <c r="Y1667" s="35"/>
      <c r="Z1667" s="35"/>
      <c r="AA1667" s="35"/>
      <c r="AB1667" s="35"/>
      <c r="AC1667" s="35"/>
      <c r="AD1667" s="35"/>
      <c r="AE1667" s="35"/>
      <c r="AR1667" s="199" t="s">
        <v>144</v>
      </c>
      <c r="AT1667" s="199" t="s">
        <v>139</v>
      </c>
      <c r="AU1667" s="199" t="s">
        <v>85</v>
      </c>
      <c r="AY1667" s="18" t="s">
        <v>137</v>
      </c>
      <c r="BE1667" s="200">
        <f t="shared" si="174"/>
        <v>0</v>
      </c>
      <c r="BF1667" s="200">
        <f t="shared" si="175"/>
        <v>0</v>
      </c>
      <c r="BG1667" s="200">
        <f t="shared" si="176"/>
        <v>0</v>
      </c>
      <c r="BH1667" s="200">
        <f t="shared" si="177"/>
        <v>0</v>
      </c>
      <c r="BI1667" s="200">
        <f t="shared" si="178"/>
        <v>0</v>
      </c>
      <c r="BJ1667" s="18" t="s">
        <v>83</v>
      </c>
      <c r="BK1667" s="200">
        <f t="shared" si="179"/>
        <v>0</v>
      </c>
      <c r="BL1667" s="18" t="s">
        <v>144</v>
      </c>
      <c r="BM1667" s="199" t="s">
        <v>2830</v>
      </c>
    </row>
    <row r="1668" spans="1:65" s="2" customFormat="1" ht="16.5" customHeight="1">
      <c r="A1668" s="35"/>
      <c r="B1668" s="36"/>
      <c r="C1668" s="188" t="s">
        <v>2831</v>
      </c>
      <c r="D1668" s="188" t="s">
        <v>139</v>
      </c>
      <c r="E1668" s="189" t="s">
        <v>2832</v>
      </c>
      <c r="F1668" s="190" t="s">
        <v>2833</v>
      </c>
      <c r="G1668" s="191" t="s">
        <v>224</v>
      </c>
      <c r="H1668" s="192">
        <v>15</v>
      </c>
      <c r="I1668" s="193"/>
      <c r="J1668" s="194">
        <f t="shared" si="170"/>
        <v>0</v>
      </c>
      <c r="K1668" s="190" t="s">
        <v>19</v>
      </c>
      <c r="L1668" s="40"/>
      <c r="M1668" s="195" t="s">
        <v>19</v>
      </c>
      <c r="N1668" s="196" t="s">
        <v>46</v>
      </c>
      <c r="O1668" s="65"/>
      <c r="P1668" s="197">
        <f t="shared" si="171"/>
        <v>0</v>
      </c>
      <c r="Q1668" s="197">
        <v>0</v>
      </c>
      <c r="R1668" s="197">
        <f t="shared" si="172"/>
        <v>0</v>
      </c>
      <c r="S1668" s="197">
        <v>0</v>
      </c>
      <c r="T1668" s="198">
        <f t="shared" si="173"/>
        <v>0</v>
      </c>
      <c r="U1668" s="35"/>
      <c r="V1668" s="35"/>
      <c r="W1668" s="35"/>
      <c r="X1668" s="35"/>
      <c r="Y1668" s="35"/>
      <c r="Z1668" s="35"/>
      <c r="AA1668" s="35"/>
      <c r="AB1668" s="35"/>
      <c r="AC1668" s="35"/>
      <c r="AD1668" s="35"/>
      <c r="AE1668" s="35"/>
      <c r="AR1668" s="199" t="s">
        <v>144</v>
      </c>
      <c r="AT1668" s="199" t="s">
        <v>139</v>
      </c>
      <c r="AU1668" s="199" t="s">
        <v>85</v>
      </c>
      <c r="AY1668" s="18" t="s">
        <v>137</v>
      </c>
      <c r="BE1668" s="200">
        <f t="shared" si="174"/>
        <v>0</v>
      </c>
      <c r="BF1668" s="200">
        <f t="shared" si="175"/>
        <v>0</v>
      </c>
      <c r="BG1668" s="200">
        <f t="shared" si="176"/>
        <v>0</v>
      </c>
      <c r="BH1668" s="200">
        <f t="shared" si="177"/>
        <v>0</v>
      </c>
      <c r="BI1668" s="200">
        <f t="shared" si="178"/>
        <v>0</v>
      </c>
      <c r="BJ1668" s="18" t="s">
        <v>83</v>
      </c>
      <c r="BK1668" s="200">
        <f t="shared" si="179"/>
        <v>0</v>
      </c>
      <c r="BL1668" s="18" t="s">
        <v>144</v>
      </c>
      <c r="BM1668" s="199" t="s">
        <v>2834</v>
      </c>
    </row>
    <row r="1669" spans="1:65" s="2" customFormat="1" ht="16.5" customHeight="1">
      <c r="A1669" s="35"/>
      <c r="B1669" s="36"/>
      <c r="C1669" s="188" t="s">
        <v>1681</v>
      </c>
      <c r="D1669" s="188" t="s">
        <v>139</v>
      </c>
      <c r="E1669" s="189" t="s">
        <v>2835</v>
      </c>
      <c r="F1669" s="190" t="s">
        <v>2836</v>
      </c>
      <c r="G1669" s="191" t="s">
        <v>422</v>
      </c>
      <c r="H1669" s="192">
        <v>1</v>
      </c>
      <c r="I1669" s="193"/>
      <c r="J1669" s="194">
        <f t="shared" si="170"/>
        <v>0</v>
      </c>
      <c r="K1669" s="190" t="s">
        <v>19</v>
      </c>
      <c r="L1669" s="40"/>
      <c r="M1669" s="195" t="s">
        <v>19</v>
      </c>
      <c r="N1669" s="196" t="s">
        <v>46</v>
      </c>
      <c r="O1669" s="65"/>
      <c r="P1669" s="197">
        <f t="shared" si="171"/>
        <v>0</v>
      </c>
      <c r="Q1669" s="197">
        <v>0</v>
      </c>
      <c r="R1669" s="197">
        <f t="shared" si="172"/>
        <v>0</v>
      </c>
      <c r="S1669" s="197">
        <v>0</v>
      </c>
      <c r="T1669" s="198">
        <f t="shared" si="173"/>
        <v>0</v>
      </c>
      <c r="U1669" s="35"/>
      <c r="V1669" s="35"/>
      <c r="W1669" s="35"/>
      <c r="X1669" s="35"/>
      <c r="Y1669" s="35"/>
      <c r="Z1669" s="35"/>
      <c r="AA1669" s="35"/>
      <c r="AB1669" s="35"/>
      <c r="AC1669" s="35"/>
      <c r="AD1669" s="35"/>
      <c r="AE1669" s="35"/>
      <c r="AR1669" s="199" t="s">
        <v>144</v>
      </c>
      <c r="AT1669" s="199" t="s">
        <v>139</v>
      </c>
      <c r="AU1669" s="199" t="s">
        <v>85</v>
      </c>
      <c r="AY1669" s="18" t="s">
        <v>137</v>
      </c>
      <c r="BE1669" s="200">
        <f t="shared" si="174"/>
        <v>0</v>
      </c>
      <c r="BF1669" s="200">
        <f t="shared" si="175"/>
        <v>0</v>
      </c>
      <c r="BG1669" s="200">
        <f t="shared" si="176"/>
        <v>0</v>
      </c>
      <c r="BH1669" s="200">
        <f t="shared" si="177"/>
        <v>0</v>
      </c>
      <c r="BI1669" s="200">
        <f t="shared" si="178"/>
        <v>0</v>
      </c>
      <c r="BJ1669" s="18" t="s">
        <v>83</v>
      </c>
      <c r="BK1669" s="200">
        <f t="shared" si="179"/>
        <v>0</v>
      </c>
      <c r="BL1669" s="18" t="s">
        <v>144</v>
      </c>
      <c r="BM1669" s="199" t="s">
        <v>2837</v>
      </c>
    </row>
    <row r="1670" spans="2:63" s="12" customFormat="1" ht="22.9" customHeight="1">
      <c r="B1670" s="172"/>
      <c r="C1670" s="173"/>
      <c r="D1670" s="174" t="s">
        <v>74</v>
      </c>
      <c r="E1670" s="186" t="s">
        <v>95</v>
      </c>
      <c r="F1670" s="186" t="s">
        <v>2838</v>
      </c>
      <c r="G1670" s="173"/>
      <c r="H1670" s="173"/>
      <c r="I1670" s="176"/>
      <c r="J1670" s="187">
        <f>BK1670</f>
        <v>0</v>
      </c>
      <c r="K1670" s="173"/>
      <c r="L1670" s="178"/>
      <c r="M1670" s="179"/>
      <c r="N1670" s="180"/>
      <c r="O1670" s="180"/>
      <c r="P1670" s="181">
        <f>SUM(P1671:P1676)</f>
        <v>0</v>
      </c>
      <c r="Q1670" s="180"/>
      <c r="R1670" s="181">
        <f>SUM(R1671:R1676)</f>
        <v>0</v>
      </c>
      <c r="S1670" s="180"/>
      <c r="T1670" s="182">
        <f>SUM(T1671:T1676)</f>
        <v>0</v>
      </c>
      <c r="AR1670" s="183" t="s">
        <v>83</v>
      </c>
      <c r="AT1670" s="184" t="s">
        <v>74</v>
      </c>
      <c r="AU1670" s="184" t="s">
        <v>83</v>
      </c>
      <c r="AY1670" s="183" t="s">
        <v>137</v>
      </c>
      <c r="BK1670" s="185">
        <f>SUM(BK1671:BK1676)</f>
        <v>0</v>
      </c>
    </row>
    <row r="1671" spans="1:65" s="2" customFormat="1" ht="16.5" customHeight="1">
      <c r="A1671" s="35"/>
      <c r="B1671" s="36"/>
      <c r="C1671" s="188" t="s">
        <v>2839</v>
      </c>
      <c r="D1671" s="188" t="s">
        <v>139</v>
      </c>
      <c r="E1671" s="189" t="s">
        <v>2840</v>
      </c>
      <c r="F1671" s="190" t="s">
        <v>2841</v>
      </c>
      <c r="G1671" s="191" t="s">
        <v>273</v>
      </c>
      <c r="H1671" s="192">
        <v>12</v>
      </c>
      <c r="I1671" s="193"/>
      <c r="J1671" s="194">
        <f aca="true" t="shared" si="180" ref="J1671:J1676">ROUND(I1671*H1671,2)</f>
        <v>0</v>
      </c>
      <c r="K1671" s="190" t="s">
        <v>19</v>
      </c>
      <c r="L1671" s="40"/>
      <c r="M1671" s="195" t="s">
        <v>19</v>
      </c>
      <c r="N1671" s="196" t="s">
        <v>46</v>
      </c>
      <c r="O1671" s="65"/>
      <c r="P1671" s="197">
        <f aca="true" t="shared" si="181" ref="P1671:P1676">O1671*H1671</f>
        <v>0</v>
      </c>
      <c r="Q1671" s="197">
        <v>0</v>
      </c>
      <c r="R1671" s="197">
        <f aca="true" t="shared" si="182" ref="R1671:R1676">Q1671*H1671</f>
        <v>0</v>
      </c>
      <c r="S1671" s="197">
        <v>0</v>
      </c>
      <c r="T1671" s="198">
        <f aca="true" t="shared" si="183" ref="T1671:T1676">S1671*H1671</f>
        <v>0</v>
      </c>
      <c r="U1671" s="35"/>
      <c r="V1671" s="35"/>
      <c r="W1671" s="35"/>
      <c r="X1671" s="35"/>
      <c r="Y1671" s="35"/>
      <c r="Z1671" s="35"/>
      <c r="AA1671" s="35"/>
      <c r="AB1671" s="35"/>
      <c r="AC1671" s="35"/>
      <c r="AD1671" s="35"/>
      <c r="AE1671" s="35"/>
      <c r="AR1671" s="199" t="s">
        <v>144</v>
      </c>
      <c r="AT1671" s="199" t="s">
        <v>139</v>
      </c>
      <c r="AU1671" s="199" t="s">
        <v>85</v>
      </c>
      <c r="AY1671" s="18" t="s">
        <v>137</v>
      </c>
      <c r="BE1671" s="200">
        <f aca="true" t="shared" si="184" ref="BE1671:BE1676">IF(N1671="základní",J1671,0)</f>
        <v>0</v>
      </c>
      <c r="BF1671" s="200">
        <f aca="true" t="shared" si="185" ref="BF1671:BF1676">IF(N1671="snížená",J1671,0)</f>
        <v>0</v>
      </c>
      <c r="BG1671" s="200">
        <f aca="true" t="shared" si="186" ref="BG1671:BG1676">IF(N1671="zákl. přenesená",J1671,0)</f>
        <v>0</v>
      </c>
      <c r="BH1671" s="200">
        <f aca="true" t="shared" si="187" ref="BH1671:BH1676">IF(N1671="sníž. přenesená",J1671,0)</f>
        <v>0</v>
      </c>
      <c r="BI1671" s="200">
        <f aca="true" t="shared" si="188" ref="BI1671:BI1676">IF(N1671="nulová",J1671,0)</f>
        <v>0</v>
      </c>
      <c r="BJ1671" s="18" t="s">
        <v>83</v>
      </c>
      <c r="BK1671" s="200">
        <f aca="true" t="shared" si="189" ref="BK1671:BK1676">ROUND(I1671*H1671,2)</f>
        <v>0</v>
      </c>
      <c r="BL1671" s="18" t="s">
        <v>144</v>
      </c>
      <c r="BM1671" s="199" t="s">
        <v>2842</v>
      </c>
    </row>
    <row r="1672" spans="1:65" s="2" customFormat="1" ht="16.5" customHeight="1">
      <c r="A1672" s="35"/>
      <c r="B1672" s="36"/>
      <c r="C1672" s="188" t="s">
        <v>1684</v>
      </c>
      <c r="D1672" s="188" t="s">
        <v>139</v>
      </c>
      <c r="E1672" s="189" t="s">
        <v>2843</v>
      </c>
      <c r="F1672" s="190" t="s">
        <v>2844</v>
      </c>
      <c r="G1672" s="191" t="s">
        <v>273</v>
      </c>
      <c r="H1672" s="192">
        <v>120</v>
      </c>
      <c r="I1672" s="193"/>
      <c r="J1672" s="194">
        <f t="shared" si="180"/>
        <v>0</v>
      </c>
      <c r="K1672" s="190" t="s">
        <v>19</v>
      </c>
      <c r="L1672" s="40"/>
      <c r="M1672" s="195" t="s">
        <v>19</v>
      </c>
      <c r="N1672" s="196" t="s">
        <v>46</v>
      </c>
      <c r="O1672" s="65"/>
      <c r="P1672" s="197">
        <f t="shared" si="181"/>
        <v>0</v>
      </c>
      <c r="Q1672" s="197">
        <v>0</v>
      </c>
      <c r="R1672" s="197">
        <f t="shared" si="182"/>
        <v>0</v>
      </c>
      <c r="S1672" s="197">
        <v>0</v>
      </c>
      <c r="T1672" s="198">
        <f t="shared" si="183"/>
        <v>0</v>
      </c>
      <c r="U1672" s="35"/>
      <c r="V1672" s="35"/>
      <c r="W1672" s="35"/>
      <c r="X1672" s="35"/>
      <c r="Y1672" s="35"/>
      <c r="Z1672" s="35"/>
      <c r="AA1672" s="35"/>
      <c r="AB1672" s="35"/>
      <c r="AC1672" s="35"/>
      <c r="AD1672" s="35"/>
      <c r="AE1672" s="35"/>
      <c r="AR1672" s="199" t="s">
        <v>144</v>
      </c>
      <c r="AT1672" s="199" t="s">
        <v>139</v>
      </c>
      <c r="AU1672" s="199" t="s">
        <v>85</v>
      </c>
      <c r="AY1672" s="18" t="s">
        <v>137</v>
      </c>
      <c r="BE1672" s="200">
        <f t="shared" si="184"/>
        <v>0</v>
      </c>
      <c r="BF1672" s="200">
        <f t="shared" si="185"/>
        <v>0</v>
      </c>
      <c r="BG1672" s="200">
        <f t="shared" si="186"/>
        <v>0</v>
      </c>
      <c r="BH1672" s="200">
        <f t="shared" si="187"/>
        <v>0</v>
      </c>
      <c r="BI1672" s="200">
        <f t="shared" si="188"/>
        <v>0</v>
      </c>
      <c r="BJ1672" s="18" t="s">
        <v>83</v>
      </c>
      <c r="BK1672" s="200">
        <f t="shared" si="189"/>
        <v>0</v>
      </c>
      <c r="BL1672" s="18" t="s">
        <v>144</v>
      </c>
      <c r="BM1672" s="199" t="s">
        <v>2845</v>
      </c>
    </row>
    <row r="1673" spans="1:65" s="2" customFormat="1" ht="16.5" customHeight="1">
      <c r="A1673" s="35"/>
      <c r="B1673" s="36"/>
      <c r="C1673" s="188" t="s">
        <v>2846</v>
      </c>
      <c r="D1673" s="188" t="s">
        <v>139</v>
      </c>
      <c r="E1673" s="189" t="s">
        <v>2847</v>
      </c>
      <c r="F1673" s="190" t="s">
        <v>2848</v>
      </c>
      <c r="G1673" s="191" t="s">
        <v>273</v>
      </c>
      <c r="H1673" s="192">
        <v>120</v>
      </c>
      <c r="I1673" s="193"/>
      <c r="J1673" s="194">
        <f t="shared" si="180"/>
        <v>0</v>
      </c>
      <c r="K1673" s="190" t="s">
        <v>19</v>
      </c>
      <c r="L1673" s="40"/>
      <c r="M1673" s="195" t="s">
        <v>19</v>
      </c>
      <c r="N1673" s="196" t="s">
        <v>46</v>
      </c>
      <c r="O1673" s="65"/>
      <c r="P1673" s="197">
        <f t="shared" si="181"/>
        <v>0</v>
      </c>
      <c r="Q1673" s="197">
        <v>0</v>
      </c>
      <c r="R1673" s="197">
        <f t="shared" si="182"/>
        <v>0</v>
      </c>
      <c r="S1673" s="197">
        <v>0</v>
      </c>
      <c r="T1673" s="198">
        <f t="shared" si="183"/>
        <v>0</v>
      </c>
      <c r="U1673" s="35"/>
      <c r="V1673" s="35"/>
      <c r="W1673" s="35"/>
      <c r="X1673" s="35"/>
      <c r="Y1673" s="35"/>
      <c r="Z1673" s="35"/>
      <c r="AA1673" s="35"/>
      <c r="AB1673" s="35"/>
      <c r="AC1673" s="35"/>
      <c r="AD1673" s="35"/>
      <c r="AE1673" s="35"/>
      <c r="AR1673" s="199" t="s">
        <v>144</v>
      </c>
      <c r="AT1673" s="199" t="s">
        <v>139</v>
      </c>
      <c r="AU1673" s="199" t="s">
        <v>85</v>
      </c>
      <c r="AY1673" s="18" t="s">
        <v>137</v>
      </c>
      <c r="BE1673" s="200">
        <f t="shared" si="184"/>
        <v>0</v>
      </c>
      <c r="BF1673" s="200">
        <f t="shared" si="185"/>
        <v>0</v>
      </c>
      <c r="BG1673" s="200">
        <f t="shared" si="186"/>
        <v>0</v>
      </c>
      <c r="BH1673" s="200">
        <f t="shared" si="187"/>
        <v>0</v>
      </c>
      <c r="BI1673" s="200">
        <f t="shared" si="188"/>
        <v>0</v>
      </c>
      <c r="BJ1673" s="18" t="s">
        <v>83</v>
      </c>
      <c r="BK1673" s="200">
        <f t="shared" si="189"/>
        <v>0</v>
      </c>
      <c r="BL1673" s="18" t="s">
        <v>144</v>
      </c>
      <c r="BM1673" s="199" t="s">
        <v>2849</v>
      </c>
    </row>
    <row r="1674" spans="1:65" s="2" customFormat="1" ht="16.5" customHeight="1">
      <c r="A1674" s="35"/>
      <c r="B1674" s="36"/>
      <c r="C1674" s="188" t="s">
        <v>1690</v>
      </c>
      <c r="D1674" s="188" t="s">
        <v>139</v>
      </c>
      <c r="E1674" s="189" t="s">
        <v>2850</v>
      </c>
      <c r="F1674" s="190" t="s">
        <v>2851</v>
      </c>
      <c r="G1674" s="191" t="s">
        <v>273</v>
      </c>
      <c r="H1674" s="192">
        <v>1</v>
      </c>
      <c r="I1674" s="193"/>
      <c r="J1674" s="194">
        <f t="shared" si="180"/>
        <v>0</v>
      </c>
      <c r="K1674" s="190" t="s">
        <v>19</v>
      </c>
      <c r="L1674" s="40"/>
      <c r="M1674" s="195" t="s">
        <v>19</v>
      </c>
      <c r="N1674" s="196" t="s">
        <v>46</v>
      </c>
      <c r="O1674" s="65"/>
      <c r="P1674" s="197">
        <f t="shared" si="181"/>
        <v>0</v>
      </c>
      <c r="Q1674" s="197">
        <v>0</v>
      </c>
      <c r="R1674" s="197">
        <f t="shared" si="182"/>
        <v>0</v>
      </c>
      <c r="S1674" s="197">
        <v>0</v>
      </c>
      <c r="T1674" s="198">
        <f t="shared" si="183"/>
        <v>0</v>
      </c>
      <c r="U1674" s="35"/>
      <c r="V1674" s="35"/>
      <c r="W1674" s="35"/>
      <c r="X1674" s="35"/>
      <c r="Y1674" s="35"/>
      <c r="Z1674" s="35"/>
      <c r="AA1674" s="35"/>
      <c r="AB1674" s="35"/>
      <c r="AC1674" s="35"/>
      <c r="AD1674" s="35"/>
      <c r="AE1674" s="35"/>
      <c r="AR1674" s="199" t="s">
        <v>144</v>
      </c>
      <c r="AT1674" s="199" t="s">
        <v>139</v>
      </c>
      <c r="AU1674" s="199" t="s">
        <v>85</v>
      </c>
      <c r="AY1674" s="18" t="s">
        <v>137</v>
      </c>
      <c r="BE1674" s="200">
        <f t="shared" si="184"/>
        <v>0</v>
      </c>
      <c r="BF1674" s="200">
        <f t="shared" si="185"/>
        <v>0</v>
      </c>
      <c r="BG1674" s="200">
        <f t="shared" si="186"/>
        <v>0</v>
      </c>
      <c r="BH1674" s="200">
        <f t="shared" si="187"/>
        <v>0</v>
      </c>
      <c r="BI1674" s="200">
        <f t="shared" si="188"/>
        <v>0</v>
      </c>
      <c r="BJ1674" s="18" t="s">
        <v>83</v>
      </c>
      <c r="BK1674" s="200">
        <f t="shared" si="189"/>
        <v>0</v>
      </c>
      <c r="BL1674" s="18" t="s">
        <v>144</v>
      </c>
      <c r="BM1674" s="199" t="s">
        <v>2852</v>
      </c>
    </row>
    <row r="1675" spans="1:65" s="2" customFormat="1" ht="16.5" customHeight="1">
      <c r="A1675" s="35"/>
      <c r="B1675" s="36"/>
      <c r="C1675" s="188" t="s">
        <v>2853</v>
      </c>
      <c r="D1675" s="188" t="s">
        <v>139</v>
      </c>
      <c r="E1675" s="189" t="s">
        <v>2854</v>
      </c>
      <c r="F1675" s="190" t="s">
        <v>2855</v>
      </c>
      <c r="G1675" s="191" t="s">
        <v>273</v>
      </c>
      <c r="H1675" s="192">
        <v>2</v>
      </c>
      <c r="I1675" s="193"/>
      <c r="J1675" s="194">
        <f t="shared" si="180"/>
        <v>0</v>
      </c>
      <c r="K1675" s="190" t="s">
        <v>19</v>
      </c>
      <c r="L1675" s="40"/>
      <c r="M1675" s="195" t="s">
        <v>19</v>
      </c>
      <c r="N1675" s="196" t="s">
        <v>46</v>
      </c>
      <c r="O1675" s="65"/>
      <c r="P1675" s="197">
        <f t="shared" si="181"/>
        <v>0</v>
      </c>
      <c r="Q1675" s="197">
        <v>0</v>
      </c>
      <c r="R1675" s="197">
        <f t="shared" si="182"/>
        <v>0</v>
      </c>
      <c r="S1675" s="197">
        <v>0</v>
      </c>
      <c r="T1675" s="198">
        <f t="shared" si="183"/>
        <v>0</v>
      </c>
      <c r="U1675" s="35"/>
      <c r="V1675" s="35"/>
      <c r="W1675" s="35"/>
      <c r="X1675" s="35"/>
      <c r="Y1675" s="35"/>
      <c r="Z1675" s="35"/>
      <c r="AA1675" s="35"/>
      <c r="AB1675" s="35"/>
      <c r="AC1675" s="35"/>
      <c r="AD1675" s="35"/>
      <c r="AE1675" s="35"/>
      <c r="AR1675" s="199" t="s">
        <v>144</v>
      </c>
      <c r="AT1675" s="199" t="s">
        <v>139</v>
      </c>
      <c r="AU1675" s="199" t="s">
        <v>85</v>
      </c>
      <c r="AY1675" s="18" t="s">
        <v>137</v>
      </c>
      <c r="BE1675" s="200">
        <f t="shared" si="184"/>
        <v>0</v>
      </c>
      <c r="BF1675" s="200">
        <f t="shared" si="185"/>
        <v>0</v>
      </c>
      <c r="BG1675" s="200">
        <f t="shared" si="186"/>
        <v>0</v>
      </c>
      <c r="BH1675" s="200">
        <f t="shared" si="187"/>
        <v>0</v>
      </c>
      <c r="BI1675" s="200">
        <f t="shared" si="188"/>
        <v>0</v>
      </c>
      <c r="BJ1675" s="18" t="s">
        <v>83</v>
      </c>
      <c r="BK1675" s="200">
        <f t="shared" si="189"/>
        <v>0</v>
      </c>
      <c r="BL1675" s="18" t="s">
        <v>144</v>
      </c>
      <c r="BM1675" s="199" t="s">
        <v>2856</v>
      </c>
    </row>
    <row r="1676" spans="1:65" s="2" customFormat="1" ht="16.5" customHeight="1">
      <c r="A1676" s="35"/>
      <c r="B1676" s="36"/>
      <c r="C1676" s="188" t="s">
        <v>1693</v>
      </c>
      <c r="D1676" s="188" t="s">
        <v>139</v>
      </c>
      <c r="E1676" s="189" t="s">
        <v>2857</v>
      </c>
      <c r="F1676" s="190" t="s">
        <v>2858</v>
      </c>
      <c r="G1676" s="191" t="s">
        <v>273</v>
      </c>
      <c r="H1676" s="192">
        <v>6</v>
      </c>
      <c r="I1676" s="193"/>
      <c r="J1676" s="194">
        <f t="shared" si="180"/>
        <v>0</v>
      </c>
      <c r="K1676" s="190" t="s">
        <v>19</v>
      </c>
      <c r="L1676" s="40"/>
      <c r="M1676" s="195" t="s">
        <v>19</v>
      </c>
      <c r="N1676" s="196" t="s">
        <v>46</v>
      </c>
      <c r="O1676" s="65"/>
      <c r="P1676" s="197">
        <f t="shared" si="181"/>
        <v>0</v>
      </c>
      <c r="Q1676" s="197">
        <v>0</v>
      </c>
      <c r="R1676" s="197">
        <f t="shared" si="182"/>
        <v>0</v>
      </c>
      <c r="S1676" s="197">
        <v>0</v>
      </c>
      <c r="T1676" s="198">
        <f t="shared" si="183"/>
        <v>0</v>
      </c>
      <c r="U1676" s="35"/>
      <c r="V1676" s="35"/>
      <c r="W1676" s="35"/>
      <c r="X1676" s="35"/>
      <c r="Y1676" s="35"/>
      <c r="Z1676" s="35"/>
      <c r="AA1676" s="35"/>
      <c r="AB1676" s="35"/>
      <c r="AC1676" s="35"/>
      <c r="AD1676" s="35"/>
      <c r="AE1676" s="35"/>
      <c r="AR1676" s="199" t="s">
        <v>144</v>
      </c>
      <c r="AT1676" s="199" t="s">
        <v>139</v>
      </c>
      <c r="AU1676" s="199" t="s">
        <v>85</v>
      </c>
      <c r="AY1676" s="18" t="s">
        <v>137</v>
      </c>
      <c r="BE1676" s="200">
        <f t="shared" si="184"/>
        <v>0</v>
      </c>
      <c r="BF1676" s="200">
        <f t="shared" si="185"/>
        <v>0</v>
      </c>
      <c r="BG1676" s="200">
        <f t="shared" si="186"/>
        <v>0</v>
      </c>
      <c r="BH1676" s="200">
        <f t="shared" si="187"/>
        <v>0</v>
      </c>
      <c r="BI1676" s="200">
        <f t="shared" si="188"/>
        <v>0</v>
      </c>
      <c r="BJ1676" s="18" t="s">
        <v>83</v>
      </c>
      <c r="BK1676" s="200">
        <f t="shared" si="189"/>
        <v>0</v>
      </c>
      <c r="BL1676" s="18" t="s">
        <v>144</v>
      </c>
      <c r="BM1676" s="199" t="s">
        <v>2859</v>
      </c>
    </row>
    <row r="1677" spans="2:63" s="12" customFormat="1" ht="22.9" customHeight="1">
      <c r="B1677" s="172"/>
      <c r="C1677" s="173"/>
      <c r="D1677" s="174" t="s">
        <v>74</v>
      </c>
      <c r="E1677" s="186" t="s">
        <v>98</v>
      </c>
      <c r="F1677" s="186" t="s">
        <v>2860</v>
      </c>
      <c r="G1677" s="173"/>
      <c r="H1677" s="173"/>
      <c r="I1677" s="176"/>
      <c r="J1677" s="187">
        <f>BK1677</f>
        <v>0</v>
      </c>
      <c r="K1677" s="173"/>
      <c r="L1677" s="178"/>
      <c r="M1677" s="179"/>
      <c r="N1677" s="180"/>
      <c r="O1677" s="180"/>
      <c r="P1677" s="181">
        <f>SUM(P1678:P1680)</f>
        <v>0</v>
      </c>
      <c r="Q1677" s="180"/>
      <c r="R1677" s="181">
        <f>SUM(R1678:R1680)</f>
        <v>0</v>
      </c>
      <c r="S1677" s="180"/>
      <c r="T1677" s="182">
        <f>SUM(T1678:T1680)</f>
        <v>0</v>
      </c>
      <c r="AR1677" s="183" t="s">
        <v>83</v>
      </c>
      <c r="AT1677" s="184" t="s">
        <v>74</v>
      </c>
      <c r="AU1677" s="184" t="s">
        <v>83</v>
      </c>
      <c r="AY1677" s="183" t="s">
        <v>137</v>
      </c>
      <c r="BK1677" s="185">
        <f>SUM(BK1678:BK1680)</f>
        <v>0</v>
      </c>
    </row>
    <row r="1678" spans="1:65" s="2" customFormat="1" ht="16.5" customHeight="1">
      <c r="A1678" s="35"/>
      <c r="B1678" s="36"/>
      <c r="C1678" s="188" t="s">
        <v>2861</v>
      </c>
      <c r="D1678" s="188" t="s">
        <v>139</v>
      </c>
      <c r="E1678" s="189" t="s">
        <v>2862</v>
      </c>
      <c r="F1678" s="190" t="s">
        <v>2863</v>
      </c>
      <c r="G1678" s="191" t="s">
        <v>273</v>
      </c>
      <c r="H1678" s="192">
        <v>1</v>
      </c>
      <c r="I1678" s="193"/>
      <c r="J1678" s="194">
        <f>ROUND(I1678*H1678,2)</f>
        <v>0</v>
      </c>
      <c r="K1678" s="190" t="s">
        <v>19</v>
      </c>
      <c r="L1678" s="40"/>
      <c r="M1678" s="195" t="s">
        <v>19</v>
      </c>
      <c r="N1678" s="196" t="s">
        <v>46</v>
      </c>
      <c r="O1678" s="65"/>
      <c r="P1678" s="197">
        <f>O1678*H1678</f>
        <v>0</v>
      </c>
      <c r="Q1678" s="197">
        <v>0</v>
      </c>
      <c r="R1678" s="197">
        <f>Q1678*H1678</f>
        <v>0</v>
      </c>
      <c r="S1678" s="197">
        <v>0</v>
      </c>
      <c r="T1678" s="198">
        <f>S1678*H1678</f>
        <v>0</v>
      </c>
      <c r="U1678" s="35"/>
      <c r="V1678" s="35"/>
      <c r="W1678" s="35"/>
      <c r="X1678" s="35"/>
      <c r="Y1678" s="35"/>
      <c r="Z1678" s="35"/>
      <c r="AA1678" s="35"/>
      <c r="AB1678" s="35"/>
      <c r="AC1678" s="35"/>
      <c r="AD1678" s="35"/>
      <c r="AE1678" s="35"/>
      <c r="AR1678" s="199" t="s">
        <v>144</v>
      </c>
      <c r="AT1678" s="199" t="s">
        <v>139</v>
      </c>
      <c r="AU1678" s="199" t="s">
        <v>85</v>
      </c>
      <c r="AY1678" s="18" t="s">
        <v>137</v>
      </c>
      <c r="BE1678" s="200">
        <f>IF(N1678="základní",J1678,0)</f>
        <v>0</v>
      </c>
      <c r="BF1678" s="200">
        <f>IF(N1678="snížená",J1678,0)</f>
        <v>0</v>
      </c>
      <c r="BG1678" s="200">
        <f>IF(N1678="zákl. přenesená",J1678,0)</f>
        <v>0</v>
      </c>
      <c r="BH1678" s="200">
        <f>IF(N1678="sníž. přenesená",J1678,0)</f>
        <v>0</v>
      </c>
      <c r="BI1678" s="200">
        <f>IF(N1678="nulová",J1678,0)</f>
        <v>0</v>
      </c>
      <c r="BJ1678" s="18" t="s">
        <v>83</v>
      </c>
      <c r="BK1678" s="200">
        <f>ROUND(I1678*H1678,2)</f>
        <v>0</v>
      </c>
      <c r="BL1678" s="18" t="s">
        <v>144</v>
      </c>
      <c r="BM1678" s="199" t="s">
        <v>2864</v>
      </c>
    </row>
    <row r="1679" spans="1:65" s="2" customFormat="1" ht="16.5" customHeight="1">
      <c r="A1679" s="35"/>
      <c r="B1679" s="36"/>
      <c r="C1679" s="188" t="s">
        <v>1697</v>
      </c>
      <c r="D1679" s="188" t="s">
        <v>139</v>
      </c>
      <c r="E1679" s="189" t="s">
        <v>2865</v>
      </c>
      <c r="F1679" s="190" t="s">
        <v>2866</v>
      </c>
      <c r="G1679" s="191" t="s">
        <v>273</v>
      </c>
      <c r="H1679" s="192">
        <v>2</v>
      </c>
      <c r="I1679" s="193"/>
      <c r="J1679" s="194">
        <f>ROUND(I1679*H1679,2)</f>
        <v>0</v>
      </c>
      <c r="K1679" s="190" t="s">
        <v>19</v>
      </c>
      <c r="L1679" s="40"/>
      <c r="M1679" s="195" t="s">
        <v>19</v>
      </c>
      <c r="N1679" s="196" t="s">
        <v>46</v>
      </c>
      <c r="O1679" s="65"/>
      <c r="P1679" s="197">
        <f>O1679*H1679</f>
        <v>0</v>
      </c>
      <c r="Q1679" s="197">
        <v>0</v>
      </c>
      <c r="R1679" s="197">
        <f>Q1679*H1679</f>
        <v>0</v>
      </c>
      <c r="S1679" s="197">
        <v>0</v>
      </c>
      <c r="T1679" s="198">
        <f>S1679*H1679</f>
        <v>0</v>
      </c>
      <c r="U1679" s="35"/>
      <c r="V1679" s="35"/>
      <c r="W1679" s="35"/>
      <c r="X1679" s="35"/>
      <c r="Y1679" s="35"/>
      <c r="Z1679" s="35"/>
      <c r="AA1679" s="35"/>
      <c r="AB1679" s="35"/>
      <c r="AC1679" s="35"/>
      <c r="AD1679" s="35"/>
      <c r="AE1679" s="35"/>
      <c r="AR1679" s="199" t="s">
        <v>144</v>
      </c>
      <c r="AT1679" s="199" t="s">
        <v>139</v>
      </c>
      <c r="AU1679" s="199" t="s">
        <v>85</v>
      </c>
      <c r="AY1679" s="18" t="s">
        <v>137</v>
      </c>
      <c r="BE1679" s="200">
        <f>IF(N1679="základní",J1679,0)</f>
        <v>0</v>
      </c>
      <c r="BF1679" s="200">
        <f>IF(N1679="snížená",J1679,0)</f>
        <v>0</v>
      </c>
      <c r="BG1679" s="200">
        <f>IF(N1679="zákl. přenesená",J1679,0)</f>
        <v>0</v>
      </c>
      <c r="BH1679" s="200">
        <f>IF(N1679="sníž. přenesená",J1679,0)</f>
        <v>0</v>
      </c>
      <c r="BI1679" s="200">
        <f>IF(N1679="nulová",J1679,0)</f>
        <v>0</v>
      </c>
      <c r="BJ1679" s="18" t="s">
        <v>83</v>
      </c>
      <c r="BK1679" s="200">
        <f>ROUND(I1679*H1679,2)</f>
        <v>0</v>
      </c>
      <c r="BL1679" s="18" t="s">
        <v>144</v>
      </c>
      <c r="BM1679" s="199" t="s">
        <v>2867</v>
      </c>
    </row>
    <row r="1680" spans="1:65" s="2" customFormat="1" ht="16.5" customHeight="1">
      <c r="A1680" s="35"/>
      <c r="B1680" s="36"/>
      <c r="C1680" s="188" t="s">
        <v>2868</v>
      </c>
      <c r="D1680" s="188" t="s">
        <v>139</v>
      </c>
      <c r="E1680" s="189" t="s">
        <v>2869</v>
      </c>
      <c r="F1680" s="190" t="s">
        <v>2870</v>
      </c>
      <c r="G1680" s="191" t="s">
        <v>273</v>
      </c>
      <c r="H1680" s="192">
        <v>1</v>
      </c>
      <c r="I1680" s="193"/>
      <c r="J1680" s="194">
        <f>ROUND(I1680*H1680,2)</f>
        <v>0</v>
      </c>
      <c r="K1680" s="190" t="s">
        <v>19</v>
      </c>
      <c r="L1680" s="40"/>
      <c r="M1680" s="195" t="s">
        <v>19</v>
      </c>
      <c r="N1680" s="196" t="s">
        <v>46</v>
      </c>
      <c r="O1680" s="65"/>
      <c r="P1680" s="197">
        <f>O1680*H1680</f>
        <v>0</v>
      </c>
      <c r="Q1680" s="197">
        <v>0</v>
      </c>
      <c r="R1680" s="197">
        <f>Q1680*H1680</f>
        <v>0</v>
      </c>
      <c r="S1680" s="197">
        <v>0</v>
      </c>
      <c r="T1680" s="198">
        <f>S1680*H1680</f>
        <v>0</v>
      </c>
      <c r="U1680" s="35"/>
      <c r="V1680" s="35"/>
      <c r="W1680" s="35"/>
      <c r="X1680" s="35"/>
      <c r="Y1680" s="35"/>
      <c r="Z1680" s="35"/>
      <c r="AA1680" s="35"/>
      <c r="AB1680" s="35"/>
      <c r="AC1680" s="35"/>
      <c r="AD1680" s="35"/>
      <c r="AE1680" s="35"/>
      <c r="AR1680" s="199" t="s">
        <v>144</v>
      </c>
      <c r="AT1680" s="199" t="s">
        <v>139</v>
      </c>
      <c r="AU1680" s="199" t="s">
        <v>85</v>
      </c>
      <c r="AY1680" s="18" t="s">
        <v>137</v>
      </c>
      <c r="BE1680" s="200">
        <f>IF(N1680="základní",J1680,0)</f>
        <v>0</v>
      </c>
      <c r="BF1680" s="200">
        <f>IF(N1680="snížená",J1680,0)</f>
        <v>0</v>
      </c>
      <c r="BG1680" s="200">
        <f>IF(N1680="zákl. přenesená",J1680,0)</f>
        <v>0</v>
      </c>
      <c r="BH1680" s="200">
        <f>IF(N1680="sníž. přenesená",J1680,0)</f>
        <v>0</v>
      </c>
      <c r="BI1680" s="200">
        <f>IF(N1680="nulová",J1680,0)</f>
        <v>0</v>
      </c>
      <c r="BJ1680" s="18" t="s">
        <v>83</v>
      </c>
      <c r="BK1680" s="200">
        <f>ROUND(I1680*H1680,2)</f>
        <v>0</v>
      </c>
      <c r="BL1680" s="18" t="s">
        <v>144</v>
      </c>
      <c r="BM1680" s="199" t="s">
        <v>2871</v>
      </c>
    </row>
    <row r="1681" spans="2:63" s="12" customFormat="1" ht="22.9" customHeight="1">
      <c r="B1681" s="172"/>
      <c r="C1681" s="173"/>
      <c r="D1681" s="174" t="s">
        <v>74</v>
      </c>
      <c r="E1681" s="186" t="s">
        <v>2872</v>
      </c>
      <c r="F1681" s="186" t="s">
        <v>2873</v>
      </c>
      <c r="G1681" s="173"/>
      <c r="H1681" s="173"/>
      <c r="I1681" s="176"/>
      <c r="J1681" s="187">
        <f>BK1681</f>
        <v>0</v>
      </c>
      <c r="K1681" s="173"/>
      <c r="L1681" s="178"/>
      <c r="M1681" s="179"/>
      <c r="N1681" s="180"/>
      <c r="O1681" s="180"/>
      <c r="P1681" s="181">
        <v>0</v>
      </c>
      <c r="Q1681" s="180"/>
      <c r="R1681" s="181">
        <v>0</v>
      </c>
      <c r="S1681" s="180"/>
      <c r="T1681" s="182">
        <v>0</v>
      </c>
      <c r="AR1681" s="183" t="s">
        <v>83</v>
      </c>
      <c r="AT1681" s="184" t="s">
        <v>74</v>
      </c>
      <c r="AU1681" s="184" t="s">
        <v>83</v>
      </c>
      <c r="AY1681" s="183" t="s">
        <v>137</v>
      </c>
      <c r="BK1681" s="185">
        <v>0</v>
      </c>
    </row>
    <row r="1682" spans="2:63" s="12" customFormat="1" ht="22.9" customHeight="1">
      <c r="B1682" s="172"/>
      <c r="C1682" s="173"/>
      <c r="D1682" s="174" t="s">
        <v>74</v>
      </c>
      <c r="E1682" s="186" t="s">
        <v>74</v>
      </c>
      <c r="F1682" s="186" t="s">
        <v>2874</v>
      </c>
      <c r="G1682" s="173"/>
      <c r="H1682" s="173"/>
      <c r="I1682" s="176"/>
      <c r="J1682" s="187">
        <f>BK1682</f>
        <v>0</v>
      </c>
      <c r="K1682" s="173"/>
      <c r="L1682" s="178"/>
      <c r="M1682" s="179"/>
      <c r="N1682" s="180"/>
      <c r="O1682" s="180"/>
      <c r="P1682" s="181">
        <f>P1683</f>
        <v>0</v>
      </c>
      <c r="Q1682" s="180"/>
      <c r="R1682" s="181">
        <f>R1683</f>
        <v>0</v>
      </c>
      <c r="S1682" s="180"/>
      <c r="T1682" s="182">
        <f>T1683</f>
        <v>0</v>
      </c>
      <c r="AR1682" s="183" t="s">
        <v>83</v>
      </c>
      <c r="AT1682" s="184" t="s">
        <v>74</v>
      </c>
      <c r="AU1682" s="184" t="s">
        <v>83</v>
      </c>
      <c r="AY1682" s="183" t="s">
        <v>137</v>
      </c>
      <c r="BK1682" s="185">
        <f>BK1683</f>
        <v>0</v>
      </c>
    </row>
    <row r="1683" spans="1:65" s="2" customFormat="1" ht="16.5" customHeight="1">
      <c r="A1683" s="35"/>
      <c r="B1683" s="36"/>
      <c r="C1683" s="188" t="s">
        <v>1700</v>
      </c>
      <c r="D1683" s="188" t="s">
        <v>139</v>
      </c>
      <c r="E1683" s="189" t="s">
        <v>2875</v>
      </c>
      <c r="F1683" s="190" t="s">
        <v>2876</v>
      </c>
      <c r="G1683" s="191" t="s">
        <v>1972</v>
      </c>
      <c r="H1683" s="192">
        <v>20</v>
      </c>
      <c r="I1683" s="193"/>
      <c r="J1683" s="194">
        <f>ROUND(I1683*H1683,2)</f>
        <v>0</v>
      </c>
      <c r="K1683" s="190" t="s">
        <v>19</v>
      </c>
      <c r="L1683" s="40"/>
      <c r="M1683" s="195" t="s">
        <v>19</v>
      </c>
      <c r="N1683" s="196" t="s">
        <v>46</v>
      </c>
      <c r="O1683" s="65"/>
      <c r="P1683" s="197">
        <f>O1683*H1683</f>
        <v>0</v>
      </c>
      <c r="Q1683" s="197">
        <v>0</v>
      </c>
      <c r="R1683" s="197">
        <f>Q1683*H1683</f>
        <v>0</v>
      </c>
      <c r="S1683" s="197">
        <v>0</v>
      </c>
      <c r="T1683" s="198">
        <f>S1683*H1683</f>
        <v>0</v>
      </c>
      <c r="U1683" s="35"/>
      <c r="V1683" s="35"/>
      <c r="W1683" s="35"/>
      <c r="X1683" s="35"/>
      <c r="Y1683" s="35"/>
      <c r="Z1683" s="35"/>
      <c r="AA1683" s="35"/>
      <c r="AB1683" s="35"/>
      <c r="AC1683" s="35"/>
      <c r="AD1683" s="35"/>
      <c r="AE1683" s="35"/>
      <c r="AR1683" s="199" t="s">
        <v>144</v>
      </c>
      <c r="AT1683" s="199" t="s">
        <v>139</v>
      </c>
      <c r="AU1683" s="199" t="s">
        <v>85</v>
      </c>
      <c r="AY1683" s="18" t="s">
        <v>137</v>
      </c>
      <c r="BE1683" s="200">
        <f>IF(N1683="základní",J1683,0)</f>
        <v>0</v>
      </c>
      <c r="BF1683" s="200">
        <f>IF(N1683="snížená",J1683,0)</f>
        <v>0</v>
      </c>
      <c r="BG1683" s="200">
        <f>IF(N1683="zákl. přenesená",J1683,0)</f>
        <v>0</v>
      </c>
      <c r="BH1683" s="200">
        <f>IF(N1683="sníž. přenesená",J1683,0)</f>
        <v>0</v>
      </c>
      <c r="BI1683" s="200">
        <f>IF(N1683="nulová",J1683,0)</f>
        <v>0</v>
      </c>
      <c r="BJ1683" s="18" t="s">
        <v>83</v>
      </c>
      <c r="BK1683" s="200">
        <f>ROUND(I1683*H1683,2)</f>
        <v>0</v>
      </c>
      <c r="BL1683" s="18" t="s">
        <v>144</v>
      </c>
      <c r="BM1683" s="199" t="s">
        <v>2877</v>
      </c>
    </row>
    <row r="1684" spans="2:63" s="12" customFormat="1" ht="22.9" customHeight="1">
      <c r="B1684" s="172"/>
      <c r="C1684" s="173"/>
      <c r="D1684" s="174" t="s">
        <v>74</v>
      </c>
      <c r="E1684" s="186" t="s">
        <v>1944</v>
      </c>
      <c r="F1684" s="186" t="s">
        <v>2878</v>
      </c>
      <c r="G1684" s="173"/>
      <c r="H1684" s="173"/>
      <c r="I1684" s="176"/>
      <c r="J1684" s="187">
        <f>BK1684</f>
        <v>0</v>
      </c>
      <c r="K1684" s="173"/>
      <c r="L1684" s="178"/>
      <c r="M1684" s="179"/>
      <c r="N1684" s="180"/>
      <c r="O1684" s="180"/>
      <c r="P1684" s="181">
        <f>P1685</f>
        <v>0</v>
      </c>
      <c r="Q1684" s="180"/>
      <c r="R1684" s="181">
        <f>R1685</f>
        <v>0</v>
      </c>
      <c r="S1684" s="180"/>
      <c r="T1684" s="182">
        <f>T1685</f>
        <v>0</v>
      </c>
      <c r="AR1684" s="183" t="s">
        <v>85</v>
      </c>
      <c r="AT1684" s="184" t="s">
        <v>74</v>
      </c>
      <c r="AU1684" s="184" t="s">
        <v>83</v>
      </c>
      <c r="AY1684" s="183" t="s">
        <v>137</v>
      </c>
      <c r="BK1684" s="185">
        <f>BK1685</f>
        <v>0</v>
      </c>
    </row>
    <row r="1685" spans="1:65" s="2" customFormat="1" ht="21.75" customHeight="1">
      <c r="A1685" s="35"/>
      <c r="B1685" s="36"/>
      <c r="C1685" s="188" t="s">
        <v>2879</v>
      </c>
      <c r="D1685" s="188" t="s">
        <v>139</v>
      </c>
      <c r="E1685" s="189" t="s">
        <v>2880</v>
      </c>
      <c r="F1685" s="190" t="s">
        <v>2881</v>
      </c>
      <c r="G1685" s="191" t="s">
        <v>273</v>
      </c>
      <c r="H1685" s="192">
        <v>1</v>
      </c>
      <c r="I1685" s="193"/>
      <c r="J1685" s="194">
        <f>ROUND(I1685*H1685,2)</f>
        <v>0</v>
      </c>
      <c r="K1685" s="190" t="s">
        <v>19</v>
      </c>
      <c r="L1685" s="40"/>
      <c r="M1685" s="195" t="s">
        <v>19</v>
      </c>
      <c r="N1685" s="196" t="s">
        <v>46</v>
      </c>
      <c r="O1685" s="65"/>
      <c r="P1685" s="197">
        <f>O1685*H1685</f>
        <v>0</v>
      </c>
      <c r="Q1685" s="197">
        <v>0</v>
      </c>
      <c r="R1685" s="197">
        <f>Q1685*H1685</f>
        <v>0</v>
      </c>
      <c r="S1685" s="197">
        <v>0</v>
      </c>
      <c r="T1685" s="198">
        <f>S1685*H1685</f>
        <v>0</v>
      </c>
      <c r="U1685" s="35"/>
      <c r="V1685" s="35"/>
      <c r="W1685" s="35"/>
      <c r="X1685" s="35"/>
      <c r="Y1685" s="35"/>
      <c r="Z1685" s="35"/>
      <c r="AA1685" s="35"/>
      <c r="AB1685" s="35"/>
      <c r="AC1685" s="35"/>
      <c r="AD1685" s="35"/>
      <c r="AE1685" s="35"/>
      <c r="AR1685" s="199" t="s">
        <v>178</v>
      </c>
      <c r="AT1685" s="199" t="s">
        <v>139</v>
      </c>
      <c r="AU1685" s="199" t="s">
        <v>85</v>
      </c>
      <c r="AY1685" s="18" t="s">
        <v>137</v>
      </c>
      <c r="BE1685" s="200">
        <f>IF(N1685="základní",J1685,0)</f>
        <v>0</v>
      </c>
      <c r="BF1685" s="200">
        <f>IF(N1685="snížená",J1685,0)</f>
        <v>0</v>
      </c>
      <c r="BG1685" s="200">
        <f>IF(N1685="zákl. přenesená",J1685,0)</f>
        <v>0</v>
      </c>
      <c r="BH1685" s="200">
        <f>IF(N1685="sníž. přenesená",J1685,0)</f>
        <v>0</v>
      </c>
      <c r="BI1685" s="200">
        <f>IF(N1685="nulová",J1685,0)</f>
        <v>0</v>
      </c>
      <c r="BJ1685" s="18" t="s">
        <v>83</v>
      </c>
      <c r="BK1685" s="200">
        <f>ROUND(I1685*H1685,2)</f>
        <v>0</v>
      </c>
      <c r="BL1685" s="18" t="s">
        <v>178</v>
      </c>
      <c r="BM1685" s="199" t="s">
        <v>2882</v>
      </c>
    </row>
    <row r="1686" spans="2:63" s="12" customFormat="1" ht="22.9" customHeight="1">
      <c r="B1686" s="172"/>
      <c r="C1686" s="173"/>
      <c r="D1686" s="174" t="s">
        <v>74</v>
      </c>
      <c r="E1686" s="186" t="s">
        <v>2883</v>
      </c>
      <c r="F1686" s="186" t="s">
        <v>2884</v>
      </c>
      <c r="G1686" s="173"/>
      <c r="H1686" s="173"/>
      <c r="I1686" s="176"/>
      <c r="J1686" s="187">
        <f>BK1686</f>
        <v>0</v>
      </c>
      <c r="K1686" s="173"/>
      <c r="L1686" s="178"/>
      <c r="M1686" s="179"/>
      <c r="N1686" s="180"/>
      <c r="O1686" s="180"/>
      <c r="P1686" s="181">
        <f>SUM(P1687:P1688)</f>
        <v>0</v>
      </c>
      <c r="Q1686" s="180"/>
      <c r="R1686" s="181">
        <f>SUM(R1687:R1688)</f>
        <v>0</v>
      </c>
      <c r="S1686" s="180"/>
      <c r="T1686" s="182">
        <f>SUM(T1687:T1688)</f>
        <v>0</v>
      </c>
      <c r="AR1686" s="183" t="s">
        <v>85</v>
      </c>
      <c r="AT1686" s="184" t="s">
        <v>74</v>
      </c>
      <c r="AU1686" s="184" t="s">
        <v>83</v>
      </c>
      <c r="AY1686" s="183" t="s">
        <v>137</v>
      </c>
      <c r="BK1686" s="185">
        <f>SUM(BK1687:BK1688)</f>
        <v>0</v>
      </c>
    </row>
    <row r="1687" spans="1:65" s="2" customFormat="1" ht="16.5" customHeight="1">
      <c r="A1687" s="35"/>
      <c r="B1687" s="36"/>
      <c r="C1687" s="188" t="s">
        <v>1704</v>
      </c>
      <c r="D1687" s="188" t="s">
        <v>139</v>
      </c>
      <c r="E1687" s="189" t="s">
        <v>2885</v>
      </c>
      <c r="F1687" s="190" t="s">
        <v>2886</v>
      </c>
      <c r="G1687" s="191" t="s">
        <v>273</v>
      </c>
      <c r="H1687" s="192">
        <v>12</v>
      </c>
      <c r="I1687" s="193"/>
      <c r="J1687" s="194">
        <f>ROUND(I1687*H1687,2)</f>
        <v>0</v>
      </c>
      <c r="K1687" s="190" t="s">
        <v>143</v>
      </c>
      <c r="L1687" s="40"/>
      <c r="M1687" s="195" t="s">
        <v>19</v>
      </c>
      <c r="N1687" s="196" t="s">
        <v>46</v>
      </c>
      <c r="O1687" s="65"/>
      <c r="P1687" s="197">
        <f>O1687*H1687</f>
        <v>0</v>
      </c>
      <c r="Q1687" s="197">
        <v>0</v>
      </c>
      <c r="R1687" s="197">
        <f>Q1687*H1687</f>
        <v>0</v>
      </c>
      <c r="S1687" s="197">
        <v>0</v>
      </c>
      <c r="T1687" s="198">
        <f>S1687*H1687</f>
        <v>0</v>
      </c>
      <c r="U1687" s="35"/>
      <c r="V1687" s="35"/>
      <c r="W1687" s="35"/>
      <c r="X1687" s="35"/>
      <c r="Y1687" s="35"/>
      <c r="Z1687" s="35"/>
      <c r="AA1687" s="35"/>
      <c r="AB1687" s="35"/>
      <c r="AC1687" s="35"/>
      <c r="AD1687" s="35"/>
      <c r="AE1687" s="35"/>
      <c r="AR1687" s="199" t="s">
        <v>178</v>
      </c>
      <c r="AT1687" s="199" t="s">
        <v>139</v>
      </c>
      <c r="AU1687" s="199" t="s">
        <v>85</v>
      </c>
      <c r="AY1687" s="18" t="s">
        <v>137</v>
      </c>
      <c r="BE1687" s="200">
        <f>IF(N1687="základní",J1687,0)</f>
        <v>0</v>
      </c>
      <c r="BF1687" s="200">
        <f>IF(N1687="snížená",J1687,0)</f>
        <v>0</v>
      </c>
      <c r="BG1687" s="200">
        <f>IF(N1687="zákl. přenesená",J1687,0)</f>
        <v>0</v>
      </c>
      <c r="BH1687" s="200">
        <f>IF(N1687="sníž. přenesená",J1687,0)</f>
        <v>0</v>
      </c>
      <c r="BI1687" s="200">
        <f>IF(N1687="nulová",J1687,0)</f>
        <v>0</v>
      </c>
      <c r="BJ1687" s="18" t="s">
        <v>83</v>
      </c>
      <c r="BK1687" s="200">
        <f>ROUND(I1687*H1687,2)</f>
        <v>0</v>
      </c>
      <c r="BL1687" s="18" t="s">
        <v>178</v>
      </c>
      <c r="BM1687" s="199" t="s">
        <v>2887</v>
      </c>
    </row>
    <row r="1688" spans="1:65" s="2" customFormat="1" ht="16.5" customHeight="1">
      <c r="A1688" s="35"/>
      <c r="B1688" s="36"/>
      <c r="C1688" s="188" t="s">
        <v>2888</v>
      </c>
      <c r="D1688" s="188" t="s">
        <v>139</v>
      </c>
      <c r="E1688" s="189" t="s">
        <v>2889</v>
      </c>
      <c r="F1688" s="190" t="s">
        <v>2890</v>
      </c>
      <c r="G1688" s="191" t="s">
        <v>273</v>
      </c>
      <c r="H1688" s="192">
        <v>1</v>
      </c>
      <c r="I1688" s="193"/>
      <c r="J1688" s="194">
        <f>ROUND(I1688*H1688,2)</f>
        <v>0</v>
      </c>
      <c r="K1688" s="190" t="s">
        <v>143</v>
      </c>
      <c r="L1688" s="40"/>
      <c r="M1688" s="195" t="s">
        <v>19</v>
      </c>
      <c r="N1688" s="196" t="s">
        <v>46</v>
      </c>
      <c r="O1688" s="65"/>
      <c r="P1688" s="197">
        <f>O1688*H1688</f>
        <v>0</v>
      </c>
      <c r="Q1688" s="197">
        <v>0</v>
      </c>
      <c r="R1688" s="197">
        <f>Q1688*H1688</f>
        <v>0</v>
      </c>
      <c r="S1688" s="197">
        <v>0</v>
      </c>
      <c r="T1688" s="198">
        <f>S1688*H1688</f>
        <v>0</v>
      </c>
      <c r="U1688" s="35"/>
      <c r="V1688" s="35"/>
      <c r="W1688" s="35"/>
      <c r="X1688" s="35"/>
      <c r="Y1688" s="35"/>
      <c r="Z1688" s="35"/>
      <c r="AA1688" s="35"/>
      <c r="AB1688" s="35"/>
      <c r="AC1688" s="35"/>
      <c r="AD1688" s="35"/>
      <c r="AE1688" s="35"/>
      <c r="AR1688" s="199" t="s">
        <v>178</v>
      </c>
      <c r="AT1688" s="199" t="s">
        <v>139</v>
      </c>
      <c r="AU1688" s="199" t="s">
        <v>85</v>
      </c>
      <c r="AY1688" s="18" t="s">
        <v>137</v>
      </c>
      <c r="BE1688" s="200">
        <f>IF(N1688="základní",J1688,0)</f>
        <v>0</v>
      </c>
      <c r="BF1688" s="200">
        <f>IF(N1688="snížená",J1688,0)</f>
        <v>0</v>
      </c>
      <c r="BG1688" s="200">
        <f>IF(N1688="zákl. přenesená",J1688,0)</f>
        <v>0</v>
      </c>
      <c r="BH1688" s="200">
        <f>IF(N1688="sníž. přenesená",J1688,0)</f>
        <v>0</v>
      </c>
      <c r="BI1688" s="200">
        <f>IF(N1688="nulová",J1688,0)</f>
        <v>0</v>
      </c>
      <c r="BJ1688" s="18" t="s">
        <v>83</v>
      </c>
      <c r="BK1688" s="200">
        <f>ROUND(I1688*H1688,2)</f>
        <v>0</v>
      </c>
      <c r="BL1688" s="18" t="s">
        <v>178</v>
      </c>
      <c r="BM1688" s="199" t="s">
        <v>2891</v>
      </c>
    </row>
    <row r="1689" spans="2:63" s="12" customFormat="1" ht="22.9" customHeight="1">
      <c r="B1689" s="172"/>
      <c r="C1689" s="173"/>
      <c r="D1689" s="174" t="s">
        <v>74</v>
      </c>
      <c r="E1689" s="186" t="s">
        <v>1958</v>
      </c>
      <c r="F1689" s="186" t="s">
        <v>2892</v>
      </c>
      <c r="G1689" s="173"/>
      <c r="H1689" s="173"/>
      <c r="I1689" s="176"/>
      <c r="J1689" s="187">
        <f>BK1689</f>
        <v>0</v>
      </c>
      <c r="K1689" s="173"/>
      <c r="L1689" s="178"/>
      <c r="M1689" s="179"/>
      <c r="N1689" s="180"/>
      <c r="O1689" s="180"/>
      <c r="P1689" s="181">
        <f>P1690</f>
        <v>0</v>
      </c>
      <c r="Q1689" s="180"/>
      <c r="R1689" s="181">
        <f>R1690</f>
        <v>0</v>
      </c>
      <c r="S1689" s="180"/>
      <c r="T1689" s="182">
        <f>T1690</f>
        <v>0</v>
      </c>
      <c r="AR1689" s="183" t="s">
        <v>85</v>
      </c>
      <c r="AT1689" s="184" t="s">
        <v>74</v>
      </c>
      <c r="AU1689" s="184" t="s">
        <v>83</v>
      </c>
      <c r="AY1689" s="183" t="s">
        <v>137</v>
      </c>
      <c r="BK1689" s="185">
        <f>BK1690</f>
        <v>0</v>
      </c>
    </row>
    <row r="1690" spans="1:65" s="2" customFormat="1" ht="16.5" customHeight="1">
      <c r="A1690" s="35"/>
      <c r="B1690" s="36"/>
      <c r="C1690" s="188" t="s">
        <v>1707</v>
      </c>
      <c r="D1690" s="188" t="s">
        <v>139</v>
      </c>
      <c r="E1690" s="189" t="s">
        <v>2893</v>
      </c>
      <c r="F1690" s="190" t="s">
        <v>2894</v>
      </c>
      <c r="G1690" s="191" t="s">
        <v>1592</v>
      </c>
      <c r="H1690" s="192">
        <v>2</v>
      </c>
      <c r="I1690" s="193"/>
      <c r="J1690" s="194">
        <f>ROUND(I1690*H1690,2)</f>
        <v>0</v>
      </c>
      <c r="K1690" s="190" t="s">
        <v>19</v>
      </c>
      <c r="L1690" s="40"/>
      <c r="M1690" s="195" t="s">
        <v>19</v>
      </c>
      <c r="N1690" s="196" t="s">
        <v>46</v>
      </c>
      <c r="O1690" s="65"/>
      <c r="P1690" s="197">
        <f>O1690*H1690</f>
        <v>0</v>
      </c>
      <c r="Q1690" s="197">
        <v>0</v>
      </c>
      <c r="R1690" s="197">
        <f>Q1690*H1690</f>
        <v>0</v>
      </c>
      <c r="S1690" s="197">
        <v>0</v>
      </c>
      <c r="T1690" s="198">
        <f>S1690*H1690</f>
        <v>0</v>
      </c>
      <c r="U1690" s="35"/>
      <c r="V1690" s="35"/>
      <c r="W1690" s="35"/>
      <c r="X1690" s="35"/>
      <c r="Y1690" s="35"/>
      <c r="Z1690" s="35"/>
      <c r="AA1690" s="35"/>
      <c r="AB1690" s="35"/>
      <c r="AC1690" s="35"/>
      <c r="AD1690" s="35"/>
      <c r="AE1690" s="35"/>
      <c r="AR1690" s="199" t="s">
        <v>178</v>
      </c>
      <c r="AT1690" s="199" t="s">
        <v>139</v>
      </c>
      <c r="AU1690" s="199" t="s">
        <v>85</v>
      </c>
      <c r="AY1690" s="18" t="s">
        <v>137</v>
      </c>
      <c r="BE1690" s="200">
        <f>IF(N1690="základní",J1690,0)</f>
        <v>0</v>
      </c>
      <c r="BF1690" s="200">
        <f>IF(N1690="snížená",J1690,0)</f>
        <v>0</v>
      </c>
      <c r="BG1690" s="200">
        <f>IF(N1690="zákl. přenesená",J1690,0)</f>
        <v>0</v>
      </c>
      <c r="BH1690" s="200">
        <f>IF(N1690="sníž. přenesená",J1690,0)</f>
        <v>0</v>
      </c>
      <c r="BI1690" s="200">
        <f>IF(N1690="nulová",J1690,0)</f>
        <v>0</v>
      </c>
      <c r="BJ1690" s="18" t="s">
        <v>83</v>
      </c>
      <c r="BK1690" s="200">
        <f>ROUND(I1690*H1690,2)</f>
        <v>0</v>
      </c>
      <c r="BL1690" s="18" t="s">
        <v>178</v>
      </c>
      <c r="BM1690" s="199" t="s">
        <v>2895</v>
      </c>
    </row>
    <row r="1691" spans="2:63" s="12" customFormat="1" ht="22.9" customHeight="1">
      <c r="B1691" s="172"/>
      <c r="C1691" s="173"/>
      <c r="D1691" s="174" t="s">
        <v>74</v>
      </c>
      <c r="E1691" s="186" t="s">
        <v>2896</v>
      </c>
      <c r="F1691" s="186" t="s">
        <v>2897</v>
      </c>
      <c r="G1691" s="173"/>
      <c r="H1691" s="173"/>
      <c r="I1691" s="176"/>
      <c r="J1691" s="187">
        <f>BK1691</f>
        <v>0</v>
      </c>
      <c r="K1691" s="173"/>
      <c r="L1691" s="178"/>
      <c r="M1691" s="179"/>
      <c r="N1691" s="180"/>
      <c r="O1691" s="180"/>
      <c r="P1691" s="181">
        <f>SUM(P1692:P1745)</f>
        <v>0</v>
      </c>
      <c r="Q1691" s="180"/>
      <c r="R1691" s="181">
        <f>SUM(R1692:R1745)</f>
        <v>0</v>
      </c>
      <c r="S1691" s="180"/>
      <c r="T1691" s="182">
        <f>SUM(T1692:T1745)</f>
        <v>0</v>
      </c>
      <c r="AR1691" s="183" t="s">
        <v>151</v>
      </c>
      <c r="AT1691" s="184" t="s">
        <v>74</v>
      </c>
      <c r="AU1691" s="184" t="s">
        <v>83</v>
      </c>
      <c r="AY1691" s="183" t="s">
        <v>137</v>
      </c>
      <c r="BK1691" s="185">
        <f>SUM(BK1692:BK1745)</f>
        <v>0</v>
      </c>
    </row>
    <row r="1692" spans="1:65" s="2" customFormat="1" ht="16.5" customHeight="1">
      <c r="A1692" s="35"/>
      <c r="B1692" s="36"/>
      <c r="C1692" s="188" t="s">
        <v>2898</v>
      </c>
      <c r="D1692" s="188" t="s">
        <v>139</v>
      </c>
      <c r="E1692" s="189" t="s">
        <v>2899</v>
      </c>
      <c r="F1692" s="190" t="s">
        <v>2900</v>
      </c>
      <c r="G1692" s="191" t="s">
        <v>273</v>
      </c>
      <c r="H1692" s="192">
        <v>35</v>
      </c>
      <c r="I1692" s="193"/>
      <c r="J1692" s="194">
        <f aca="true" t="shared" si="190" ref="J1692:J1723">ROUND(I1692*H1692,2)</f>
        <v>0</v>
      </c>
      <c r="K1692" s="190" t="s">
        <v>143</v>
      </c>
      <c r="L1692" s="40"/>
      <c r="M1692" s="195" t="s">
        <v>19</v>
      </c>
      <c r="N1692" s="196" t="s">
        <v>46</v>
      </c>
      <c r="O1692" s="65"/>
      <c r="P1692" s="197">
        <f aca="true" t="shared" si="191" ref="P1692:P1723">O1692*H1692</f>
        <v>0</v>
      </c>
      <c r="Q1692" s="197">
        <v>0</v>
      </c>
      <c r="R1692" s="197">
        <f aca="true" t="shared" si="192" ref="R1692:R1723">Q1692*H1692</f>
        <v>0</v>
      </c>
      <c r="S1692" s="197">
        <v>0</v>
      </c>
      <c r="T1692" s="198">
        <f aca="true" t="shared" si="193" ref="T1692:T1723">S1692*H1692</f>
        <v>0</v>
      </c>
      <c r="U1692" s="35"/>
      <c r="V1692" s="35"/>
      <c r="W1692" s="35"/>
      <c r="X1692" s="35"/>
      <c r="Y1692" s="35"/>
      <c r="Z1692" s="35"/>
      <c r="AA1692" s="35"/>
      <c r="AB1692" s="35"/>
      <c r="AC1692" s="35"/>
      <c r="AD1692" s="35"/>
      <c r="AE1692" s="35"/>
      <c r="AR1692" s="199" t="s">
        <v>268</v>
      </c>
      <c r="AT1692" s="199" t="s">
        <v>139</v>
      </c>
      <c r="AU1692" s="199" t="s">
        <v>85</v>
      </c>
      <c r="AY1692" s="18" t="s">
        <v>137</v>
      </c>
      <c r="BE1692" s="200">
        <f aca="true" t="shared" si="194" ref="BE1692:BE1723">IF(N1692="základní",J1692,0)</f>
        <v>0</v>
      </c>
      <c r="BF1692" s="200">
        <f aca="true" t="shared" si="195" ref="BF1692:BF1723">IF(N1692="snížená",J1692,0)</f>
        <v>0</v>
      </c>
      <c r="BG1692" s="200">
        <f aca="true" t="shared" si="196" ref="BG1692:BG1723">IF(N1692="zákl. přenesená",J1692,0)</f>
        <v>0</v>
      </c>
      <c r="BH1692" s="200">
        <f aca="true" t="shared" si="197" ref="BH1692:BH1723">IF(N1692="sníž. přenesená",J1692,0)</f>
        <v>0</v>
      </c>
      <c r="BI1692" s="200">
        <f aca="true" t="shared" si="198" ref="BI1692:BI1723">IF(N1692="nulová",J1692,0)</f>
        <v>0</v>
      </c>
      <c r="BJ1692" s="18" t="s">
        <v>83</v>
      </c>
      <c r="BK1692" s="200">
        <f aca="true" t="shared" si="199" ref="BK1692:BK1723">ROUND(I1692*H1692,2)</f>
        <v>0</v>
      </c>
      <c r="BL1692" s="18" t="s">
        <v>268</v>
      </c>
      <c r="BM1692" s="199" t="s">
        <v>2901</v>
      </c>
    </row>
    <row r="1693" spans="1:65" s="2" customFormat="1" ht="21.75" customHeight="1">
      <c r="A1693" s="35"/>
      <c r="B1693" s="36"/>
      <c r="C1693" s="234" t="s">
        <v>1711</v>
      </c>
      <c r="D1693" s="234" t="s">
        <v>218</v>
      </c>
      <c r="E1693" s="235" t="s">
        <v>2902</v>
      </c>
      <c r="F1693" s="236" t="s">
        <v>2903</v>
      </c>
      <c r="G1693" s="237" t="s">
        <v>273</v>
      </c>
      <c r="H1693" s="238">
        <v>35</v>
      </c>
      <c r="I1693" s="239"/>
      <c r="J1693" s="240">
        <f t="shared" si="190"/>
        <v>0</v>
      </c>
      <c r="K1693" s="236" t="s">
        <v>143</v>
      </c>
      <c r="L1693" s="241"/>
      <c r="M1693" s="242" t="s">
        <v>19</v>
      </c>
      <c r="N1693" s="243" t="s">
        <v>46</v>
      </c>
      <c r="O1693" s="65"/>
      <c r="P1693" s="197">
        <f t="shared" si="191"/>
        <v>0</v>
      </c>
      <c r="Q1693" s="197">
        <v>0</v>
      </c>
      <c r="R1693" s="197">
        <f t="shared" si="192"/>
        <v>0</v>
      </c>
      <c r="S1693" s="197">
        <v>0</v>
      </c>
      <c r="T1693" s="198">
        <f t="shared" si="193"/>
        <v>0</v>
      </c>
      <c r="U1693" s="35"/>
      <c r="V1693" s="35"/>
      <c r="W1693" s="35"/>
      <c r="X1693" s="35"/>
      <c r="Y1693" s="35"/>
      <c r="Z1693" s="35"/>
      <c r="AA1693" s="35"/>
      <c r="AB1693" s="35"/>
      <c r="AC1693" s="35"/>
      <c r="AD1693" s="35"/>
      <c r="AE1693" s="35"/>
      <c r="AR1693" s="199" t="s">
        <v>983</v>
      </c>
      <c r="AT1693" s="199" t="s">
        <v>218</v>
      </c>
      <c r="AU1693" s="199" t="s">
        <v>85</v>
      </c>
      <c r="AY1693" s="18" t="s">
        <v>137</v>
      </c>
      <c r="BE1693" s="200">
        <f t="shared" si="194"/>
        <v>0</v>
      </c>
      <c r="BF1693" s="200">
        <f t="shared" si="195"/>
        <v>0</v>
      </c>
      <c r="BG1693" s="200">
        <f t="shared" si="196"/>
        <v>0</v>
      </c>
      <c r="BH1693" s="200">
        <f t="shared" si="197"/>
        <v>0</v>
      </c>
      <c r="BI1693" s="200">
        <f t="shared" si="198"/>
        <v>0</v>
      </c>
      <c r="BJ1693" s="18" t="s">
        <v>83</v>
      </c>
      <c r="BK1693" s="200">
        <f t="shared" si="199"/>
        <v>0</v>
      </c>
      <c r="BL1693" s="18" t="s">
        <v>268</v>
      </c>
      <c r="BM1693" s="199" t="s">
        <v>2904</v>
      </c>
    </row>
    <row r="1694" spans="1:65" s="2" customFormat="1" ht="16.5" customHeight="1">
      <c r="A1694" s="35"/>
      <c r="B1694" s="36"/>
      <c r="C1694" s="188" t="s">
        <v>2905</v>
      </c>
      <c r="D1694" s="188" t="s">
        <v>139</v>
      </c>
      <c r="E1694" s="189" t="s">
        <v>2906</v>
      </c>
      <c r="F1694" s="190" t="s">
        <v>2907</v>
      </c>
      <c r="G1694" s="191" t="s">
        <v>273</v>
      </c>
      <c r="H1694" s="192">
        <v>12</v>
      </c>
      <c r="I1694" s="193"/>
      <c r="J1694" s="194">
        <f t="shared" si="190"/>
        <v>0</v>
      </c>
      <c r="K1694" s="190" t="s">
        <v>19</v>
      </c>
      <c r="L1694" s="40"/>
      <c r="M1694" s="195" t="s">
        <v>19</v>
      </c>
      <c r="N1694" s="196" t="s">
        <v>46</v>
      </c>
      <c r="O1694" s="65"/>
      <c r="P1694" s="197">
        <f t="shared" si="191"/>
        <v>0</v>
      </c>
      <c r="Q1694" s="197">
        <v>0</v>
      </c>
      <c r="R1694" s="197">
        <f t="shared" si="192"/>
        <v>0</v>
      </c>
      <c r="S1694" s="197">
        <v>0</v>
      </c>
      <c r="T1694" s="198">
        <f t="shared" si="193"/>
        <v>0</v>
      </c>
      <c r="U1694" s="35"/>
      <c r="V1694" s="35"/>
      <c r="W1694" s="35"/>
      <c r="X1694" s="35"/>
      <c r="Y1694" s="35"/>
      <c r="Z1694" s="35"/>
      <c r="AA1694" s="35"/>
      <c r="AB1694" s="35"/>
      <c r="AC1694" s="35"/>
      <c r="AD1694" s="35"/>
      <c r="AE1694" s="35"/>
      <c r="AR1694" s="199" t="s">
        <v>268</v>
      </c>
      <c r="AT1694" s="199" t="s">
        <v>139</v>
      </c>
      <c r="AU1694" s="199" t="s">
        <v>85</v>
      </c>
      <c r="AY1694" s="18" t="s">
        <v>137</v>
      </c>
      <c r="BE1694" s="200">
        <f t="shared" si="194"/>
        <v>0</v>
      </c>
      <c r="BF1694" s="200">
        <f t="shared" si="195"/>
        <v>0</v>
      </c>
      <c r="BG1694" s="200">
        <f t="shared" si="196"/>
        <v>0</v>
      </c>
      <c r="BH1694" s="200">
        <f t="shared" si="197"/>
        <v>0</v>
      </c>
      <c r="BI1694" s="200">
        <f t="shared" si="198"/>
        <v>0</v>
      </c>
      <c r="BJ1694" s="18" t="s">
        <v>83</v>
      </c>
      <c r="BK1694" s="200">
        <f t="shared" si="199"/>
        <v>0</v>
      </c>
      <c r="BL1694" s="18" t="s">
        <v>268</v>
      </c>
      <c r="BM1694" s="199" t="s">
        <v>2908</v>
      </c>
    </row>
    <row r="1695" spans="1:65" s="2" customFormat="1" ht="16.5" customHeight="1">
      <c r="A1695" s="35"/>
      <c r="B1695" s="36"/>
      <c r="C1695" s="188" t="s">
        <v>1714</v>
      </c>
      <c r="D1695" s="188" t="s">
        <v>139</v>
      </c>
      <c r="E1695" s="189" t="s">
        <v>2909</v>
      </c>
      <c r="F1695" s="190" t="s">
        <v>2910</v>
      </c>
      <c r="G1695" s="191" t="s">
        <v>273</v>
      </c>
      <c r="H1695" s="192">
        <v>12</v>
      </c>
      <c r="I1695" s="193"/>
      <c r="J1695" s="194">
        <f t="shared" si="190"/>
        <v>0</v>
      </c>
      <c r="K1695" s="190" t="s">
        <v>19</v>
      </c>
      <c r="L1695" s="40"/>
      <c r="M1695" s="195" t="s">
        <v>19</v>
      </c>
      <c r="N1695" s="196" t="s">
        <v>46</v>
      </c>
      <c r="O1695" s="65"/>
      <c r="P1695" s="197">
        <f t="shared" si="191"/>
        <v>0</v>
      </c>
      <c r="Q1695" s="197">
        <v>0</v>
      </c>
      <c r="R1695" s="197">
        <f t="shared" si="192"/>
        <v>0</v>
      </c>
      <c r="S1695" s="197">
        <v>0</v>
      </c>
      <c r="T1695" s="198">
        <f t="shared" si="193"/>
        <v>0</v>
      </c>
      <c r="U1695" s="35"/>
      <c r="V1695" s="35"/>
      <c r="W1695" s="35"/>
      <c r="X1695" s="35"/>
      <c r="Y1695" s="35"/>
      <c r="Z1695" s="35"/>
      <c r="AA1695" s="35"/>
      <c r="AB1695" s="35"/>
      <c r="AC1695" s="35"/>
      <c r="AD1695" s="35"/>
      <c r="AE1695" s="35"/>
      <c r="AR1695" s="199" t="s">
        <v>268</v>
      </c>
      <c r="AT1695" s="199" t="s">
        <v>139</v>
      </c>
      <c r="AU1695" s="199" t="s">
        <v>85</v>
      </c>
      <c r="AY1695" s="18" t="s">
        <v>137</v>
      </c>
      <c r="BE1695" s="200">
        <f t="shared" si="194"/>
        <v>0</v>
      </c>
      <c r="BF1695" s="200">
        <f t="shared" si="195"/>
        <v>0</v>
      </c>
      <c r="BG1695" s="200">
        <f t="shared" si="196"/>
        <v>0</v>
      </c>
      <c r="BH1695" s="200">
        <f t="shared" si="197"/>
        <v>0</v>
      </c>
      <c r="BI1695" s="200">
        <f t="shared" si="198"/>
        <v>0</v>
      </c>
      <c r="BJ1695" s="18" t="s">
        <v>83</v>
      </c>
      <c r="BK1695" s="200">
        <f t="shared" si="199"/>
        <v>0</v>
      </c>
      <c r="BL1695" s="18" t="s">
        <v>268</v>
      </c>
      <c r="BM1695" s="199" t="s">
        <v>2911</v>
      </c>
    </row>
    <row r="1696" spans="1:65" s="2" customFormat="1" ht="21.75" customHeight="1">
      <c r="A1696" s="35"/>
      <c r="B1696" s="36"/>
      <c r="C1696" s="234" t="s">
        <v>2912</v>
      </c>
      <c r="D1696" s="234" t="s">
        <v>218</v>
      </c>
      <c r="E1696" s="235" t="s">
        <v>2913</v>
      </c>
      <c r="F1696" s="236" t="s">
        <v>2914</v>
      </c>
      <c r="G1696" s="237" t="s">
        <v>273</v>
      </c>
      <c r="H1696" s="238">
        <v>12</v>
      </c>
      <c r="I1696" s="239"/>
      <c r="J1696" s="240">
        <f t="shared" si="190"/>
        <v>0</v>
      </c>
      <c r="K1696" s="236" t="s">
        <v>143</v>
      </c>
      <c r="L1696" s="241"/>
      <c r="M1696" s="242" t="s">
        <v>19</v>
      </c>
      <c r="N1696" s="243" t="s">
        <v>46</v>
      </c>
      <c r="O1696" s="65"/>
      <c r="P1696" s="197">
        <f t="shared" si="191"/>
        <v>0</v>
      </c>
      <c r="Q1696" s="197">
        <v>0</v>
      </c>
      <c r="R1696" s="197">
        <f t="shared" si="192"/>
        <v>0</v>
      </c>
      <c r="S1696" s="197">
        <v>0</v>
      </c>
      <c r="T1696" s="198">
        <f t="shared" si="193"/>
        <v>0</v>
      </c>
      <c r="U1696" s="35"/>
      <c r="V1696" s="35"/>
      <c r="W1696" s="35"/>
      <c r="X1696" s="35"/>
      <c r="Y1696" s="35"/>
      <c r="Z1696" s="35"/>
      <c r="AA1696" s="35"/>
      <c r="AB1696" s="35"/>
      <c r="AC1696" s="35"/>
      <c r="AD1696" s="35"/>
      <c r="AE1696" s="35"/>
      <c r="AR1696" s="199" t="s">
        <v>983</v>
      </c>
      <c r="AT1696" s="199" t="s">
        <v>218</v>
      </c>
      <c r="AU1696" s="199" t="s">
        <v>85</v>
      </c>
      <c r="AY1696" s="18" t="s">
        <v>137</v>
      </c>
      <c r="BE1696" s="200">
        <f t="shared" si="194"/>
        <v>0</v>
      </c>
      <c r="BF1696" s="200">
        <f t="shared" si="195"/>
        <v>0</v>
      </c>
      <c r="BG1696" s="200">
        <f t="shared" si="196"/>
        <v>0</v>
      </c>
      <c r="BH1696" s="200">
        <f t="shared" si="197"/>
        <v>0</v>
      </c>
      <c r="BI1696" s="200">
        <f t="shared" si="198"/>
        <v>0</v>
      </c>
      <c r="BJ1696" s="18" t="s">
        <v>83</v>
      </c>
      <c r="BK1696" s="200">
        <f t="shared" si="199"/>
        <v>0</v>
      </c>
      <c r="BL1696" s="18" t="s">
        <v>268</v>
      </c>
      <c r="BM1696" s="199" t="s">
        <v>2915</v>
      </c>
    </row>
    <row r="1697" spans="1:65" s="2" customFormat="1" ht="16.5" customHeight="1">
      <c r="A1697" s="35"/>
      <c r="B1697" s="36"/>
      <c r="C1697" s="188" t="s">
        <v>1718</v>
      </c>
      <c r="D1697" s="188" t="s">
        <v>139</v>
      </c>
      <c r="E1697" s="189" t="s">
        <v>2916</v>
      </c>
      <c r="F1697" s="190" t="s">
        <v>2917</v>
      </c>
      <c r="G1697" s="191" t="s">
        <v>224</v>
      </c>
      <c r="H1697" s="192">
        <v>300</v>
      </c>
      <c r="I1697" s="193"/>
      <c r="J1697" s="194">
        <f t="shared" si="190"/>
        <v>0</v>
      </c>
      <c r="K1697" s="190" t="s">
        <v>19</v>
      </c>
      <c r="L1697" s="40"/>
      <c r="M1697" s="195" t="s">
        <v>19</v>
      </c>
      <c r="N1697" s="196" t="s">
        <v>46</v>
      </c>
      <c r="O1697" s="65"/>
      <c r="P1697" s="197">
        <f t="shared" si="191"/>
        <v>0</v>
      </c>
      <c r="Q1697" s="197">
        <v>0</v>
      </c>
      <c r="R1697" s="197">
        <f t="shared" si="192"/>
        <v>0</v>
      </c>
      <c r="S1697" s="197">
        <v>0</v>
      </c>
      <c r="T1697" s="198">
        <f t="shared" si="193"/>
        <v>0</v>
      </c>
      <c r="U1697" s="35"/>
      <c r="V1697" s="35"/>
      <c r="W1697" s="35"/>
      <c r="X1697" s="35"/>
      <c r="Y1697" s="35"/>
      <c r="Z1697" s="35"/>
      <c r="AA1697" s="35"/>
      <c r="AB1697" s="35"/>
      <c r="AC1697" s="35"/>
      <c r="AD1697" s="35"/>
      <c r="AE1697" s="35"/>
      <c r="AR1697" s="199" t="s">
        <v>268</v>
      </c>
      <c r="AT1697" s="199" t="s">
        <v>139</v>
      </c>
      <c r="AU1697" s="199" t="s">
        <v>85</v>
      </c>
      <c r="AY1697" s="18" t="s">
        <v>137</v>
      </c>
      <c r="BE1697" s="200">
        <f t="shared" si="194"/>
        <v>0</v>
      </c>
      <c r="BF1697" s="200">
        <f t="shared" si="195"/>
        <v>0</v>
      </c>
      <c r="BG1697" s="200">
        <f t="shared" si="196"/>
        <v>0</v>
      </c>
      <c r="BH1697" s="200">
        <f t="shared" si="197"/>
        <v>0</v>
      </c>
      <c r="BI1697" s="200">
        <f t="shared" si="198"/>
        <v>0</v>
      </c>
      <c r="BJ1697" s="18" t="s">
        <v>83</v>
      </c>
      <c r="BK1697" s="200">
        <f t="shared" si="199"/>
        <v>0</v>
      </c>
      <c r="BL1697" s="18" t="s">
        <v>268</v>
      </c>
      <c r="BM1697" s="199" t="s">
        <v>2918</v>
      </c>
    </row>
    <row r="1698" spans="1:65" s="2" customFormat="1" ht="16.5" customHeight="1">
      <c r="A1698" s="35"/>
      <c r="B1698" s="36"/>
      <c r="C1698" s="234" t="s">
        <v>2919</v>
      </c>
      <c r="D1698" s="234" t="s">
        <v>218</v>
      </c>
      <c r="E1698" s="235" t="s">
        <v>2920</v>
      </c>
      <c r="F1698" s="236" t="s">
        <v>2921</v>
      </c>
      <c r="G1698" s="237" t="s">
        <v>224</v>
      </c>
      <c r="H1698" s="238">
        <v>300</v>
      </c>
      <c r="I1698" s="239"/>
      <c r="J1698" s="240">
        <f t="shared" si="190"/>
        <v>0</v>
      </c>
      <c r="K1698" s="236" t="s">
        <v>19</v>
      </c>
      <c r="L1698" s="241"/>
      <c r="M1698" s="242" t="s">
        <v>19</v>
      </c>
      <c r="N1698" s="243" t="s">
        <v>46</v>
      </c>
      <c r="O1698" s="65"/>
      <c r="P1698" s="197">
        <f t="shared" si="191"/>
        <v>0</v>
      </c>
      <c r="Q1698" s="197">
        <v>0</v>
      </c>
      <c r="R1698" s="197">
        <f t="shared" si="192"/>
        <v>0</v>
      </c>
      <c r="S1698" s="197">
        <v>0</v>
      </c>
      <c r="T1698" s="198">
        <f t="shared" si="193"/>
        <v>0</v>
      </c>
      <c r="U1698" s="35"/>
      <c r="V1698" s="35"/>
      <c r="W1698" s="35"/>
      <c r="X1698" s="35"/>
      <c r="Y1698" s="35"/>
      <c r="Z1698" s="35"/>
      <c r="AA1698" s="35"/>
      <c r="AB1698" s="35"/>
      <c r="AC1698" s="35"/>
      <c r="AD1698" s="35"/>
      <c r="AE1698" s="35"/>
      <c r="AR1698" s="199" t="s">
        <v>983</v>
      </c>
      <c r="AT1698" s="199" t="s">
        <v>218</v>
      </c>
      <c r="AU1698" s="199" t="s">
        <v>85</v>
      </c>
      <c r="AY1698" s="18" t="s">
        <v>137</v>
      </c>
      <c r="BE1698" s="200">
        <f t="shared" si="194"/>
        <v>0</v>
      </c>
      <c r="BF1698" s="200">
        <f t="shared" si="195"/>
        <v>0</v>
      </c>
      <c r="BG1698" s="200">
        <f t="shared" si="196"/>
        <v>0</v>
      </c>
      <c r="BH1698" s="200">
        <f t="shared" si="197"/>
        <v>0</v>
      </c>
      <c r="BI1698" s="200">
        <f t="shared" si="198"/>
        <v>0</v>
      </c>
      <c r="BJ1698" s="18" t="s">
        <v>83</v>
      </c>
      <c r="BK1698" s="200">
        <f t="shared" si="199"/>
        <v>0</v>
      </c>
      <c r="BL1698" s="18" t="s">
        <v>268</v>
      </c>
      <c r="BM1698" s="199" t="s">
        <v>2922</v>
      </c>
    </row>
    <row r="1699" spans="1:65" s="2" customFormat="1" ht="16.5" customHeight="1">
      <c r="A1699" s="35"/>
      <c r="B1699" s="36"/>
      <c r="C1699" s="188" t="s">
        <v>1720</v>
      </c>
      <c r="D1699" s="188" t="s">
        <v>139</v>
      </c>
      <c r="E1699" s="189" t="s">
        <v>2923</v>
      </c>
      <c r="F1699" s="190" t="s">
        <v>2917</v>
      </c>
      <c r="G1699" s="191" t="s">
        <v>224</v>
      </c>
      <c r="H1699" s="192">
        <v>10</v>
      </c>
      <c r="I1699" s="193"/>
      <c r="J1699" s="194">
        <f t="shared" si="190"/>
        <v>0</v>
      </c>
      <c r="K1699" s="190" t="s">
        <v>19</v>
      </c>
      <c r="L1699" s="40"/>
      <c r="M1699" s="195" t="s">
        <v>19</v>
      </c>
      <c r="N1699" s="196" t="s">
        <v>46</v>
      </c>
      <c r="O1699" s="65"/>
      <c r="P1699" s="197">
        <f t="shared" si="191"/>
        <v>0</v>
      </c>
      <c r="Q1699" s="197">
        <v>0</v>
      </c>
      <c r="R1699" s="197">
        <f t="shared" si="192"/>
        <v>0</v>
      </c>
      <c r="S1699" s="197">
        <v>0</v>
      </c>
      <c r="T1699" s="198">
        <f t="shared" si="193"/>
        <v>0</v>
      </c>
      <c r="U1699" s="35"/>
      <c r="V1699" s="35"/>
      <c r="W1699" s="35"/>
      <c r="X1699" s="35"/>
      <c r="Y1699" s="35"/>
      <c r="Z1699" s="35"/>
      <c r="AA1699" s="35"/>
      <c r="AB1699" s="35"/>
      <c r="AC1699" s="35"/>
      <c r="AD1699" s="35"/>
      <c r="AE1699" s="35"/>
      <c r="AR1699" s="199" t="s">
        <v>268</v>
      </c>
      <c r="AT1699" s="199" t="s">
        <v>139</v>
      </c>
      <c r="AU1699" s="199" t="s">
        <v>85</v>
      </c>
      <c r="AY1699" s="18" t="s">
        <v>137</v>
      </c>
      <c r="BE1699" s="200">
        <f t="shared" si="194"/>
        <v>0</v>
      </c>
      <c r="BF1699" s="200">
        <f t="shared" si="195"/>
        <v>0</v>
      </c>
      <c r="BG1699" s="200">
        <f t="shared" si="196"/>
        <v>0</v>
      </c>
      <c r="BH1699" s="200">
        <f t="shared" si="197"/>
        <v>0</v>
      </c>
      <c r="BI1699" s="200">
        <f t="shared" si="198"/>
        <v>0</v>
      </c>
      <c r="BJ1699" s="18" t="s">
        <v>83</v>
      </c>
      <c r="BK1699" s="200">
        <f t="shared" si="199"/>
        <v>0</v>
      </c>
      <c r="BL1699" s="18" t="s">
        <v>268</v>
      </c>
      <c r="BM1699" s="199" t="s">
        <v>2924</v>
      </c>
    </row>
    <row r="1700" spans="1:65" s="2" customFormat="1" ht="16.5" customHeight="1">
      <c r="A1700" s="35"/>
      <c r="B1700" s="36"/>
      <c r="C1700" s="234" t="s">
        <v>2925</v>
      </c>
      <c r="D1700" s="234" t="s">
        <v>218</v>
      </c>
      <c r="E1700" s="235" t="s">
        <v>2926</v>
      </c>
      <c r="F1700" s="236" t="s">
        <v>2927</v>
      </c>
      <c r="G1700" s="237" t="s">
        <v>224</v>
      </c>
      <c r="H1700" s="238">
        <v>10</v>
      </c>
      <c r="I1700" s="239"/>
      <c r="J1700" s="240">
        <f t="shared" si="190"/>
        <v>0</v>
      </c>
      <c r="K1700" s="236" t="s">
        <v>19</v>
      </c>
      <c r="L1700" s="241"/>
      <c r="M1700" s="242" t="s">
        <v>19</v>
      </c>
      <c r="N1700" s="243" t="s">
        <v>46</v>
      </c>
      <c r="O1700" s="65"/>
      <c r="P1700" s="197">
        <f t="shared" si="191"/>
        <v>0</v>
      </c>
      <c r="Q1700" s="197">
        <v>0</v>
      </c>
      <c r="R1700" s="197">
        <f t="shared" si="192"/>
        <v>0</v>
      </c>
      <c r="S1700" s="197">
        <v>0</v>
      </c>
      <c r="T1700" s="198">
        <f t="shared" si="193"/>
        <v>0</v>
      </c>
      <c r="U1700" s="35"/>
      <c r="V1700" s="35"/>
      <c r="W1700" s="35"/>
      <c r="X1700" s="35"/>
      <c r="Y1700" s="35"/>
      <c r="Z1700" s="35"/>
      <c r="AA1700" s="35"/>
      <c r="AB1700" s="35"/>
      <c r="AC1700" s="35"/>
      <c r="AD1700" s="35"/>
      <c r="AE1700" s="35"/>
      <c r="AR1700" s="199" t="s">
        <v>983</v>
      </c>
      <c r="AT1700" s="199" t="s">
        <v>218</v>
      </c>
      <c r="AU1700" s="199" t="s">
        <v>85</v>
      </c>
      <c r="AY1700" s="18" t="s">
        <v>137</v>
      </c>
      <c r="BE1700" s="200">
        <f t="shared" si="194"/>
        <v>0</v>
      </c>
      <c r="BF1700" s="200">
        <f t="shared" si="195"/>
        <v>0</v>
      </c>
      <c r="BG1700" s="200">
        <f t="shared" si="196"/>
        <v>0</v>
      </c>
      <c r="BH1700" s="200">
        <f t="shared" si="197"/>
        <v>0</v>
      </c>
      <c r="BI1700" s="200">
        <f t="shared" si="198"/>
        <v>0</v>
      </c>
      <c r="BJ1700" s="18" t="s">
        <v>83</v>
      </c>
      <c r="BK1700" s="200">
        <f t="shared" si="199"/>
        <v>0</v>
      </c>
      <c r="BL1700" s="18" t="s">
        <v>268</v>
      </c>
      <c r="BM1700" s="199" t="s">
        <v>2928</v>
      </c>
    </row>
    <row r="1701" spans="1:65" s="2" customFormat="1" ht="16.5" customHeight="1">
      <c r="A1701" s="35"/>
      <c r="B1701" s="36"/>
      <c r="C1701" s="188" t="s">
        <v>1724</v>
      </c>
      <c r="D1701" s="188" t="s">
        <v>139</v>
      </c>
      <c r="E1701" s="189" t="s">
        <v>2929</v>
      </c>
      <c r="F1701" s="190" t="s">
        <v>2930</v>
      </c>
      <c r="G1701" s="191" t="s">
        <v>273</v>
      </c>
      <c r="H1701" s="192">
        <v>50</v>
      </c>
      <c r="I1701" s="193"/>
      <c r="J1701" s="194">
        <f t="shared" si="190"/>
        <v>0</v>
      </c>
      <c r="K1701" s="190" t="s">
        <v>19</v>
      </c>
      <c r="L1701" s="40"/>
      <c r="M1701" s="195" t="s">
        <v>19</v>
      </c>
      <c r="N1701" s="196" t="s">
        <v>46</v>
      </c>
      <c r="O1701" s="65"/>
      <c r="P1701" s="197">
        <f t="shared" si="191"/>
        <v>0</v>
      </c>
      <c r="Q1701" s="197">
        <v>0</v>
      </c>
      <c r="R1701" s="197">
        <f t="shared" si="192"/>
        <v>0</v>
      </c>
      <c r="S1701" s="197">
        <v>0</v>
      </c>
      <c r="T1701" s="198">
        <f t="shared" si="193"/>
        <v>0</v>
      </c>
      <c r="U1701" s="35"/>
      <c r="V1701" s="35"/>
      <c r="W1701" s="35"/>
      <c r="X1701" s="35"/>
      <c r="Y1701" s="35"/>
      <c r="Z1701" s="35"/>
      <c r="AA1701" s="35"/>
      <c r="AB1701" s="35"/>
      <c r="AC1701" s="35"/>
      <c r="AD1701" s="35"/>
      <c r="AE1701" s="35"/>
      <c r="AR1701" s="199" t="s">
        <v>268</v>
      </c>
      <c r="AT1701" s="199" t="s">
        <v>139</v>
      </c>
      <c r="AU1701" s="199" t="s">
        <v>85</v>
      </c>
      <c r="AY1701" s="18" t="s">
        <v>137</v>
      </c>
      <c r="BE1701" s="200">
        <f t="shared" si="194"/>
        <v>0</v>
      </c>
      <c r="BF1701" s="200">
        <f t="shared" si="195"/>
        <v>0</v>
      </c>
      <c r="BG1701" s="200">
        <f t="shared" si="196"/>
        <v>0</v>
      </c>
      <c r="BH1701" s="200">
        <f t="shared" si="197"/>
        <v>0</v>
      </c>
      <c r="BI1701" s="200">
        <f t="shared" si="198"/>
        <v>0</v>
      </c>
      <c r="BJ1701" s="18" t="s">
        <v>83</v>
      </c>
      <c r="BK1701" s="200">
        <f t="shared" si="199"/>
        <v>0</v>
      </c>
      <c r="BL1701" s="18" t="s">
        <v>268</v>
      </c>
      <c r="BM1701" s="199" t="s">
        <v>2931</v>
      </c>
    </row>
    <row r="1702" spans="1:65" s="2" customFormat="1" ht="16.5" customHeight="1">
      <c r="A1702" s="35"/>
      <c r="B1702" s="36"/>
      <c r="C1702" s="188" t="s">
        <v>2932</v>
      </c>
      <c r="D1702" s="188" t="s">
        <v>139</v>
      </c>
      <c r="E1702" s="189" t="s">
        <v>2933</v>
      </c>
      <c r="F1702" s="190" t="s">
        <v>2934</v>
      </c>
      <c r="G1702" s="191" t="s">
        <v>273</v>
      </c>
      <c r="H1702" s="192">
        <v>60</v>
      </c>
      <c r="I1702" s="193"/>
      <c r="J1702" s="194">
        <f t="shared" si="190"/>
        <v>0</v>
      </c>
      <c r="K1702" s="190" t="s">
        <v>143</v>
      </c>
      <c r="L1702" s="40"/>
      <c r="M1702" s="195" t="s">
        <v>19</v>
      </c>
      <c r="N1702" s="196" t="s">
        <v>46</v>
      </c>
      <c r="O1702" s="65"/>
      <c r="P1702" s="197">
        <f t="shared" si="191"/>
        <v>0</v>
      </c>
      <c r="Q1702" s="197">
        <v>0</v>
      </c>
      <c r="R1702" s="197">
        <f t="shared" si="192"/>
        <v>0</v>
      </c>
      <c r="S1702" s="197">
        <v>0</v>
      </c>
      <c r="T1702" s="198">
        <f t="shared" si="193"/>
        <v>0</v>
      </c>
      <c r="U1702" s="35"/>
      <c r="V1702" s="35"/>
      <c r="W1702" s="35"/>
      <c r="X1702" s="35"/>
      <c r="Y1702" s="35"/>
      <c r="Z1702" s="35"/>
      <c r="AA1702" s="35"/>
      <c r="AB1702" s="35"/>
      <c r="AC1702" s="35"/>
      <c r="AD1702" s="35"/>
      <c r="AE1702" s="35"/>
      <c r="AR1702" s="199" t="s">
        <v>268</v>
      </c>
      <c r="AT1702" s="199" t="s">
        <v>139</v>
      </c>
      <c r="AU1702" s="199" t="s">
        <v>85</v>
      </c>
      <c r="AY1702" s="18" t="s">
        <v>137</v>
      </c>
      <c r="BE1702" s="200">
        <f t="shared" si="194"/>
        <v>0</v>
      </c>
      <c r="BF1702" s="200">
        <f t="shared" si="195"/>
        <v>0</v>
      </c>
      <c r="BG1702" s="200">
        <f t="shared" si="196"/>
        <v>0</v>
      </c>
      <c r="BH1702" s="200">
        <f t="shared" si="197"/>
        <v>0</v>
      </c>
      <c r="BI1702" s="200">
        <f t="shared" si="198"/>
        <v>0</v>
      </c>
      <c r="BJ1702" s="18" t="s">
        <v>83</v>
      </c>
      <c r="BK1702" s="200">
        <f t="shared" si="199"/>
        <v>0</v>
      </c>
      <c r="BL1702" s="18" t="s">
        <v>268</v>
      </c>
      <c r="BM1702" s="199" t="s">
        <v>2935</v>
      </c>
    </row>
    <row r="1703" spans="1:65" s="2" customFormat="1" ht="21.75" customHeight="1">
      <c r="A1703" s="35"/>
      <c r="B1703" s="36"/>
      <c r="C1703" s="188" t="s">
        <v>1726</v>
      </c>
      <c r="D1703" s="188" t="s">
        <v>139</v>
      </c>
      <c r="E1703" s="189" t="s">
        <v>2936</v>
      </c>
      <c r="F1703" s="190" t="s">
        <v>2937</v>
      </c>
      <c r="G1703" s="191" t="s">
        <v>273</v>
      </c>
      <c r="H1703" s="192">
        <v>8</v>
      </c>
      <c r="I1703" s="193"/>
      <c r="J1703" s="194">
        <f t="shared" si="190"/>
        <v>0</v>
      </c>
      <c r="K1703" s="190" t="s">
        <v>143</v>
      </c>
      <c r="L1703" s="40"/>
      <c r="M1703" s="195" t="s">
        <v>19</v>
      </c>
      <c r="N1703" s="196" t="s">
        <v>46</v>
      </c>
      <c r="O1703" s="65"/>
      <c r="P1703" s="197">
        <f t="shared" si="191"/>
        <v>0</v>
      </c>
      <c r="Q1703" s="197">
        <v>0</v>
      </c>
      <c r="R1703" s="197">
        <f t="shared" si="192"/>
        <v>0</v>
      </c>
      <c r="S1703" s="197">
        <v>0</v>
      </c>
      <c r="T1703" s="198">
        <f t="shared" si="193"/>
        <v>0</v>
      </c>
      <c r="U1703" s="35"/>
      <c r="V1703" s="35"/>
      <c r="W1703" s="35"/>
      <c r="X1703" s="35"/>
      <c r="Y1703" s="35"/>
      <c r="Z1703" s="35"/>
      <c r="AA1703" s="35"/>
      <c r="AB1703" s="35"/>
      <c r="AC1703" s="35"/>
      <c r="AD1703" s="35"/>
      <c r="AE1703" s="35"/>
      <c r="AR1703" s="199" t="s">
        <v>268</v>
      </c>
      <c r="AT1703" s="199" t="s">
        <v>139</v>
      </c>
      <c r="AU1703" s="199" t="s">
        <v>85</v>
      </c>
      <c r="AY1703" s="18" t="s">
        <v>137</v>
      </c>
      <c r="BE1703" s="200">
        <f t="shared" si="194"/>
        <v>0</v>
      </c>
      <c r="BF1703" s="200">
        <f t="shared" si="195"/>
        <v>0</v>
      </c>
      <c r="BG1703" s="200">
        <f t="shared" si="196"/>
        <v>0</v>
      </c>
      <c r="BH1703" s="200">
        <f t="shared" si="197"/>
        <v>0</v>
      </c>
      <c r="BI1703" s="200">
        <f t="shared" si="198"/>
        <v>0</v>
      </c>
      <c r="BJ1703" s="18" t="s">
        <v>83</v>
      </c>
      <c r="BK1703" s="200">
        <f t="shared" si="199"/>
        <v>0</v>
      </c>
      <c r="BL1703" s="18" t="s">
        <v>268</v>
      </c>
      <c r="BM1703" s="199" t="s">
        <v>2938</v>
      </c>
    </row>
    <row r="1704" spans="1:65" s="2" customFormat="1" ht="21.75" customHeight="1">
      <c r="A1704" s="35"/>
      <c r="B1704" s="36"/>
      <c r="C1704" s="234" t="s">
        <v>2939</v>
      </c>
      <c r="D1704" s="234" t="s">
        <v>218</v>
      </c>
      <c r="E1704" s="235" t="s">
        <v>2940</v>
      </c>
      <c r="F1704" s="236" t="s">
        <v>2941</v>
      </c>
      <c r="G1704" s="237" t="s">
        <v>273</v>
      </c>
      <c r="H1704" s="238">
        <v>8</v>
      </c>
      <c r="I1704" s="239"/>
      <c r="J1704" s="240">
        <f t="shared" si="190"/>
        <v>0</v>
      </c>
      <c r="K1704" s="236" t="s">
        <v>143</v>
      </c>
      <c r="L1704" s="241"/>
      <c r="M1704" s="242" t="s">
        <v>19</v>
      </c>
      <c r="N1704" s="243" t="s">
        <v>46</v>
      </c>
      <c r="O1704" s="65"/>
      <c r="P1704" s="197">
        <f t="shared" si="191"/>
        <v>0</v>
      </c>
      <c r="Q1704" s="197">
        <v>0</v>
      </c>
      <c r="R1704" s="197">
        <f t="shared" si="192"/>
        <v>0</v>
      </c>
      <c r="S1704" s="197">
        <v>0</v>
      </c>
      <c r="T1704" s="198">
        <f t="shared" si="193"/>
        <v>0</v>
      </c>
      <c r="U1704" s="35"/>
      <c r="V1704" s="35"/>
      <c r="W1704" s="35"/>
      <c r="X1704" s="35"/>
      <c r="Y1704" s="35"/>
      <c r="Z1704" s="35"/>
      <c r="AA1704" s="35"/>
      <c r="AB1704" s="35"/>
      <c r="AC1704" s="35"/>
      <c r="AD1704" s="35"/>
      <c r="AE1704" s="35"/>
      <c r="AR1704" s="199" t="s">
        <v>983</v>
      </c>
      <c r="AT1704" s="199" t="s">
        <v>218</v>
      </c>
      <c r="AU1704" s="199" t="s">
        <v>85</v>
      </c>
      <c r="AY1704" s="18" t="s">
        <v>137</v>
      </c>
      <c r="BE1704" s="200">
        <f t="shared" si="194"/>
        <v>0</v>
      </c>
      <c r="BF1704" s="200">
        <f t="shared" si="195"/>
        <v>0</v>
      </c>
      <c r="BG1704" s="200">
        <f t="shared" si="196"/>
        <v>0</v>
      </c>
      <c r="BH1704" s="200">
        <f t="shared" si="197"/>
        <v>0</v>
      </c>
      <c r="BI1704" s="200">
        <f t="shared" si="198"/>
        <v>0</v>
      </c>
      <c r="BJ1704" s="18" t="s">
        <v>83</v>
      </c>
      <c r="BK1704" s="200">
        <f t="shared" si="199"/>
        <v>0</v>
      </c>
      <c r="BL1704" s="18" t="s">
        <v>268</v>
      </c>
      <c r="BM1704" s="199" t="s">
        <v>2942</v>
      </c>
    </row>
    <row r="1705" spans="1:65" s="2" customFormat="1" ht="21.75" customHeight="1">
      <c r="A1705" s="35"/>
      <c r="B1705" s="36"/>
      <c r="C1705" s="188" t="s">
        <v>1730</v>
      </c>
      <c r="D1705" s="188" t="s">
        <v>139</v>
      </c>
      <c r="E1705" s="189" t="s">
        <v>2943</v>
      </c>
      <c r="F1705" s="190" t="s">
        <v>2944</v>
      </c>
      <c r="G1705" s="191" t="s">
        <v>273</v>
      </c>
      <c r="H1705" s="192">
        <v>13</v>
      </c>
      <c r="I1705" s="193"/>
      <c r="J1705" s="194">
        <f t="shared" si="190"/>
        <v>0</v>
      </c>
      <c r="K1705" s="190" t="s">
        <v>143</v>
      </c>
      <c r="L1705" s="40"/>
      <c r="M1705" s="195" t="s">
        <v>19</v>
      </c>
      <c r="N1705" s="196" t="s">
        <v>46</v>
      </c>
      <c r="O1705" s="65"/>
      <c r="P1705" s="197">
        <f t="shared" si="191"/>
        <v>0</v>
      </c>
      <c r="Q1705" s="197">
        <v>0</v>
      </c>
      <c r="R1705" s="197">
        <f t="shared" si="192"/>
        <v>0</v>
      </c>
      <c r="S1705" s="197">
        <v>0</v>
      </c>
      <c r="T1705" s="198">
        <f t="shared" si="193"/>
        <v>0</v>
      </c>
      <c r="U1705" s="35"/>
      <c r="V1705" s="35"/>
      <c r="W1705" s="35"/>
      <c r="X1705" s="35"/>
      <c r="Y1705" s="35"/>
      <c r="Z1705" s="35"/>
      <c r="AA1705" s="35"/>
      <c r="AB1705" s="35"/>
      <c r="AC1705" s="35"/>
      <c r="AD1705" s="35"/>
      <c r="AE1705" s="35"/>
      <c r="AR1705" s="199" t="s">
        <v>268</v>
      </c>
      <c r="AT1705" s="199" t="s">
        <v>139</v>
      </c>
      <c r="AU1705" s="199" t="s">
        <v>85</v>
      </c>
      <c r="AY1705" s="18" t="s">
        <v>137</v>
      </c>
      <c r="BE1705" s="200">
        <f t="shared" si="194"/>
        <v>0</v>
      </c>
      <c r="BF1705" s="200">
        <f t="shared" si="195"/>
        <v>0</v>
      </c>
      <c r="BG1705" s="200">
        <f t="shared" si="196"/>
        <v>0</v>
      </c>
      <c r="BH1705" s="200">
        <f t="shared" si="197"/>
        <v>0</v>
      </c>
      <c r="BI1705" s="200">
        <f t="shared" si="198"/>
        <v>0</v>
      </c>
      <c r="BJ1705" s="18" t="s">
        <v>83</v>
      </c>
      <c r="BK1705" s="200">
        <f t="shared" si="199"/>
        <v>0</v>
      </c>
      <c r="BL1705" s="18" t="s">
        <v>268</v>
      </c>
      <c r="BM1705" s="199" t="s">
        <v>2945</v>
      </c>
    </row>
    <row r="1706" spans="1:65" s="2" customFormat="1" ht="21.75" customHeight="1">
      <c r="A1706" s="35"/>
      <c r="B1706" s="36"/>
      <c r="C1706" s="234" t="s">
        <v>2946</v>
      </c>
      <c r="D1706" s="234" t="s">
        <v>218</v>
      </c>
      <c r="E1706" s="235" t="s">
        <v>2947</v>
      </c>
      <c r="F1706" s="236" t="s">
        <v>2948</v>
      </c>
      <c r="G1706" s="237" t="s">
        <v>273</v>
      </c>
      <c r="H1706" s="238">
        <v>13</v>
      </c>
      <c r="I1706" s="239"/>
      <c r="J1706" s="240">
        <f t="shared" si="190"/>
        <v>0</v>
      </c>
      <c r="K1706" s="236" t="s">
        <v>143</v>
      </c>
      <c r="L1706" s="241"/>
      <c r="M1706" s="242" t="s">
        <v>19</v>
      </c>
      <c r="N1706" s="243" t="s">
        <v>46</v>
      </c>
      <c r="O1706" s="65"/>
      <c r="P1706" s="197">
        <f t="shared" si="191"/>
        <v>0</v>
      </c>
      <c r="Q1706" s="197">
        <v>0</v>
      </c>
      <c r="R1706" s="197">
        <f t="shared" si="192"/>
        <v>0</v>
      </c>
      <c r="S1706" s="197">
        <v>0</v>
      </c>
      <c r="T1706" s="198">
        <f t="shared" si="193"/>
        <v>0</v>
      </c>
      <c r="U1706" s="35"/>
      <c r="V1706" s="35"/>
      <c r="W1706" s="35"/>
      <c r="X1706" s="35"/>
      <c r="Y1706" s="35"/>
      <c r="Z1706" s="35"/>
      <c r="AA1706" s="35"/>
      <c r="AB1706" s="35"/>
      <c r="AC1706" s="35"/>
      <c r="AD1706" s="35"/>
      <c r="AE1706" s="35"/>
      <c r="AR1706" s="199" t="s">
        <v>983</v>
      </c>
      <c r="AT1706" s="199" t="s">
        <v>218</v>
      </c>
      <c r="AU1706" s="199" t="s">
        <v>85</v>
      </c>
      <c r="AY1706" s="18" t="s">
        <v>137</v>
      </c>
      <c r="BE1706" s="200">
        <f t="shared" si="194"/>
        <v>0</v>
      </c>
      <c r="BF1706" s="200">
        <f t="shared" si="195"/>
        <v>0</v>
      </c>
      <c r="BG1706" s="200">
        <f t="shared" si="196"/>
        <v>0</v>
      </c>
      <c r="BH1706" s="200">
        <f t="shared" si="197"/>
        <v>0</v>
      </c>
      <c r="BI1706" s="200">
        <f t="shared" si="198"/>
        <v>0</v>
      </c>
      <c r="BJ1706" s="18" t="s">
        <v>83</v>
      </c>
      <c r="BK1706" s="200">
        <f t="shared" si="199"/>
        <v>0</v>
      </c>
      <c r="BL1706" s="18" t="s">
        <v>268</v>
      </c>
      <c r="BM1706" s="199" t="s">
        <v>2949</v>
      </c>
    </row>
    <row r="1707" spans="1:65" s="2" customFormat="1" ht="16.5" customHeight="1">
      <c r="A1707" s="35"/>
      <c r="B1707" s="36"/>
      <c r="C1707" s="188" t="s">
        <v>1735</v>
      </c>
      <c r="D1707" s="188" t="s">
        <v>139</v>
      </c>
      <c r="E1707" s="189" t="s">
        <v>2950</v>
      </c>
      <c r="F1707" s="190" t="s">
        <v>2951</v>
      </c>
      <c r="G1707" s="191" t="s">
        <v>273</v>
      </c>
      <c r="H1707" s="192">
        <v>12</v>
      </c>
      <c r="I1707" s="193"/>
      <c r="J1707" s="194">
        <f t="shared" si="190"/>
        <v>0</v>
      </c>
      <c r="K1707" s="190" t="s">
        <v>143</v>
      </c>
      <c r="L1707" s="40"/>
      <c r="M1707" s="195" t="s">
        <v>19</v>
      </c>
      <c r="N1707" s="196" t="s">
        <v>46</v>
      </c>
      <c r="O1707" s="65"/>
      <c r="P1707" s="197">
        <f t="shared" si="191"/>
        <v>0</v>
      </c>
      <c r="Q1707" s="197">
        <v>0</v>
      </c>
      <c r="R1707" s="197">
        <f t="shared" si="192"/>
        <v>0</v>
      </c>
      <c r="S1707" s="197">
        <v>0</v>
      </c>
      <c r="T1707" s="198">
        <f t="shared" si="193"/>
        <v>0</v>
      </c>
      <c r="U1707" s="35"/>
      <c r="V1707" s="35"/>
      <c r="W1707" s="35"/>
      <c r="X1707" s="35"/>
      <c r="Y1707" s="35"/>
      <c r="Z1707" s="35"/>
      <c r="AA1707" s="35"/>
      <c r="AB1707" s="35"/>
      <c r="AC1707" s="35"/>
      <c r="AD1707" s="35"/>
      <c r="AE1707" s="35"/>
      <c r="AR1707" s="199" t="s">
        <v>268</v>
      </c>
      <c r="AT1707" s="199" t="s">
        <v>139</v>
      </c>
      <c r="AU1707" s="199" t="s">
        <v>85</v>
      </c>
      <c r="AY1707" s="18" t="s">
        <v>137</v>
      </c>
      <c r="BE1707" s="200">
        <f t="shared" si="194"/>
        <v>0</v>
      </c>
      <c r="BF1707" s="200">
        <f t="shared" si="195"/>
        <v>0</v>
      </c>
      <c r="BG1707" s="200">
        <f t="shared" si="196"/>
        <v>0</v>
      </c>
      <c r="BH1707" s="200">
        <f t="shared" si="197"/>
        <v>0</v>
      </c>
      <c r="BI1707" s="200">
        <f t="shared" si="198"/>
        <v>0</v>
      </c>
      <c r="BJ1707" s="18" t="s">
        <v>83</v>
      </c>
      <c r="BK1707" s="200">
        <f t="shared" si="199"/>
        <v>0</v>
      </c>
      <c r="BL1707" s="18" t="s">
        <v>268</v>
      </c>
      <c r="BM1707" s="199" t="s">
        <v>2952</v>
      </c>
    </row>
    <row r="1708" spans="1:65" s="2" customFormat="1" ht="21.75" customHeight="1">
      <c r="A1708" s="35"/>
      <c r="B1708" s="36"/>
      <c r="C1708" s="234" t="s">
        <v>2953</v>
      </c>
      <c r="D1708" s="234" t="s">
        <v>218</v>
      </c>
      <c r="E1708" s="235" t="s">
        <v>2954</v>
      </c>
      <c r="F1708" s="236" t="s">
        <v>2955</v>
      </c>
      <c r="G1708" s="237" t="s">
        <v>273</v>
      </c>
      <c r="H1708" s="238">
        <v>6</v>
      </c>
      <c r="I1708" s="239"/>
      <c r="J1708" s="240">
        <f t="shared" si="190"/>
        <v>0</v>
      </c>
      <c r="K1708" s="236" t="s">
        <v>19</v>
      </c>
      <c r="L1708" s="241"/>
      <c r="M1708" s="242" t="s">
        <v>19</v>
      </c>
      <c r="N1708" s="243" t="s">
        <v>46</v>
      </c>
      <c r="O1708" s="65"/>
      <c r="P1708" s="197">
        <f t="shared" si="191"/>
        <v>0</v>
      </c>
      <c r="Q1708" s="197">
        <v>0</v>
      </c>
      <c r="R1708" s="197">
        <f t="shared" si="192"/>
        <v>0</v>
      </c>
      <c r="S1708" s="197">
        <v>0</v>
      </c>
      <c r="T1708" s="198">
        <f t="shared" si="193"/>
        <v>0</v>
      </c>
      <c r="U1708" s="35"/>
      <c r="V1708" s="35"/>
      <c r="W1708" s="35"/>
      <c r="X1708" s="35"/>
      <c r="Y1708" s="35"/>
      <c r="Z1708" s="35"/>
      <c r="AA1708" s="35"/>
      <c r="AB1708" s="35"/>
      <c r="AC1708" s="35"/>
      <c r="AD1708" s="35"/>
      <c r="AE1708" s="35"/>
      <c r="AR1708" s="199" t="s">
        <v>983</v>
      </c>
      <c r="AT1708" s="199" t="s">
        <v>218</v>
      </c>
      <c r="AU1708" s="199" t="s">
        <v>85</v>
      </c>
      <c r="AY1708" s="18" t="s">
        <v>137</v>
      </c>
      <c r="BE1708" s="200">
        <f t="shared" si="194"/>
        <v>0</v>
      </c>
      <c r="BF1708" s="200">
        <f t="shared" si="195"/>
        <v>0</v>
      </c>
      <c r="BG1708" s="200">
        <f t="shared" si="196"/>
        <v>0</v>
      </c>
      <c r="BH1708" s="200">
        <f t="shared" si="197"/>
        <v>0</v>
      </c>
      <c r="BI1708" s="200">
        <f t="shared" si="198"/>
        <v>0</v>
      </c>
      <c r="BJ1708" s="18" t="s">
        <v>83</v>
      </c>
      <c r="BK1708" s="200">
        <f t="shared" si="199"/>
        <v>0</v>
      </c>
      <c r="BL1708" s="18" t="s">
        <v>268</v>
      </c>
      <c r="BM1708" s="199" t="s">
        <v>2956</v>
      </c>
    </row>
    <row r="1709" spans="1:65" s="2" customFormat="1" ht="21.75" customHeight="1">
      <c r="A1709" s="35"/>
      <c r="B1709" s="36"/>
      <c r="C1709" s="234" t="s">
        <v>1739</v>
      </c>
      <c r="D1709" s="234" t="s">
        <v>218</v>
      </c>
      <c r="E1709" s="235" t="s">
        <v>2957</v>
      </c>
      <c r="F1709" s="236" t="s">
        <v>2958</v>
      </c>
      <c r="G1709" s="237" t="s">
        <v>273</v>
      </c>
      <c r="H1709" s="238">
        <v>6</v>
      </c>
      <c r="I1709" s="239"/>
      <c r="J1709" s="240">
        <f t="shared" si="190"/>
        <v>0</v>
      </c>
      <c r="K1709" s="236" t="s">
        <v>19</v>
      </c>
      <c r="L1709" s="241"/>
      <c r="M1709" s="242" t="s">
        <v>19</v>
      </c>
      <c r="N1709" s="243" t="s">
        <v>46</v>
      </c>
      <c r="O1709" s="65"/>
      <c r="P1709" s="197">
        <f t="shared" si="191"/>
        <v>0</v>
      </c>
      <c r="Q1709" s="197">
        <v>0</v>
      </c>
      <c r="R1709" s="197">
        <f t="shared" si="192"/>
        <v>0</v>
      </c>
      <c r="S1709" s="197">
        <v>0</v>
      </c>
      <c r="T1709" s="198">
        <f t="shared" si="193"/>
        <v>0</v>
      </c>
      <c r="U1709" s="35"/>
      <c r="V1709" s="35"/>
      <c r="W1709" s="35"/>
      <c r="X1709" s="35"/>
      <c r="Y1709" s="35"/>
      <c r="Z1709" s="35"/>
      <c r="AA1709" s="35"/>
      <c r="AB1709" s="35"/>
      <c r="AC1709" s="35"/>
      <c r="AD1709" s="35"/>
      <c r="AE1709" s="35"/>
      <c r="AR1709" s="199" t="s">
        <v>983</v>
      </c>
      <c r="AT1709" s="199" t="s">
        <v>218</v>
      </c>
      <c r="AU1709" s="199" t="s">
        <v>85</v>
      </c>
      <c r="AY1709" s="18" t="s">
        <v>137</v>
      </c>
      <c r="BE1709" s="200">
        <f t="shared" si="194"/>
        <v>0</v>
      </c>
      <c r="BF1709" s="200">
        <f t="shared" si="195"/>
        <v>0</v>
      </c>
      <c r="BG1709" s="200">
        <f t="shared" si="196"/>
        <v>0</v>
      </c>
      <c r="BH1709" s="200">
        <f t="shared" si="197"/>
        <v>0</v>
      </c>
      <c r="BI1709" s="200">
        <f t="shared" si="198"/>
        <v>0</v>
      </c>
      <c r="BJ1709" s="18" t="s">
        <v>83</v>
      </c>
      <c r="BK1709" s="200">
        <f t="shared" si="199"/>
        <v>0</v>
      </c>
      <c r="BL1709" s="18" t="s">
        <v>268</v>
      </c>
      <c r="BM1709" s="199" t="s">
        <v>2959</v>
      </c>
    </row>
    <row r="1710" spans="1:65" s="2" customFormat="1" ht="16.5" customHeight="1">
      <c r="A1710" s="35"/>
      <c r="B1710" s="36"/>
      <c r="C1710" s="188" t="s">
        <v>2960</v>
      </c>
      <c r="D1710" s="188" t="s">
        <v>139</v>
      </c>
      <c r="E1710" s="189" t="s">
        <v>2961</v>
      </c>
      <c r="F1710" s="190" t="s">
        <v>2962</v>
      </c>
      <c r="G1710" s="191" t="s">
        <v>273</v>
      </c>
      <c r="H1710" s="192">
        <v>2</v>
      </c>
      <c r="I1710" s="193"/>
      <c r="J1710" s="194">
        <f t="shared" si="190"/>
        <v>0</v>
      </c>
      <c r="K1710" s="190" t="s">
        <v>143</v>
      </c>
      <c r="L1710" s="40"/>
      <c r="M1710" s="195" t="s">
        <v>19</v>
      </c>
      <c r="N1710" s="196" t="s">
        <v>46</v>
      </c>
      <c r="O1710" s="65"/>
      <c r="P1710" s="197">
        <f t="shared" si="191"/>
        <v>0</v>
      </c>
      <c r="Q1710" s="197">
        <v>0</v>
      </c>
      <c r="R1710" s="197">
        <f t="shared" si="192"/>
        <v>0</v>
      </c>
      <c r="S1710" s="197">
        <v>0</v>
      </c>
      <c r="T1710" s="198">
        <f t="shared" si="193"/>
        <v>0</v>
      </c>
      <c r="U1710" s="35"/>
      <c r="V1710" s="35"/>
      <c r="W1710" s="35"/>
      <c r="X1710" s="35"/>
      <c r="Y1710" s="35"/>
      <c r="Z1710" s="35"/>
      <c r="AA1710" s="35"/>
      <c r="AB1710" s="35"/>
      <c r="AC1710" s="35"/>
      <c r="AD1710" s="35"/>
      <c r="AE1710" s="35"/>
      <c r="AR1710" s="199" t="s">
        <v>268</v>
      </c>
      <c r="AT1710" s="199" t="s">
        <v>139</v>
      </c>
      <c r="AU1710" s="199" t="s">
        <v>85</v>
      </c>
      <c r="AY1710" s="18" t="s">
        <v>137</v>
      </c>
      <c r="BE1710" s="200">
        <f t="shared" si="194"/>
        <v>0</v>
      </c>
      <c r="BF1710" s="200">
        <f t="shared" si="195"/>
        <v>0</v>
      </c>
      <c r="BG1710" s="200">
        <f t="shared" si="196"/>
        <v>0</v>
      </c>
      <c r="BH1710" s="200">
        <f t="shared" si="197"/>
        <v>0</v>
      </c>
      <c r="BI1710" s="200">
        <f t="shared" si="198"/>
        <v>0</v>
      </c>
      <c r="BJ1710" s="18" t="s">
        <v>83</v>
      </c>
      <c r="BK1710" s="200">
        <f t="shared" si="199"/>
        <v>0</v>
      </c>
      <c r="BL1710" s="18" t="s">
        <v>268</v>
      </c>
      <c r="BM1710" s="199" t="s">
        <v>2963</v>
      </c>
    </row>
    <row r="1711" spans="1:65" s="2" customFormat="1" ht="33" customHeight="1">
      <c r="A1711" s="35"/>
      <c r="B1711" s="36"/>
      <c r="C1711" s="234" t="s">
        <v>1742</v>
      </c>
      <c r="D1711" s="234" t="s">
        <v>218</v>
      </c>
      <c r="E1711" s="235" t="s">
        <v>2964</v>
      </c>
      <c r="F1711" s="236" t="s">
        <v>2965</v>
      </c>
      <c r="G1711" s="237" t="s">
        <v>273</v>
      </c>
      <c r="H1711" s="238">
        <v>1</v>
      </c>
      <c r="I1711" s="239"/>
      <c r="J1711" s="240">
        <f t="shared" si="190"/>
        <v>0</v>
      </c>
      <c r="K1711" s="236" t="s">
        <v>143</v>
      </c>
      <c r="L1711" s="241"/>
      <c r="M1711" s="242" t="s">
        <v>19</v>
      </c>
      <c r="N1711" s="243" t="s">
        <v>46</v>
      </c>
      <c r="O1711" s="65"/>
      <c r="P1711" s="197">
        <f t="shared" si="191"/>
        <v>0</v>
      </c>
      <c r="Q1711" s="197">
        <v>0</v>
      </c>
      <c r="R1711" s="197">
        <f t="shared" si="192"/>
        <v>0</v>
      </c>
      <c r="S1711" s="197">
        <v>0</v>
      </c>
      <c r="T1711" s="198">
        <f t="shared" si="193"/>
        <v>0</v>
      </c>
      <c r="U1711" s="35"/>
      <c r="V1711" s="35"/>
      <c r="W1711" s="35"/>
      <c r="X1711" s="35"/>
      <c r="Y1711" s="35"/>
      <c r="Z1711" s="35"/>
      <c r="AA1711" s="35"/>
      <c r="AB1711" s="35"/>
      <c r="AC1711" s="35"/>
      <c r="AD1711" s="35"/>
      <c r="AE1711" s="35"/>
      <c r="AR1711" s="199" t="s">
        <v>983</v>
      </c>
      <c r="AT1711" s="199" t="s">
        <v>218</v>
      </c>
      <c r="AU1711" s="199" t="s">
        <v>85</v>
      </c>
      <c r="AY1711" s="18" t="s">
        <v>137</v>
      </c>
      <c r="BE1711" s="200">
        <f t="shared" si="194"/>
        <v>0</v>
      </c>
      <c r="BF1711" s="200">
        <f t="shared" si="195"/>
        <v>0</v>
      </c>
      <c r="BG1711" s="200">
        <f t="shared" si="196"/>
        <v>0</v>
      </c>
      <c r="BH1711" s="200">
        <f t="shared" si="197"/>
        <v>0</v>
      </c>
      <c r="BI1711" s="200">
        <f t="shared" si="198"/>
        <v>0</v>
      </c>
      <c r="BJ1711" s="18" t="s">
        <v>83</v>
      </c>
      <c r="BK1711" s="200">
        <f t="shared" si="199"/>
        <v>0</v>
      </c>
      <c r="BL1711" s="18" t="s">
        <v>268</v>
      </c>
      <c r="BM1711" s="199" t="s">
        <v>2966</v>
      </c>
    </row>
    <row r="1712" spans="1:65" s="2" customFormat="1" ht="33" customHeight="1">
      <c r="A1712" s="35"/>
      <c r="B1712" s="36"/>
      <c r="C1712" s="234" t="s">
        <v>2967</v>
      </c>
      <c r="D1712" s="234" t="s">
        <v>218</v>
      </c>
      <c r="E1712" s="235" t="s">
        <v>2968</v>
      </c>
      <c r="F1712" s="236" t="s">
        <v>2969</v>
      </c>
      <c r="G1712" s="237" t="s">
        <v>273</v>
      </c>
      <c r="H1712" s="238">
        <v>1</v>
      </c>
      <c r="I1712" s="239"/>
      <c r="J1712" s="240">
        <f t="shared" si="190"/>
        <v>0</v>
      </c>
      <c r="K1712" s="236" t="s">
        <v>143</v>
      </c>
      <c r="L1712" s="241"/>
      <c r="M1712" s="242" t="s">
        <v>19</v>
      </c>
      <c r="N1712" s="243" t="s">
        <v>46</v>
      </c>
      <c r="O1712" s="65"/>
      <c r="P1712" s="197">
        <f t="shared" si="191"/>
        <v>0</v>
      </c>
      <c r="Q1712" s="197">
        <v>0</v>
      </c>
      <c r="R1712" s="197">
        <f t="shared" si="192"/>
        <v>0</v>
      </c>
      <c r="S1712" s="197">
        <v>0</v>
      </c>
      <c r="T1712" s="198">
        <f t="shared" si="193"/>
        <v>0</v>
      </c>
      <c r="U1712" s="35"/>
      <c r="V1712" s="35"/>
      <c r="W1712" s="35"/>
      <c r="X1712" s="35"/>
      <c r="Y1712" s="35"/>
      <c r="Z1712" s="35"/>
      <c r="AA1712" s="35"/>
      <c r="AB1712" s="35"/>
      <c r="AC1712" s="35"/>
      <c r="AD1712" s="35"/>
      <c r="AE1712" s="35"/>
      <c r="AR1712" s="199" t="s">
        <v>983</v>
      </c>
      <c r="AT1712" s="199" t="s">
        <v>218</v>
      </c>
      <c r="AU1712" s="199" t="s">
        <v>85</v>
      </c>
      <c r="AY1712" s="18" t="s">
        <v>137</v>
      </c>
      <c r="BE1712" s="200">
        <f t="shared" si="194"/>
        <v>0</v>
      </c>
      <c r="BF1712" s="200">
        <f t="shared" si="195"/>
        <v>0</v>
      </c>
      <c r="BG1712" s="200">
        <f t="shared" si="196"/>
        <v>0</v>
      </c>
      <c r="BH1712" s="200">
        <f t="shared" si="197"/>
        <v>0</v>
      </c>
      <c r="BI1712" s="200">
        <f t="shared" si="198"/>
        <v>0</v>
      </c>
      <c r="BJ1712" s="18" t="s">
        <v>83</v>
      </c>
      <c r="BK1712" s="200">
        <f t="shared" si="199"/>
        <v>0</v>
      </c>
      <c r="BL1712" s="18" t="s">
        <v>268</v>
      </c>
      <c r="BM1712" s="199" t="s">
        <v>2970</v>
      </c>
    </row>
    <row r="1713" spans="1:65" s="2" customFormat="1" ht="16.5" customHeight="1">
      <c r="A1713" s="35"/>
      <c r="B1713" s="36"/>
      <c r="C1713" s="188" t="s">
        <v>1746</v>
      </c>
      <c r="D1713" s="188" t="s">
        <v>139</v>
      </c>
      <c r="E1713" s="189" t="s">
        <v>2971</v>
      </c>
      <c r="F1713" s="190" t="s">
        <v>2972</v>
      </c>
      <c r="G1713" s="191" t="s">
        <v>273</v>
      </c>
      <c r="H1713" s="192">
        <v>2</v>
      </c>
      <c r="I1713" s="193"/>
      <c r="J1713" s="194">
        <f t="shared" si="190"/>
        <v>0</v>
      </c>
      <c r="K1713" s="190" t="s">
        <v>143</v>
      </c>
      <c r="L1713" s="40"/>
      <c r="M1713" s="195" t="s">
        <v>19</v>
      </c>
      <c r="N1713" s="196" t="s">
        <v>46</v>
      </c>
      <c r="O1713" s="65"/>
      <c r="P1713" s="197">
        <f t="shared" si="191"/>
        <v>0</v>
      </c>
      <c r="Q1713" s="197">
        <v>0</v>
      </c>
      <c r="R1713" s="197">
        <f t="shared" si="192"/>
        <v>0</v>
      </c>
      <c r="S1713" s="197">
        <v>0</v>
      </c>
      <c r="T1713" s="198">
        <f t="shared" si="193"/>
        <v>0</v>
      </c>
      <c r="U1713" s="35"/>
      <c r="V1713" s="35"/>
      <c r="W1713" s="35"/>
      <c r="X1713" s="35"/>
      <c r="Y1713" s="35"/>
      <c r="Z1713" s="35"/>
      <c r="AA1713" s="35"/>
      <c r="AB1713" s="35"/>
      <c r="AC1713" s="35"/>
      <c r="AD1713" s="35"/>
      <c r="AE1713" s="35"/>
      <c r="AR1713" s="199" t="s">
        <v>268</v>
      </c>
      <c r="AT1713" s="199" t="s">
        <v>139</v>
      </c>
      <c r="AU1713" s="199" t="s">
        <v>85</v>
      </c>
      <c r="AY1713" s="18" t="s">
        <v>137</v>
      </c>
      <c r="BE1713" s="200">
        <f t="shared" si="194"/>
        <v>0</v>
      </c>
      <c r="BF1713" s="200">
        <f t="shared" si="195"/>
        <v>0</v>
      </c>
      <c r="BG1713" s="200">
        <f t="shared" si="196"/>
        <v>0</v>
      </c>
      <c r="BH1713" s="200">
        <f t="shared" si="197"/>
        <v>0</v>
      </c>
      <c r="BI1713" s="200">
        <f t="shared" si="198"/>
        <v>0</v>
      </c>
      <c r="BJ1713" s="18" t="s">
        <v>83</v>
      </c>
      <c r="BK1713" s="200">
        <f t="shared" si="199"/>
        <v>0</v>
      </c>
      <c r="BL1713" s="18" t="s">
        <v>268</v>
      </c>
      <c r="BM1713" s="199" t="s">
        <v>2973</v>
      </c>
    </row>
    <row r="1714" spans="1:65" s="2" customFormat="1" ht="111.75" customHeight="1">
      <c r="A1714" s="35"/>
      <c r="B1714" s="36"/>
      <c r="C1714" s="234" t="s">
        <v>2974</v>
      </c>
      <c r="D1714" s="234" t="s">
        <v>218</v>
      </c>
      <c r="E1714" s="235" t="s">
        <v>2975</v>
      </c>
      <c r="F1714" s="236" t="s">
        <v>2976</v>
      </c>
      <c r="G1714" s="237" t="s">
        <v>19</v>
      </c>
      <c r="H1714" s="238">
        <v>2</v>
      </c>
      <c r="I1714" s="239"/>
      <c r="J1714" s="240">
        <f t="shared" si="190"/>
        <v>0</v>
      </c>
      <c r="K1714" s="236" t="s">
        <v>19</v>
      </c>
      <c r="L1714" s="241"/>
      <c r="M1714" s="242" t="s">
        <v>19</v>
      </c>
      <c r="N1714" s="243" t="s">
        <v>46</v>
      </c>
      <c r="O1714" s="65"/>
      <c r="P1714" s="197">
        <f t="shared" si="191"/>
        <v>0</v>
      </c>
      <c r="Q1714" s="197">
        <v>0</v>
      </c>
      <c r="R1714" s="197">
        <f t="shared" si="192"/>
        <v>0</v>
      </c>
      <c r="S1714" s="197">
        <v>0</v>
      </c>
      <c r="T1714" s="198">
        <f t="shared" si="193"/>
        <v>0</v>
      </c>
      <c r="U1714" s="35"/>
      <c r="V1714" s="35"/>
      <c r="W1714" s="35"/>
      <c r="X1714" s="35"/>
      <c r="Y1714" s="35"/>
      <c r="Z1714" s="35"/>
      <c r="AA1714" s="35"/>
      <c r="AB1714" s="35"/>
      <c r="AC1714" s="35"/>
      <c r="AD1714" s="35"/>
      <c r="AE1714" s="35"/>
      <c r="AR1714" s="199" t="s">
        <v>983</v>
      </c>
      <c r="AT1714" s="199" t="s">
        <v>218</v>
      </c>
      <c r="AU1714" s="199" t="s">
        <v>85</v>
      </c>
      <c r="AY1714" s="18" t="s">
        <v>137</v>
      </c>
      <c r="BE1714" s="200">
        <f t="shared" si="194"/>
        <v>0</v>
      </c>
      <c r="BF1714" s="200">
        <f t="shared" si="195"/>
        <v>0</v>
      </c>
      <c r="BG1714" s="200">
        <f t="shared" si="196"/>
        <v>0</v>
      </c>
      <c r="BH1714" s="200">
        <f t="shared" si="197"/>
        <v>0</v>
      </c>
      <c r="BI1714" s="200">
        <f t="shared" si="198"/>
        <v>0</v>
      </c>
      <c r="BJ1714" s="18" t="s">
        <v>83</v>
      </c>
      <c r="BK1714" s="200">
        <f t="shared" si="199"/>
        <v>0</v>
      </c>
      <c r="BL1714" s="18" t="s">
        <v>268</v>
      </c>
      <c r="BM1714" s="199" t="s">
        <v>2977</v>
      </c>
    </row>
    <row r="1715" spans="1:65" s="2" customFormat="1" ht="16.5" customHeight="1">
      <c r="A1715" s="35"/>
      <c r="B1715" s="36"/>
      <c r="C1715" s="188" t="s">
        <v>1749</v>
      </c>
      <c r="D1715" s="188" t="s">
        <v>139</v>
      </c>
      <c r="E1715" s="189" t="s">
        <v>2978</v>
      </c>
      <c r="F1715" s="190" t="s">
        <v>2979</v>
      </c>
      <c r="G1715" s="191" t="s">
        <v>273</v>
      </c>
      <c r="H1715" s="192">
        <v>60</v>
      </c>
      <c r="I1715" s="193"/>
      <c r="J1715" s="194">
        <f t="shared" si="190"/>
        <v>0</v>
      </c>
      <c r="K1715" s="190" t="s">
        <v>19</v>
      </c>
      <c r="L1715" s="40"/>
      <c r="M1715" s="195" t="s">
        <v>19</v>
      </c>
      <c r="N1715" s="196" t="s">
        <v>46</v>
      </c>
      <c r="O1715" s="65"/>
      <c r="P1715" s="197">
        <f t="shared" si="191"/>
        <v>0</v>
      </c>
      <c r="Q1715" s="197">
        <v>0</v>
      </c>
      <c r="R1715" s="197">
        <f t="shared" si="192"/>
        <v>0</v>
      </c>
      <c r="S1715" s="197">
        <v>0</v>
      </c>
      <c r="T1715" s="198">
        <f t="shared" si="193"/>
        <v>0</v>
      </c>
      <c r="U1715" s="35"/>
      <c r="V1715" s="35"/>
      <c r="W1715" s="35"/>
      <c r="X1715" s="35"/>
      <c r="Y1715" s="35"/>
      <c r="Z1715" s="35"/>
      <c r="AA1715" s="35"/>
      <c r="AB1715" s="35"/>
      <c r="AC1715" s="35"/>
      <c r="AD1715" s="35"/>
      <c r="AE1715" s="35"/>
      <c r="AR1715" s="199" t="s">
        <v>268</v>
      </c>
      <c r="AT1715" s="199" t="s">
        <v>139</v>
      </c>
      <c r="AU1715" s="199" t="s">
        <v>85</v>
      </c>
      <c r="AY1715" s="18" t="s">
        <v>137</v>
      </c>
      <c r="BE1715" s="200">
        <f t="shared" si="194"/>
        <v>0</v>
      </c>
      <c r="BF1715" s="200">
        <f t="shared" si="195"/>
        <v>0</v>
      </c>
      <c r="BG1715" s="200">
        <f t="shared" si="196"/>
        <v>0</v>
      </c>
      <c r="BH1715" s="200">
        <f t="shared" si="197"/>
        <v>0</v>
      </c>
      <c r="BI1715" s="200">
        <f t="shared" si="198"/>
        <v>0</v>
      </c>
      <c r="BJ1715" s="18" t="s">
        <v>83</v>
      </c>
      <c r="BK1715" s="200">
        <f t="shared" si="199"/>
        <v>0</v>
      </c>
      <c r="BL1715" s="18" t="s">
        <v>268</v>
      </c>
      <c r="BM1715" s="199" t="s">
        <v>2980</v>
      </c>
    </row>
    <row r="1716" spans="1:65" s="2" customFormat="1" ht="21.75" customHeight="1">
      <c r="A1716" s="35"/>
      <c r="B1716" s="36"/>
      <c r="C1716" s="234" t="s">
        <v>2981</v>
      </c>
      <c r="D1716" s="234" t="s">
        <v>218</v>
      </c>
      <c r="E1716" s="235" t="s">
        <v>2982</v>
      </c>
      <c r="F1716" s="236" t="s">
        <v>2983</v>
      </c>
      <c r="G1716" s="237" t="s">
        <v>273</v>
      </c>
      <c r="H1716" s="238">
        <v>12</v>
      </c>
      <c r="I1716" s="239"/>
      <c r="J1716" s="240">
        <f t="shared" si="190"/>
        <v>0</v>
      </c>
      <c r="K1716" s="236" t="s">
        <v>19</v>
      </c>
      <c r="L1716" s="241"/>
      <c r="M1716" s="242" t="s">
        <v>19</v>
      </c>
      <c r="N1716" s="243" t="s">
        <v>46</v>
      </c>
      <c r="O1716" s="65"/>
      <c r="P1716" s="197">
        <f t="shared" si="191"/>
        <v>0</v>
      </c>
      <c r="Q1716" s="197">
        <v>0</v>
      </c>
      <c r="R1716" s="197">
        <f t="shared" si="192"/>
        <v>0</v>
      </c>
      <c r="S1716" s="197">
        <v>0</v>
      </c>
      <c r="T1716" s="198">
        <f t="shared" si="193"/>
        <v>0</v>
      </c>
      <c r="U1716" s="35"/>
      <c r="V1716" s="35"/>
      <c r="W1716" s="35"/>
      <c r="X1716" s="35"/>
      <c r="Y1716" s="35"/>
      <c r="Z1716" s="35"/>
      <c r="AA1716" s="35"/>
      <c r="AB1716" s="35"/>
      <c r="AC1716" s="35"/>
      <c r="AD1716" s="35"/>
      <c r="AE1716" s="35"/>
      <c r="AR1716" s="199" t="s">
        <v>983</v>
      </c>
      <c r="AT1716" s="199" t="s">
        <v>218</v>
      </c>
      <c r="AU1716" s="199" t="s">
        <v>85</v>
      </c>
      <c r="AY1716" s="18" t="s">
        <v>137</v>
      </c>
      <c r="BE1716" s="200">
        <f t="shared" si="194"/>
        <v>0</v>
      </c>
      <c r="BF1716" s="200">
        <f t="shared" si="195"/>
        <v>0</v>
      </c>
      <c r="BG1716" s="200">
        <f t="shared" si="196"/>
        <v>0</v>
      </c>
      <c r="BH1716" s="200">
        <f t="shared" si="197"/>
        <v>0</v>
      </c>
      <c r="BI1716" s="200">
        <f t="shared" si="198"/>
        <v>0</v>
      </c>
      <c r="BJ1716" s="18" t="s">
        <v>83</v>
      </c>
      <c r="BK1716" s="200">
        <f t="shared" si="199"/>
        <v>0</v>
      </c>
      <c r="BL1716" s="18" t="s">
        <v>268</v>
      </c>
      <c r="BM1716" s="199" t="s">
        <v>2984</v>
      </c>
    </row>
    <row r="1717" spans="1:65" s="2" customFormat="1" ht="21.75" customHeight="1">
      <c r="A1717" s="35"/>
      <c r="B1717" s="36"/>
      <c r="C1717" s="234" t="s">
        <v>1753</v>
      </c>
      <c r="D1717" s="234" t="s">
        <v>218</v>
      </c>
      <c r="E1717" s="235" t="s">
        <v>2985</v>
      </c>
      <c r="F1717" s="236" t="s">
        <v>2986</v>
      </c>
      <c r="G1717" s="237" t="s">
        <v>273</v>
      </c>
      <c r="H1717" s="238">
        <v>8</v>
      </c>
      <c r="I1717" s="239"/>
      <c r="J1717" s="240">
        <f t="shared" si="190"/>
        <v>0</v>
      </c>
      <c r="K1717" s="236" t="s">
        <v>19</v>
      </c>
      <c r="L1717" s="241"/>
      <c r="M1717" s="242" t="s">
        <v>19</v>
      </c>
      <c r="N1717" s="243" t="s">
        <v>46</v>
      </c>
      <c r="O1717" s="65"/>
      <c r="P1717" s="197">
        <f t="shared" si="191"/>
        <v>0</v>
      </c>
      <c r="Q1717" s="197">
        <v>0</v>
      </c>
      <c r="R1717" s="197">
        <f t="shared" si="192"/>
        <v>0</v>
      </c>
      <c r="S1717" s="197">
        <v>0</v>
      </c>
      <c r="T1717" s="198">
        <f t="shared" si="193"/>
        <v>0</v>
      </c>
      <c r="U1717" s="35"/>
      <c r="V1717" s="35"/>
      <c r="W1717" s="35"/>
      <c r="X1717" s="35"/>
      <c r="Y1717" s="35"/>
      <c r="Z1717" s="35"/>
      <c r="AA1717" s="35"/>
      <c r="AB1717" s="35"/>
      <c r="AC1717" s="35"/>
      <c r="AD1717" s="35"/>
      <c r="AE1717" s="35"/>
      <c r="AR1717" s="199" t="s">
        <v>983</v>
      </c>
      <c r="AT1717" s="199" t="s">
        <v>218</v>
      </c>
      <c r="AU1717" s="199" t="s">
        <v>85</v>
      </c>
      <c r="AY1717" s="18" t="s">
        <v>137</v>
      </c>
      <c r="BE1717" s="200">
        <f t="shared" si="194"/>
        <v>0</v>
      </c>
      <c r="BF1717" s="200">
        <f t="shared" si="195"/>
        <v>0</v>
      </c>
      <c r="BG1717" s="200">
        <f t="shared" si="196"/>
        <v>0</v>
      </c>
      <c r="BH1717" s="200">
        <f t="shared" si="197"/>
        <v>0</v>
      </c>
      <c r="BI1717" s="200">
        <f t="shared" si="198"/>
        <v>0</v>
      </c>
      <c r="BJ1717" s="18" t="s">
        <v>83</v>
      </c>
      <c r="BK1717" s="200">
        <f t="shared" si="199"/>
        <v>0</v>
      </c>
      <c r="BL1717" s="18" t="s">
        <v>268</v>
      </c>
      <c r="BM1717" s="199" t="s">
        <v>2987</v>
      </c>
    </row>
    <row r="1718" spans="1:65" s="2" customFormat="1" ht="21.75" customHeight="1">
      <c r="A1718" s="35"/>
      <c r="B1718" s="36"/>
      <c r="C1718" s="234" t="s">
        <v>2988</v>
      </c>
      <c r="D1718" s="234" t="s">
        <v>218</v>
      </c>
      <c r="E1718" s="235" t="s">
        <v>2989</v>
      </c>
      <c r="F1718" s="236" t="s">
        <v>2990</v>
      </c>
      <c r="G1718" s="237" t="s">
        <v>273</v>
      </c>
      <c r="H1718" s="238">
        <v>35</v>
      </c>
      <c r="I1718" s="239"/>
      <c r="J1718" s="240">
        <f t="shared" si="190"/>
        <v>0</v>
      </c>
      <c r="K1718" s="236" t="s">
        <v>19</v>
      </c>
      <c r="L1718" s="241"/>
      <c r="M1718" s="242" t="s">
        <v>19</v>
      </c>
      <c r="N1718" s="243" t="s">
        <v>46</v>
      </c>
      <c r="O1718" s="65"/>
      <c r="P1718" s="197">
        <f t="shared" si="191"/>
        <v>0</v>
      </c>
      <c r="Q1718" s="197">
        <v>0</v>
      </c>
      <c r="R1718" s="197">
        <f t="shared" si="192"/>
        <v>0</v>
      </c>
      <c r="S1718" s="197">
        <v>0</v>
      </c>
      <c r="T1718" s="198">
        <f t="shared" si="193"/>
        <v>0</v>
      </c>
      <c r="U1718" s="35"/>
      <c r="V1718" s="35"/>
      <c r="W1718" s="35"/>
      <c r="X1718" s="35"/>
      <c r="Y1718" s="35"/>
      <c r="Z1718" s="35"/>
      <c r="AA1718" s="35"/>
      <c r="AB1718" s="35"/>
      <c r="AC1718" s="35"/>
      <c r="AD1718" s="35"/>
      <c r="AE1718" s="35"/>
      <c r="AR1718" s="199" t="s">
        <v>983</v>
      </c>
      <c r="AT1718" s="199" t="s">
        <v>218</v>
      </c>
      <c r="AU1718" s="199" t="s">
        <v>85</v>
      </c>
      <c r="AY1718" s="18" t="s">
        <v>137</v>
      </c>
      <c r="BE1718" s="200">
        <f t="shared" si="194"/>
        <v>0</v>
      </c>
      <c r="BF1718" s="200">
        <f t="shared" si="195"/>
        <v>0</v>
      </c>
      <c r="BG1718" s="200">
        <f t="shared" si="196"/>
        <v>0</v>
      </c>
      <c r="BH1718" s="200">
        <f t="shared" si="197"/>
        <v>0</v>
      </c>
      <c r="BI1718" s="200">
        <f t="shared" si="198"/>
        <v>0</v>
      </c>
      <c r="BJ1718" s="18" t="s">
        <v>83</v>
      </c>
      <c r="BK1718" s="200">
        <f t="shared" si="199"/>
        <v>0</v>
      </c>
      <c r="BL1718" s="18" t="s">
        <v>268</v>
      </c>
      <c r="BM1718" s="199" t="s">
        <v>2991</v>
      </c>
    </row>
    <row r="1719" spans="1:65" s="2" customFormat="1" ht="21.75" customHeight="1">
      <c r="A1719" s="35"/>
      <c r="B1719" s="36"/>
      <c r="C1719" s="234" t="s">
        <v>1756</v>
      </c>
      <c r="D1719" s="234" t="s">
        <v>218</v>
      </c>
      <c r="E1719" s="235" t="s">
        <v>2992</v>
      </c>
      <c r="F1719" s="236" t="s">
        <v>2993</v>
      </c>
      <c r="G1719" s="237" t="s">
        <v>273</v>
      </c>
      <c r="H1719" s="238">
        <v>5</v>
      </c>
      <c r="I1719" s="239"/>
      <c r="J1719" s="240">
        <f t="shared" si="190"/>
        <v>0</v>
      </c>
      <c r="K1719" s="236" t="s">
        <v>19</v>
      </c>
      <c r="L1719" s="241"/>
      <c r="M1719" s="242" t="s">
        <v>19</v>
      </c>
      <c r="N1719" s="243" t="s">
        <v>46</v>
      </c>
      <c r="O1719" s="65"/>
      <c r="P1719" s="197">
        <f t="shared" si="191"/>
        <v>0</v>
      </c>
      <c r="Q1719" s="197">
        <v>0</v>
      </c>
      <c r="R1719" s="197">
        <f t="shared" si="192"/>
        <v>0</v>
      </c>
      <c r="S1719" s="197">
        <v>0</v>
      </c>
      <c r="T1719" s="198">
        <f t="shared" si="193"/>
        <v>0</v>
      </c>
      <c r="U1719" s="35"/>
      <c r="V1719" s="35"/>
      <c r="W1719" s="35"/>
      <c r="X1719" s="35"/>
      <c r="Y1719" s="35"/>
      <c r="Z1719" s="35"/>
      <c r="AA1719" s="35"/>
      <c r="AB1719" s="35"/>
      <c r="AC1719" s="35"/>
      <c r="AD1719" s="35"/>
      <c r="AE1719" s="35"/>
      <c r="AR1719" s="199" t="s">
        <v>983</v>
      </c>
      <c r="AT1719" s="199" t="s">
        <v>218</v>
      </c>
      <c r="AU1719" s="199" t="s">
        <v>85</v>
      </c>
      <c r="AY1719" s="18" t="s">
        <v>137</v>
      </c>
      <c r="BE1719" s="200">
        <f t="shared" si="194"/>
        <v>0</v>
      </c>
      <c r="BF1719" s="200">
        <f t="shared" si="195"/>
        <v>0</v>
      </c>
      <c r="BG1719" s="200">
        <f t="shared" si="196"/>
        <v>0</v>
      </c>
      <c r="BH1719" s="200">
        <f t="shared" si="197"/>
        <v>0</v>
      </c>
      <c r="BI1719" s="200">
        <f t="shared" si="198"/>
        <v>0</v>
      </c>
      <c r="BJ1719" s="18" t="s">
        <v>83</v>
      </c>
      <c r="BK1719" s="200">
        <f t="shared" si="199"/>
        <v>0</v>
      </c>
      <c r="BL1719" s="18" t="s">
        <v>268</v>
      </c>
      <c r="BM1719" s="199" t="s">
        <v>2994</v>
      </c>
    </row>
    <row r="1720" spans="1:65" s="2" customFormat="1" ht="16.5" customHeight="1">
      <c r="A1720" s="35"/>
      <c r="B1720" s="36"/>
      <c r="C1720" s="188" t="s">
        <v>2995</v>
      </c>
      <c r="D1720" s="188" t="s">
        <v>139</v>
      </c>
      <c r="E1720" s="189" t="s">
        <v>2996</v>
      </c>
      <c r="F1720" s="190" t="s">
        <v>2997</v>
      </c>
      <c r="G1720" s="191" t="s">
        <v>224</v>
      </c>
      <c r="H1720" s="192">
        <v>176</v>
      </c>
      <c r="I1720" s="193"/>
      <c r="J1720" s="194">
        <f t="shared" si="190"/>
        <v>0</v>
      </c>
      <c r="K1720" s="190" t="s">
        <v>19</v>
      </c>
      <c r="L1720" s="40"/>
      <c r="M1720" s="195" t="s">
        <v>19</v>
      </c>
      <c r="N1720" s="196" t="s">
        <v>46</v>
      </c>
      <c r="O1720" s="65"/>
      <c r="P1720" s="197">
        <f t="shared" si="191"/>
        <v>0</v>
      </c>
      <c r="Q1720" s="197">
        <v>0</v>
      </c>
      <c r="R1720" s="197">
        <f t="shared" si="192"/>
        <v>0</v>
      </c>
      <c r="S1720" s="197">
        <v>0</v>
      </c>
      <c r="T1720" s="198">
        <f t="shared" si="193"/>
        <v>0</v>
      </c>
      <c r="U1720" s="35"/>
      <c r="V1720" s="35"/>
      <c r="W1720" s="35"/>
      <c r="X1720" s="35"/>
      <c r="Y1720" s="35"/>
      <c r="Z1720" s="35"/>
      <c r="AA1720" s="35"/>
      <c r="AB1720" s="35"/>
      <c r="AC1720" s="35"/>
      <c r="AD1720" s="35"/>
      <c r="AE1720" s="35"/>
      <c r="AR1720" s="199" t="s">
        <v>268</v>
      </c>
      <c r="AT1720" s="199" t="s">
        <v>139</v>
      </c>
      <c r="AU1720" s="199" t="s">
        <v>85</v>
      </c>
      <c r="AY1720" s="18" t="s">
        <v>137</v>
      </c>
      <c r="BE1720" s="200">
        <f t="shared" si="194"/>
        <v>0</v>
      </c>
      <c r="BF1720" s="200">
        <f t="shared" si="195"/>
        <v>0</v>
      </c>
      <c r="BG1720" s="200">
        <f t="shared" si="196"/>
        <v>0</v>
      </c>
      <c r="BH1720" s="200">
        <f t="shared" si="197"/>
        <v>0</v>
      </c>
      <c r="BI1720" s="200">
        <f t="shared" si="198"/>
        <v>0</v>
      </c>
      <c r="BJ1720" s="18" t="s">
        <v>83</v>
      </c>
      <c r="BK1720" s="200">
        <f t="shared" si="199"/>
        <v>0</v>
      </c>
      <c r="BL1720" s="18" t="s">
        <v>268</v>
      </c>
      <c r="BM1720" s="199" t="s">
        <v>2998</v>
      </c>
    </row>
    <row r="1721" spans="1:65" s="2" customFormat="1" ht="16.5" customHeight="1">
      <c r="A1721" s="35"/>
      <c r="B1721" s="36"/>
      <c r="C1721" s="234" t="s">
        <v>1760</v>
      </c>
      <c r="D1721" s="234" t="s">
        <v>218</v>
      </c>
      <c r="E1721" s="235" t="s">
        <v>2999</v>
      </c>
      <c r="F1721" s="236" t="s">
        <v>3000</v>
      </c>
      <c r="G1721" s="237" t="s">
        <v>1229</v>
      </c>
      <c r="H1721" s="238">
        <v>109</v>
      </c>
      <c r="I1721" s="239"/>
      <c r="J1721" s="240">
        <f t="shared" si="190"/>
        <v>0</v>
      </c>
      <c r="K1721" s="236" t="s">
        <v>143</v>
      </c>
      <c r="L1721" s="241"/>
      <c r="M1721" s="242" t="s">
        <v>19</v>
      </c>
      <c r="N1721" s="243" t="s">
        <v>46</v>
      </c>
      <c r="O1721" s="65"/>
      <c r="P1721" s="197">
        <f t="shared" si="191"/>
        <v>0</v>
      </c>
      <c r="Q1721" s="197">
        <v>0</v>
      </c>
      <c r="R1721" s="197">
        <f t="shared" si="192"/>
        <v>0</v>
      </c>
      <c r="S1721" s="197">
        <v>0</v>
      </c>
      <c r="T1721" s="198">
        <f t="shared" si="193"/>
        <v>0</v>
      </c>
      <c r="U1721" s="35"/>
      <c r="V1721" s="35"/>
      <c r="W1721" s="35"/>
      <c r="X1721" s="35"/>
      <c r="Y1721" s="35"/>
      <c r="Z1721" s="35"/>
      <c r="AA1721" s="35"/>
      <c r="AB1721" s="35"/>
      <c r="AC1721" s="35"/>
      <c r="AD1721" s="35"/>
      <c r="AE1721" s="35"/>
      <c r="AR1721" s="199" t="s">
        <v>983</v>
      </c>
      <c r="AT1721" s="199" t="s">
        <v>218</v>
      </c>
      <c r="AU1721" s="199" t="s">
        <v>85</v>
      </c>
      <c r="AY1721" s="18" t="s">
        <v>137</v>
      </c>
      <c r="BE1721" s="200">
        <f t="shared" si="194"/>
        <v>0</v>
      </c>
      <c r="BF1721" s="200">
        <f t="shared" si="195"/>
        <v>0</v>
      </c>
      <c r="BG1721" s="200">
        <f t="shared" si="196"/>
        <v>0</v>
      </c>
      <c r="BH1721" s="200">
        <f t="shared" si="197"/>
        <v>0</v>
      </c>
      <c r="BI1721" s="200">
        <f t="shared" si="198"/>
        <v>0</v>
      </c>
      <c r="BJ1721" s="18" t="s">
        <v>83</v>
      </c>
      <c r="BK1721" s="200">
        <f t="shared" si="199"/>
        <v>0</v>
      </c>
      <c r="BL1721" s="18" t="s">
        <v>268</v>
      </c>
      <c r="BM1721" s="199" t="s">
        <v>3001</v>
      </c>
    </row>
    <row r="1722" spans="1:65" s="2" customFormat="1" ht="16.5" customHeight="1">
      <c r="A1722" s="35"/>
      <c r="B1722" s="36"/>
      <c r="C1722" s="188" t="s">
        <v>3002</v>
      </c>
      <c r="D1722" s="188" t="s">
        <v>139</v>
      </c>
      <c r="E1722" s="189" t="s">
        <v>3003</v>
      </c>
      <c r="F1722" s="190" t="s">
        <v>3004</v>
      </c>
      <c r="G1722" s="191" t="s">
        <v>224</v>
      </c>
      <c r="H1722" s="192">
        <v>260</v>
      </c>
      <c r="I1722" s="193"/>
      <c r="J1722" s="194">
        <f t="shared" si="190"/>
        <v>0</v>
      </c>
      <c r="K1722" s="190" t="s">
        <v>19</v>
      </c>
      <c r="L1722" s="40"/>
      <c r="M1722" s="195" t="s">
        <v>19</v>
      </c>
      <c r="N1722" s="196" t="s">
        <v>46</v>
      </c>
      <c r="O1722" s="65"/>
      <c r="P1722" s="197">
        <f t="shared" si="191"/>
        <v>0</v>
      </c>
      <c r="Q1722" s="197">
        <v>0</v>
      </c>
      <c r="R1722" s="197">
        <f t="shared" si="192"/>
        <v>0</v>
      </c>
      <c r="S1722" s="197">
        <v>0</v>
      </c>
      <c r="T1722" s="198">
        <f t="shared" si="193"/>
        <v>0</v>
      </c>
      <c r="U1722" s="35"/>
      <c r="V1722" s="35"/>
      <c r="W1722" s="35"/>
      <c r="X1722" s="35"/>
      <c r="Y1722" s="35"/>
      <c r="Z1722" s="35"/>
      <c r="AA1722" s="35"/>
      <c r="AB1722" s="35"/>
      <c r="AC1722" s="35"/>
      <c r="AD1722" s="35"/>
      <c r="AE1722" s="35"/>
      <c r="AR1722" s="199" t="s">
        <v>268</v>
      </c>
      <c r="AT1722" s="199" t="s">
        <v>139</v>
      </c>
      <c r="AU1722" s="199" t="s">
        <v>85</v>
      </c>
      <c r="AY1722" s="18" t="s">
        <v>137</v>
      </c>
      <c r="BE1722" s="200">
        <f t="shared" si="194"/>
        <v>0</v>
      </c>
      <c r="BF1722" s="200">
        <f t="shared" si="195"/>
        <v>0</v>
      </c>
      <c r="BG1722" s="200">
        <f t="shared" si="196"/>
        <v>0</v>
      </c>
      <c r="BH1722" s="200">
        <f t="shared" si="197"/>
        <v>0</v>
      </c>
      <c r="BI1722" s="200">
        <f t="shared" si="198"/>
        <v>0</v>
      </c>
      <c r="BJ1722" s="18" t="s">
        <v>83</v>
      </c>
      <c r="BK1722" s="200">
        <f t="shared" si="199"/>
        <v>0</v>
      </c>
      <c r="BL1722" s="18" t="s">
        <v>268</v>
      </c>
      <c r="BM1722" s="199" t="s">
        <v>3005</v>
      </c>
    </row>
    <row r="1723" spans="1:65" s="2" customFormat="1" ht="16.5" customHeight="1">
      <c r="A1723" s="35"/>
      <c r="B1723" s="36"/>
      <c r="C1723" s="234" t="s">
        <v>1763</v>
      </c>
      <c r="D1723" s="234" t="s">
        <v>218</v>
      </c>
      <c r="E1723" s="235" t="s">
        <v>3006</v>
      </c>
      <c r="F1723" s="236" t="s">
        <v>3007</v>
      </c>
      <c r="G1723" s="237" t="s">
        <v>1229</v>
      </c>
      <c r="H1723" s="238">
        <v>40</v>
      </c>
      <c r="I1723" s="239"/>
      <c r="J1723" s="240">
        <f t="shared" si="190"/>
        <v>0</v>
      </c>
      <c r="K1723" s="236" t="s">
        <v>19</v>
      </c>
      <c r="L1723" s="241"/>
      <c r="M1723" s="242" t="s">
        <v>19</v>
      </c>
      <c r="N1723" s="243" t="s">
        <v>46</v>
      </c>
      <c r="O1723" s="65"/>
      <c r="P1723" s="197">
        <f t="shared" si="191"/>
        <v>0</v>
      </c>
      <c r="Q1723" s="197">
        <v>0</v>
      </c>
      <c r="R1723" s="197">
        <f t="shared" si="192"/>
        <v>0</v>
      </c>
      <c r="S1723" s="197">
        <v>0</v>
      </c>
      <c r="T1723" s="198">
        <f t="shared" si="193"/>
        <v>0</v>
      </c>
      <c r="U1723" s="35"/>
      <c r="V1723" s="35"/>
      <c r="W1723" s="35"/>
      <c r="X1723" s="35"/>
      <c r="Y1723" s="35"/>
      <c r="Z1723" s="35"/>
      <c r="AA1723" s="35"/>
      <c r="AB1723" s="35"/>
      <c r="AC1723" s="35"/>
      <c r="AD1723" s="35"/>
      <c r="AE1723" s="35"/>
      <c r="AR1723" s="199" t="s">
        <v>983</v>
      </c>
      <c r="AT1723" s="199" t="s">
        <v>218</v>
      </c>
      <c r="AU1723" s="199" t="s">
        <v>85</v>
      </c>
      <c r="AY1723" s="18" t="s">
        <v>137</v>
      </c>
      <c r="BE1723" s="200">
        <f t="shared" si="194"/>
        <v>0</v>
      </c>
      <c r="BF1723" s="200">
        <f t="shared" si="195"/>
        <v>0</v>
      </c>
      <c r="BG1723" s="200">
        <f t="shared" si="196"/>
        <v>0</v>
      </c>
      <c r="BH1723" s="200">
        <f t="shared" si="197"/>
        <v>0</v>
      </c>
      <c r="BI1723" s="200">
        <f t="shared" si="198"/>
        <v>0</v>
      </c>
      <c r="BJ1723" s="18" t="s">
        <v>83</v>
      </c>
      <c r="BK1723" s="200">
        <f t="shared" si="199"/>
        <v>0</v>
      </c>
      <c r="BL1723" s="18" t="s">
        <v>268</v>
      </c>
      <c r="BM1723" s="199" t="s">
        <v>3008</v>
      </c>
    </row>
    <row r="1724" spans="1:65" s="2" customFormat="1" ht="16.5" customHeight="1">
      <c r="A1724" s="35"/>
      <c r="B1724" s="36"/>
      <c r="C1724" s="234" t="s">
        <v>3009</v>
      </c>
      <c r="D1724" s="234" t="s">
        <v>218</v>
      </c>
      <c r="E1724" s="235" t="s">
        <v>3010</v>
      </c>
      <c r="F1724" s="236" t="s">
        <v>3011</v>
      </c>
      <c r="G1724" s="237" t="s">
        <v>273</v>
      </c>
      <c r="H1724" s="238">
        <v>200</v>
      </c>
      <c r="I1724" s="239"/>
      <c r="J1724" s="240">
        <f aca="true" t="shared" si="200" ref="J1724:J1755">ROUND(I1724*H1724,2)</f>
        <v>0</v>
      </c>
      <c r="K1724" s="236" t="s">
        <v>19</v>
      </c>
      <c r="L1724" s="241"/>
      <c r="M1724" s="242" t="s">
        <v>19</v>
      </c>
      <c r="N1724" s="243" t="s">
        <v>46</v>
      </c>
      <c r="O1724" s="65"/>
      <c r="P1724" s="197">
        <f aca="true" t="shared" si="201" ref="P1724:P1755">O1724*H1724</f>
        <v>0</v>
      </c>
      <c r="Q1724" s="197">
        <v>0</v>
      </c>
      <c r="R1724" s="197">
        <f aca="true" t="shared" si="202" ref="R1724:R1755">Q1724*H1724</f>
        <v>0</v>
      </c>
      <c r="S1724" s="197">
        <v>0</v>
      </c>
      <c r="T1724" s="198">
        <f aca="true" t="shared" si="203" ref="T1724:T1755">S1724*H1724</f>
        <v>0</v>
      </c>
      <c r="U1724" s="35"/>
      <c r="V1724" s="35"/>
      <c r="W1724" s="35"/>
      <c r="X1724" s="35"/>
      <c r="Y1724" s="35"/>
      <c r="Z1724" s="35"/>
      <c r="AA1724" s="35"/>
      <c r="AB1724" s="35"/>
      <c r="AC1724" s="35"/>
      <c r="AD1724" s="35"/>
      <c r="AE1724" s="35"/>
      <c r="AR1724" s="199" t="s">
        <v>983</v>
      </c>
      <c r="AT1724" s="199" t="s">
        <v>218</v>
      </c>
      <c r="AU1724" s="199" t="s">
        <v>85</v>
      </c>
      <c r="AY1724" s="18" t="s">
        <v>137</v>
      </c>
      <c r="BE1724" s="200">
        <f aca="true" t="shared" si="204" ref="BE1724:BE1745">IF(N1724="základní",J1724,0)</f>
        <v>0</v>
      </c>
      <c r="BF1724" s="200">
        <f aca="true" t="shared" si="205" ref="BF1724:BF1745">IF(N1724="snížená",J1724,0)</f>
        <v>0</v>
      </c>
      <c r="BG1724" s="200">
        <f aca="true" t="shared" si="206" ref="BG1724:BG1745">IF(N1724="zákl. přenesená",J1724,0)</f>
        <v>0</v>
      </c>
      <c r="BH1724" s="200">
        <f aca="true" t="shared" si="207" ref="BH1724:BH1745">IF(N1724="sníž. přenesená",J1724,0)</f>
        <v>0</v>
      </c>
      <c r="BI1724" s="200">
        <f aca="true" t="shared" si="208" ref="BI1724:BI1745">IF(N1724="nulová",J1724,0)</f>
        <v>0</v>
      </c>
      <c r="BJ1724" s="18" t="s">
        <v>83</v>
      </c>
      <c r="BK1724" s="200">
        <f aca="true" t="shared" si="209" ref="BK1724:BK1745">ROUND(I1724*H1724,2)</f>
        <v>0</v>
      </c>
      <c r="BL1724" s="18" t="s">
        <v>268</v>
      </c>
      <c r="BM1724" s="199" t="s">
        <v>3012</v>
      </c>
    </row>
    <row r="1725" spans="1:65" s="2" customFormat="1" ht="16.5" customHeight="1">
      <c r="A1725" s="35"/>
      <c r="B1725" s="36"/>
      <c r="C1725" s="188" t="s">
        <v>1767</v>
      </c>
      <c r="D1725" s="188" t="s">
        <v>139</v>
      </c>
      <c r="E1725" s="189" t="s">
        <v>3013</v>
      </c>
      <c r="F1725" s="190" t="s">
        <v>3014</v>
      </c>
      <c r="G1725" s="191" t="s">
        <v>273</v>
      </c>
      <c r="H1725" s="192">
        <v>5</v>
      </c>
      <c r="I1725" s="193"/>
      <c r="J1725" s="194">
        <f t="shared" si="200"/>
        <v>0</v>
      </c>
      <c r="K1725" s="190" t="s">
        <v>143</v>
      </c>
      <c r="L1725" s="40"/>
      <c r="M1725" s="195" t="s">
        <v>19</v>
      </c>
      <c r="N1725" s="196" t="s">
        <v>46</v>
      </c>
      <c r="O1725" s="65"/>
      <c r="P1725" s="197">
        <f t="shared" si="201"/>
        <v>0</v>
      </c>
      <c r="Q1725" s="197">
        <v>0</v>
      </c>
      <c r="R1725" s="197">
        <f t="shared" si="202"/>
        <v>0</v>
      </c>
      <c r="S1725" s="197">
        <v>0</v>
      </c>
      <c r="T1725" s="198">
        <f t="shared" si="203"/>
        <v>0</v>
      </c>
      <c r="U1725" s="35"/>
      <c r="V1725" s="35"/>
      <c r="W1725" s="35"/>
      <c r="X1725" s="35"/>
      <c r="Y1725" s="35"/>
      <c r="Z1725" s="35"/>
      <c r="AA1725" s="35"/>
      <c r="AB1725" s="35"/>
      <c r="AC1725" s="35"/>
      <c r="AD1725" s="35"/>
      <c r="AE1725" s="35"/>
      <c r="AR1725" s="199" t="s">
        <v>268</v>
      </c>
      <c r="AT1725" s="199" t="s">
        <v>139</v>
      </c>
      <c r="AU1725" s="199" t="s">
        <v>85</v>
      </c>
      <c r="AY1725" s="18" t="s">
        <v>137</v>
      </c>
      <c r="BE1725" s="200">
        <f t="shared" si="204"/>
        <v>0</v>
      </c>
      <c r="BF1725" s="200">
        <f t="shared" si="205"/>
        <v>0</v>
      </c>
      <c r="BG1725" s="200">
        <f t="shared" si="206"/>
        <v>0</v>
      </c>
      <c r="BH1725" s="200">
        <f t="shared" si="207"/>
        <v>0</v>
      </c>
      <c r="BI1725" s="200">
        <f t="shared" si="208"/>
        <v>0</v>
      </c>
      <c r="BJ1725" s="18" t="s">
        <v>83</v>
      </c>
      <c r="BK1725" s="200">
        <f t="shared" si="209"/>
        <v>0</v>
      </c>
      <c r="BL1725" s="18" t="s">
        <v>268</v>
      </c>
      <c r="BM1725" s="199" t="s">
        <v>3015</v>
      </c>
    </row>
    <row r="1726" spans="1:65" s="2" customFormat="1" ht="21.75" customHeight="1">
      <c r="A1726" s="35"/>
      <c r="B1726" s="36"/>
      <c r="C1726" s="234" t="s">
        <v>3016</v>
      </c>
      <c r="D1726" s="234" t="s">
        <v>218</v>
      </c>
      <c r="E1726" s="235" t="s">
        <v>3017</v>
      </c>
      <c r="F1726" s="236" t="s">
        <v>3018</v>
      </c>
      <c r="G1726" s="237" t="s">
        <v>273</v>
      </c>
      <c r="H1726" s="238">
        <v>5</v>
      </c>
      <c r="I1726" s="239"/>
      <c r="J1726" s="240">
        <f t="shared" si="200"/>
        <v>0</v>
      </c>
      <c r="K1726" s="236" t="s">
        <v>143</v>
      </c>
      <c r="L1726" s="241"/>
      <c r="M1726" s="242" t="s">
        <v>19</v>
      </c>
      <c r="N1726" s="243" t="s">
        <v>46</v>
      </c>
      <c r="O1726" s="65"/>
      <c r="P1726" s="197">
        <f t="shared" si="201"/>
        <v>0</v>
      </c>
      <c r="Q1726" s="197">
        <v>0</v>
      </c>
      <c r="R1726" s="197">
        <f t="shared" si="202"/>
        <v>0</v>
      </c>
      <c r="S1726" s="197">
        <v>0</v>
      </c>
      <c r="T1726" s="198">
        <f t="shared" si="203"/>
        <v>0</v>
      </c>
      <c r="U1726" s="35"/>
      <c r="V1726" s="35"/>
      <c r="W1726" s="35"/>
      <c r="X1726" s="35"/>
      <c r="Y1726" s="35"/>
      <c r="Z1726" s="35"/>
      <c r="AA1726" s="35"/>
      <c r="AB1726" s="35"/>
      <c r="AC1726" s="35"/>
      <c r="AD1726" s="35"/>
      <c r="AE1726" s="35"/>
      <c r="AR1726" s="199" t="s">
        <v>983</v>
      </c>
      <c r="AT1726" s="199" t="s">
        <v>218</v>
      </c>
      <c r="AU1726" s="199" t="s">
        <v>85</v>
      </c>
      <c r="AY1726" s="18" t="s">
        <v>137</v>
      </c>
      <c r="BE1726" s="200">
        <f t="shared" si="204"/>
        <v>0</v>
      </c>
      <c r="BF1726" s="200">
        <f t="shared" si="205"/>
        <v>0</v>
      </c>
      <c r="BG1726" s="200">
        <f t="shared" si="206"/>
        <v>0</v>
      </c>
      <c r="BH1726" s="200">
        <f t="shared" si="207"/>
        <v>0</v>
      </c>
      <c r="BI1726" s="200">
        <f t="shared" si="208"/>
        <v>0</v>
      </c>
      <c r="BJ1726" s="18" t="s">
        <v>83</v>
      </c>
      <c r="BK1726" s="200">
        <f t="shared" si="209"/>
        <v>0</v>
      </c>
      <c r="BL1726" s="18" t="s">
        <v>268</v>
      </c>
      <c r="BM1726" s="199" t="s">
        <v>3019</v>
      </c>
    </row>
    <row r="1727" spans="1:65" s="2" customFormat="1" ht="16.5" customHeight="1">
      <c r="A1727" s="35"/>
      <c r="B1727" s="36"/>
      <c r="C1727" s="188" t="s">
        <v>1770</v>
      </c>
      <c r="D1727" s="188" t="s">
        <v>139</v>
      </c>
      <c r="E1727" s="189" t="s">
        <v>3020</v>
      </c>
      <c r="F1727" s="190" t="s">
        <v>3021</v>
      </c>
      <c r="G1727" s="191" t="s">
        <v>273</v>
      </c>
      <c r="H1727" s="192">
        <v>165</v>
      </c>
      <c r="I1727" s="193"/>
      <c r="J1727" s="194">
        <f t="shared" si="200"/>
        <v>0</v>
      </c>
      <c r="K1727" s="190" t="s">
        <v>19</v>
      </c>
      <c r="L1727" s="40"/>
      <c r="M1727" s="195" t="s">
        <v>19</v>
      </c>
      <c r="N1727" s="196" t="s">
        <v>46</v>
      </c>
      <c r="O1727" s="65"/>
      <c r="P1727" s="197">
        <f t="shared" si="201"/>
        <v>0</v>
      </c>
      <c r="Q1727" s="197">
        <v>0</v>
      </c>
      <c r="R1727" s="197">
        <f t="shared" si="202"/>
        <v>0</v>
      </c>
      <c r="S1727" s="197">
        <v>0</v>
      </c>
      <c r="T1727" s="198">
        <f t="shared" si="203"/>
        <v>0</v>
      </c>
      <c r="U1727" s="35"/>
      <c r="V1727" s="35"/>
      <c r="W1727" s="35"/>
      <c r="X1727" s="35"/>
      <c r="Y1727" s="35"/>
      <c r="Z1727" s="35"/>
      <c r="AA1727" s="35"/>
      <c r="AB1727" s="35"/>
      <c r="AC1727" s="35"/>
      <c r="AD1727" s="35"/>
      <c r="AE1727" s="35"/>
      <c r="AR1727" s="199" t="s">
        <v>268</v>
      </c>
      <c r="AT1727" s="199" t="s">
        <v>139</v>
      </c>
      <c r="AU1727" s="199" t="s">
        <v>85</v>
      </c>
      <c r="AY1727" s="18" t="s">
        <v>137</v>
      </c>
      <c r="BE1727" s="200">
        <f t="shared" si="204"/>
        <v>0</v>
      </c>
      <c r="BF1727" s="200">
        <f t="shared" si="205"/>
        <v>0</v>
      </c>
      <c r="BG1727" s="200">
        <f t="shared" si="206"/>
        <v>0</v>
      </c>
      <c r="BH1727" s="200">
        <f t="shared" si="207"/>
        <v>0</v>
      </c>
      <c r="BI1727" s="200">
        <f t="shared" si="208"/>
        <v>0</v>
      </c>
      <c r="BJ1727" s="18" t="s">
        <v>83</v>
      </c>
      <c r="BK1727" s="200">
        <f t="shared" si="209"/>
        <v>0</v>
      </c>
      <c r="BL1727" s="18" t="s">
        <v>268</v>
      </c>
      <c r="BM1727" s="199" t="s">
        <v>3022</v>
      </c>
    </row>
    <row r="1728" spans="1:65" s="2" customFormat="1" ht="16.5" customHeight="1">
      <c r="A1728" s="35"/>
      <c r="B1728" s="36"/>
      <c r="C1728" s="234" t="s">
        <v>3023</v>
      </c>
      <c r="D1728" s="234" t="s">
        <v>218</v>
      </c>
      <c r="E1728" s="235" t="s">
        <v>3024</v>
      </c>
      <c r="F1728" s="236" t="s">
        <v>3025</v>
      </c>
      <c r="G1728" s="237" t="s">
        <v>273</v>
      </c>
      <c r="H1728" s="238">
        <v>150</v>
      </c>
      <c r="I1728" s="239"/>
      <c r="J1728" s="240">
        <f t="shared" si="200"/>
        <v>0</v>
      </c>
      <c r="K1728" s="236" t="s">
        <v>19</v>
      </c>
      <c r="L1728" s="241"/>
      <c r="M1728" s="242" t="s">
        <v>19</v>
      </c>
      <c r="N1728" s="243" t="s">
        <v>46</v>
      </c>
      <c r="O1728" s="65"/>
      <c r="P1728" s="197">
        <f t="shared" si="201"/>
        <v>0</v>
      </c>
      <c r="Q1728" s="197">
        <v>0</v>
      </c>
      <c r="R1728" s="197">
        <f t="shared" si="202"/>
        <v>0</v>
      </c>
      <c r="S1728" s="197">
        <v>0</v>
      </c>
      <c r="T1728" s="198">
        <f t="shared" si="203"/>
        <v>0</v>
      </c>
      <c r="U1728" s="35"/>
      <c r="V1728" s="35"/>
      <c r="W1728" s="35"/>
      <c r="X1728" s="35"/>
      <c r="Y1728" s="35"/>
      <c r="Z1728" s="35"/>
      <c r="AA1728" s="35"/>
      <c r="AB1728" s="35"/>
      <c r="AC1728" s="35"/>
      <c r="AD1728" s="35"/>
      <c r="AE1728" s="35"/>
      <c r="AR1728" s="199" t="s">
        <v>983</v>
      </c>
      <c r="AT1728" s="199" t="s">
        <v>218</v>
      </c>
      <c r="AU1728" s="199" t="s">
        <v>85</v>
      </c>
      <c r="AY1728" s="18" t="s">
        <v>137</v>
      </c>
      <c r="BE1728" s="200">
        <f t="shared" si="204"/>
        <v>0</v>
      </c>
      <c r="BF1728" s="200">
        <f t="shared" si="205"/>
        <v>0</v>
      </c>
      <c r="BG1728" s="200">
        <f t="shared" si="206"/>
        <v>0</v>
      </c>
      <c r="BH1728" s="200">
        <f t="shared" si="207"/>
        <v>0</v>
      </c>
      <c r="BI1728" s="200">
        <f t="shared" si="208"/>
        <v>0</v>
      </c>
      <c r="BJ1728" s="18" t="s">
        <v>83</v>
      </c>
      <c r="BK1728" s="200">
        <f t="shared" si="209"/>
        <v>0</v>
      </c>
      <c r="BL1728" s="18" t="s">
        <v>268</v>
      </c>
      <c r="BM1728" s="199" t="s">
        <v>3026</v>
      </c>
    </row>
    <row r="1729" spans="1:65" s="2" customFormat="1" ht="16.5" customHeight="1">
      <c r="A1729" s="35"/>
      <c r="B1729" s="36"/>
      <c r="C1729" s="234" t="s">
        <v>1774</v>
      </c>
      <c r="D1729" s="234" t="s">
        <v>218</v>
      </c>
      <c r="E1729" s="235" t="s">
        <v>3027</v>
      </c>
      <c r="F1729" s="236" t="s">
        <v>3028</v>
      </c>
      <c r="G1729" s="237" t="s">
        <v>273</v>
      </c>
      <c r="H1729" s="238">
        <v>15</v>
      </c>
      <c r="I1729" s="239"/>
      <c r="J1729" s="240">
        <f t="shared" si="200"/>
        <v>0</v>
      </c>
      <c r="K1729" s="236" t="s">
        <v>19</v>
      </c>
      <c r="L1729" s="241"/>
      <c r="M1729" s="242" t="s">
        <v>19</v>
      </c>
      <c r="N1729" s="243" t="s">
        <v>46</v>
      </c>
      <c r="O1729" s="65"/>
      <c r="P1729" s="197">
        <f t="shared" si="201"/>
        <v>0</v>
      </c>
      <c r="Q1729" s="197">
        <v>0</v>
      </c>
      <c r="R1729" s="197">
        <f t="shared" si="202"/>
        <v>0</v>
      </c>
      <c r="S1729" s="197">
        <v>0</v>
      </c>
      <c r="T1729" s="198">
        <f t="shared" si="203"/>
        <v>0</v>
      </c>
      <c r="U1729" s="35"/>
      <c r="V1729" s="35"/>
      <c r="W1729" s="35"/>
      <c r="X1729" s="35"/>
      <c r="Y1729" s="35"/>
      <c r="Z1729" s="35"/>
      <c r="AA1729" s="35"/>
      <c r="AB1729" s="35"/>
      <c r="AC1729" s="35"/>
      <c r="AD1729" s="35"/>
      <c r="AE1729" s="35"/>
      <c r="AR1729" s="199" t="s">
        <v>983</v>
      </c>
      <c r="AT1729" s="199" t="s">
        <v>218</v>
      </c>
      <c r="AU1729" s="199" t="s">
        <v>85</v>
      </c>
      <c r="AY1729" s="18" t="s">
        <v>137</v>
      </c>
      <c r="BE1729" s="200">
        <f t="shared" si="204"/>
        <v>0</v>
      </c>
      <c r="BF1729" s="200">
        <f t="shared" si="205"/>
        <v>0</v>
      </c>
      <c r="BG1729" s="200">
        <f t="shared" si="206"/>
        <v>0</v>
      </c>
      <c r="BH1729" s="200">
        <f t="shared" si="207"/>
        <v>0</v>
      </c>
      <c r="BI1729" s="200">
        <f t="shared" si="208"/>
        <v>0</v>
      </c>
      <c r="BJ1729" s="18" t="s">
        <v>83</v>
      </c>
      <c r="BK1729" s="200">
        <f t="shared" si="209"/>
        <v>0</v>
      </c>
      <c r="BL1729" s="18" t="s">
        <v>268</v>
      </c>
      <c r="BM1729" s="199" t="s">
        <v>3029</v>
      </c>
    </row>
    <row r="1730" spans="1:65" s="2" customFormat="1" ht="16.5" customHeight="1">
      <c r="A1730" s="35"/>
      <c r="B1730" s="36"/>
      <c r="C1730" s="188" t="s">
        <v>3030</v>
      </c>
      <c r="D1730" s="188" t="s">
        <v>139</v>
      </c>
      <c r="E1730" s="189" t="s">
        <v>3031</v>
      </c>
      <c r="F1730" s="190" t="s">
        <v>3032</v>
      </c>
      <c r="G1730" s="191" t="s">
        <v>273</v>
      </c>
      <c r="H1730" s="192">
        <v>12</v>
      </c>
      <c r="I1730" s="193"/>
      <c r="J1730" s="194">
        <f t="shared" si="200"/>
        <v>0</v>
      </c>
      <c r="K1730" s="190" t="s">
        <v>19</v>
      </c>
      <c r="L1730" s="40"/>
      <c r="M1730" s="195" t="s">
        <v>19</v>
      </c>
      <c r="N1730" s="196" t="s">
        <v>46</v>
      </c>
      <c r="O1730" s="65"/>
      <c r="P1730" s="197">
        <f t="shared" si="201"/>
        <v>0</v>
      </c>
      <c r="Q1730" s="197">
        <v>0</v>
      </c>
      <c r="R1730" s="197">
        <f t="shared" si="202"/>
        <v>0</v>
      </c>
      <c r="S1730" s="197">
        <v>0</v>
      </c>
      <c r="T1730" s="198">
        <f t="shared" si="203"/>
        <v>0</v>
      </c>
      <c r="U1730" s="35"/>
      <c r="V1730" s="35"/>
      <c r="W1730" s="35"/>
      <c r="X1730" s="35"/>
      <c r="Y1730" s="35"/>
      <c r="Z1730" s="35"/>
      <c r="AA1730" s="35"/>
      <c r="AB1730" s="35"/>
      <c r="AC1730" s="35"/>
      <c r="AD1730" s="35"/>
      <c r="AE1730" s="35"/>
      <c r="AR1730" s="199" t="s">
        <v>268</v>
      </c>
      <c r="AT1730" s="199" t="s">
        <v>139</v>
      </c>
      <c r="AU1730" s="199" t="s">
        <v>85</v>
      </c>
      <c r="AY1730" s="18" t="s">
        <v>137</v>
      </c>
      <c r="BE1730" s="200">
        <f t="shared" si="204"/>
        <v>0</v>
      </c>
      <c r="BF1730" s="200">
        <f t="shared" si="205"/>
        <v>0</v>
      </c>
      <c r="BG1730" s="200">
        <f t="shared" si="206"/>
        <v>0</v>
      </c>
      <c r="BH1730" s="200">
        <f t="shared" si="207"/>
        <v>0</v>
      </c>
      <c r="BI1730" s="200">
        <f t="shared" si="208"/>
        <v>0</v>
      </c>
      <c r="BJ1730" s="18" t="s">
        <v>83</v>
      </c>
      <c r="BK1730" s="200">
        <f t="shared" si="209"/>
        <v>0</v>
      </c>
      <c r="BL1730" s="18" t="s">
        <v>268</v>
      </c>
      <c r="BM1730" s="199" t="s">
        <v>3033</v>
      </c>
    </row>
    <row r="1731" spans="1:65" s="2" customFormat="1" ht="16.5" customHeight="1">
      <c r="A1731" s="35"/>
      <c r="B1731" s="36"/>
      <c r="C1731" s="234" t="s">
        <v>1777</v>
      </c>
      <c r="D1731" s="234" t="s">
        <v>218</v>
      </c>
      <c r="E1731" s="235" t="s">
        <v>3034</v>
      </c>
      <c r="F1731" s="236" t="s">
        <v>3035</v>
      </c>
      <c r="G1731" s="237" t="s">
        <v>273</v>
      </c>
      <c r="H1731" s="238">
        <v>12</v>
      </c>
      <c r="I1731" s="239"/>
      <c r="J1731" s="240">
        <f t="shared" si="200"/>
        <v>0</v>
      </c>
      <c r="K1731" s="236" t="s">
        <v>19</v>
      </c>
      <c r="L1731" s="241"/>
      <c r="M1731" s="242" t="s">
        <v>19</v>
      </c>
      <c r="N1731" s="243" t="s">
        <v>46</v>
      </c>
      <c r="O1731" s="65"/>
      <c r="P1731" s="197">
        <f t="shared" si="201"/>
        <v>0</v>
      </c>
      <c r="Q1731" s="197">
        <v>0</v>
      </c>
      <c r="R1731" s="197">
        <f t="shared" si="202"/>
        <v>0</v>
      </c>
      <c r="S1731" s="197">
        <v>0</v>
      </c>
      <c r="T1731" s="198">
        <f t="shared" si="203"/>
        <v>0</v>
      </c>
      <c r="U1731" s="35"/>
      <c r="V1731" s="35"/>
      <c r="W1731" s="35"/>
      <c r="X1731" s="35"/>
      <c r="Y1731" s="35"/>
      <c r="Z1731" s="35"/>
      <c r="AA1731" s="35"/>
      <c r="AB1731" s="35"/>
      <c r="AC1731" s="35"/>
      <c r="AD1731" s="35"/>
      <c r="AE1731" s="35"/>
      <c r="AR1731" s="199" t="s">
        <v>983</v>
      </c>
      <c r="AT1731" s="199" t="s">
        <v>218</v>
      </c>
      <c r="AU1731" s="199" t="s">
        <v>85</v>
      </c>
      <c r="AY1731" s="18" t="s">
        <v>137</v>
      </c>
      <c r="BE1731" s="200">
        <f t="shared" si="204"/>
        <v>0</v>
      </c>
      <c r="BF1731" s="200">
        <f t="shared" si="205"/>
        <v>0</v>
      </c>
      <c r="BG1731" s="200">
        <f t="shared" si="206"/>
        <v>0</v>
      </c>
      <c r="BH1731" s="200">
        <f t="shared" si="207"/>
        <v>0</v>
      </c>
      <c r="BI1731" s="200">
        <f t="shared" si="208"/>
        <v>0</v>
      </c>
      <c r="BJ1731" s="18" t="s">
        <v>83</v>
      </c>
      <c r="BK1731" s="200">
        <f t="shared" si="209"/>
        <v>0</v>
      </c>
      <c r="BL1731" s="18" t="s">
        <v>268</v>
      </c>
      <c r="BM1731" s="199" t="s">
        <v>2336</v>
      </c>
    </row>
    <row r="1732" spans="1:65" s="2" customFormat="1" ht="16.5" customHeight="1">
      <c r="A1732" s="35"/>
      <c r="B1732" s="36"/>
      <c r="C1732" s="234" t="s">
        <v>3036</v>
      </c>
      <c r="D1732" s="234" t="s">
        <v>218</v>
      </c>
      <c r="E1732" s="235" t="s">
        <v>3037</v>
      </c>
      <c r="F1732" s="236" t="s">
        <v>3038</v>
      </c>
      <c r="G1732" s="237" t="s">
        <v>273</v>
      </c>
      <c r="H1732" s="238">
        <v>1</v>
      </c>
      <c r="I1732" s="239"/>
      <c r="J1732" s="240">
        <f t="shared" si="200"/>
        <v>0</v>
      </c>
      <c r="K1732" s="236" t="s">
        <v>19</v>
      </c>
      <c r="L1732" s="241"/>
      <c r="M1732" s="242" t="s">
        <v>19</v>
      </c>
      <c r="N1732" s="243" t="s">
        <v>46</v>
      </c>
      <c r="O1732" s="65"/>
      <c r="P1732" s="197">
        <f t="shared" si="201"/>
        <v>0</v>
      </c>
      <c r="Q1732" s="197">
        <v>0</v>
      </c>
      <c r="R1732" s="197">
        <f t="shared" si="202"/>
        <v>0</v>
      </c>
      <c r="S1732" s="197">
        <v>0</v>
      </c>
      <c r="T1732" s="198">
        <f t="shared" si="203"/>
        <v>0</v>
      </c>
      <c r="U1732" s="35"/>
      <c r="V1732" s="35"/>
      <c r="W1732" s="35"/>
      <c r="X1732" s="35"/>
      <c r="Y1732" s="35"/>
      <c r="Z1732" s="35"/>
      <c r="AA1732" s="35"/>
      <c r="AB1732" s="35"/>
      <c r="AC1732" s="35"/>
      <c r="AD1732" s="35"/>
      <c r="AE1732" s="35"/>
      <c r="AR1732" s="199" t="s">
        <v>983</v>
      </c>
      <c r="AT1732" s="199" t="s">
        <v>218</v>
      </c>
      <c r="AU1732" s="199" t="s">
        <v>85</v>
      </c>
      <c r="AY1732" s="18" t="s">
        <v>137</v>
      </c>
      <c r="BE1732" s="200">
        <f t="shared" si="204"/>
        <v>0</v>
      </c>
      <c r="BF1732" s="200">
        <f t="shared" si="205"/>
        <v>0</v>
      </c>
      <c r="BG1732" s="200">
        <f t="shared" si="206"/>
        <v>0</v>
      </c>
      <c r="BH1732" s="200">
        <f t="shared" si="207"/>
        <v>0</v>
      </c>
      <c r="BI1732" s="200">
        <f t="shared" si="208"/>
        <v>0</v>
      </c>
      <c r="BJ1732" s="18" t="s">
        <v>83</v>
      </c>
      <c r="BK1732" s="200">
        <f t="shared" si="209"/>
        <v>0</v>
      </c>
      <c r="BL1732" s="18" t="s">
        <v>268</v>
      </c>
      <c r="BM1732" s="199" t="s">
        <v>3039</v>
      </c>
    </row>
    <row r="1733" spans="1:65" s="2" customFormat="1" ht="16.5" customHeight="1">
      <c r="A1733" s="35"/>
      <c r="B1733" s="36"/>
      <c r="C1733" s="234" t="s">
        <v>1781</v>
      </c>
      <c r="D1733" s="234" t="s">
        <v>218</v>
      </c>
      <c r="E1733" s="235" t="s">
        <v>3040</v>
      </c>
      <c r="F1733" s="236" t="s">
        <v>3041</v>
      </c>
      <c r="G1733" s="237" t="s">
        <v>273</v>
      </c>
      <c r="H1733" s="238">
        <v>1</v>
      </c>
      <c r="I1733" s="239"/>
      <c r="J1733" s="240">
        <f t="shared" si="200"/>
        <v>0</v>
      </c>
      <c r="K1733" s="236" t="s">
        <v>19</v>
      </c>
      <c r="L1733" s="241"/>
      <c r="M1733" s="242" t="s">
        <v>19</v>
      </c>
      <c r="N1733" s="243" t="s">
        <v>46</v>
      </c>
      <c r="O1733" s="65"/>
      <c r="P1733" s="197">
        <f t="shared" si="201"/>
        <v>0</v>
      </c>
      <c r="Q1733" s="197">
        <v>0</v>
      </c>
      <c r="R1733" s="197">
        <f t="shared" si="202"/>
        <v>0</v>
      </c>
      <c r="S1733" s="197">
        <v>0</v>
      </c>
      <c r="T1733" s="198">
        <f t="shared" si="203"/>
        <v>0</v>
      </c>
      <c r="U1733" s="35"/>
      <c r="V1733" s="35"/>
      <c r="W1733" s="35"/>
      <c r="X1733" s="35"/>
      <c r="Y1733" s="35"/>
      <c r="Z1733" s="35"/>
      <c r="AA1733" s="35"/>
      <c r="AB1733" s="35"/>
      <c r="AC1733" s="35"/>
      <c r="AD1733" s="35"/>
      <c r="AE1733" s="35"/>
      <c r="AR1733" s="199" t="s">
        <v>983</v>
      </c>
      <c r="AT1733" s="199" t="s">
        <v>218</v>
      </c>
      <c r="AU1733" s="199" t="s">
        <v>85</v>
      </c>
      <c r="AY1733" s="18" t="s">
        <v>137</v>
      </c>
      <c r="BE1733" s="200">
        <f t="shared" si="204"/>
        <v>0</v>
      </c>
      <c r="BF1733" s="200">
        <f t="shared" si="205"/>
        <v>0</v>
      </c>
      <c r="BG1733" s="200">
        <f t="shared" si="206"/>
        <v>0</v>
      </c>
      <c r="BH1733" s="200">
        <f t="shared" si="207"/>
        <v>0</v>
      </c>
      <c r="BI1733" s="200">
        <f t="shared" si="208"/>
        <v>0</v>
      </c>
      <c r="BJ1733" s="18" t="s">
        <v>83</v>
      </c>
      <c r="BK1733" s="200">
        <f t="shared" si="209"/>
        <v>0</v>
      </c>
      <c r="BL1733" s="18" t="s">
        <v>268</v>
      </c>
      <c r="BM1733" s="199" t="s">
        <v>3042</v>
      </c>
    </row>
    <row r="1734" spans="1:65" s="2" customFormat="1" ht="16.5" customHeight="1">
      <c r="A1734" s="35"/>
      <c r="B1734" s="36"/>
      <c r="C1734" s="188" t="s">
        <v>3043</v>
      </c>
      <c r="D1734" s="188" t="s">
        <v>139</v>
      </c>
      <c r="E1734" s="189" t="s">
        <v>3044</v>
      </c>
      <c r="F1734" s="190" t="s">
        <v>3045</v>
      </c>
      <c r="G1734" s="191" t="s">
        <v>224</v>
      </c>
      <c r="H1734" s="192">
        <v>340</v>
      </c>
      <c r="I1734" s="193"/>
      <c r="J1734" s="194">
        <f t="shared" si="200"/>
        <v>0</v>
      </c>
      <c r="K1734" s="190" t="s">
        <v>19</v>
      </c>
      <c r="L1734" s="40"/>
      <c r="M1734" s="195" t="s">
        <v>19</v>
      </c>
      <c r="N1734" s="196" t="s">
        <v>46</v>
      </c>
      <c r="O1734" s="65"/>
      <c r="P1734" s="197">
        <f t="shared" si="201"/>
        <v>0</v>
      </c>
      <c r="Q1734" s="197">
        <v>0</v>
      </c>
      <c r="R1734" s="197">
        <f t="shared" si="202"/>
        <v>0</v>
      </c>
      <c r="S1734" s="197">
        <v>0</v>
      </c>
      <c r="T1734" s="198">
        <f t="shared" si="203"/>
        <v>0</v>
      </c>
      <c r="U1734" s="35"/>
      <c r="V1734" s="35"/>
      <c r="W1734" s="35"/>
      <c r="X1734" s="35"/>
      <c r="Y1734" s="35"/>
      <c r="Z1734" s="35"/>
      <c r="AA1734" s="35"/>
      <c r="AB1734" s="35"/>
      <c r="AC1734" s="35"/>
      <c r="AD1734" s="35"/>
      <c r="AE1734" s="35"/>
      <c r="AR1734" s="199" t="s">
        <v>268</v>
      </c>
      <c r="AT1734" s="199" t="s">
        <v>139</v>
      </c>
      <c r="AU1734" s="199" t="s">
        <v>85</v>
      </c>
      <c r="AY1734" s="18" t="s">
        <v>137</v>
      </c>
      <c r="BE1734" s="200">
        <f t="shared" si="204"/>
        <v>0</v>
      </c>
      <c r="BF1734" s="200">
        <f t="shared" si="205"/>
        <v>0</v>
      </c>
      <c r="BG1734" s="200">
        <f t="shared" si="206"/>
        <v>0</v>
      </c>
      <c r="BH1734" s="200">
        <f t="shared" si="207"/>
        <v>0</v>
      </c>
      <c r="BI1734" s="200">
        <f t="shared" si="208"/>
        <v>0</v>
      </c>
      <c r="BJ1734" s="18" t="s">
        <v>83</v>
      </c>
      <c r="BK1734" s="200">
        <f t="shared" si="209"/>
        <v>0</v>
      </c>
      <c r="BL1734" s="18" t="s">
        <v>268</v>
      </c>
      <c r="BM1734" s="199" t="s">
        <v>3046</v>
      </c>
    </row>
    <row r="1735" spans="1:65" s="2" customFormat="1" ht="16.5" customHeight="1">
      <c r="A1735" s="35"/>
      <c r="B1735" s="36"/>
      <c r="C1735" s="234" t="s">
        <v>1784</v>
      </c>
      <c r="D1735" s="234" t="s">
        <v>218</v>
      </c>
      <c r="E1735" s="235" t="s">
        <v>3047</v>
      </c>
      <c r="F1735" s="236" t="s">
        <v>3048</v>
      </c>
      <c r="G1735" s="237" t="s">
        <v>224</v>
      </c>
      <c r="H1735" s="238">
        <v>340</v>
      </c>
      <c r="I1735" s="239"/>
      <c r="J1735" s="240">
        <f t="shared" si="200"/>
        <v>0</v>
      </c>
      <c r="K1735" s="236" t="s">
        <v>143</v>
      </c>
      <c r="L1735" s="241"/>
      <c r="M1735" s="242" t="s">
        <v>19</v>
      </c>
      <c r="N1735" s="243" t="s">
        <v>46</v>
      </c>
      <c r="O1735" s="65"/>
      <c r="P1735" s="197">
        <f t="shared" si="201"/>
        <v>0</v>
      </c>
      <c r="Q1735" s="197">
        <v>0</v>
      </c>
      <c r="R1735" s="197">
        <f t="shared" si="202"/>
        <v>0</v>
      </c>
      <c r="S1735" s="197">
        <v>0</v>
      </c>
      <c r="T1735" s="198">
        <f t="shared" si="203"/>
        <v>0</v>
      </c>
      <c r="U1735" s="35"/>
      <c r="V1735" s="35"/>
      <c r="W1735" s="35"/>
      <c r="X1735" s="35"/>
      <c r="Y1735" s="35"/>
      <c r="Z1735" s="35"/>
      <c r="AA1735" s="35"/>
      <c r="AB1735" s="35"/>
      <c r="AC1735" s="35"/>
      <c r="AD1735" s="35"/>
      <c r="AE1735" s="35"/>
      <c r="AR1735" s="199" t="s">
        <v>983</v>
      </c>
      <c r="AT1735" s="199" t="s">
        <v>218</v>
      </c>
      <c r="AU1735" s="199" t="s">
        <v>85</v>
      </c>
      <c r="AY1735" s="18" t="s">
        <v>137</v>
      </c>
      <c r="BE1735" s="200">
        <f t="shared" si="204"/>
        <v>0</v>
      </c>
      <c r="BF1735" s="200">
        <f t="shared" si="205"/>
        <v>0</v>
      </c>
      <c r="BG1735" s="200">
        <f t="shared" si="206"/>
        <v>0</v>
      </c>
      <c r="BH1735" s="200">
        <f t="shared" si="207"/>
        <v>0</v>
      </c>
      <c r="BI1735" s="200">
        <f t="shared" si="208"/>
        <v>0</v>
      </c>
      <c r="BJ1735" s="18" t="s">
        <v>83</v>
      </c>
      <c r="BK1735" s="200">
        <f t="shared" si="209"/>
        <v>0</v>
      </c>
      <c r="BL1735" s="18" t="s">
        <v>268</v>
      </c>
      <c r="BM1735" s="199" t="s">
        <v>3049</v>
      </c>
    </row>
    <row r="1736" spans="1:65" s="2" customFormat="1" ht="16.5" customHeight="1">
      <c r="A1736" s="35"/>
      <c r="B1736" s="36"/>
      <c r="C1736" s="188" t="s">
        <v>3050</v>
      </c>
      <c r="D1736" s="188" t="s">
        <v>139</v>
      </c>
      <c r="E1736" s="189" t="s">
        <v>3051</v>
      </c>
      <c r="F1736" s="190" t="s">
        <v>3052</v>
      </c>
      <c r="G1736" s="191" t="s">
        <v>224</v>
      </c>
      <c r="H1736" s="192">
        <v>365</v>
      </c>
      <c r="I1736" s="193"/>
      <c r="J1736" s="194">
        <f t="shared" si="200"/>
        <v>0</v>
      </c>
      <c r="K1736" s="190" t="s">
        <v>19</v>
      </c>
      <c r="L1736" s="40"/>
      <c r="M1736" s="195" t="s">
        <v>19</v>
      </c>
      <c r="N1736" s="196" t="s">
        <v>46</v>
      </c>
      <c r="O1736" s="65"/>
      <c r="P1736" s="197">
        <f t="shared" si="201"/>
        <v>0</v>
      </c>
      <c r="Q1736" s="197">
        <v>0</v>
      </c>
      <c r="R1736" s="197">
        <f t="shared" si="202"/>
        <v>0</v>
      </c>
      <c r="S1736" s="197">
        <v>0</v>
      </c>
      <c r="T1736" s="198">
        <f t="shared" si="203"/>
        <v>0</v>
      </c>
      <c r="U1736" s="35"/>
      <c r="V1736" s="35"/>
      <c r="W1736" s="35"/>
      <c r="X1736" s="35"/>
      <c r="Y1736" s="35"/>
      <c r="Z1736" s="35"/>
      <c r="AA1736" s="35"/>
      <c r="AB1736" s="35"/>
      <c r="AC1736" s="35"/>
      <c r="AD1736" s="35"/>
      <c r="AE1736" s="35"/>
      <c r="AR1736" s="199" t="s">
        <v>268</v>
      </c>
      <c r="AT1736" s="199" t="s">
        <v>139</v>
      </c>
      <c r="AU1736" s="199" t="s">
        <v>85</v>
      </c>
      <c r="AY1736" s="18" t="s">
        <v>137</v>
      </c>
      <c r="BE1736" s="200">
        <f t="shared" si="204"/>
        <v>0</v>
      </c>
      <c r="BF1736" s="200">
        <f t="shared" si="205"/>
        <v>0</v>
      </c>
      <c r="BG1736" s="200">
        <f t="shared" si="206"/>
        <v>0</v>
      </c>
      <c r="BH1736" s="200">
        <f t="shared" si="207"/>
        <v>0</v>
      </c>
      <c r="BI1736" s="200">
        <f t="shared" si="208"/>
        <v>0</v>
      </c>
      <c r="BJ1736" s="18" t="s">
        <v>83</v>
      </c>
      <c r="BK1736" s="200">
        <f t="shared" si="209"/>
        <v>0</v>
      </c>
      <c r="BL1736" s="18" t="s">
        <v>268</v>
      </c>
      <c r="BM1736" s="199" t="s">
        <v>3053</v>
      </c>
    </row>
    <row r="1737" spans="1:65" s="2" customFormat="1" ht="16.5" customHeight="1">
      <c r="A1737" s="35"/>
      <c r="B1737" s="36"/>
      <c r="C1737" s="234" t="s">
        <v>1788</v>
      </c>
      <c r="D1737" s="234" t="s">
        <v>218</v>
      </c>
      <c r="E1737" s="235" t="s">
        <v>3054</v>
      </c>
      <c r="F1737" s="236" t="s">
        <v>3048</v>
      </c>
      <c r="G1737" s="237" t="s">
        <v>224</v>
      </c>
      <c r="H1737" s="238">
        <v>365</v>
      </c>
      <c r="I1737" s="239"/>
      <c r="J1737" s="240">
        <f t="shared" si="200"/>
        <v>0</v>
      </c>
      <c r="K1737" s="236" t="s">
        <v>143</v>
      </c>
      <c r="L1737" s="241"/>
      <c r="M1737" s="242" t="s">
        <v>19</v>
      </c>
      <c r="N1737" s="243" t="s">
        <v>46</v>
      </c>
      <c r="O1737" s="65"/>
      <c r="P1737" s="197">
        <f t="shared" si="201"/>
        <v>0</v>
      </c>
      <c r="Q1737" s="197">
        <v>0</v>
      </c>
      <c r="R1737" s="197">
        <f t="shared" si="202"/>
        <v>0</v>
      </c>
      <c r="S1737" s="197">
        <v>0</v>
      </c>
      <c r="T1737" s="198">
        <f t="shared" si="203"/>
        <v>0</v>
      </c>
      <c r="U1737" s="35"/>
      <c r="V1737" s="35"/>
      <c r="W1737" s="35"/>
      <c r="X1737" s="35"/>
      <c r="Y1737" s="35"/>
      <c r="Z1737" s="35"/>
      <c r="AA1737" s="35"/>
      <c r="AB1737" s="35"/>
      <c r="AC1737" s="35"/>
      <c r="AD1737" s="35"/>
      <c r="AE1737" s="35"/>
      <c r="AR1737" s="199" t="s">
        <v>983</v>
      </c>
      <c r="AT1737" s="199" t="s">
        <v>218</v>
      </c>
      <c r="AU1737" s="199" t="s">
        <v>85</v>
      </c>
      <c r="AY1737" s="18" t="s">
        <v>137</v>
      </c>
      <c r="BE1737" s="200">
        <f t="shared" si="204"/>
        <v>0</v>
      </c>
      <c r="BF1737" s="200">
        <f t="shared" si="205"/>
        <v>0</v>
      </c>
      <c r="BG1737" s="200">
        <f t="shared" si="206"/>
        <v>0</v>
      </c>
      <c r="BH1737" s="200">
        <f t="shared" si="207"/>
        <v>0</v>
      </c>
      <c r="BI1737" s="200">
        <f t="shared" si="208"/>
        <v>0</v>
      </c>
      <c r="BJ1737" s="18" t="s">
        <v>83</v>
      </c>
      <c r="BK1737" s="200">
        <f t="shared" si="209"/>
        <v>0</v>
      </c>
      <c r="BL1737" s="18" t="s">
        <v>268</v>
      </c>
      <c r="BM1737" s="199" t="s">
        <v>3055</v>
      </c>
    </row>
    <row r="1738" spans="1:65" s="2" customFormat="1" ht="21.75" customHeight="1">
      <c r="A1738" s="35"/>
      <c r="B1738" s="36"/>
      <c r="C1738" s="188" t="s">
        <v>3056</v>
      </c>
      <c r="D1738" s="188" t="s">
        <v>139</v>
      </c>
      <c r="E1738" s="189" t="s">
        <v>3057</v>
      </c>
      <c r="F1738" s="190" t="s">
        <v>3058</v>
      </c>
      <c r="G1738" s="191" t="s">
        <v>224</v>
      </c>
      <c r="H1738" s="192">
        <v>40</v>
      </c>
      <c r="I1738" s="193"/>
      <c r="J1738" s="194">
        <f t="shared" si="200"/>
        <v>0</v>
      </c>
      <c r="K1738" s="190" t="s">
        <v>19</v>
      </c>
      <c r="L1738" s="40"/>
      <c r="M1738" s="195" t="s">
        <v>19</v>
      </c>
      <c r="N1738" s="196" t="s">
        <v>46</v>
      </c>
      <c r="O1738" s="65"/>
      <c r="P1738" s="197">
        <f t="shared" si="201"/>
        <v>0</v>
      </c>
      <c r="Q1738" s="197">
        <v>0</v>
      </c>
      <c r="R1738" s="197">
        <f t="shared" si="202"/>
        <v>0</v>
      </c>
      <c r="S1738" s="197">
        <v>0</v>
      </c>
      <c r="T1738" s="198">
        <f t="shared" si="203"/>
        <v>0</v>
      </c>
      <c r="U1738" s="35"/>
      <c r="V1738" s="35"/>
      <c r="W1738" s="35"/>
      <c r="X1738" s="35"/>
      <c r="Y1738" s="35"/>
      <c r="Z1738" s="35"/>
      <c r="AA1738" s="35"/>
      <c r="AB1738" s="35"/>
      <c r="AC1738" s="35"/>
      <c r="AD1738" s="35"/>
      <c r="AE1738" s="35"/>
      <c r="AR1738" s="199" t="s">
        <v>268</v>
      </c>
      <c r="AT1738" s="199" t="s">
        <v>139</v>
      </c>
      <c r="AU1738" s="199" t="s">
        <v>85</v>
      </c>
      <c r="AY1738" s="18" t="s">
        <v>137</v>
      </c>
      <c r="BE1738" s="200">
        <f t="shared" si="204"/>
        <v>0</v>
      </c>
      <c r="BF1738" s="200">
        <f t="shared" si="205"/>
        <v>0</v>
      </c>
      <c r="BG1738" s="200">
        <f t="shared" si="206"/>
        <v>0</v>
      </c>
      <c r="BH1738" s="200">
        <f t="shared" si="207"/>
        <v>0</v>
      </c>
      <c r="BI1738" s="200">
        <f t="shared" si="208"/>
        <v>0</v>
      </c>
      <c r="BJ1738" s="18" t="s">
        <v>83</v>
      </c>
      <c r="BK1738" s="200">
        <f t="shared" si="209"/>
        <v>0</v>
      </c>
      <c r="BL1738" s="18" t="s">
        <v>268</v>
      </c>
      <c r="BM1738" s="199" t="s">
        <v>3059</v>
      </c>
    </row>
    <row r="1739" spans="1:65" s="2" customFormat="1" ht="21.75" customHeight="1">
      <c r="A1739" s="35"/>
      <c r="B1739" s="36"/>
      <c r="C1739" s="234" t="s">
        <v>1791</v>
      </c>
      <c r="D1739" s="234" t="s">
        <v>218</v>
      </c>
      <c r="E1739" s="235" t="s">
        <v>3060</v>
      </c>
      <c r="F1739" s="236" t="s">
        <v>3061</v>
      </c>
      <c r="G1739" s="237" t="s">
        <v>224</v>
      </c>
      <c r="H1739" s="238">
        <v>40</v>
      </c>
      <c r="I1739" s="239"/>
      <c r="J1739" s="240">
        <f t="shared" si="200"/>
        <v>0</v>
      </c>
      <c r="K1739" s="236" t="s">
        <v>143</v>
      </c>
      <c r="L1739" s="241"/>
      <c r="M1739" s="242" t="s">
        <v>19</v>
      </c>
      <c r="N1739" s="243" t="s">
        <v>46</v>
      </c>
      <c r="O1739" s="65"/>
      <c r="P1739" s="197">
        <f t="shared" si="201"/>
        <v>0</v>
      </c>
      <c r="Q1739" s="197">
        <v>0</v>
      </c>
      <c r="R1739" s="197">
        <f t="shared" si="202"/>
        <v>0</v>
      </c>
      <c r="S1739" s="197">
        <v>0</v>
      </c>
      <c r="T1739" s="198">
        <f t="shared" si="203"/>
        <v>0</v>
      </c>
      <c r="U1739" s="35"/>
      <c r="V1739" s="35"/>
      <c r="W1739" s="35"/>
      <c r="X1739" s="35"/>
      <c r="Y1739" s="35"/>
      <c r="Z1739" s="35"/>
      <c r="AA1739" s="35"/>
      <c r="AB1739" s="35"/>
      <c r="AC1739" s="35"/>
      <c r="AD1739" s="35"/>
      <c r="AE1739" s="35"/>
      <c r="AR1739" s="199" t="s">
        <v>983</v>
      </c>
      <c r="AT1739" s="199" t="s">
        <v>218</v>
      </c>
      <c r="AU1739" s="199" t="s">
        <v>85</v>
      </c>
      <c r="AY1739" s="18" t="s">
        <v>137</v>
      </c>
      <c r="BE1739" s="200">
        <f t="shared" si="204"/>
        <v>0</v>
      </c>
      <c r="BF1739" s="200">
        <f t="shared" si="205"/>
        <v>0</v>
      </c>
      <c r="BG1739" s="200">
        <f t="shared" si="206"/>
        <v>0</v>
      </c>
      <c r="BH1739" s="200">
        <f t="shared" si="207"/>
        <v>0</v>
      </c>
      <c r="BI1739" s="200">
        <f t="shared" si="208"/>
        <v>0</v>
      </c>
      <c r="BJ1739" s="18" t="s">
        <v>83</v>
      </c>
      <c r="BK1739" s="200">
        <f t="shared" si="209"/>
        <v>0</v>
      </c>
      <c r="BL1739" s="18" t="s">
        <v>268</v>
      </c>
      <c r="BM1739" s="199" t="s">
        <v>3062</v>
      </c>
    </row>
    <row r="1740" spans="1:65" s="2" customFormat="1" ht="21.75" customHeight="1">
      <c r="A1740" s="35"/>
      <c r="B1740" s="36"/>
      <c r="C1740" s="188" t="s">
        <v>3063</v>
      </c>
      <c r="D1740" s="188" t="s">
        <v>139</v>
      </c>
      <c r="E1740" s="189" t="s">
        <v>3064</v>
      </c>
      <c r="F1740" s="190" t="s">
        <v>3065</v>
      </c>
      <c r="G1740" s="191" t="s">
        <v>224</v>
      </c>
      <c r="H1740" s="192">
        <v>310</v>
      </c>
      <c r="I1740" s="193"/>
      <c r="J1740" s="194">
        <f t="shared" si="200"/>
        <v>0</v>
      </c>
      <c r="K1740" s="190" t="s">
        <v>143</v>
      </c>
      <c r="L1740" s="40"/>
      <c r="M1740" s="195" t="s">
        <v>19</v>
      </c>
      <c r="N1740" s="196" t="s">
        <v>46</v>
      </c>
      <c r="O1740" s="65"/>
      <c r="P1740" s="197">
        <f t="shared" si="201"/>
        <v>0</v>
      </c>
      <c r="Q1740" s="197">
        <v>0</v>
      </c>
      <c r="R1740" s="197">
        <f t="shared" si="202"/>
        <v>0</v>
      </c>
      <c r="S1740" s="197">
        <v>0</v>
      </c>
      <c r="T1740" s="198">
        <f t="shared" si="203"/>
        <v>0</v>
      </c>
      <c r="U1740" s="35"/>
      <c r="V1740" s="35"/>
      <c r="W1740" s="35"/>
      <c r="X1740" s="35"/>
      <c r="Y1740" s="35"/>
      <c r="Z1740" s="35"/>
      <c r="AA1740" s="35"/>
      <c r="AB1740" s="35"/>
      <c r="AC1740" s="35"/>
      <c r="AD1740" s="35"/>
      <c r="AE1740" s="35"/>
      <c r="AR1740" s="199" t="s">
        <v>268</v>
      </c>
      <c r="AT1740" s="199" t="s">
        <v>139</v>
      </c>
      <c r="AU1740" s="199" t="s">
        <v>85</v>
      </c>
      <c r="AY1740" s="18" t="s">
        <v>137</v>
      </c>
      <c r="BE1740" s="200">
        <f t="shared" si="204"/>
        <v>0</v>
      </c>
      <c r="BF1740" s="200">
        <f t="shared" si="205"/>
        <v>0</v>
      </c>
      <c r="BG1740" s="200">
        <f t="shared" si="206"/>
        <v>0</v>
      </c>
      <c r="BH1740" s="200">
        <f t="shared" si="207"/>
        <v>0</v>
      </c>
      <c r="BI1740" s="200">
        <f t="shared" si="208"/>
        <v>0</v>
      </c>
      <c r="BJ1740" s="18" t="s">
        <v>83</v>
      </c>
      <c r="BK1740" s="200">
        <f t="shared" si="209"/>
        <v>0</v>
      </c>
      <c r="BL1740" s="18" t="s">
        <v>268</v>
      </c>
      <c r="BM1740" s="199" t="s">
        <v>3066</v>
      </c>
    </row>
    <row r="1741" spans="1:65" s="2" customFormat="1" ht="16.5" customHeight="1">
      <c r="A1741" s="35"/>
      <c r="B1741" s="36"/>
      <c r="C1741" s="234" t="s">
        <v>1797</v>
      </c>
      <c r="D1741" s="234" t="s">
        <v>218</v>
      </c>
      <c r="E1741" s="235" t="s">
        <v>3067</v>
      </c>
      <c r="F1741" s="236" t="s">
        <v>3048</v>
      </c>
      <c r="G1741" s="237" t="s">
        <v>224</v>
      </c>
      <c r="H1741" s="238">
        <v>310</v>
      </c>
      <c r="I1741" s="239"/>
      <c r="J1741" s="240">
        <f t="shared" si="200"/>
        <v>0</v>
      </c>
      <c r="K1741" s="236" t="s">
        <v>143</v>
      </c>
      <c r="L1741" s="241"/>
      <c r="M1741" s="242" t="s">
        <v>19</v>
      </c>
      <c r="N1741" s="243" t="s">
        <v>46</v>
      </c>
      <c r="O1741" s="65"/>
      <c r="P1741" s="197">
        <f t="shared" si="201"/>
        <v>0</v>
      </c>
      <c r="Q1741" s="197">
        <v>0</v>
      </c>
      <c r="R1741" s="197">
        <f t="shared" si="202"/>
        <v>0</v>
      </c>
      <c r="S1741" s="197">
        <v>0</v>
      </c>
      <c r="T1741" s="198">
        <f t="shared" si="203"/>
        <v>0</v>
      </c>
      <c r="U1741" s="35"/>
      <c r="V1741" s="35"/>
      <c r="W1741" s="35"/>
      <c r="X1741" s="35"/>
      <c r="Y1741" s="35"/>
      <c r="Z1741" s="35"/>
      <c r="AA1741" s="35"/>
      <c r="AB1741" s="35"/>
      <c r="AC1741" s="35"/>
      <c r="AD1741" s="35"/>
      <c r="AE1741" s="35"/>
      <c r="AR1741" s="199" t="s">
        <v>983</v>
      </c>
      <c r="AT1741" s="199" t="s">
        <v>218</v>
      </c>
      <c r="AU1741" s="199" t="s">
        <v>85</v>
      </c>
      <c r="AY1741" s="18" t="s">
        <v>137</v>
      </c>
      <c r="BE1741" s="200">
        <f t="shared" si="204"/>
        <v>0</v>
      </c>
      <c r="BF1741" s="200">
        <f t="shared" si="205"/>
        <v>0</v>
      </c>
      <c r="BG1741" s="200">
        <f t="shared" si="206"/>
        <v>0</v>
      </c>
      <c r="BH1741" s="200">
        <f t="shared" si="207"/>
        <v>0</v>
      </c>
      <c r="BI1741" s="200">
        <f t="shared" si="208"/>
        <v>0</v>
      </c>
      <c r="BJ1741" s="18" t="s">
        <v>83</v>
      </c>
      <c r="BK1741" s="200">
        <f t="shared" si="209"/>
        <v>0</v>
      </c>
      <c r="BL1741" s="18" t="s">
        <v>268</v>
      </c>
      <c r="BM1741" s="199" t="s">
        <v>3068</v>
      </c>
    </row>
    <row r="1742" spans="1:65" s="2" customFormat="1" ht="21.75" customHeight="1">
      <c r="A1742" s="35"/>
      <c r="B1742" s="36"/>
      <c r="C1742" s="188" t="s">
        <v>3069</v>
      </c>
      <c r="D1742" s="188" t="s">
        <v>139</v>
      </c>
      <c r="E1742" s="189" t="s">
        <v>3070</v>
      </c>
      <c r="F1742" s="190" t="s">
        <v>3071</v>
      </c>
      <c r="G1742" s="191" t="s">
        <v>224</v>
      </c>
      <c r="H1742" s="192">
        <v>580</v>
      </c>
      <c r="I1742" s="193"/>
      <c r="J1742" s="194">
        <f t="shared" si="200"/>
        <v>0</v>
      </c>
      <c r="K1742" s="190" t="s">
        <v>143</v>
      </c>
      <c r="L1742" s="40"/>
      <c r="M1742" s="195" t="s">
        <v>19</v>
      </c>
      <c r="N1742" s="196" t="s">
        <v>46</v>
      </c>
      <c r="O1742" s="65"/>
      <c r="P1742" s="197">
        <f t="shared" si="201"/>
        <v>0</v>
      </c>
      <c r="Q1742" s="197">
        <v>0</v>
      </c>
      <c r="R1742" s="197">
        <f t="shared" si="202"/>
        <v>0</v>
      </c>
      <c r="S1742" s="197">
        <v>0</v>
      </c>
      <c r="T1742" s="198">
        <f t="shared" si="203"/>
        <v>0</v>
      </c>
      <c r="U1742" s="35"/>
      <c r="V1742" s="35"/>
      <c r="W1742" s="35"/>
      <c r="X1742" s="35"/>
      <c r="Y1742" s="35"/>
      <c r="Z1742" s="35"/>
      <c r="AA1742" s="35"/>
      <c r="AB1742" s="35"/>
      <c r="AC1742" s="35"/>
      <c r="AD1742" s="35"/>
      <c r="AE1742" s="35"/>
      <c r="AR1742" s="199" t="s">
        <v>268</v>
      </c>
      <c r="AT1742" s="199" t="s">
        <v>139</v>
      </c>
      <c r="AU1742" s="199" t="s">
        <v>85</v>
      </c>
      <c r="AY1742" s="18" t="s">
        <v>137</v>
      </c>
      <c r="BE1742" s="200">
        <f t="shared" si="204"/>
        <v>0</v>
      </c>
      <c r="BF1742" s="200">
        <f t="shared" si="205"/>
        <v>0</v>
      </c>
      <c r="BG1742" s="200">
        <f t="shared" si="206"/>
        <v>0</v>
      </c>
      <c r="BH1742" s="200">
        <f t="shared" si="207"/>
        <v>0</v>
      </c>
      <c r="BI1742" s="200">
        <f t="shared" si="208"/>
        <v>0</v>
      </c>
      <c r="BJ1742" s="18" t="s">
        <v>83</v>
      </c>
      <c r="BK1742" s="200">
        <f t="shared" si="209"/>
        <v>0</v>
      </c>
      <c r="BL1742" s="18" t="s">
        <v>268</v>
      </c>
      <c r="BM1742" s="199" t="s">
        <v>3072</v>
      </c>
    </row>
    <row r="1743" spans="1:65" s="2" customFormat="1" ht="16.5" customHeight="1">
      <c r="A1743" s="35"/>
      <c r="B1743" s="36"/>
      <c r="C1743" s="234" t="s">
        <v>1800</v>
      </c>
      <c r="D1743" s="234" t="s">
        <v>218</v>
      </c>
      <c r="E1743" s="235" t="s">
        <v>3073</v>
      </c>
      <c r="F1743" s="236" t="s">
        <v>3074</v>
      </c>
      <c r="G1743" s="237" t="s">
        <v>224</v>
      </c>
      <c r="H1743" s="238">
        <v>580</v>
      </c>
      <c r="I1743" s="239"/>
      <c r="J1743" s="240">
        <f t="shared" si="200"/>
        <v>0</v>
      </c>
      <c r="K1743" s="236" t="s">
        <v>143</v>
      </c>
      <c r="L1743" s="241"/>
      <c r="M1743" s="242" t="s">
        <v>19</v>
      </c>
      <c r="N1743" s="243" t="s">
        <v>46</v>
      </c>
      <c r="O1743" s="65"/>
      <c r="P1743" s="197">
        <f t="shared" si="201"/>
        <v>0</v>
      </c>
      <c r="Q1743" s="197">
        <v>0</v>
      </c>
      <c r="R1743" s="197">
        <f t="shared" si="202"/>
        <v>0</v>
      </c>
      <c r="S1743" s="197">
        <v>0</v>
      </c>
      <c r="T1743" s="198">
        <f t="shared" si="203"/>
        <v>0</v>
      </c>
      <c r="U1743" s="35"/>
      <c r="V1743" s="35"/>
      <c r="W1743" s="35"/>
      <c r="X1743" s="35"/>
      <c r="Y1743" s="35"/>
      <c r="Z1743" s="35"/>
      <c r="AA1743" s="35"/>
      <c r="AB1743" s="35"/>
      <c r="AC1743" s="35"/>
      <c r="AD1743" s="35"/>
      <c r="AE1743" s="35"/>
      <c r="AR1743" s="199" t="s">
        <v>983</v>
      </c>
      <c r="AT1743" s="199" t="s">
        <v>218</v>
      </c>
      <c r="AU1743" s="199" t="s">
        <v>85</v>
      </c>
      <c r="AY1743" s="18" t="s">
        <v>137</v>
      </c>
      <c r="BE1743" s="200">
        <f t="shared" si="204"/>
        <v>0</v>
      </c>
      <c r="BF1743" s="200">
        <f t="shared" si="205"/>
        <v>0</v>
      </c>
      <c r="BG1743" s="200">
        <f t="shared" si="206"/>
        <v>0</v>
      </c>
      <c r="BH1743" s="200">
        <f t="shared" si="207"/>
        <v>0</v>
      </c>
      <c r="BI1743" s="200">
        <f t="shared" si="208"/>
        <v>0</v>
      </c>
      <c r="BJ1743" s="18" t="s">
        <v>83</v>
      </c>
      <c r="BK1743" s="200">
        <f t="shared" si="209"/>
        <v>0</v>
      </c>
      <c r="BL1743" s="18" t="s">
        <v>268</v>
      </c>
      <c r="BM1743" s="199" t="s">
        <v>3075</v>
      </c>
    </row>
    <row r="1744" spans="1:65" s="2" customFormat="1" ht="21.75" customHeight="1">
      <c r="A1744" s="35"/>
      <c r="B1744" s="36"/>
      <c r="C1744" s="188" t="s">
        <v>3076</v>
      </c>
      <c r="D1744" s="188" t="s">
        <v>139</v>
      </c>
      <c r="E1744" s="189" t="s">
        <v>3077</v>
      </c>
      <c r="F1744" s="190" t="s">
        <v>3078</v>
      </c>
      <c r="G1744" s="191" t="s">
        <v>224</v>
      </c>
      <c r="H1744" s="192">
        <v>35</v>
      </c>
      <c r="I1744" s="193"/>
      <c r="J1744" s="194">
        <f t="shared" si="200"/>
        <v>0</v>
      </c>
      <c r="K1744" s="190" t="s">
        <v>143</v>
      </c>
      <c r="L1744" s="40"/>
      <c r="M1744" s="195" t="s">
        <v>19</v>
      </c>
      <c r="N1744" s="196" t="s">
        <v>46</v>
      </c>
      <c r="O1744" s="65"/>
      <c r="P1744" s="197">
        <f t="shared" si="201"/>
        <v>0</v>
      </c>
      <c r="Q1744" s="197">
        <v>0</v>
      </c>
      <c r="R1744" s="197">
        <f t="shared" si="202"/>
        <v>0</v>
      </c>
      <c r="S1744" s="197">
        <v>0</v>
      </c>
      <c r="T1744" s="198">
        <f t="shared" si="203"/>
        <v>0</v>
      </c>
      <c r="U1744" s="35"/>
      <c r="V1744" s="35"/>
      <c r="W1744" s="35"/>
      <c r="X1744" s="35"/>
      <c r="Y1744" s="35"/>
      <c r="Z1744" s="35"/>
      <c r="AA1744" s="35"/>
      <c r="AB1744" s="35"/>
      <c r="AC1744" s="35"/>
      <c r="AD1744" s="35"/>
      <c r="AE1744" s="35"/>
      <c r="AR1744" s="199" t="s">
        <v>268</v>
      </c>
      <c r="AT1744" s="199" t="s">
        <v>139</v>
      </c>
      <c r="AU1744" s="199" t="s">
        <v>85</v>
      </c>
      <c r="AY1744" s="18" t="s">
        <v>137</v>
      </c>
      <c r="BE1744" s="200">
        <f t="shared" si="204"/>
        <v>0</v>
      </c>
      <c r="BF1744" s="200">
        <f t="shared" si="205"/>
        <v>0</v>
      </c>
      <c r="BG1744" s="200">
        <f t="shared" si="206"/>
        <v>0</v>
      </c>
      <c r="BH1744" s="200">
        <f t="shared" si="207"/>
        <v>0</v>
      </c>
      <c r="BI1744" s="200">
        <f t="shared" si="208"/>
        <v>0</v>
      </c>
      <c r="BJ1744" s="18" t="s">
        <v>83</v>
      </c>
      <c r="BK1744" s="200">
        <f t="shared" si="209"/>
        <v>0</v>
      </c>
      <c r="BL1744" s="18" t="s">
        <v>268</v>
      </c>
      <c r="BM1744" s="199" t="s">
        <v>3079</v>
      </c>
    </row>
    <row r="1745" spans="1:65" s="2" customFormat="1" ht="21.75" customHeight="1">
      <c r="A1745" s="35"/>
      <c r="B1745" s="36"/>
      <c r="C1745" s="234" t="s">
        <v>1804</v>
      </c>
      <c r="D1745" s="234" t="s">
        <v>218</v>
      </c>
      <c r="E1745" s="235" t="s">
        <v>3080</v>
      </c>
      <c r="F1745" s="236" t="s">
        <v>3081</v>
      </c>
      <c r="G1745" s="237" t="s">
        <v>224</v>
      </c>
      <c r="H1745" s="238">
        <v>35</v>
      </c>
      <c r="I1745" s="239"/>
      <c r="J1745" s="240">
        <f t="shared" si="200"/>
        <v>0</v>
      </c>
      <c r="K1745" s="236" t="s">
        <v>143</v>
      </c>
      <c r="L1745" s="241"/>
      <c r="M1745" s="242" t="s">
        <v>19</v>
      </c>
      <c r="N1745" s="243" t="s">
        <v>46</v>
      </c>
      <c r="O1745" s="65"/>
      <c r="P1745" s="197">
        <f t="shared" si="201"/>
        <v>0</v>
      </c>
      <c r="Q1745" s="197">
        <v>0</v>
      </c>
      <c r="R1745" s="197">
        <f t="shared" si="202"/>
        <v>0</v>
      </c>
      <c r="S1745" s="197">
        <v>0</v>
      </c>
      <c r="T1745" s="198">
        <f t="shared" si="203"/>
        <v>0</v>
      </c>
      <c r="U1745" s="35"/>
      <c r="V1745" s="35"/>
      <c r="W1745" s="35"/>
      <c r="X1745" s="35"/>
      <c r="Y1745" s="35"/>
      <c r="Z1745" s="35"/>
      <c r="AA1745" s="35"/>
      <c r="AB1745" s="35"/>
      <c r="AC1745" s="35"/>
      <c r="AD1745" s="35"/>
      <c r="AE1745" s="35"/>
      <c r="AR1745" s="199" t="s">
        <v>983</v>
      </c>
      <c r="AT1745" s="199" t="s">
        <v>218</v>
      </c>
      <c r="AU1745" s="199" t="s">
        <v>85</v>
      </c>
      <c r="AY1745" s="18" t="s">
        <v>137</v>
      </c>
      <c r="BE1745" s="200">
        <f t="shared" si="204"/>
        <v>0</v>
      </c>
      <c r="BF1745" s="200">
        <f t="shared" si="205"/>
        <v>0</v>
      </c>
      <c r="BG1745" s="200">
        <f t="shared" si="206"/>
        <v>0</v>
      </c>
      <c r="BH1745" s="200">
        <f t="shared" si="207"/>
        <v>0</v>
      </c>
      <c r="BI1745" s="200">
        <f t="shared" si="208"/>
        <v>0</v>
      </c>
      <c r="BJ1745" s="18" t="s">
        <v>83</v>
      </c>
      <c r="BK1745" s="200">
        <f t="shared" si="209"/>
        <v>0</v>
      </c>
      <c r="BL1745" s="18" t="s">
        <v>268</v>
      </c>
      <c r="BM1745" s="199" t="s">
        <v>3082</v>
      </c>
    </row>
    <row r="1746" spans="2:63" s="12" customFormat="1" ht="22.9" customHeight="1">
      <c r="B1746" s="172"/>
      <c r="C1746" s="173"/>
      <c r="D1746" s="174" t="s">
        <v>74</v>
      </c>
      <c r="E1746" s="186" t="s">
        <v>3083</v>
      </c>
      <c r="F1746" s="186" t="s">
        <v>3084</v>
      </c>
      <c r="G1746" s="173"/>
      <c r="H1746" s="173"/>
      <c r="I1746" s="176"/>
      <c r="J1746" s="187">
        <f>BK1746</f>
        <v>0</v>
      </c>
      <c r="K1746" s="173"/>
      <c r="L1746" s="178"/>
      <c r="M1746" s="179"/>
      <c r="N1746" s="180"/>
      <c r="O1746" s="180"/>
      <c r="P1746" s="181">
        <f>SUM(P1747:P1749)</f>
        <v>0</v>
      </c>
      <c r="Q1746" s="180"/>
      <c r="R1746" s="181">
        <f>SUM(R1747:R1749)</f>
        <v>0</v>
      </c>
      <c r="S1746" s="180"/>
      <c r="T1746" s="182">
        <f>SUM(T1747:T1749)</f>
        <v>0</v>
      </c>
      <c r="AR1746" s="183" t="s">
        <v>151</v>
      </c>
      <c r="AT1746" s="184" t="s">
        <v>74</v>
      </c>
      <c r="AU1746" s="184" t="s">
        <v>83</v>
      </c>
      <c r="AY1746" s="183" t="s">
        <v>137</v>
      </c>
      <c r="BK1746" s="185">
        <f>SUM(BK1747:BK1749)</f>
        <v>0</v>
      </c>
    </row>
    <row r="1747" spans="1:65" s="2" customFormat="1" ht="16.5" customHeight="1">
      <c r="A1747" s="35"/>
      <c r="B1747" s="36"/>
      <c r="C1747" s="188" t="s">
        <v>3085</v>
      </c>
      <c r="D1747" s="188" t="s">
        <v>139</v>
      </c>
      <c r="E1747" s="189" t="s">
        <v>3086</v>
      </c>
      <c r="F1747" s="190" t="s">
        <v>3087</v>
      </c>
      <c r="G1747" s="191" t="s">
        <v>273</v>
      </c>
      <c r="H1747" s="192">
        <v>2</v>
      </c>
      <c r="I1747" s="193"/>
      <c r="J1747" s="194">
        <f>ROUND(I1747*H1747,2)</f>
        <v>0</v>
      </c>
      <c r="K1747" s="190" t="s">
        <v>19</v>
      </c>
      <c r="L1747" s="40"/>
      <c r="M1747" s="195" t="s">
        <v>19</v>
      </c>
      <c r="N1747" s="196" t="s">
        <v>46</v>
      </c>
      <c r="O1747" s="65"/>
      <c r="P1747" s="197">
        <f>O1747*H1747</f>
        <v>0</v>
      </c>
      <c r="Q1747" s="197">
        <v>0</v>
      </c>
      <c r="R1747" s="197">
        <f>Q1747*H1747</f>
        <v>0</v>
      </c>
      <c r="S1747" s="197">
        <v>0</v>
      </c>
      <c r="T1747" s="198">
        <f>S1747*H1747</f>
        <v>0</v>
      </c>
      <c r="U1747" s="35"/>
      <c r="V1747" s="35"/>
      <c r="W1747" s="35"/>
      <c r="X1747" s="35"/>
      <c r="Y1747" s="35"/>
      <c r="Z1747" s="35"/>
      <c r="AA1747" s="35"/>
      <c r="AB1747" s="35"/>
      <c r="AC1747" s="35"/>
      <c r="AD1747" s="35"/>
      <c r="AE1747" s="35"/>
      <c r="AR1747" s="199" t="s">
        <v>268</v>
      </c>
      <c r="AT1747" s="199" t="s">
        <v>139</v>
      </c>
      <c r="AU1747" s="199" t="s">
        <v>85</v>
      </c>
      <c r="AY1747" s="18" t="s">
        <v>137</v>
      </c>
      <c r="BE1747" s="200">
        <f>IF(N1747="základní",J1747,0)</f>
        <v>0</v>
      </c>
      <c r="BF1747" s="200">
        <f>IF(N1747="snížená",J1747,0)</f>
        <v>0</v>
      </c>
      <c r="BG1747" s="200">
        <f>IF(N1747="zákl. přenesená",J1747,0)</f>
        <v>0</v>
      </c>
      <c r="BH1747" s="200">
        <f>IF(N1747="sníž. přenesená",J1747,0)</f>
        <v>0</v>
      </c>
      <c r="BI1747" s="200">
        <f>IF(N1747="nulová",J1747,0)</f>
        <v>0</v>
      </c>
      <c r="BJ1747" s="18" t="s">
        <v>83</v>
      </c>
      <c r="BK1747" s="200">
        <f>ROUND(I1747*H1747,2)</f>
        <v>0</v>
      </c>
      <c r="BL1747" s="18" t="s">
        <v>268</v>
      </c>
      <c r="BM1747" s="199" t="s">
        <v>3088</v>
      </c>
    </row>
    <row r="1748" spans="1:65" s="2" customFormat="1" ht="16.5" customHeight="1">
      <c r="A1748" s="35"/>
      <c r="B1748" s="36"/>
      <c r="C1748" s="188" t="s">
        <v>1807</v>
      </c>
      <c r="D1748" s="188" t="s">
        <v>139</v>
      </c>
      <c r="E1748" s="189" t="s">
        <v>3089</v>
      </c>
      <c r="F1748" s="190" t="s">
        <v>3090</v>
      </c>
      <c r="G1748" s="191" t="s">
        <v>224</v>
      </c>
      <c r="H1748" s="192">
        <v>10</v>
      </c>
      <c r="I1748" s="193"/>
      <c r="J1748" s="194">
        <f>ROUND(I1748*H1748,2)</f>
        <v>0</v>
      </c>
      <c r="K1748" s="190" t="s">
        <v>19</v>
      </c>
      <c r="L1748" s="40"/>
      <c r="M1748" s="195" t="s">
        <v>19</v>
      </c>
      <c r="N1748" s="196" t="s">
        <v>46</v>
      </c>
      <c r="O1748" s="65"/>
      <c r="P1748" s="197">
        <f>O1748*H1748</f>
        <v>0</v>
      </c>
      <c r="Q1748" s="197">
        <v>0</v>
      </c>
      <c r="R1748" s="197">
        <f>Q1748*H1748</f>
        <v>0</v>
      </c>
      <c r="S1748" s="197">
        <v>0</v>
      </c>
      <c r="T1748" s="198">
        <f>S1748*H1748</f>
        <v>0</v>
      </c>
      <c r="U1748" s="35"/>
      <c r="V1748" s="35"/>
      <c r="W1748" s="35"/>
      <c r="X1748" s="35"/>
      <c r="Y1748" s="35"/>
      <c r="Z1748" s="35"/>
      <c r="AA1748" s="35"/>
      <c r="AB1748" s="35"/>
      <c r="AC1748" s="35"/>
      <c r="AD1748" s="35"/>
      <c r="AE1748" s="35"/>
      <c r="AR1748" s="199" t="s">
        <v>268</v>
      </c>
      <c r="AT1748" s="199" t="s">
        <v>139</v>
      </c>
      <c r="AU1748" s="199" t="s">
        <v>85</v>
      </c>
      <c r="AY1748" s="18" t="s">
        <v>137</v>
      </c>
      <c r="BE1748" s="200">
        <f>IF(N1748="základní",J1748,0)</f>
        <v>0</v>
      </c>
      <c r="BF1748" s="200">
        <f>IF(N1748="snížená",J1748,0)</f>
        <v>0</v>
      </c>
      <c r="BG1748" s="200">
        <f>IF(N1748="zákl. přenesená",J1748,0)</f>
        <v>0</v>
      </c>
      <c r="BH1748" s="200">
        <f>IF(N1748="sníž. přenesená",J1748,0)</f>
        <v>0</v>
      </c>
      <c r="BI1748" s="200">
        <f>IF(N1748="nulová",J1748,0)</f>
        <v>0</v>
      </c>
      <c r="BJ1748" s="18" t="s">
        <v>83</v>
      </c>
      <c r="BK1748" s="200">
        <f>ROUND(I1748*H1748,2)</f>
        <v>0</v>
      </c>
      <c r="BL1748" s="18" t="s">
        <v>268</v>
      </c>
      <c r="BM1748" s="199" t="s">
        <v>3091</v>
      </c>
    </row>
    <row r="1749" spans="1:65" s="2" customFormat="1" ht="16.5" customHeight="1">
      <c r="A1749" s="35"/>
      <c r="B1749" s="36"/>
      <c r="C1749" s="188" t="s">
        <v>3092</v>
      </c>
      <c r="D1749" s="188" t="s">
        <v>139</v>
      </c>
      <c r="E1749" s="189" t="s">
        <v>3093</v>
      </c>
      <c r="F1749" s="190" t="s">
        <v>3094</v>
      </c>
      <c r="G1749" s="191" t="s">
        <v>224</v>
      </c>
      <c r="H1749" s="192">
        <v>23</v>
      </c>
      <c r="I1749" s="193"/>
      <c r="J1749" s="194">
        <f>ROUND(I1749*H1749,2)</f>
        <v>0</v>
      </c>
      <c r="K1749" s="190" t="s">
        <v>19</v>
      </c>
      <c r="L1749" s="40"/>
      <c r="M1749" s="195" t="s">
        <v>19</v>
      </c>
      <c r="N1749" s="196" t="s">
        <v>46</v>
      </c>
      <c r="O1749" s="65"/>
      <c r="P1749" s="197">
        <f>O1749*H1749</f>
        <v>0</v>
      </c>
      <c r="Q1749" s="197">
        <v>0</v>
      </c>
      <c r="R1749" s="197">
        <f>Q1749*H1749</f>
        <v>0</v>
      </c>
      <c r="S1749" s="197">
        <v>0</v>
      </c>
      <c r="T1749" s="198">
        <f>S1749*H1749</f>
        <v>0</v>
      </c>
      <c r="U1749" s="35"/>
      <c r="V1749" s="35"/>
      <c r="W1749" s="35"/>
      <c r="X1749" s="35"/>
      <c r="Y1749" s="35"/>
      <c r="Z1749" s="35"/>
      <c r="AA1749" s="35"/>
      <c r="AB1749" s="35"/>
      <c r="AC1749" s="35"/>
      <c r="AD1749" s="35"/>
      <c r="AE1749" s="35"/>
      <c r="AR1749" s="199" t="s">
        <v>268</v>
      </c>
      <c r="AT1749" s="199" t="s">
        <v>139</v>
      </c>
      <c r="AU1749" s="199" t="s">
        <v>85</v>
      </c>
      <c r="AY1749" s="18" t="s">
        <v>137</v>
      </c>
      <c r="BE1749" s="200">
        <f>IF(N1749="základní",J1749,0)</f>
        <v>0</v>
      </c>
      <c r="BF1749" s="200">
        <f>IF(N1749="snížená",J1749,0)</f>
        <v>0</v>
      </c>
      <c r="BG1749" s="200">
        <f>IF(N1749="zákl. přenesená",J1749,0)</f>
        <v>0</v>
      </c>
      <c r="BH1749" s="200">
        <f>IF(N1749="sníž. přenesená",J1749,0)</f>
        <v>0</v>
      </c>
      <c r="BI1749" s="200">
        <f>IF(N1749="nulová",J1749,0)</f>
        <v>0</v>
      </c>
      <c r="BJ1749" s="18" t="s">
        <v>83</v>
      </c>
      <c r="BK1749" s="200">
        <f>ROUND(I1749*H1749,2)</f>
        <v>0</v>
      </c>
      <c r="BL1749" s="18" t="s">
        <v>268</v>
      </c>
      <c r="BM1749" s="199" t="s">
        <v>3095</v>
      </c>
    </row>
    <row r="1750" spans="2:63" s="12" customFormat="1" ht="22.9" customHeight="1">
      <c r="B1750" s="172"/>
      <c r="C1750" s="173"/>
      <c r="D1750" s="174" t="s">
        <v>74</v>
      </c>
      <c r="E1750" s="186" t="s">
        <v>3096</v>
      </c>
      <c r="F1750" s="186" t="s">
        <v>3097</v>
      </c>
      <c r="G1750" s="173"/>
      <c r="H1750" s="173"/>
      <c r="I1750" s="176"/>
      <c r="J1750" s="187">
        <f>BK1750</f>
        <v>0</v>
      </c>
      <c r="K1750" s="173"/>
      <c r="L1750" s="178"/>
      <c r="M1750" s="179"/>
      <c r="N1750" s="180"/>
      <c r="O1750" s="180"/>
      <c r="P1750" s="181">
        <v>0</v>
      </c>
      <c r="Q1750" s="180"/>
      <c r="R1750" s="181">
        <v>0</v>
      </c>
      <c r="S1750" s="180"/>
      <c r="T1750" s="182">
        <v>0</v>
      </c>
      <c r="AR1750" s="183" t="s">
        <v>83</v>
      </c>
      <c r="AT1750" s="184" t="s">
        <v>74</v>
      </c>
      <c r="AU1750" s="184" t="s">
        <v>83</v>
      </c>
      <c r="AY1750" s="183" t="s">
        <v>137</v>
      </c>
      <c r="BK1750" s="185">
        <v>0</v>
      </c>
    </row>
    <row r="1751" spans="2:63" s="12" customFormat="1" ht="22.9" customHeight="1">
      <c r="B1751" s="172"/>
      <c r="C1751" s="173"/>
      <c r="D1751" s="174" t="s">
        <v>74</v>
      </c>
      <c r="E1751" s="186" t="s">
        <v>3098</v>
      </c>
      <c r="F1751" s="186" t="s">
        <v>3099</v>
      </c>
      <c r="G1751" s="173"/>
      <c r="H1751" s="173"/>
      <c r="I1751" s="176"/>
      <c r="J1751" s="187">
        <f>BK1751</f>
        <v>0</v>
      </c>
      <c r="K1751" s="173"/>
      <c r="L1751" s="178"/>
      <c r="M1751" s="179"/>
      <c r="N1751" s="180"/>
      <c r="O1751" s="180"/>
      <c r="P1751" s="181">
        <f>P1752+SUM(P1753:P1760)+P1766+P1772</f>
        <v>0</v>
      </c>
      <c r="Q1751" s="180"/>
      <c r="R1751" s="181">
        <f>R1752+SUM(R1753:R1760)+R1766+R1772</f>
        <v>0</v>
      </c>
      <c r="S1751" s="180"/>
      <c r="T1751" s="182">
        <f>T1752+SUM(T1753:T1760)+T1766+T1772</f>
        <v>0</v>
      </c>
      <c r="AR1751" s="183" t="s">
        <v>83</v>
      </c>
      <c r="AT1751" s="184" t="s">
        <v>74</v>
      </c>
      <c r="AU1751" s="184" t="s">
        <v>83</v>
      </c>
      <c r="AY1751" s="183" t="s">
        <v>137</v>
      </c>
      <c r="BK1751" s="185">
        <f>BK1752+SUM(BK1753:BK1760)+BK1766+BK1772</f>
        <v>0</v>
      </c>
    </row>
    <row r="1752" spans="1:65" s="2" customFormat="1" ht="16.5" customHeight="1">
      <c r="A1752" s="35"/>
      <c r="B1752" s="36"/>
      <c r="C1752" s="234" t="s">
        <v>1812</v>
      </c>
      <c r="D1752" s="234" t="s">
        <v>218</v>
      </c>
      <c r="E1752" s="235" t="s">
        <v>3098</v>
      </c>
      <c r="F1752" s="236" t="s">
        <v>3100</v>
      </c>
      <c r="G1752" s="237" t="s">
        <v>273</v>
      </c>
      <c r="H1752" s="238">
        <v>8</v>
      </c>
      <c r="I1752" s="239"/>
      <c r="J1752" s="240">
        <f aca="true" t="shared" si="210" ref="J1752:J1759">ROUND(I1752*H1752,2)</f>
        <v>0</v>
      </c>
      <c r="K1752" s="236" t="s">
        <v>19</v>
      </c>
      <c r="L1752" s="241"/>
      <c r="M1752" s="242" t="s">
        <v>19</v>
      </c>
      <c r="N1752" s="243" t="s">
        <v>46</v>
      </c>
      <c r="O1752" s="65"/>
      <c r="P1752" s="197">
        <f aca="true" t="shared" si="211" ref="P1752:P1759">O1752*H1752</f>
        <v>0</v>
      </c>
      <c r="Q1752" s="197">
        <v>0</v>
      </c>
      <c r="R1752" s="197">
        <f aca="true" t="shared" si="212" ref="R1752:R1759">Q1752*H1752</f>
        <v>0</v>
      </c>
      <c r="S1752" s="197">
        <v>0</v>
      </c>
      <c r="T1752" s="198">
        <f aca="true" t="shared" si="213" ref="T1752:T1759">S1752*H1752</f>
        <v>0</v>
      </c>
      <c r="U1752" s="35"/>
      <c r="V1752" s="35"/>
      <c r="W1752" s="35"/>
      <c r="X1752" s="35"/>
      <c r="Y1752" s="35"/>
      <c r="Z1752" s="35"/>
      <c r="AA1752" s="35"/>
      <c r="AB1752" s="35"/>
      <c r="AC1752" s="35"/>
      <c r="AD1752" s="35"/>
      <c r="AE1752" s="35"/>
      <c r="AR1752" s="199" t="s">
        <v>158</v>
      </c>
      <c r="AT1752" s="199" t="s">
        <v>218</v>
      </c>
      <c r="AU1752" s="199" t="s">
        <v>85</v>
      </c>
      <c r="AY1752" s="18" t="s">
        <v>137</v>
      </c>
      <c r="BE1752" s="200">
        <f aca="true" t="shared" si="214" ref="BE1752:BE1759">IF(N1752="základní",J1752,0)</f>
        <v>0</v>
      </c>
      <c r="BF1752" s="200">
        <f aca="true" t="shared" si="215" ref="BF1752:BF1759">IF(N1752="snížená",J1752,0)</f>
        <v>0</v>
      </c>
      <c r="BG1752" s="200">
        <f aca="true" t="shared" si="216" ref="BG1752:BG1759">IF(N1752="zákl. přenesená",J1752,0)</f>
        <v>0</v>
      </c>
      <c r="BH1752" s="200">
        <f aca="true" t="shared" si="217" ref="BH1752:BH1759">IF(N1752="sníž. přenesená",J1752,0)</f>
        <v>0</v>
      </c>
      <c r="BI1752" s="200">
        <f aca="true" t="shared" si="218" ref="BI1752:BI1759">IF(N1752="nulová",J1752,0)</f>
        <v>0</v>
      </c>
      <c r="BJ1752" s="18" t="s">
        <v>83</v>
      </c>
      <c r="BK1752" s="200">
        <f aca="true" t="shared" si="219" ref="BK1752:BK1759">ROUND(I1752*H1752,2)</f>
        <v>0</v>
      </c>
      <c r="BL1752" s="18" t="s">
        <v>144</v>
      </c>
      <c r="BM1752" s="199" t="s">
        <v>3101</v>
      </c>
    </row>
    <row r="1753" spans="1:65" s="2" customFormat="1" ht="21.75" customHeight="1">
      <c r="A1753" s="35"/>
      <c r="B1753" s="36"/>
      <c r="C1753" s="234" t="s">
        <v>3102</v>
      </c>
      <c r="D1753" s="234" t="s">
        <v>218</v>
      </c>
      <c r="E1753" s="235" t="s">
        <v>3103</v>
      </c>
      <c r="F1753" s="236" t="s">
        <v>3104</v>
      </c>
      <c r="G1753" s="237" t="s">
        <v>224</v>
      </c>
      <c r="H1753" s="238">
        <v>660</v>
      </c>
      <c r="I1753" s="239"/>
      <c r="J1753" s="240">
        <f t="shared" si="210"/>
        <v>0</v>
      </c>
      <c r="K1753" s="236" t="s">
        <v>19</v>
      </c>
      <c r="L1753" s="241"/>
      <c r="M1753" s="242" t="s">
        <v>19</v>
      </c>
      <c r="N1753" s="243" t="s">
        <v>46</v>
      </c>
      <c r="O1753" s="65"/>
      <c r="P1753" s="197">
        <f t="shared" si="211"/>
        <v>0</v>
      </c>
      <c r="Q1753" s="197">
        <v>0</v>
      </c>
      <c r="R1753" s="197">
        <f t="shared" si="212"/>
        <v>0</v>
      </c>
      <c r="S1753" s="197">
        <v>0</v>
      </c>
      <c r="T1753" s="198">
        <f t="shared" si="213"/>
        <v>0</v>
      </c>
      <c r="U1753" s="35"/>
      <c r="V1753" s="35"/>
      <c r="W1753" s="35"/>
      <c r="X1753" s="35"/>
      <c r="Y1753" s="35"/>
      <c r="Z1753" s="35"/>
      <c r="AA1753" s="35"/>
      <c r="AB1753" s="35"/>
      <c r="AC1753" s="35"/>
      <c r="AD1753" s="35"/>
      <c r="AE1753" s="35"/>
      <c r="AR1753" s="199" t="s">
        <v>158</v>
      </c>
      <c r="AT1753" s="199" t="s">
        <v>218</v>
      </c>
      <c r="AU1753" s="199" t="s">
        <v>85</v>
      </c>
      <c r="AY1753" s="18" t="s">
        <v>137</v>
      </c>
      <c r="BE1753" s="200">
        <f t="shared" si="214"/>
        <v>0</v>
      </c>
      <c r="BF1753" s="200">
        <f t="shared" si="215"/>
        <v>0</v>
      </c>
      <c r="BG1753" s="200">
        <f t="shared" si="216"/>
        <v>0</v>
      </c>
      <c r="BH1753" s="200">
        <f t="shared" si="217"/>
        <v>0</v>
      </c>
      <c r="BI1753" s="200">
        <f t="shared" si="218"/>
        <v>0</v>
      </c>
      <c r="BJ1753" s="18" t="s">
        <v>83</v>
      </c>
      <c r="BK1753" s="200">
        <f t="shared" si="219"/>
        <v>0</v>
      </c>
      <c r="BL1753" s="18" t="s">
        <v>144</v>
      </c>
      <c r="BM1753" s="199" t="s">
        <v>3105</v>
      </c>
    </row>
    <row r="1754" spans="1:65" s="2" customFormat="1" ht="16.5" customHeight="1">
      <c r="A1754" s="35"/>
      <c r="B1754" s="36"/>
      <c r="C1754" s="234" t="s">
        <v>1815</v>
      </c>
      <c r="D1754" s="234" t="s">
        <v>218</v>
      </c>
      <c r="E1754" s="235" t="s">
        <v>3106</v>
      </c>
      <c r="F1754" s="236" t="s">
        <v>3107</v>
      </c>
      <c r="G1754" s="237" t="s">
        <v>224</v>
      </c>
      <c r="H1754" s="238">
        <v>100</v>
      </c>
      <c r="I1754" s="239"/>
      <c r="J1754" s="240">
        <f t="shared" si="210"/>
        <v>0</v>
      </c>
      <c r="K1754" s="236" t="s">
        <v>19</v>
      </c>
      <c r="L1754" s="241"/>
      <c r="M1754" s="242" t="s">
        <v>19</v>
      </c>
      <c r="N1754" s="243" t="s">
        <v>46</v>
      </c>
      <c r="O1754" s="65"/>
      <c r="P1754" s="197">
        <f t="shared" si="211"/>
        <v>0</v>
      </c>
      <c r="Q1754" s="197">
        <v>0</v>
      </c>
      <c r="R1754" s="197">
        <f t="shared" si="212"/>
        <v>0</v>
      </c>
      <c r="S1754" s="197">
        <v>0</v>
      </c>
      <c r="T1754" s="198">
        <f t="shared" si="213"/>
        <v>0</v>
      </c>
      <c r="U1754" s="35"/>
      <c r="V1754" s="35"/>
      <c r="W1754" s="35"/>
      <c r="X1754" s="35"/>
      <c r="Y1754" s="35"/>
      <c r="Z1754" s="35"/>
      <c r="AA1754" s="35"/>
      <c r="AB1754" s="35"/>
      <c r="AC1754" s="35"/>
      <c r="AD1754" s="35"/>
      <c r="AE1754" s="35"/>
      <c r="AR1754" s="199" t="s">
        <v>158</v>
      </c>
      <c r="AT1754" s="199" t="s">
        <v>218</v>
      </c>
      <c r="AU1754" s="199" t="s">
        <v>85</v>
      </c>
      <c r="AY1754" s="18" t="s">
        <v>137</v>
      </c>
      <c r="BE1754" s="200">
        <f t="shared" si="214"/>
        <v>0</v>
      </c>
      <c r="BF1754" s="200">
        <f t="shared" si="215"/>
        <v>0</v>
      </c>
      <c r="BG1754" s="200">
        <f t="shared" si="216"/>
        <v>0</v>
      </c>
      <c r="BH1754" s="200">
        <f t="shared" si="217"/>
        <v>0</v>
      </c>
      <c r="BI1754" s="200">
        <f t="shared" si="218"/>
        <v>0</v>
      </c>
      <c r="BJ1754" s="18" t="s">
        <v>83</v>
      </c>
      <c r="BK1754" s="200">
        <f t="shared" si="219"/>
        <v>0</v>
      </c>
      <c r="BL1754" s="18" t="s">
        <v>144</v>
      </c>
      <c r="BM1754" s="199" t="s">
        <v>3108</v>
      </c>
    </row>
    <row r="1755" spans="1:65" s="2" customFormat="1" ht="21.75" customHeight="1">
      <c r="A1755" s="35"/>
      <c r="B1755" s="36"/>
      <c r="C1755" s="234" t="s">
        <v>3109</v>
      </c>
      <c r="D1755" s="234" t="s">
        <v>218</v>
      </c>
      <c r="E1755" s="235" t="s">
        <v>3110</v>
      </c>
      <c r="F1755" s="236" t="s">
        <v>3111</v>
      </c>
      <c r="G1755" s="237" t="s">
        <v>224</v>
      </c>
      <c r="H1755" s="238">
        <v>110</v>
      </c>
      <c r="I1755" s="239"/>
      <c r="J1755" s="240">
        <f t="shared" si="210"/>
        <v>0</v>
      </c>
      <c r="K1755" s="236" t="s">
        <v>19</v>
      </c>
      <c r="L1755" s="241"/>
      <c r="M1755" s="242" t="s">
        <v>19</v>
      </c>
      <c r="N1755" s="243" t="s">
        <v>46</v>
      </c>
      <c r="O1755" s="65"/>
      <c r="P1755" s="197">
        <f t="shared" si="211"/>
        <v>0</v>
      </c>
      <c r="Q1755" s="197">
        <v>0</v>
      </c>
      <c r="R1755" s="197">
        <f t="shared" si="212"/>
        <v>0</v>
      </c>
      <c r="S1755" s="197">
        <v>0</v>
      </c>
      <c r="T1755" s="198">
        <f t="shared" si="213"/>
        <v>0</v>
      </c>
      <c r="U1755" s="35"/>
      <c r="V1755" s="35"/>
      <c r="W1755" s="35"/>
      <c r="X1755" s="35"/>
      <c r="Y1755" s="35"/>
      <c r="Z1755" s="35"/>
      <c r="AA1755" s="35"/>
      <c r="AB1755" s="35"/>
      <c r="AC1755" s="35"/>
      <c r="AD1755" s="35"/>
      <c r="AE1755" s="35"/>
      <c r="AR1755" s="199" t="s">
        <v>158</v>
      </c>
      <c r="AT1755" s="199" t="s">
        <v>218</v>
      </c>
      <c r="AU1755" s="199" t="s">
        <v>85</v>
      </c>
      <c r="AY1755" s="18" t="s">
        <v>137</v>
      </c>
      <c r="BE1755" s="200">
        <f t="shared" si="214"/>
        <v>0</v>
      </c>
      <c r="BF1755" s="200">
        <f t="shared" si="215"/>
        <v>0</v>
      </c>
      <c r="BG1755" s="200">
        <f t="shared" si="216"/>
        <v>0</v>
      </c>
      <c r="BH1755" s="200">
        <f t="shared" si="217"/>
        <v>0</v>
      </c>
      <c r="BI1755" s="200">
        <f t="shared" si="218"/>
        <v>0</v>
      </c>
      <c r="BJ1755" s="18" t="s">
        <v>83</v>
      </c>
      <c r="BK1755" s="200">
        <f t="shared" si="219"/>
        <v>0</v>
      </c>
      <c r="BL1755" s="18" t="s">
        <v>144</v>
      </c>
      <c r="BM1755" s="199" t="s">
        <v>3112</v>
      </c>
    </row>
    <row r="1756" spans="1:65" s="2" customFormat="1" ht="16.5" customHeight="1">
      <c r="A1756" s="35"/>
      <c r="B1756" s="36"/>
      <c r="C1756" s="234" t="s">
        <v>1819</v>
      </c>
      <c r="D1756" s="234" t="s">
        <v>218</v>
      </c>
      <c r="E1756" s="235" t="s">
        <v>3113</v>
      </c>
      <c r="F1756" s="236" t="s">
        <v>3114</v>
      </c>
      <c r="G1756" s="237" t="s">
        <v>224</v>
      </c>
      <c r="H1756" s="238">
        <v>50</v>
      </c>
      <c r="I1756" s="239"/>
      <c r="J1756" s="240">
        <f t="shared" si="210"/>
        <v>0</v>
      </c>
      <c r="K1756" s="236" t="s">
        <v>19</v>
      </c>
      <c r="L1756" s="241"/>
      <c r="M1756" s="242" t="s">
        <v>19</v>
      </c>
      <c r="N1756" s="243" t="s">
        <v>46</v>
      </c>
      <c r="O1756" s="65"/>
      <c r="P1756" s="197">
        <f t="shared" si="211"/>
        <v>0</v>
      </c>
      <c r="Q1756" s="197">
        <v>0</v>
      </c>
      <c r="R1756" s="197">
        <f t="shared" si="212"/>
        <v>0</v>
      </c>
      <c r="S1756" s="197">
        <v>0</v>
      </c>
      <c r="T1756" s="198">
        <f t="shared" si="213"/>
        <v>0</v>
      </c>
      <c r="U1756" s="35"/>
      <c r="V1756" s="35"/>
      <c r="W1756" s="35"/>
      <c r="X1756" s="35"/>
      <c r="Y1756" s="35"/>
      <c r="Z1756" s="35"/>
      <c r="AA1756" s="35"/>
      <c r="AB1756" s="35"/>
      <c r="AC1756" s="35"/>
      <c r="AD1756" s="35"/>
      <c r="AE1756" s="35"/>
      <c r="AR1756" s="199" t="s">
        <v>158</v>
      </c>
      <c r="AT1756" s="199" t="s">
        <v>218</v>
      </c>
      <c r="AU1756" s="199" t="s">
        <v>85</v>
      </c>
      <c r="AY1756" s="18" t="s">
        <v>137</v>
      </c>
      <c r="BE1756" s="200">
        <f t="shared" si="214"/>
        <v>0</v>
      </c>
      <c r="BF1756" s="200">
        <f t="shared" si="215"/>
        <v>0</v>
      </c>
      <c r="BG1756" s="200">
        <f t="shared" si="216"/>
        <v>0</v>
      </c>
      <c r="BH1756" s="200">
        <f t="shared" si="217"/>
        <v>0</v>
      </c>
      <c r="BI1756" s="200">
        <f t="shared" si="218"/>
        <v>0</v>
      </c>
      <c r="BJ1756" s="18" t="s">
        <v>83</v>
      </c>
      <c r="BK1756" s="200">
        <f t="shared" si="219"/>
        <v>0</v>
      </c>
      <c r="BL1756" s="18" t="s">
        <v>144</v>
      </c>
      <c r="BM1756" s="199" t="s">
        <v>3115</v>
      </c>
    </row>
    <row r="1757" spans="1:65" s="2" customFormat="1" ht="16.5" customHeight="1">
      <c r="A1757" s="35"/>
      <c r="B1757" s="36"/>
      <c r="C1757" s="234" t="s">
        <v>3116</v>
      </c>
      <c r="D1757" s="234" t="s">
        <v>218</v>
      </c>
      <c r="E1757" s="235" t="s">
        <v>3117</v>
      </c>
      <c r="F1757" s="236" t="s">
        <v>3118</v>
      </c>
      <c r="G1757" s="237" t="s">
        <v>273</v>
      </c>
      <c r="H1757" s="238">
        <v>8</v>
      </c>
      <c r="I1757" s="239"/>
      <c r="J1757" s="240">
        <f t="shared" si="210"/>
        <v>0</v>
      </c>
      <c r="K1757" s="236" t="s">
        <v>19</v>
      </c>
      <c r="L1757" s="241"/>
      <c r="M1757" s="242" t="s">
        <v>19</v>
      </c>
      <c r="N1757" s="243" t="s">
        <v>46</v>
      </c>
      <c r="O1757" s="65"/>
      <c r="P1757" s="197">
        <f t="shared" si="211"/>
        <v>0</v>
      </c>
      <c r="Q1757" s="197">
        <v>0</v>
      </c>
      <c r="R1757" s="197">
        <f t="shared" si="212"/>
        <v>0</v>
      </c>
      <c r="S1757" s="197">
        <v>0</v>
      </c>
      <c r="T1757" s="198">
        <f t="shared" si="213"/>
        <v>0</v>
      </c>
      <c r="U1757" s="35"/>
      <c r="V1757" s="35"/>
      <c r="W1757" s="35"/>
      <c r="X1757" s="35"/>
      <c r="Y1757" s="35"/>
      <c r="Z1757" s="35"/>
      <c r="AA1757" s="35"/>
      <c r="AB1757" s="35"/>
      <c r="AC1757" s="35"/>
      <c r="AD1757" s="35"/>
      <c r="AE1757" s="35"/>
      <c r="AR1757" s="199" t="s">
        <v>158</v>
      </c>
      <c r="AT1757" s="199" t="s">
        <v>218</v>
      </c>
      <c r="AU1757" s="199" t="s">
        <v>85</v>
      </c>
      <c r="AY1757" s="18" t="s">
        <v>137</v>
      </c>
      <c r="BE1757" s="200">
        <f t="shared" si="214"/>
        <v>0</v>
      </c>
      <c r="BF1757" s="200">
        <f t="shared" si="215"/>
        <v>0</v>
      </c>
      <c r="BG1757" s="200">
        <f t="shared" si="216"/>
        <v>0</v>
      </c>
      <c r="BH1757" s="200">
        <f t="shared" si="217"/>
        <v>0</v>
      </c>
      <c r="BI1757" s="200">
        <f t="shared" si="218"/>
        <v>0</v>
      </c>
      <c r="BJ1757" s="18" t="s">
        <v>83</v>
      </c>
      <c r="BK1757" s="200">
        <f t="shared" si="219"/>
        <v>0</v>
      </c>
      <c r="BL1757" s="18" t="s">
        <v>144</v>
      </c>
      <c r="BM1757" s="199" t="s">
        <v>3119</v>
      </c>
    </row>
    <row r="1758" spans="1:65" s="2" customFormat="1" ht="16.5" customHeight="1">
      <c r="A1758" s="35"/>
      <c r="B1758" s="36"/>
      <c r="C1758" s="234" t="s">
        <v>1822</v>
      </c>
      <c r="D1758" s="234" t="s">
        <v>218</v>
      </c>
      <c r="E1758" s="235" t="s">
        <v>3120</v>
      </c>
      <c r="F1758" s="236" t="s">
        <v>3121</v>
      </c>
      <c r="G1758" s="237" t="s">
        <v>422</v>
      </c>
      <c r="H1758" s="238">
        <v>1</v>
      </c>
      <c r="I1758" s="239"/>
      <c r="J1758" s="240">
        <f t="shared" si="210"/>
        <v>0</v>
      </c>
      <c r="K1758" s="236" t="s">
        <v>19</v>
      </c>
      <c r="L1758" s="241"/>
      <c r="M1758" s="242" t="s">
        <v>19</v>
      </c>
      <c r="N1758" s="243" t="s">
        <v>46</v>
      </c>
      <c r="O1758" s="65"/>
      <c r="P1758" s="197">
        <f t="shared" si="211"/>
        <v>0</v>
      </c>
      <c r="Q1758" s="197">
        <v>0</v>
      </c>
      <c r="R1758" s="197">
        <f t="shared" si="212"/>
        <v>0</v>
      </c>
      <c r="S1758" s="197">
        <v>0</v>
      </c>
      <c r="T1758" s="198">
        <f t="shared" si="213"/>
        <v>0</v>
      </c>
      <c r="U1758" s="35"/>
      <c r="V1758" s="35"/>
      <c r="W1758" s="35"/>
      <c r="X1758" s="35"/>
      <c r="Y1758" s="35"/>
      <c r="Z1758" s="35"/>
      <c r="AA1758" s="35"/>
      <c r="AB1758" s="35"/>
      <c r="AC1758" s="35"/>
      <c r="AD1758" s="35"/>
      <c r="AE1758" s="35"/>
      <c r="AR1758" s="199" t="s">
        <v>158</v>
      </c>
      <c r="AT1758" s="199" t="s">
        <v>218</v>
      </c>
      <c r="AU1758" s="199" t="s">
        <v>85</v>
      </c>
      <c r="AY1758" s="18" t="s">
        <v>137</v>
      </c>
      <c r="BE1758" s="200">
        <f t="shared" si="214"/>
        <v>0</v>
      </c>
      <c r="BF1758" s="200">
        <f t="shared" si="215"/>
        <v>0</v>
      </c>
      <c r="BG1758" s="200">
        <f t="shared" si="216"/>
        <v>0</v>
      </c>
      <c r="BH1758" s="200">
        <f t="shared" si="217"/>
        <v>0</v>
      </c>
      <c r="BI1758" s="200">
        <f t="shared" si="218"/>
        <v>0</v>
      </c>
      <c r="BJ1758" s="18" t="s">
        <v>83</v>
      </c>
      <c r="BK1758" s="200">
        <f t="shared" si="219"/>
        <v>0</v>
      </c>
      <c r="BL1758" s="18" t="s">
        <v>144</v>
      </c>
      <c r="BM1758" s="199" t="s">
        <v>3122</v>
      </c>
    </row>
    <row r="1759" spans="1:65" s="2" customFormat="1" ht="21.75" customHeight="1">
      <c r="A1759" s="35"/>
      <c r="B1759" s="36"/>
      <c r="C1759" s="234" t="s">
        <v>3123</v>
      </c>
      <c r="D1759" s="234" t="s">
        <v>218</v>
      </c>
      <c r="E1759" s="235" t="s">
        <v>3124</v>
      </c>
      <c r="F1759" s="236" t="s">
        <v>3125</v>
      </c>
      <c r="G1759" s="237" t="s">
        <v>422</v>
      </c>
      <c r="H1759" s="238">
        <v>1</v>
      </c>
      <c r="I1759" s="239"/>
      <c r="J1759" s="240">
        <f t="shared" si="210"/>
        <v>0</v>
      </c>
      <c r="K1759" s="236" t="s">
        <v>19</v>
      </c>
      <c r="L1759" s="241"/>
      <c r="M1759" s="242" t="s">
        <v>19</v>
      </c>
      <c r="N1759" s="243" t="s">
        <v>46</v>
      </c>
      <c r="O1759" s="65"/>
      <c r="P1759" s="197">
        <f t="shared" si="211"/>
        <v>0</v>
      </c>
      <c r="Q1759" s="197">
        <v>0</v>
      </c>
      <c r="R1759" s="197">
        <f t="shared" si="212"/>
        <v>0</v>
      </c>
      <c r="S1759" s="197">
        <v>0</v>
      </c>
      <c r="T1759" s="198">
        <f t="shared" si="213"/>
        <v>0</v>
      </c>
      <c r="U1759" s="35"/>
      <c r="V1759" s="35"/>
      <c r="W1759" s="35"/>
      <c r="X1759" s="35"/>
      <c r="Y1759" s="35"/>
      <c r="Z1759" s="35"/>
      <c r="AA1759" s="35"/>
      <c r="AB1759" s="35"/>
      <c r="AC1759" s="35"/>
      <c r="AD1759" s="35"/>
      <c r="AE1759" s="35"/>
      <c r="AR1759" s="199" t="s">
        <v>158</v>
      </c>
      <c r="AT1759" s="199" t="s">
        <v>218</v>
      </c>
      <c r="AU1759" s="199" t="s">
        <v>85</v>
      </c>
      <c r="AY1759" s="18" t="s">
        <v>137</v>
      </c>
      <c r="BE1759" s="200">
        <f t="shared" si="214"/>
        <v>0</v>
      </c>
      <c r="BF1759" s="200">
        <f t="shared" si="215"/>
        <v>0</v>
      </c>
      <c r="BG1759" s="200">
        <f t="shared" si="216"/>
        <v>0</v>
      </c>
      <c r="BH1759" s="200">
        <f t="shared" si="217"/>
        <v>0</v>
      </c>
      <c r="BI1759" s="200">
        <f t="shared" si="218"/>
        <v>0</v>
      </c>
      <c r="BJ1759" s="18" t="s">
        <v>83</v>
      </c>
      <c r="BK1759" s="200">
        <f t="shared" si="219"/>
        <v>0</v>
      </c>
      <c r="BL1759" s="18" t="s">
        <v>144</v>
      </c>
      <c r="BM1759" s="199" t="s">
        <v>3126</v>
      </c>
    </row>
    <row r="1760" spans="2:63" s="12" customFormat="1" ht="20.85" customHeight="1">
      <c r="B1760" s="172"/>
      <c r="C1760" s="173"/>
      <c r="D1760" s="174" t="s">
        <v>74</v>
      </c>
      <c r="E1760" s="186" t="s">
        <v>3127</v>
      </c>
      <c r="F1760" s="186" t="s">
        <v>3128</v>
      </c>
      <c r="G1760" s="173"/>
      <c r="H1760" s="173"/>
      <c r="I1760" s="176"/>
      <c r="J1760" s="187">
        <f>BK1760</f>
        <v>0</v>
      </c>
      <c r="K1760" s="173"/>
      <c r="L1760" s="178"/>
      <c r="M1760" s="179"/>
      <c r="N1760" s="180"/>
      <c r="O1760" s="180"/>
      <c r="P1760" s="181">
        <f>SUM(P1761:P1765)</f>
        <v>0</v>
      </c>
      <c r="Q1760" s="180"/>
      <c r="R1760" s="181">
        <f>SUM(R1761:R1765)</f>
        <v>0</v>
      </c>
      <c r="S1760" s="180"/>
      <c r="T1760" s="182">
        <f>SUM(T1761:T1765)</f>
        <v>0</v>
      </c>
      <c r="AR1760" s="183" t="s">
        <v>83</v>
      </c>
      <c r="AT1760" s="184" t="s">
        <v>74</v>
      </c>
      <c r="AU1760" s="184" t="s">
        <v>85</v>
      </c>
      <c r="AY1760" s="183" t="s">
        <v>137</v>
      </c>
      <c r="BK1760" s="185">
        <f>SUM(BK1761:BK1765)</f>
        <v>0</v>
      </c>
    </row>
    <row r="1761" spans="1:65" s="2" customFormat="1" ht="16.5" customHeight="1">
      <c r="A1761" s="35"/>
      <c r="B1761" s="36"/>
      <c r="C1761" s="234" t="s">
        <v>1826</v>
      </c>
      <c r="D1761" s="234" t="s">
        <v>218</v>
      </c>
      <c r="E1761" s="235" t="s">
        <v>3129</v>
      </c>
      <c r="F1761" s="236" t="s">
        <v>3130</v>
      </c>
      <c r="G1761" s="237" t="s">
        <v>273</v>
      </c>
      <c r="H1761" s="238">
        <v>1</v>
      </c>
      <c r="I1761" s="239"/>
      <c r="J1761" s="240">
        <f>ROUND(I1761*H1761,2)</f>
        <v>0</v>
      </c>
      <c r="K1761" s="236" t="s">
        <v>19</v>
      </c>
      <c r="L1761" s="241"/>
      <c r="M1761" s="242" t="s">
        <v>19</v>
      </c>
      <c r="N1761" s="243" t="s">
        <v>46</v>
      </c>
      <c r="O1761" s="65"/>
      <c r="P1761" s="197">
        <f>O1761*H1761</f>
        <v>0</v>
      </c>
      <c r="Q1761" s="197">
        <v>0</v>
      </c>
      <c r="R1761" s="197">
        <f>Q1761*H1761</f>
        <v>0</v>
      </c>
      <c r="S1761" s="197">
        <v>0</v>
      </c>
      <c r="T1761" s="198">
        <f>S1761*H1761</f>
        <v>0</v>
      </c>
      <c r="U1761" s="35"/>
      <c r="V1761" s="35"/>
      <c r="W1761" s="35"/>
      <c r="X1761" s="35"/>
      <c r="Y1761" s="35"/>
      <c r="Z1761" s="35"/>
      <c r="AA1761" s="35"/>
      <c r="AB1761" s="35"/>
      <c r="AC1761" s="35"/>
      <c r="AD1761" s="35"/>
      <c r="AE1761" s="35"/>
      <c r="AR1761" s="199" t="s">
        <v>158</v>
      </c>
      <c r="AT1761" s="199" t="s">
        <v>218</v>
      </c>
      <c r="AU1761" s="199" t="s">
        <v>151</v>
      </c>
      <c r="AY1761" s="18" t="s">
        <v>137</v>
      </c>
      <c r="BE1761" s="200">
        <f>IF(N1761="základní",J1761,0)</f>
        <v>0</v>
      </c>
      <c r="BF1761" s="200">
        <f>IF(N1761="snížená",J1761,0)</f>
        <v>0</v>
      </c>
      <c r="BG1761" s="200">
        <f>IF(N1761="zákl. přenesená",J1761,0)</f>
        <v>0</v>
      </c>
      <c r="BH1761" s="200">
        <f>IF(N1761="sníž. přenesená",J1761,0)</f>
        <v>0</v>
      </c>
      <c r="BI1761" s="200">
        <f>IF(N1761="nulová",J1761,0)</f>
        <v>0</v>
      </c>
      <c r="BJ1761" s="18" t="s">
        <v>83</v>
      </c>
      <c r="BK1761" s="200">
        <f>ROUND(I1761*H1761,2)</f>
        <v>0</v>
      </c>
      <c r="BL1761" s="18" t="s">
        <v>144</v>
      </c>
      <c r="BM1761" s="199" t="s">
        <v>3131</v>
      </c>
    </row>
    <row r="1762" spans="1:65" s="2" customFormat="1" ht="16.5" customHeight="1">
      <c r="A1762" s="35"/>
      <c r="B1762" s="36"/>
      <c r="C1762" s="234" t="s">
        <v>3132</v>
      </c>
      <c r="D1762" s="234" t="s">
        <v>218</v>
      </c>
      <c r="E1762" s="235" t="s">
        <v>3133</v>
      </c>
      <c r="F1762" s="236" t="s">
        <v>3134</v>
      </c>
      <c r="G1762" s="237" t="s">
        <v>273</v>
      </c>
      <c r="H1762" s="238">
        <v>1</v>
      </c>
      <c r="I1762" s="239"/>
      <c r="J1762" s="240">
        <f>ROUND(I1762*H1762,2)</f>
        <v>0</v>
      </c>
      <c r="K1762" s="236" t="s">
        <v>19</v>
      </c>
      <c r="L1762" s="241"/>
      <c r="M1762" s="242" t="s">
        <v>19</v>
      </c>
      <c r="N1762" s="243" t="s">
        <v>46</v>
      </c>
      <c r="O1762" s="65"/>
      <c r="P1762" s="197">
        <f>O1762*H1762</f>
        <v>0</v>
      </c>
      <c r="Q1762" s="197">
        <v>0</v>
      </c>
      <c r="R1762" s="197">
        <f>Q1762*H1762</f>
        <v>0</v>
      </c>
      <c r="S1762" s="197">
        <v>0</v>
      </c>
      <c r="T1762" s="198">
        <f>S1762*H1762</f>
        <v>0</v>
      </c>
      <c r="U1762" s="35"/>
      <c r="V1762" s="35"/>
      <c r="W1762" s="35"/>
      <c r="X1762" s="35"/>
      <c r="Y1762" s="35"/>
      <c r="Z1762" s="35"/>
      <c r="AA1762" s="35"/>
      <c r="AB1762" s="35"/>
      <c r="AC1762" s="35"/>
      <c r="AD1762" s="35"/>
      <c r="AE1762" s="35"/>
      <c r="AR1762" s="199" t="s">
        <v>158</v>
      </c>
      <c r="AT1762" s="199" t="s">
        <v>218</v>
      </c>
      <c r="AU1762" s="199" t="s">
        <v>151</v>
      </c>
      <c r="AY1762" s="18" t="s">
        <v>137</v>
      </c>
      <c r="BE1762" s="200">
        <f>IF(N1762="základní",J1762,0)</f>
        <v>0</v>
      </c>
      <c r="BF1762" s="200">
        <f>IF(N1762="snížená",J1762,0)</f>
        <v>0</v>
      </c>
      <c r="BG1762" s="200">
        <f>IF(N1762="zákl. přenesená",J1762,0)</f>
        <v>0</v>
      </c>
      <c r="BH1762" s="200">
        <f>IF(N1762="sníž. přenesená",J1762,0)</f>
        <v>0</v>
      </c>
      <c r="BI1762" s="200">
        <f>IF(N1762="nulová",J1762,0)</f>
        <v>0</v>
      </c>
      <c r="BJ1762" s="18" t="s">
        <v>83</v>
      </c>
      <c r="BK1762" s="200">
        <f>ROUND(I1762*H1762,2)</f>
        <v>0</v>
      </c>
      <c r="BL1762" s="18" t="s">
        <v>144</v>
      </c>
      <c r="BM1762" s="199" t="s">
        <v>3135</v>
      </c>
    </row>
    <row r="1763" spans="1:65" s="2" customFormat="1" ht="16.5" customHeight="1">
      <c r="A1763" s="35"/>
      <c r="B1763" s="36"/>
      <c r="C1763" s="234" t="s">
        <v>1829</v>
      </c>
      <c r="D1763" s="234" t="s">
        <v>218</v>
      </c>
      <c r="E1763" s="235" t="s">
        <v>3136</v>
      </c>
      <c r="F1763" s="236" t="s">
        <v>3137</v>
      </c>
      <c r="G1763" s="237" t="s">
        <v>273</v>
      </c>
      <c r="H1763" s="238">
        <v>1</v>
      </c>
      <c r="I1763" s="239"/>
      <c r="J1763" s="240">
        <f>ROUND(I1763*H1763,2)</f>
        <v>0</v>
      </c>
      <c r="K1763" s="236" t="s">
        <v>19</v>
      </c>
      <c r="L1763" s="241"/>
      <c r="M1763" s="242" t="s">
        <v>19</v>
      </c>
      <c r="N1763" s="243" t="s">
        <v>46</v>
      </c>
      <c r="O1763" s="65"/>
      <c r="P1763" s="197">
        <f>O1763*H1763</f>
        <v>0</v>
      </c>
      <c r="Q1763" s="197">
        <v>0</v>
      </c>
      <c r="R1763" s="197">
        <f>Q1763*H1763</f>
        <v>0</v>
      </c>
      <c r="S1763" s="197">
        <v>0</v>
      </c>
      <c r="T1763" s="198">
        <f>S1763*H1763</f>
        <v>0</v>
      </c>
      <c r="U1763" s="35"/>
      <c r="V1763" s="35"/>
      <c r="W1763" s="35"/>
      <c r="X1763" s="35"/>
      <c r="Y1763" s="35"/>
      <c r="Z1763" s="35"/>
      <c r="AA1763" s="35"/>
      <c r="AB1763" s="35"/>
      <c r="AC1763" s="35"/>
      <c r="AD1763" s="35"/>
      <c r="AE1763" s="35"/>
      <c r="AR1763" s="199" t="s">
        <v>158</v>
      </c>
      <c r="AT1763" s="199" t="s">
        <v>218</v>
      </c>
      <c r="AU1763" s="199" t="s">
        <v>151</v>
      </c>
      <c r="AY1763" s="18" t="s">
        <v>137</v>
      </c>
      <c r="BE1763" s="200">
        <f>IF(N1763="základní",J1763,0)</f>
        <v>0</v>
      </c>
      <c r="BF1763" s="200">
        <f>IF(N1763="snížená",J1763,0)</f>
        <v>0</v>
      </c>
      <c r="BG1763" s="200">
        <f>IF(N1763="zákl. přenesená",J1763,0)</f>
        <v>0</v>
      </c>
      <c r="BH1763" s="200">
        <f>IF(N1763="sníž. přenesená",J1763,0)</f>
        <v>0</v>
      </c>
      <c r="BI1763" s="200">
        <f>IF(N1763="nulová",J1763,0)</f>
        <v>0</v>
      </c>
      <c r="BJ1763" s="18" t="s">
        <v>83</v>
      </c>
      <c r="BK1763" s="200">
        <f>ROUND(I1763*H1763,2)</f>
        <v>0</v>
      </c>
      <c r="BL1763" s="18" t="s">
        <v>144</v>
      </c>
      <c r="BM1763" s="199" t="s">
        <v>3138</v>
      </c>
    </row>
    <row r="1764" spans="1:65" s="2" customFormat="1" ht="16.5" customHeight="1">
      <c r="A1764" s="35"/>
      <c r="B1764" s="36"/>
      <c r="C1764" s="234" t="s">
        <v>3139</v>
      </c>
      <c r="D1764" s="234" t="s">
        <v>218</v>
      </c>
      <c r="E1764" s="235" t="s">
        <v>3140</v>
      </c>
      <c r="F1764" s="236" t="s">
        <v>3141</v>
      </c>
      <c r="G1764" s="237" t="s">
        <v>273</v>
      </c>
      <c r="H1764" s="238">
        <v>25</v>
      </c>
      <c r="I1764" s="239"/>
      <c r="J1764" s="240">
        <f>ROUND(I1764*H1764,2)</f>
        <v>0</v>
      </c>
      <c r="K1764" s="236" t="s">
        <v>19</v>
      </c>
      <c r="L1764" s="241"/>
      <c r="M1764" s="242" t="s">
        <v>19</v>
      </c>
      <c r="N1764" s="243" t="s">
        <v>46</v>
      </c>
      <c r="O1764" s="65"/>
      <c r="P1764" s="197">
        <f>O1764*H1764</f>
        <v>0</v>
      </c>
      <c r="Q1764" s="197">
        <v>0</v>
      </c>
      <c r="R1764" s="197">
        <f>Q1764*H1764</f>
        <v>0</v>
      </c>
      <c r="S1764" s="197">
        <v>0</v>
      </c>
      <c r="T1764" s="198">
        <f>S1764*H1764</f>
        <v>0</v>
      </c>
      <c r="U1764" s="35"/>
      <c r="V1764" s="35"/>
      <c r="W1764" s="35"/>
      <c r="X1764" s="35"/>
      <c r="Y1764" s="35"/>
      <c r="Z1764" s="35"/>
      <c r="AA1764" s="35"/>
      <c r="AB1764" s="35"/>
      <c r="AC1764" s="35"/>
      <c r="AD1764" s="35"/>
      <c r="AE1764" s="35"/>
      <c r="AR1764" s="199" t="s">
        <v>158</v>
      </c>
      <c r="AT1764" s="199" t="s">
        <v>218</v>
      </c>
      <c r="AU1764" s="199" t="s">
        <v>151</v>
      </c>
      <c r="AY1764" s="18" t="s">
        <v>137</v>
      </c>
      <c r="BE1764" s="200">
        <f>IF(N1764="základní",J1764,0)</f>
        <v>0</v>
      </c>
      <c r="BF1764" s="200">
        <f>IF(N1764="snížená",J1764,0)</f>
        <v>0</v>
      </c>
      <c r="BG1764" s="200">
        <f>IF(N1764="zákl. přenesená",J1764,0)</f>
        <v>0</v>
      </c>
      <c r="BH1764" s="200">
        <f>IF(N1764="sníž. přenesená",J1764,0)</f>
        <v>0</v>
      </c>
      <c r="BI1764" s="200">
        <f>IF(N1764="nulová",J1764,0)</f>
        <v>0</v>
      </c>
      <c r="BJ1764" s="18" t="s">
        <v>83</v>
      </c>
      <c r="BK1764" s="200">
        <f>ROUND(I1764*H1764,2)</f>
        <v>0</v>
      </c>
      <c r="BL1764" s="18" t="s">
        <v>144</v>
      </c>
      <c r="BM1764" s="199" t="s">
        <v>3142</v>
      </c>
    </row>
    <row r="1765" spans="1:65" s="2" customFormat="1" ht="16.5" customHeight="1">
      <c r="A1765" s="35"/>
      <c r="B1765" s="36"/>
      <c r="C1765" s="234" t="s">
        <v>1833</v>
      </c>
      <c r="D1765" s="234" t="s">
        <v>218</v>
      </c>
      <c r="E1765" s="235" t="s">
        <v>3143</v>
      </c>
      <c r="F1765" s="236" t="s">
        <v>3144</v>
      </c>
      <c r="G1765" s="237" t="s">
        <v>273</v>
      </c>
      <c r="H1765" s="238">
        <v>1</v>
      </c>
      <c r="I1765" s="239"/>
      <c r="J1765" s="240">
        <f>ROUND(I1765*H1765,2)</f>
        <v>0</v>
      </c>
      <c r="K1765" s="236" t="s">
        <v>19</v>
      </c>
      <c r="L1765" s="241"/>
      <c r="M1765" s="242" t="s">
        <v>19</v>
      </c>
      <c r="N1765" s="243" t="s">
        <v>46</v>
      </c>
      <c r="O1765" s="65"/>
      <c r="P1765" s="197">
        <f>O1765*H1765</f>
        <v>0</v>
      </c>
      <c r="Q1765" s="197">
        <v>0</v>
      </c>
      <c r="R1765" s="197">
        <f>Q1765*H1765</f>
        <v>0</v>
      </c>
      <c r="S1765" s="197">
        <v>0</v>
      </c>
      <c r="T1765" s="198">
        <f>S1765*H1765</f>
        <v>0</v>
      </c>
      <c r="U1765" s="35"/>
      <c r="V1765" s="35"/>
      <c r="W1765" s="35"/>
      <c r="X1765" s="35"/>
      <c r="Y1765" s="35"/>
      <c r="Z1765" s="35"/>
      <c r="AA1765" s="35"/>
      <c r="AB1765" s="35"/>
      <c r="AC1765" s="35"/>
      <c r="AD1765" s="35"/>
      <c r="AE1765" s="35"/>
      <c r="AR1765" s="199" t="s">
        <v>158</v>
      </c>
      <c r="AT1765" s="199" t="s">
        <v>218</v>
      </c>
      <c r="AU1765" s="199" t="s">
        <v>151</v>
      </c>
      <c r="AY1765" s="18" t="s">
        <v>137</v>
      </c>
      <c r="BE1765" s="200">
        <f>IF(N1765="základní",J1765,0)</f>
        <v>0</v>
      </c>
      <c r="BF1765" s="200">
        <f>IF(N1765="snížená",J1765,0)</f>
        <v>0</v>
      </c>
      <c r="BG1765" s="200">
        <f>IF(N1765="zákl. přenesená",J1765,0)</f>
        <v>0</v>
      </c>
      <c r="BH1765" s="200">
        <f>IF(N1765="sníž. přenesená",J1765,0)</f>
        <v>0</v>
      </c>
      <c r="BI1765" s="200">
        <f>IF(N1765="nulová",J1765,0)</f>
        <v>0</v>
      </c>
      <c r="BJ1765" s="18" t="s">
        <v>83</v>
      </c>
      <c r="BK1765" s="200">
        <f>ROUND(I1765*H1765,2)</f>
        <v>0</v>
      </c>
      <c r="BL1765" s="18" t="s">
        <v>144</v>
      </c>
      <c r="BM1765" s="199" t="s">
        <v>3145</v>
      </c>
    </row>
    <row r="1766" spans="2:63" s="12" customFormat="1" ht="20.85" customHeight="1">
      <c r="B1766" s="172"/>
      <c r="C1766" s="173"/>
      <c r="D1766" s="174" t="s">
        <v>74</v>
      </c>
      <c r="E1766" s="186" t="s">
        <v>3146</v>
      </c>
      <c r="F1766" s="186" t="s">
        <v>3147</v>
      </c>
      <c r="G1766" s="173"/>
      <c r="H1766" s="173"/>
      <c r="I1766" s="176"/>
      <c r="J1766" s="187">
        <f>BK1766</f>
        <v>0</v>
      </c>
      <c r="K1766" s="173"/>
      <c r="L1766" s="178"/>
      <c r="M1766" s="179"/>
      <c r="N1766" s="180"/>
      <c r="O1766" s="180"/>
      <c r="P1766" s="181">
        <f>SUM(P1767:P1771)</f>
        <v>0</v>
      </c>
      <c r="Q1766" s="180"/>
      <c r="R1766" s="181">
        <f>SUM(R1767:R1771)</f>
        <v>0</v>
      </c>
      <c r="S1766" s="180"/>
      <c r="T1766" s="182">
        <f>SUM(T1767:T1771)</f>
        <v>0</v>
      </c>
      <c r="AR1766" s="183" t="s">
        <v>83</v>
      </c>
      <c r="AT1766" s="184" t="s">
        <v>74</v>
      </c>
      <c r="AU1766" s="184" t="s">
        <v>85</v>
      </c>
      <c r="AY1766" s="183" t="s">
        <v>137</v>
      </c>
      <c r="BK1766" s="185">
        <f>SUM(BK1767:BK1771)</f>
        <v>0</v>
      </c>
    </row>
    <row r="1767" spans="1:65" s="2" customFormat="1" ht="100.5" customHeight="1">
      <c r="A1767" s="35"/>
      <c r="B1767" s="36"/>
      <c r="C1767" s="234" t="s">
        <v>3148</v>
      </c>
      <c r="D1767" s="234" t="s">
        <v>218</v>
      </c>
      <c r="E1767" s="235" t="s">
        <v>3149</v>
      </c>
      <c r="F1767" s="236" t="s">
        <v>3150</v>
      </c>
      <c r="G1767" s="237" t="s">
        <v>273</v>
      </c>
      <c r="H1767" s="238">
        <v>6</v>
      </c>
      <c r="I1767" s="239"/>
      <c r="J1767" s="240">
        <f>ROUND(I1767*H1767,2)</f>
        <v>0</v>
      </c>
      <c r="K1767" s="236" t="s">
        <v>19</v>
      </c>
      <c r="L1767" s="241"/>
      <c r="M1767" s="242" t="s">
        <v>19</v>
      </c>
      <c r="N1767" s="243" t="s">
        <v>46</v>
      </c>
      <c r="O1767" s="65"/>
      <c r="P1767" s="197">
        <f>O1767*H1767</f>
        <v>0</v>
      </c>
      <c r="Q1767" s="197">
        <v>0</v>
      </c>
      <c r="R1767" s="197">
        <f>Q1767*H1767</f>
        <v>0</v>
      </c>
      <c r="S1767" s="197">
        <v>0</v>
      </c>
      <c r="T1767" s="198">
        <f>S1767*H1767</f>
        <v>0</v>
      </c>
      <c r="U1767" s="35"/>
      <c r="V1767" s="35"/>
      <c r="W1767" s="35"/>
      <c r="X1767" s="35"/>
      <c r="Y1767" s="35"/>
      <c r="Z1767" s="35"/>
      <c r="AA1767" s="35"/>
      <c r="AB1767" s="35"/>
      <c r="AC1767" s="35"/>
      <c r="AD1767" s="35"/>
      <c r="AE1767" s="35"/>
      <c r="AR1767" s="199" t="s">
        <v>158</v>
      </c>
      <c r="AT1767" s="199" t="s">
        <v>218</v>
      </c>
      <c r="AU1767" s="199" t="s">
        <v>151</v>
      </c>
      <c r="AY1767" s="18" t="s">
        <v>137</v>
      </c>
      <c r="BE1767" s="200">
        <f>IF(N1767="základní",J1767,0)</f>
        <v>0</v>
      </c>
      <c r="BF1767" s="200">
        <f>IF(N1767="snížená",J1767,0)</f>
        <v>0</v>
      </c>
      <c r="BG1767" s="200">
        <f>IF(N1767="zákl. přenesená",J1767,0)</f>
        <v>0</v>
      </c>
      <c r="BH1767" s="200">
        <f>IF(N1767="sníž. přenesená",J1767,0)</f>
        <v>0</v>
      </c>
      <c r="BI1767" s="200">
        <f>IF(N1767="nulová",J1767,0)</f>
        <v>0</v>
      </c>
      <c r="BJ1767" s="18" t="s">
        <v>83</v>
      </c>
      <c r="BK1767" s="200">
        <f>ROUND(I1767*H1767,2)</f>
        <v>0</v>
      </c>
      <c r="BL1767" s="18" t="s">
        <v>144</v>
      </c>
      <c r="BM1767" s="199" t="s">
        <v>3151</v>
      </c>
    </row>
    <row r="1768" spans="1:65" s="2" customFormat="1" ht="16.5" customHeight="1">
      <c r="A1768" s="35"/>
      <c r="B1768" s="36"/>
      <c r="C1768" s="234" t="s">
        <v>1836</v>
      </c>
      <c r="D1768" s="234" t="s">
        <v>218</v>
      </c>
      <c r="E1768" s="235" t="s">
        <v>3152</v>
      </c>
      <c r="F1768" s="236" t="s">
        <v>3153</v>
      </c>
      <c r="G1768" s="237" t="s">
        <v>273</v>
      </c>
      <c r="H1768" s="238">
        <v>6</v>
      </c>
      <c r="I1768" s="239"/>
      <c r="J1768" s="240">
        <f>ROUND(I1768*H1768,2)</f>
        <v>0</v>
      </c>
      <c r="K1768" s="236" t="s">
        <v>19</v>
      </c>
      <c r="L1768" s="241"/>
      <c r="M1768" s="242" t="s">
        <v>19</v>
      </c>
      <c r="N1768" s="243" t="s">
        <v>46</v>
      </c>
      <c r="O1768" s="65"/>
      <c r="P1768" s="197">
        <f>O1768*H1768</f>
        <v>0</v>
      </c>
      <c r="Q1768" s="197">
        <v>0</v>
      </c>
      <c r="R1768" s="197">
        <f>Q1768*H1768</f>
        <v>0</v>
      </c>
      <c r="S1768" s="197">
        <v>0</v>
      </c>
      <c r="T1768" s="198">
        <f>S1768*H1768</f>
        <v>0</v>
      </c>
      <c r="U1768" s="35"/>
      <c r="V1768" s="35"/>
      <c r="W1768" s="35"/>
      <c r="X1768" s="35"/>
      <c r="Y1768" s="35"/>
      <c r="Z1768" s="35"/>
      <c r="AA1768" s="35"/>
      <c r="AB1768" s="35"/>
      <c r="AC1768" s="35"/>
      <c r="AD1768" s="35"/>
      <c r="AE1768" s="35"/>
      <c r="AR1768" s="199" t="s">
        <v>158</v>
      </c>
      <c r="AT1768" s="199" t="s">
        <v>218</v>
      </c>
      <c r="AU1768" s="199" t="s">
        <v>151</v>
      </c>
      <c r="AY1768" s="18" t="s">
        <v>137</v>
      </c>
      <c r="BE1768" s="200">
        <f>IF(N1768="základní",J1768,0)</f>
        <v>0</v>
      </c>
      <c r="BF1768" s="200">
        <f>IF(N1768="snížená",J1768,0)</f>
        <v>0</v>
      </c>
      <c r="BG1768" s="200">
        <f>IF(N1768="zákl. přenesená",J1768,0)</f>
        <v>0</v>
      </c>
      <c r="BH1768" s="200">
        <f>IF(N1768="sníž. přenesená",J1768,0)</f>
        <v>0</v>
      </c>
      <c r="BI1768" s="200">
        <f>IF(N1768="nulová",J1768,0)</f>
        <v>0</v>
      </c>
      <c r="BJ1768" s="18" t="s">
        <v>83</v>
      </c>
      <c r="BK1768" s="200">
        <f>ROUND(I1768*H1768,2)</f>
        <v>0</v>
      </c>
      <c r="BL1768" s="18" t="s">
        <v>144</v>
      </c>
      <c r="BM1768" s="199" t="s">
        <v>3154</v>
      </c>
    </row>
    <row r="1769" spans="1:65" s="2" customFormat="1" ht="55.5" customHeight="1">
      <c r="A1769" s="35"/>
      <c r="B1769" s="36"/>
      <c r="C1769" s="234" t="s">
        <v>3155</v>
      </c>
      <c r="D1769" s="234" t="s">
        <v>218</v>
      </c>
      <c r="E1769" s="235" t="s">
        <v>3156</v>
      </c>
      <c r="F1769" s="236" t="s">
        <v>3157</v>
      </c>
      <c r="G1769" s="237" t="s">
        <v>273</v>
      </c>
      <c r="H1769" s="238">
        <v>1</v>
      </c>
      <c r="I1769" s="239"/>
      <c r="J1769" s="240">
        <f>ROUND(I1769*H1769,2)</f>
        <v>0</v>
      </c>
      <c r="K1769" s="236" t="s">
        <v>19</v>
      </c>
      <c r="L1769" s="241"/>
      <c r="M1769" s="242" t="s">
        <v>19</v>
      </c>
      <c r="N1769" s="243" t="s">
        <v>46</v>
      </c>
      <c r="O1769" s="65"/>
      <c r="P1769" s="197">
        <f>O1769*H1769</f>
        <v>0</v>
      </c>
      <c r="Q1769" s="197">
        <v>0</v>
      </c>
      <c r="R1769" s="197">
        <f>Q1769*H1769</f>
        <v>0</v>
      </c>
      <c r="S1769" s="197">
        <v>0</v>
      </c>
      <c r="T1769" s="198">
        <f>S1769*H1769</f>
        <v>0</v>
      </c>
      <c r="U1769" s="35"/>
      <c r="V1769" s="35"/>
      <c r="W1769" s="35"/>
      <c r="X1769" s="35"/>
      <c r="Y1769" s="35"/>
      <c r="Z1769" s="35"/>
      <c r="AA1769" s="35"/>
      <c r="AB1769" s="35"/>
      <c r="AC1769" s="35"/>
      <c r="AD1769" s="35"/>
      <c r="AE1769" s="35"/>
      <c r="AR1769" s="199" t="s">
        <v>158</v>
      </c>
      <c r="AT1769" s="199" t="s">
        <v>218</v>
      </c>
      <c r="AU1769" s="199" t="s">
        <v>151</v>
      </c>
      <c r="AY1769" s="18" t="s">
        <v>137</v>
      </c>
      <c r="BE1769" s="200">
        <f>IF(N1769="základní",J1769,0)</f>
        <v>0</v>
      </c>
      <c r="BF1769" s="200">
        <f>IF(N1769="snížená",J1769,0)</f>
        <v>0</v>
      </c>
      <c r="BG1769" s="200">
        <f>IF(N1769="zákl. přenesená",J1769,0)</f>
        <v>0</v>
      </c>
      <c r="BH1769" s="200">
        <f>IF(N1769="sníž. přenesená",J1769,0)</f>
        <v>0</v>
      </c>
      <c r="BI1769" s="200">
        <f>IF(N1769="nulová",J1769,0)</f>
        <v>0</v>
      </c>
      <c r="BJ1769" s="18" t="s">
        <v>83</v>
      </c>
      <c r="BK1769" s="200">
        <f>ROUND(I1769*H1769,2)</f>
        <v>0</v>
      </c>
      <c r="BL1769" s="18" t="s">
        <v>144</v>
      </c>
      <c r="BM1769" s="199" t="s">
        <v>3158</v>
      </c>
    </row>
    <row r="1770" spans="1:65" s="2" customFormat="1" ht="16.5" customHeight="1">
      <c r="A1770" s="35"/>
      <c r="B1770" s="36"/>
      <c r="C1770" s="234" t="s">
        <v>1840</v>
      </c>
      <c r="D1770" s="234" t="s">
        <v>218</v>
      </c>
      <c r="E1770" s="235" t="s">
        <v>3159</v>
      </c>
      <c r="F1770" s="236" t="s">
        <v>3160</v>
      </c>
      <c r="G1770" s="237" t="s">
        <v>273</v>
      </c>
      <c r="H1770" s="238">
        <v>1</v>
      </c>
      <c r="I1770" s="239"/>
      <c r="J1770" s="240">
        <f>ROUND(I1770*H1770,2)</f>
        <v>0</v>
      </c>
      <c r="K1770" s="236" t="s">
        <v>19</v>
      </c>
      <c r="L1770" s="241"/>
      <c r="M1770" s="242" t="s">
        <v>19</v>
      </c>
      <c r="N1770" s="243" t="s">
        <v>46</v>
      </c>
      <c r="O1770" s="65"/>
      <c r="P1770" s="197">
        <f>O1770*H1770</f>
        <v>0</v>
      </c>
      <c r="Q1770" s="197">
        <v>0</v>
      </c>
      <c r="R1770" s="197">
        <f>Q1770*H1770</f>
        <v>0</v>
      </c>
      <c r="S1770" s="197">
        <v>0</v>
      </c>
      <c r="T1770" s="198">
        <f>S1770*H1770</f>
        <v>0</v>
      </c>
      <c r="U1770" s="35"/>
      <c r="V1770" s="35"/>
      <c r="W1770" s="35"/>
      <c r="X1770" s="35"/>
      <c r="Y1770" s="35"/>
      <c r="Z1770" s="35"/>
      <c r="AA1770" s="35"/>
      <c r="AB1770" s="35"/>
      <c r="AC1770" s="35"/>
      <c r="AD1770" s="35"/>
      <c r="AE1770" s="35"/>
      <c r="AR1770" s="199" t="s">
        <v>158</v>
      </c>
      <c r="AT1770" s="199" t="s">
        <v>218</v>
      </c>
      <c r="AU1770" s="199" t="s">
        <v>151</v>
      </c>
      <c r="AY1770" s="18" t="s">
        <v>137</v>
      </c>
      <c r="BE1770" s="200">
        <f>IF(N1770="základní",J1770,0)</f>
        <v>0</v>
      </c>
      <c r="BF1770" s="200">
        <f>IF(N1770="snížená",J1770,0)</f>
        <v>0</v>
      </c>
      <c r="BG1770" s="200">
        <f>IF(N1770="zákl. přenesená",J1770,0)</f>
        <v>0</v>
      </c>
      <c r="BH1770" s="200">
        <f>IF(N1770="sníž. přenesená",J1770,0)</f>
        <v>0</v>
      </c>
      <c r="BI1770" s="200">
        <f>IF(N1770="nulová",J1770,0)</f>
        <v>0</v>
      </c>
      <c r="BJ1770" s="18" t="s">
        <v>83</v>
      </c>
      <c r="BK1770" s="200">
        <f>ROUND(I1770*H1770,2)</f>
        <v>0</v>
      </c>
      <c r="BL1770" s="18" t="s">
        <v>144</v>
      </c>
      <c r="BM1770" s="199" t="s">
        <v>3161</v>
      </c>
    </row>
    <row r="1771" spans="1:65" s="2" customFormat="1" ht="33" customHeight="1">
      <c r="A1771" s="35"/>
      <c r="B1771" s="36"/>
      <c r="C1771" s="234" t="s">
        <v>3162</v>
      </c>
      <c r="D1771" s="234" t="s">
        <v>218</v>
      </c>
      <c r="E1771" s="235" t="s">
        <v>3163</v>
      </c>
      <c r="F1771" s="236" t="s">
        <v>3164</v>
      </c>
      <c r="G1771" s="237" t="s">
        <v>19</v>
      </c>
      <c r="H1771" s="238">
        <v>1</v>
      </c>
      <c r="I1771" s="239"/>
      <c r="J1771" s="240">
        <f>ROUND(I1771*H1771,2)</f>
        <v>0</v>
      </c>
      <c r="K1771" s="236" t="s">
        <v>19</v>
      </c>
      <c r="L1771" s="241"/>
      <c r="M1771" s="242" t="s">
        <v>19</v>
      </c>
      <c r="N1771" s="243" t="s">
        <v>46</v>
      </c>
      <c r="O1771" s="65"/>
      <c r="P1771" s="197">
        <f>O1771*H1771</f>
        <v>0</v>
      </c>
      <c r="Q1771" s="197">
        <v>0</v>
      </c>
      <c r="R1771" s="197">
        <f>Q1771*H1771</f>
        <v>0</v>
      </c>
      <c r="S1771" s="197">
        <v>0</v>
      </c>
      <c r="T1771" s="198">
        <f>S1771*H1771</f>
        <v>0</v>
      </c>
      <c r="U1771" s="35"/>
      <c r="V1771" s="35"/>
      <c r="W1771" s="35"/>
      <c r="X1771" s="35"/>
      <c r="Y1771" s="35"/>
      <c r="Z1771" s="35"/>
      <c r="AA1771" s="35"/>
      <c r="AB1771" s="35"/>
      <c r="AC1771" s="35"/>
      <c r="AD1771" s="35"/>
      <c r="AE1771" s="35"/>
      <c r="AR1771" s="199" t="s">
        <v>158</v>
      </c>
      <c r="AT1771" s="199" t="s">
        <v>218</v>
      </c>
      <c r="AU1771" s="199" t="s">
        <v>151</v>
      </c>
      <c r="AY1771" s="18" t="s">
        <v>137</v>
      </c>
      <c r="BE1771" s="200">
        <f>IF(N1771="základní",J1771,0)</f>
        <v>0</v>
      </c>
      <c r="BF1771" s="200">
        <f>IF(N1771="snížená",J1771,0)</f>
        <v>0</v>
      </c>
      <c r="BG1771" s="200">
        <f>IF(N1771="zákl. přenesená",J1771,0)</f>
        <v>0</v>
      </c>
      <c r="BH1771" s="200">
        <f>IF(N1771="sníž. přenesená",J1771,0)</f>
        <v>0</v>
      </c>
      <c r="BI1771" s="200">
        <f>IF(N1771="nulová",J1771,0)</f>
        <v>0</v>
      </c>
      <c r="BJ1771" s="18" t="s">
        <v>83</v>
      </c>
      <c r="BK1771" s="200">
        <f>ROUND(I1771*H1771,2)</f>
        <v>0</v>
      </c>
      <c r="BL1771" s="18" t="s">
        <v>144</v>
      </c>
      <c r="BM1771" s="199" t="s">
        <v>3165</v>
      </c>
    </row>
    <row r="1772" spans="2:63" s="12" customFormat="1" ht="20.85" customHeight="1">
      <c r="B1772" s="172"/>
      <c r="C1772" s="173"/>
      <c r="D1772" s="174" t="s">
        <v>74</v>
      </c>
      <c r="E1772" s="186" t="s">
        <v>3166</v>
      </c>
      <c r="F1772" s="186" t="s">
        <v>3167</v>
      </c>
      <c r="G1772" s="173"/>
      <c r="H1772" s="173"/>
      <c r="I1772" s="176"/>
      <c r="J1772" s="187">
        <f>BK1772</f>
        <v>0</v>
      </c>
      <c r="K1772" s="173"/>
      <c r="L1772" s="178"/>
      <c r="M1772" s="179"/>
      <c r="N1772" s="180"/>
      <c r="O1772" s="180"/>
      <c r="P1772" s="181">
        <f>SUM(P1773:P1775)</f>
        <v>0</v>
      </c>
      <c r="Q1772" s="180"/>
      <c r="R1772" s="181">
        <f>SUM(R1773:R1775)</f>
        <v>0</v>
      </c>
      <c r="S1772" s="180"/>
      <c r="T1772" s="182">
        <f>SUM(T1773:T1775)</f>
        <v>0</v>
      </c>
      <c r="AR1772" s="183" t="s">
        <v>83</v>
      </c>
      <c r="AT1772" s="184" t="s">
        <v>74</v>
      </c>
      <c r="AU1772" s="184" t="s">
        <v>85</v>
      </c>
      <c r="AY1772" s="183" t="s">
        <v>137</v>
      </c>
      <c r="BK1772" s="185">
        <f>SUM(BK1773:BK1775)</f>
        <v>0</v>
      </c>
    </row>
    <row r="1773" spans="1:65" s="2" customFormat="1" ht="33" customHeight="1">
      <c r="A1773" s="35"/>
      <c r="B1773" s="36"/>
      <c r="C1773" s="234" t="s">
        <v>1843</v>
      </c>
      <c r="D1773" s="234" t="s">
        <v>218</v>
      </c>
      <c r="E1773" s="235" t="s">
        <v>3168</v>
      </c>
      <c r="F1773" s="236" t="s">
        <v>3164</v>
      </c>
      <c r="G1773" s="237" t="s">
        <v>273</v>
      </c>
      <c r="H1773" s="238">
        <v>2</v>
      </c>
      <c r="I1773" s="239"/>
      <c r="J1773" s="240">
        <f>ROUND(I1773*H1773,2)</f>
        <v>0</v>
      </c>
      <c r="K1773" s="236" t="s">
        <v>19</v>
      </c>
      <c r="L1773" s="241"/>
      <c r="M1773" s="242" t="s">
        <v>19</v>
      </c>
      <c r="N1773" s="243" t="s">
        <v>46</v>
      </c>
      <c r="O1773" s="65"/>
      <c r="P1773" s="197">
        <f>O1773*H1773</f>
        <v>0</v>
      </c>
      <c r="Q1773" s="197">
        <v>0</v>
      </c>
      <c r="R1773" s="197">
        <f>Q1773*H1773</f>
        <v>0</v>
      </c>
      <c r="S1773" s="197">
        <v>0</v>
      </c>
      <c r="T1773" s="198">
        <f>S1773*H1773</f>
        <v>0</v>
      </c>
      <c r="U1773" s="35"/>
      <c r="V1773" s="35"/>
      <c r="W1773" s="35"/>
      <c r="X1773" s="35"/>
      <c r="Y1773" s="35"/>
      <c r="Z1773" s="35"/>
      <c r="AA1773" s="35"/>
      <c r="AB1773" s="35"/>
      <c r="AC1773" s="35"/>
      <c r="AD1773" s="35"/>
      <c r="AE1773" s="35"/>
      <c r="AR1773" s="199" t="s">
        <v>158</v>
      </c>
      <c r="AT1773" s="199" t="s">
        <v>218</v>
      </c>
      <c r="AU1773" s="199" t="s">
        <v>151</v>
      </c>
      <c r="AY1773" s="18" t="s">
        <v>137</v>
      </c>
      <c r="BE1773" s="200">
        <f>IF(N1773="základní",J1773,0)</f>
        <v>0</v>
      </c>
      <c r="BF1773" s="200">
        <f>IF(N1773="snížená",J1773,0)</f>
        <v>0</v>
      </c>
      <c r="BG1773" s="200">
        <f>IF(N1773="zákl. přenesená",J1773,0)</f>
        <v>0</v>
      </c>
      <c r="BH1773" s="200">
        <f>IF(N1773="sníž. přenesená",J1773,0)</f>
        <v>0</v>
      </c>
      <c r="BI1773" s="200">
        <f>IF(N1773="nulová",J1773,0)</f>
        <v>0</v>
      </c>
      <c r="BJ1773" s="18" t="s">
        <v>83</v>
      </c>
      <c r="BK1773" s="200">
        <f>ROUND(I1773*H1773,2)</f>
        <v>0</v>
      </c>
      <c r="BL1773" s="18" t="s">
        <v>144</v>
      </c>
      <c r="BM1773" s="199" t="s">
        <v>3169</v>
      </c>
    </row>
    <row r="1774" spans="1:65" s="2" customFormat="1" ht="16.5" customHeight="1">
      <c r="A1774" s="35"/>
      <c r="B1774" s="36"/>
      <c r="C1774" s="234" t="s">
        <v>3170</v>
      </c>
      <c r="D1774" s="234" t="s">
        <v>218</v>
      </c>
      <c r="E1774" s="235" t="s">
        <v>3171</v>
      </c>
      <c r="F1774" s="236" t="s">
        <v>3172</v>
      </c>
      <c r="G1774" s="237" t="s">
        <v>273</v>
      </c>
      <c r="H1774" s="238">
        <v>8</v>
      </c>
      <c r="I1774" s="239"/>
      <c r="J1774" s="240">
        <f>ROUND(I1774*H1774,2)</f>
        <v>0</v>
      </c>
      <c r="K1774" s="236" t="s">
        <v>19</v>
      </c>
      <c r="L1774" s="241"/>
      <c r="M1774" s="242" t="s">
        <v>19</v>
      </c>
      <c r="N1774" s="243" t="s">
        <v>46</v>
      </c>
      <c r="O1774" s="65"/>
      <c r="P1774" s="197">
        <f>O1774*H1774</f>
        <v>0</v>
      </c>
      <c r="Q1774" s="197">
        <v>0</v>
      </c>
      <c r="R1774" s="197">
        <f>Q1774*H1774</f>
        <v>0</v>
      </c>
      <c r="S1774" s="197">
        <v>0</v>
      </c>
      <c r="T1774" s="198">
        <f>S1774*H1774</f>
        <v>0</v>
      </c>
      <c r="U1774" s="35"/>
      <c r="V1774" s="35"/>
      <c r="W1774" s="35"/>
      <c r="X1774" s="35"/>
      <c r="Y1774" s="35"/>
      <c r="Z1774" s="35"/>
      <c r="AA1774" s="35"/>
      <c r="AB1774" s="35"/>
      <c r="AC1774" s="35"/>
      <c r="AD1774" s="35"/>
      <c r="AE1774" s="35"/>
      <c r="AR1774" s="199" t="s">
        <v>158</v>
      </c>
      <c r="AT1774" s="199" t="s">
        <v>218</v>
      </c>
      <c r="AU1774" s="199" t="s">
        <v>151</v>
      </c>
      <c r="AY1774" s="18" t="s">
        <v>137</v>
      </c>
      <c r="BE1774" s="200">
        <f>IF(N1774="základní",J1774,0)</f>
        <v>0</v>
      </c>
      <c r="BF1774" s="200">
        <f>IF(N1774="snížená",J1774,0)</f>
        <v>0</v>
      </c>
      <c r="BG1774" s="200">
        <f>IF(N1774="zákl. přenesená",J1774,0)</f>
        <v>0</v>
      </c>
      <c r="BH1774" s="200">
        <f>IF(N1774="sníž. přenesená",J1774,0)</f>
        <v>0</v>
      </c>
      <c r="BI1774" s="200">
        <f>IF(N1774="nulová",J1774,0)</f>
        <v>0</v>
      </c>
      <c r="BJ1774" s="18" t="s">
        <v>83</v>
      </c>
      <c r="BK1774" s="200">
        <f>ROUND(I1774*H1774,2)</f>
        <v>0</v>
      </c>
      <c r="BL1774" s="18" t="s">
        <v>144</v>
      </c>
      <c r="BM1774" s="199" t="s">
        <v>3173</v>
      </c>
    </row>
    <row r="1775" spans="1:65" s="2" customFormat="1" ht="16.5" customHeight="1">
      <c r="A1775" s="35"/>
      <c r="B1775" s="36"/>
      <c r="C1775" s="234" t="s">
        <v>1847</v>
      </c>
      <c r="D1775" s="234" t="s">
        <v>218</v>
      </c>
      <c r="E1775" s="235" t="s">
        <v>3174</v>
      </c>
      <c r="F1775" s="236" t="s">
        <v>3175</v>
      </c>
      <c r="G1775" s="237" t="s">
        <v>273</v>
      </c>
      <c r="H1775" s="238">
        <v>1</v>
      </c>
      <c r="I1775" s="239"/>
      <c r="J1775" s="240">
        <f>ROUND(I1775*H1775,2)</f>
        <v>0</v>
      </c>
      <c r="K1775" s="236" t="s">
        <v>19</v>
      </c>
      <c r="L1775" s="241"/>
      <c r="M1775" s="242" t="s">
        <v>19</v>
      </c>
      <c r="N1775" s="243" t="s">
        <v>46</v>
      </c>
      <c r="O1775" s="65"/>
      <c r="P1775" s="197">
        <f>O1775*H1775</f>
        <v>0</v>
      </c>
      <c r="Q1775" s="197">
        <v>0</v>
      </c>
      <c r="R1775" s="197">
        <f>Q1775*H1775</f>
        <v>0</v>
      </c>
      <c r="S1775" s="197">
        <v>0</v>
      </c>
      <c r="T1775" s="198">
        <f>S1775*H1775</f>
        <v>0</v>
      </c>
      <c r="U1775" s="35"/>
      <c r="V1775" s="35"/>
      <c r="W1775" s="35"/>
      <c r="X1775" s="35"/>
      <c r="Y1775" s="35"/>
      <c r="Z1775" s="35"/>
      <c r="AA1775" s="35"/>
      <c r="AB1775" s="35"/>
      <c r="AC1775" s="35"/>
      <c r="AD1775" s="35"/>
      <c r="AE1775" s="35"/>
      <c r="AR1775" s="199" t="s">
        <v>158</v>
      </c>
      <c r="AT1775" s="199" t="s">
        <v>218</v>
      </c>
      <c r="AU1775" s="199" t="s">
        <v>151</v>
      </c>
      <c r="AY1775" s="18" t="s">
        <v>137</v>
      </c>
      <c r="BE1775" s="200">
        <f>IF(N1775="základní",J1775,0)</f>
        <v>0</v>
      </c>
      <c r="BF1775" s="200">
        <f>IF(N1775="snížená",J1775,0)</f>
        <v>0</v>
      </c>
      <c r="BG1775" s="200">
        <f>IF(N1775="zákl. přenesená",J1775,0)</f>
        <v>0</v>
      </c>
      <c r="BH1775" s="200">
        <f>IF(N1775="sníž. přenesená",J1775,0)</f>
        <v>0</v>
      </c>
      <c r="BI1775" s="200">
        <f>IF(N1775="nulová",J1775,0)</f>
        <v>0</v>
      </c>
      <c r="BJ1775" s="18" t="s">
        <v>83</v>
      </c>
      <c r="BK1775" s="200">
        <f>ROUND(I1775*H1775,2)</f>
        <v>0</v>
      </c>
      <c r="BL1775" s="18" t="s">
        <v>144</v>
      </c>
      <c r="BM1775" s="199" t="s">
        <v>3176</v>
      </c>
    </row>
    <row r="1776" spans="2:63" s="12" customFormat="1" ht="22.9" customHeight="1">
      <c r="B1776" s="172"/>
      <c r="C1776" s="173"/>
      <c r="D1776" s="174" t="s">
        <v>74</v>
      </c>
      <c r="E1776" s="186" t="s">
        <v>3177</v>
      </c>
      <c r="F1776" s="186" t="s">
        <v>3178</v>
      </c>
      <c r="G1776" s="173"/>
      <c r="H1776" s="173"/>
      <c r="I1776" s="176"/>
      <c r="J1776" s="187">
        <f>BK1776</f>
        <v>0</v>
      </c>
      <c r="K1776" s="173"/>
      <c r="L1776" s="178"/>
      <c r="M1776" s="179"/>
      <c r="N1776" s="180"/>
      <c r="O1776" s="180"/>
      <c r="P1776" s="181">
        <f>P1777+SUM(P1778:P1790)+P1796+P1803</f>
        <v>0</v>
      </c>
      <c r="Q1776" s="180"/>
      <c r="R1776" s="181">
        <f>R1777+SUM(R1778:R1790)+R1796+R1803</f>
        <v>0</v>
      </c>
      <c r="S1776" s="180"/>
      <c r="T1776" s="182">
        <f>T1777+SUM(T1778:T1790)+T1796+T1803</f>
        <v>0</v>
      </c>
      <c r="AR1776" s="183" t="s">
        <v>83</v>
      </c>
      <c r="AT1776" s="184" t="s">
        <v>74</v>
      </c>
      <c r="AU1776" s="184" t="s">
        <v>83</v>
      </c>
      <c r="AY1776" s="183" t="s">
        <v>137</v>
      </c>
      <c r="BK1776" s="185">
        <f>BK1777+SUM(BK1778:BK1790)+BK1796+BK1803</f>
        <v>0</v>
      </c>
    </row>
    <row r="1777" spans="1:65" s="2" customFormat="1" ht="16.5" customHeight="1">
      <c r="A1777" s="35"/>
      <c r="B1777" s="36"/>
      <c r="C1777" s="188" t="s">
        <v>3179</v>
      </c>
      <c r="D1777" s="188" t="s">
        <v>139</v>
      </c>
      <c r="E1777" s="189" t="s">
        <v>3180</v>
      </c>
      <c r="F1777" s="190" t="s">
        <v>3181</v>
      </c>
      <c r="G1777" s="191" t="s">
        <v>273</v>
      </c>
      <c r="H1777" s="192">
        <v>8</v>
      </c>
      <c r="I1777" s="193"/>
      <c r="J1777" s="194">
        <f aca="true" t="shared" si="220" ref="J1777:J1789">ROUND(I1777*H1777,2)</f>
        <v>0</v>
      </c>
      <c r="K1777" s="190" t="s">
        <v>19</v>
      </c>
      <c r="L1777" s="40"/>
      <c r="M1777" s="195" t="s">
        <v>19</v>
      </c>
      <c r="N1777" s="196" t="s">
        <v>46</v>
      </c>
      <c r="O1777" s="65"/>
      <c r="P1777" s="197">
        <f aca="true" t="shared" si="221" ref="P1777:P1789">O1777*H1777</f>
        <v>0</v>
      </c>
      <c r="Q1777" s="197">
        <v>0</v>
      </c>
      <c r="R1777" s="197">
        <f aca="true" t="shared" si="222" ref="R1777:R1789">Q1777*H1777</f>
        <v>0</v>
      </c>
      <c r="S1777" s="197">
        <v>0</v>
      </c>
      <c r="T1777" s="198">
        <f aca="true" t="shared" si="223" ref="T1777:T1789">S1777*H1777</f>
        <v>0</v>
      </c>
      <c r="U1777" s="35"/>
      <c r="V1777" s="35"/>
      <c r="W1777" s="35"/>
      <c r="X1777" s="35"/>
      <c r="Y1777" s="35"/>
      <c r="Z1777" s="35"/>
      <c r="AA1777" s="35"/>
      <c r="AB1777" s="35"/>
      <c r="AC1777" s="35"/>
      <c r="AD1777" s="35"/>
      <c r="AE1777" s="35"/>
      <c r="AR1777" s="199" t="s">
        <v>144</v>
      </c>
      <c r="AT1777" s="199" t="s">
        <v>139</v>
      </c>
      <c r="AU1777" s="199" t="s">
        <v>85</v>
      </c>
      <c r="AY1777" s="18" t="s">
        <v>137</v>
      </c>
      <c r="BE1777" s="200">
        <f aca="true" t="shared" si="224" ref="BE1777:BE1789">IF(N1777="základní",J1777,0)</f>
        <v>0</v>
      </c>
      <c r="BF1777" s="200">
        <f aca="true" t="shared" si="225" ref="BF1777:BF1789">IF(N1777="snížená",J1777,0)</f>
        <v>0</v>
      </c>
      <c r="BG1777" s="200">
        <f aca="true" t="shared" si="226" ref="BG1777:BG1789">IF(N1777="zákl. přenesená",J1777,0)</f>
        <v>0</v>
      </c>
      <c r="BH1777" s="200">
        <f aca="true" t="shared" si="227" ref="BH1777:BH1789">IF(N1777="sníž. přenesená",J1777,0)</f>
        <v>0</v>
      </c>
      <c r="BI1777" s="200">
        <f aca="true" t="shared" si="228" ref="BI1777:BI1789">IF(N1777="nulová",J1777,0)</f>
        <v>0</v>
      </c>
      <c r="BJ1777" s="18" t="s">
        <v>83</v>
      </c>
      <c r="BK1777" s="200">
        <f aca="true" t="shared" si="229" ref="BK1777:BK1789">ROUND(I1777*H1777,2)</f>
        <v>0</v>
      </c>
      <c r="BL1777" s="18" t="s">
        <v>144</v>
      </c>
      <c r="BM1777" s="199" t="s">
        <v>3182</v>
      </c>
    </row>
    <row r="1778" spans="1:65" s="2" customFormat="1" ht="21.75" customHeight="1">
      <c r="A1778" s="35"/>
      <c r="B1778" s="36"/>
      <c r="C1778" s="188" t="s">
        <v>1850</v>
      </c>
      <c r="D1778" s="188" t="s">
        <v>139</v>
      </c>
      <c r="E1778" s="189" t="s">
        <v>3183</v>
      </c>
      <c r="F1778" s="190" t="s">
        <v>3184</v>
      </c>
      <c r="G1778" s="191" t="s">
        <v>224</v>
      </c>
      <c r="H1778" s="192">
        <v>660</v>
      </c>
      <c r="I1778" s="193"/>
      <c r="J1778" s="194">
        <f t="shared" si="220"/>
        <v>0</v>
      </c>
      <c r="K1778" s="190" t="s">
        <v>19</v>
      </c>
      <c r="L1778" s="40"/>
      <c r="M1778" s="195" t="s">
        <v>19</v>
      </c>
      <c r="N1778" s="196" t="s">
        <v>46</v>
      </c>
      <c r="O1778" s="65"/>
      <c r="P1778" s="197">
        <f t="shared" si="221"/>
        <v>0</v>
      </c>
      <c r="Q1778" s="197">
        <v>0</v>
      </c>
      <c r="R1778" s="197">
        <f t="shared" si="222"/>
        <v>0</v>
      </c>
      <c r="S1778" s="197">
        <v>0</v>
      </c>
      <c r="T1778" s="198">
        <f t="shared" si="223"/>
        <v>0</v>
      </c>
      <c r="U1778" s="35"/>
      <c r="V1778" s="35"/>
      <c r="W1778" s="35"/>
      <c r="X1778" s="35"/>
      <c r="Y1778" s="35"/>
      <c r="Z1778" s="35"/>
      <c r="AA1778" s="35"/>
      <c r="AB1778" s="35"/>
      <c r="AC1778" s="35"/>
      <c r="AD1778" s="35"/>
      <c r="AE1778" s="35"/>
      <c r="AR1778" s="199" t="s">
        <v>144</v>
      </c>
      <c r="AT1778" s="199" t="s">
        <v>139</v>
      </c>
      <c r="AU1778" s="199" t="s">
        <v>85</v>
      </c>
      <c r="AY1778" s="18" t="s">
        <v>137</v>
      </c>
      <c r="BE1778" s="200">
        <f t="shared" si="224"/>
        <v>0</v>
      </c>
      <c r="BF1778" s="200">
        <f t="shared" si="225"/>
        <v>0</v>
      </c>
      <c r="BG1778" s="200">
        <f t="shared" si="226"/>
        <v>0</v>
      </c>
      <c r="BH1778" s="200">
        <f t="shared" si="227"/>
        <v>0</v>
      </c>
      <c r="BI1778" s="200">
        <f t="shared" si="228"/>
        <v>0</v>
      </c>
      <c r="BJ1778" s="18" t="s">
        <v>83</v>
      </c>
      <c r="BK1778" s="200">
        <f t="shared" si="229"/>
        <v>0</v>
      </c>
      <c r="BL1778" s="18" t="s">
        <v>144</v>
      </c>
      <c r="BM1778" s="199" t="s">
        <v>3185</v>
      </c>
    </row>
    <row r="1779" spans="1:65" s="2" customFormat="1" ht="16.5" customHeight="1">
      <c r="A1779" s="35"/>
      <c r="B1779" s="36"/>
      <c r="C1779" s="188" t="s">
        <v>3186</v>
      </c>
      <c r="D1779" s="188" t="s">
        <v>139</v>
      </c>
      <c r="E1779" s="189" t="s">
        <v>3187</v>
      </c>
      <c r="F1779" s="190" t="s">
        <v>3107</v>
      </c>
      <c r="G1779" s="191" t="s">
        <v>224</v>
      </c>
      <c r="H1779" s="192">
        <v>100</v>
      </c>
      <c r="I1779" s="193"/>
      <c r="J1779" s="194">
        <f t="shared" si="220"/>
        <v>0</v>
      </c>
      <c r="K1779" s="190" t="s">
        <v>19</v>
      </c>
      <c r="L1779" s="40"/>
      <c r="M1779" s="195" t="s">
        <v>19</v>
      </c>
      <c r="N1779" s="196" t="s">
        <v>46</v>
      </c>
      <c r="O1779" s="65"/>
      <c r="P1779" s="197">
        <f t="shared" si="221"/>
        <v>0</v>
      </c>
      <c r="Q1779" s="197">
        <v>0</v>
      </c>
      <c r="R1779" s="197">
        <f t="shared" si="222"/>
        <v>0</v>
      </c>
      <c r="S1779" s="197">
        <v>0</v>
      </c>
      <c r="T1779" s="198">
        <f t="shared" si="223"/>
        <v>0</v>
      </c>
      <c r="U1779" s="35"/>
      <c r="V1779" s="35"/>
      <c r="W1779" s="35"/>
      <c r="X1779" s="35"/>
      <c r="Y1779" s="35"/>
      <c r="Z1779" s="35"/>
      <c r="AA1779" s="35"/>
      <c r="AB1779" s="35"/>
      <c r="AC1779" s="35"/>
      <c r="AD1779" s="35"/>
      <c r="AE1779" s="35"/>
      <c r="AR1779" s="199" t="s">
        <v>144</v>
      </c>
      <c r="AT1779" s="199" t="s">
        <v>139</v>
      </c>
      <c r="AU1779" s="199" t="s">
        <v>85</v>
      </c>
      <c r="AY1779" s="18" t="s">
        <v>137</v>
      </c>
      <c r="BE1779" s="200">
        <f t="shared" si="224"/>
        <v>0</v>
      </c>
      <c r="BF1779" s="200">
        <f t="shared" si="225"/>
        <v>0</v>
      </c>
      <c r="BG1779" s="200">
        <f t="shared" si="226"/>
        <v>0</v>
      </c>
      <c r="BH1779" s="200">
        <f t="shared" si="227"/>
        <v>0</v>
      </c>
      <c r="BI1779" s="200">
        <f t="shared" si="228"/>
        <v>0</v>
      </c>
      <c r="BJ1779" s="18" t="s">
        <v>83</v>
      </c>
      <c r="BK1779" s="200">
        <f t="shared" si="229"/>
        <v>0</v>
      </c>
      <c r="BL1779" s="18" t="s">
        <v>144</v>
      </c>
      <c r="BM1779" s="199" t="s">
        <v>3188</v>
      </c>
    </row>
    <row r="1780" spans="1:65" s="2" customFormat="1" ht="21.75" customHeight="1">
      <c r="A1780" s="35"/>
      <c r="B1780" s="36"/>
      <c r="C1780" s="188" t="s">
        <v>1854</v>
      </c>
      <c r="D1780" s="188" t="s">
        <v>139</v>
      </c>
      <c r="E1780" s="189" t="s">
        <v>3189</v>
      </c>
      <c r="F1780" s="190" t="s">
        <v>3111</v>
      </c>
      <c r="G1780" s="191" t="s">
        <v>224</v>
      </c>
      <c r="H1780" s="192">
        <v>110</v>
      </c>
      <c r="I1780" s="193"/>
      <c r="J1780" s="194">
        <f t="shared" si="220"/>
        <v>0</v>
      </c>
      <c r="K1780" s="190" t="s">
        <v>19</v>
      </c>
      <c r="L1780" s="40"/>
      <c r="M1780" s="195" t="s">
        <v>19</v>
      </c>
      <c r="N1780" s="196" t="s">
        <v>46</v>
      </c>
      <c r="O1780" s="65"/>
      <c r="P1780" s="197">
        <f t="shared" si="221"/>
        <v>0</v>
      </c>
      <c r="Q1780" s="197">
        <v>0</v>
      </c>
      <c r="R1780" s="197">
        <f t="shared" si="222"/>
        <v>0</v>
      </c>
      <c r="S1780" s="197">
        <v>0</v>
      </c>
      <c r="T1780" s="198">
        <f t="shared" si="223"/>
        <v>0</v>
      </c>
      <c r="U1780" s="35"/>
      <c r="V1780" s="35"/>
      <c r="W1780" s="35"/>
      <c r="X1780" s="35"/>
      <c r="Y1780" s="35"/>
      <c r="Z1780" s="35"/>
      <c r="AA1780" s="35"/>
      <c r="AB1780" s="35"/>
      <c r="AC1780" s="35"/>
      <c r="AD1780" s="35"/>
      <c r="AE1780" s="35"/>
      <c r="AR1780" s="199" t="s">
        <v>144</v>
      </c>
      <c r="AT1780" s="199" t="s">
        <v>139</v>
      </c>
      <c r="AU1780" s="199" t="s">
        <v>85</v>
      </c>
      <c r="AY1780" s="18" t="s">
        <v>137</v>
      </c>
      <c r="BE1780" s="200">
        <f t="shared" si="224"/>
        <v>0</v>
      </c>
      <c r="BF1780" s="200">
        <f t="shared" si="225"/>
        <v>0</v>
      </c>
      <c r="BG1780" s="200">
        <f t="shared" si="226"/>
        <v>0</v>
      </c>
      <c r="BH1780" s="200">
        <f t="shared" si="227"/>
        <v>0</v>
      </c>
      <c r="BI1780" s="200">
        <f t="shared" si="228"/>
        <v>0</v>
      </c>
      <c r="BJ1780" s="18" t="s">
        <v>83</v>
      </c>
      <c r="BK1780" s="200">
        <f t="shared" si="229"/>
        <v>0</v>
      </c>
      <c r="BL1780" s="18" t="s">
        <v>144</v>
      </c>
      <c r="BM1780" s="199" t="s">
        <v>3190</v>
      </c>
    </row>
    <row r="1781" spans="1:65" s="2" customFormat="1" ht="16.5" customHeight="1">
      <c r="A1781" s="35"/>
      <c r="B1781" s="36"/>
      <c r="C1781" s="188" t="s">
        <v>3191</v>
      </c>
      <c r="D1781" s="188" t="s">
        <v>139</v>
      </c>
      <c r="E1781" s="189" t="s">
        <v>3192</v>
      </c>
      <c r="F1781" s="190" t="s">
        <v>3193</v>
      </c>
      <c r="G1781" s="191" t="s">
        <v>273</v>
      </c>
      <c r="H1781" s="192">
        <v>16</v>
      </c>
      <c r="I1781" s="193"/>
      <c r="J1781" s="194">
        <f t="shared" si="220"/>
        <v>0</v>
      </c>
      <c r="K1781" s="190" t="s">
        <v>19</v>
      </c>
      <c r="L1781" s="40"/>
      <c r="M1781" s="195" t="s">
        <v>19</v>
      </c>
      <c r="N1781" s="196" t="s">
        <v>46</v>
      </c>
      <c r="O1781" s="65"/>
      <c r="P1781" s="197">
        <f t="shared" si="221"/>
        <v>0</v>
      </c>
      <c r="Q1781" s="197">
        <v>0</v>
      </c>
      <c r="R1781" s="197">
        <f t="shared" si="222"/>
        <v>0</v>
      </c>
      <c r="S1781" s="197">
        <v>0</v>
      </c>
      <c r="T1781" s="198">
        <f t="shared" si="223"/>
        <v>0</v>
      </c>
      <c r="U1781" s="35"/>
      <c r="V1781" s="35"/>
      <c r="W1781" s="35"/>
      <c r="X1781" s="35"/>
      <c r="Y1781" s="35"/>
      <c r="Z1781" s="35"/>
      <c r="AA1781" s="35"/>
      <c r="AB1781" s="35"/>
      <c r="AC1781" s="35"/>
      <c r="AD1781" s="35"/>
      <c r="AE1781" s="35"/>
      <c r="AR1781" s="199" t="s">
        <v>144</v>
      </c>
      <c r="AT1781" s="199" t="s">
        <v>139</v>
      </c>
      <c r="AU1781" s="199" t="s">
        <v>85</v>
      </c>
      <c r="AY1781" s="18" t="s">
        <v>137</v>
      </c>
      <c r="BE1781" s="200">
        <f t="shared" si="224"/>
        <v>0</v>
      </c>
      <c r="BF1781" s="200">
        <f t="shared" si="225"/>
        <v>0</v>
      </c>
      <c r="BG1781" s="200">
        <f t="shared" si="226"/>
        <v>0</v>
      </c>
      <c r="BH1781" s="200">
        <f t="shared" si="227"/>
        <v>0</v>
      </c>
      <c r="BI1781" s="200">
        <f t="shared" si="228"/>
        <v>0</v>
      </c>
      <c r="BJ1781" s="18" t="s">
        <v>83</v>
      </c>
      <c r="BK1781" s="200">
        <f t="shared" si="229"/>
        <v>0</v>
      </c>
      <c r="BL1781" s="18" t="s">
        <v>144</v>
      </c>
      <c r="BM1781" s="199" t="s">
        <v>3194</v>
      </c>
    </row>
    <row r="1782" spans="1:65" s="2" customFormat="1" ht="16.5" customHeight="1">
      <c r="A1782" s="35"/>
      <c r="B1782" s="36"/>
      <c r="C1782" s="188" t="s">
        <v>1856</v>
      </c>
      <c r="D1782" s="188" t="s">
        <v>139</v>
      </c>
      <c r="E1782" s="189" t="s">
        <v>3195</v>
      </c>
      <c r="F1782" s="190" t="s">
        <v>3196</v>
      </c>
      <c r="G1782" s="191" t="s">
        <v>3197</v>
      </c>
      <c r="H1782" s="192">
        <v>8</v>
      </c>
      <c r="I1782" s="193"/>
      <c r="J1782" s="194">
        <f t="shared" si="220"/>
        <v>0</v>
      </c>
      <c r="K1782" s="190" t="s">
        <v>19</v>
      </c>
      <c r="L1782" s="40"/>
      <c r="M1782" s="195" t="s">
        <v>19</v>
      </c>
      <c r="N1782" s="196" t="s">
        <v>46</v>
      </c>
      <c r="O1782" s="65"/>
      <c r="P1782" s="197">
        <f t="shared" si="221"/>
        <v>0</v>
      </c>
      <c r="Q1782" s="197">
        <v>0</v>
      </c>
      <c r="R1782" s="197">
        <f t="shared" si="222"/>
        <v>0</v>
      </c>
      <c r="S1782" s="197">
        <v>0</v>
      </c>
      <c r="T1782" s="198">
        <f t="shared" si="223"/>
        <v>0</v>
      </c>
      <c r="U1782" s="35"/>
      <c r="V1782" s="35"/>
      <c r="W1782" s="35"/>
      <c r="X1782" s="35"/>
      <c r="Y1782" s="35"/>
      <c r="Z1782" s="35"/>
      <c r="AA1782" s="35"/>
      <c r="AB1782" s="35"/>
      <c r="AC1782" s="35"/>
      <c r="AD1782" s="35"/>
      <c r="AE1782" s="35"/>
      <c r="AR1782" s="199" t="s">
        <v>144</v>
      </c>
      <c r="AT1782" s="199" t="s">
        <v>139</v>
      </c>
      <c r="AU1782" s="199" t="s">
        <v>85</v>
      </c>
      <c r="AY1782" s="18" t="s">
        <v>137</v>
      </c>
      <c r="BE1782" s="200">
        <f t="shared" si="224"/>
        <v>0</v>
      </c>
      <c r="BF1782" s="200">
        <f t="shared" si="225"/>
        <v>0</v>
      </c>
      <c r="BG1782" s="200">
        <f t="shared" si="226"/>
        <v>0</v>
      </c>
      <c r="BH1782" s="200">
        <f t="shared" si="227"/>
        <v>0</v>
      </c>
      <c r="BI1782" s="200">
        <f t="shared" si="228"/>
        <v>0</v>
      </c>
      <c r="BJ1782" s="18" t="s">
        <v>83</v>
      </c>
      <c r="BK1782" s="200">
        <f t="shared" si="229"/>
        <v>0</v>
      </c>
      <c r="BL1782" s="18" t="s">
        <v>144</v>
      </c>
      <c r="BM1782" s="199" t="s">
        <v>3198</v>
      </c>
    </row>
    <row r="1783" spans="1:65" s="2" customFormat="1" ht="16.5" customHeight="1">
      <c r="A1783" s="35"/>
      <c r="B1783" s="36"/>
      <c r="C1783" s="188" t="s">
        <v>3199</v>
      </c>
      <c r="D1783" s="188" t="s">
        <v>139</v>
      </c>
      <c r="E1783" s="189" t="s">
        <v>3200</v>
      </c>
      <c r="F1783" s="190" t="s">
        <v>3201</v>
      </c>
      <c r="G1783" s="191" t="s">
        <v>224</v>
      </c>
      <c r="H1783" s="192">
        <v>50</v>
      </c>
      <c r="I1783" s="193"/>
      <c r="J1783" s="194">
        <f t="shared" si="220"/>
        <v>0</v>
      </c>
      <c r="K1783" s="190" t="s">
        <v>19</v>
      </c>
      <c r="L1783" s="40"/>
      <c r="M1783" s="195" t="s">
        <v>19</v>
      </c>
      <c r="N1783" s="196" t="s">
        <v>46</v>
      </c>
      <c r="O1783" s="65"/>
      <c r="P1783" s="197">
        <f t="shared" si="221"/>
        <v>0</v>
      </c>
      <c r="Q1783" s="197">
        <v>0</v>
      </c>
      <c r="R1783" s="197">
        <f t="shared" si="222"/>
        <v>0</v>
      </c>
      <c r="S1783" s="197">
        <v>0</v>
      </c>
      <c r="T1783" s="198">
        <f t="shared" si="223"/>
        <v>0</v>
      </c>
      <c r="U1783" s="35"/>
      <c r="V1783" s="35"/>
      <c r="W1783" s="35"/>
      <c r="X1783" s="35"/>
      <c r="Y1783" s="35"/>
      <c r="Z1783" s="35"/>
      <c r="AA1783" s="35"/>
      <c r="AB1783" s="35"/>
      <c r="AC1783" s="35"/>
      <c r="AD1783" s="35"/>
      <c r="AE1783" s="35"/>
      <c r="AR1783" s="199" t="s">
        <v>144</v>
      </c>
      <c r="AT1783" s="199" t="s">
        <v>139</v>
      </c>
      <c r="AU1783" s="199" t="s">
        <v>85</v>
      </c>
      <c r="AY1783" s="18" t="s">
        <v>137</v>
      </c>
      <c r="BE1783" s="200">
        <f t="shared" si="224"/>
        <v>0</v>
      </c>
      <c r="BF1783" s="200">
        <f t="shared" si="225"/>
        <v>0</v>
      </c>
      <c r="BG1783" s="200">
        <f t="shared" si="226"/>
        <v>0</v>
      </c>
      <c r="BH1783" s="200">
        <f t="shared" si="227"/>
        <v>0</v>
      </c>
      <c r="BI1783" s="200">
        <f t="shared" si="228"/>
        <v>0</v>
      </c>
      <c r="BJ1783" s="18" t="s">
        <v>83</v>
      </c>
      <c r="BK1783" s="200">
        <f t="shared" si="229"/>
        <v>0</v>
      </c>
      <c r="BL1783" s="18" t="s">
        <v>144</v>
      </c>
      <c r="BM1783" s="199" t="s">
        <v>3202</v>
      </c>
    </row>
    <row r="1784" spans="1:65" s="2" customFormat="1" ht="16.5" customHeight="1">
      <c r="A1784" s="35"/>
      <c r="B1784" s="36"/>
      <c r="C1784" s="188" t="s">
        <v>1859</v>
      </c>
      <c r="D1784" s="188" t="s">
        <v>139</v>
      </c>
      <c r="E1784" s="189" t="s">
        <v>3203</v>
      </c>
      <c r="F1784" s="190" t="s">
        <v>3118</v>
      </c>
      <c r="G1784" s="191" t="s">
        <v>273</v>
      </c>
      <c r="H1784" s="192">
        <v>8</v>
      </c>
      <c r="I1784" s="193"/>
      <c r="J1784" s="194">
        <f t="shared" si="220"/>
        <v>0</v>
      </c>
      <c r="K1784" s="190" t="s">
        <v>19</v>
      </c>
      <c r="L1784" s="40"/>
      <c r="M1784" s="195" t="s">
        <v>19</v>
      </c>
      <c r="N1784" s="196" t="s">
        <v>46</v>
      </c>
      <c r="O1784" s="65"/>
      <c r="P1784" s="197">
        <f t="shared" si="221"/>
        <v>0</v>
      </c>
      <c r="Q1784" s="197">
        <v>0</v>
      </c>
      <c r="R1784" s="197">
        <f t="shared" si="222"/>
        <v>0</v>
      </c>
      <c r="S1784" s="197">
        <v>0</v>
      </c>
      <c r="T1784" s="198">
        <f t="shared" si="223"/>
        <v>0</v>
      </c>
      <c r="U1784" s="35"/>
      <c r="V1784" s="35"/>
      <c r="W1784" s="35"/>
      <c r="X1784" s="35"/>
      <c r="Y1784" s="35"/>
      <c r="Z1784" s="35"/>
      <c r="AA1784" s="35"/>
      <c r="AB1784" s="35"/>
      <c r="AC1784" s="35"/>
      <c r="AD1784" s="35"/>
      <c r="AE1784" s="35"/>
      <c r="AR1784" s="199" t="s">
        <v>144</v>
      </c>
      <c r="AT1784" s="199" t="s">
        <v>139</v>
      </c>
      <c r="AU1784" s="199" t="s">
        <v>85</v>
      </c>
      <c r="AY1784" s="18" t="s">
        <v>137</v>
      </c>
      <c r="BE1784" s="200">
        <f t="shared" si="224"/>
        <v>0</v>
      </c>
      <c r="BF1784" s="200">
        <f t="shared" si="225"/>
        <v>0</v>
      </c>
      <c r="BG1784" s="200">
        <f t="shared" si="226"/>
        <v>0</v>
      </c>
      <c r="BH1784" s="200">
        <f t="shared" si="227"/>
        <v>0</v>
      </c>
      <c r="BI1784" s="200">
        <f t="shared" si="228"/>
        <v>0</v>
      </c>
      <c r="BJ1784" s="18" t="s">
        <v>83</v>
      </c>
      <c r="BK1784" s="200">
        <f t="shared" si="229"/>
        <v>0</v>
      </c>
      <c r="BL1784" s="18" t="s">
        <v>144</v>
      </c>
      <c r="BM1784" s="199" t="s">
        <v>3204</v>
      </c>
    </row>
    <row r="1785" spans="1:65" s="2" customFormat="1" ht="16.5" customHeight="1">
      <c r="A1785" s="35"/>
      <c r="B1785" s="36"/>
      <c r="C1785" s="188" t="s">
        <v>3205</v>
      </c>
      <c r="D1785" s="188" t="s">
        <v>139</v>
      </c>
      <c r="E1785" s="189" t="s">
        <v>3206</v>
      </c>
      <c r="F1785" s="190" t="s">
        <v>3207</v>
      </c>
      <c r="G1785" s="191" t="s">
        <v>224</v>
      </c>
      <c r="H1785" s="192">
        <v>100</v>
      </c>
      <c r="I1785" s="193"/>
      <c r="J1785" s="194">
        <f t="shared" si="220"/>
        <v>0</v>
      </c>
      <c r="K1785" s="190" t="s">
        <v>19</v>
      </c>
      <c r="L1785" s="40"/>
      <c r="M1785" s="195" t="s">
        <v>19</v>
      </c>
      <c r="N1785" s="196" t="s">
        <v>46</v>
      </c>
      <c r="O1785" s="65"/>
      <c r="P1785" s="197">
        <f t="shared" si="221"/>
        <v>0</v>
      </c>
      <c r="Q1785" s="197">
        <v>0</v>
      </c>
      <c r="R1785" s="197">
        <f t="shared" si="222"/>
        <v>0</v>
      </c>
      <c r="S1785" s="197">
        <v>0</v>
      </c>
      <c r="T1785" s="198">
        <f t="shared" si="223"/>
        <v>0</v>
      </c>
      <c r="U1785" s="35"/>
      <c r="V1785" s="35"/>
      <c r="W1785" s="35"/>
      <c r="X1785" s="35"/>
      <c r="Y1785" s="35"/>
      <c r="Z1785" s="35"/>
      <c r="AA1785" s="35"/>
      <c r="AB1785" s="35"/>
      <c r="AC1785" s="35"/>
      <c r="AD1785" s="35"/>
      <c r="AE1785" s="35"/>
      <c r="AR1785" s="199" t="s">
        <v>144</v>
      </c>
      <c r="AT1785" s="199" t="s">
        <v>139</v>
      </c>
      <c r="AU1785" s="199" t="s">
        <v>85</v>
      </c>
      <c r="AY1785" s="18" t="s">
        <v>137</v>
      </c>
      <c r="BE1785" s="200">
        <f t="shared" si="224"/>
        <v>0</v>
      </c>
      <c r="BF1785" s="200">
        <f t="shared" si="225"/>
        <v>0</v>
      </c>
      <c r="BG1785" s="200">
        <f t="shared" si="226"/>
        <v>0</v>
      </c>
      <c r="BH1785" s="200">
        <f t="shared" si="227"/>
        <v>0</v>
      </c>
      <c r="BI1785" s="200">
        <f t="shared" si="228"/>
        <v>0</v>
      </c>
      <c r="BJ1785" s="18" t="s">
        <v>83</v>
      </c>
      <c r="BK1785" s="200">
        <f t="shared" si="229"/>
        <v>0</v>
      </c>
      <c r="BL1785" s="18" t="s">
        <v>144</v>
      </c>
      <c r="BM1785" s="199" t="s">
        <v>3208</v>
      </c>
    </row>
    <row r="1786" spans="1:65" s="2" customFormat="1" ht="16.5" customHeight="1">
      <c r="A1786" s="35"/>
      <c r="B1786" s="36"/>
      <c r="C1786" s="188" t="s">
        <v>1861</v>
      </c>
      <c r="D1786" s="188" t="s">
        <v>139</v>
      </c>
      <c r="E1786" s="189" t="s">
        <v>3209</v>
      </c>
      <c r="F1786" s="190" t="s">
        <v>3210</v>
      </c>
      <c r="G1786" s="191" t="s">
        <v>273</v>
      </c>
      <c r="H1786" s="192">
        <v>5</v>
      </c>
      <c r="I1786" s="193"/>
      <c r="J1786" s="194">
        <f t="shared" si="220"/>
        <v>0</v>
      </c>
      <c r="K1786" s="190" t="s">
        <v>19</v>
      </c>
      <c r="L1786" s="40"/>
      <c r="M1786" s="195" t="s">
        <v>19</v>
      </c>
      <c r="N1786" s="196" t="s">
        <v>46</v>
      </c>
      <c r="O1786" s="65"/>
      <c r="P1786" s="197">
        <f t="shared" si="221"/>
        <v>0</v>
      </c>
      <c r="Q1786" s="197">
        <v>0</v>
      </c>
      <c r="R1786" s="197">
        <f t="shared" si="222"/>
        <v>0</v>
      </c>
      <c r="S1786" s="197">
        <v>0</v>
      </c>
      <c r="T1786" s="198">
        <f t="shared" si="223"/>
        <v>0</v>
      </c>
      <c r="U1786" s="35"/>
      <c r="V1786" s="35"/>
      <c r="W1786" s="35"/>
      <c r="X1786" s="35"/>
      <c r="Y1786" s="35"/>
      <c r="Z1786" s="35"/>
      <c r="AA1786" s="35"/>
      <c r="AB1786" s="35"/>
      <c r="AC1786" s="35"/>
      <c r="AD1786" s="35"/>
      <c r="AE1786" s="35"/>
      <c r="AR1786" s="199" t="s">
        <v>144</v>
      </c>
      <c r="AT1786" s="199" t="s">
        <v>139</v>
      </c>
      <c r="AU1786" s="199" t="s">
        <v>85</v>
      </c>
      <c r="AY1786" s="18" t="s">
        <v>137</v>
      </c>
      <c r="BE1786" s="200">
        <f t="shared" si="224"/>
        <v>0</v>
      </c>
      <c r="BF1786" s="200">
        <f t="shared" si="225"/>
        <v>0</v>
      </c>
      <c r="BG1786" s="200">
        <f t="shared" si="226"/>
        <v>0</v>
      </c>
      <c r="BH1786" s="200">
        <f t="shared" si="227"/>
        <v>0</v>
      </c>
      <c r="BI1786" s="200">
        <f t="shared" si="228"/>
        <v>0</v>
      </c>
      <c r="BJ1786" s="18" t="s">
        <v>83</v>
      </c>
      <c r="BK1786" s="200">
        <f t="shared" si="229"/>
        <v>0</v>
      </c>
      <c r="BL1786" s="18" t="s">
        <v>144</v>
      </c>
      <c r="BM1786" s="199" t="s">
        <v>3211</v>
      </c>
    </row>
    <row r="1787" spans="1:65" s="2" customFormat="1" ht="16.5" customHeight="1">
      <c r="A1787" s="35"/>
      <c r="B1787" s="36"/>
      <c r="C1787" s="188" t="s">
        <v>3212</v>
      </c>
      <c r="D1787" s="188" t="s">
        <v>139</v>
      </c>
      <c r="E1787" s="189" t="s">
        <v>3213</v>
      </c>
      <c r="F1787" s="190" t="s">
        <v>3214</v>
      </c>
      <c r="G1787" s="191" t="s">
        <v>273</v>
      </c>
      <c r="H1787" s="192">
        <v>1</v>
      </c>
      <c r="I1787" s="193"/>
      <c r="J1787" s="194">
        <f t="shared" si="220"/>
        <v>0</v>
      </c>
      <c r="K1787" s="190" t="s">
        <v>19</v>
      </c>
      <c r="L1787" s="40"/>
      <c r="M1787" s="195" t="s">
        <v>19</v>
      </c>
      <c r="N1787" s="196" t="s">
        <v>46</v>
      </c>
      <c r="O1787" s="65"/>
      <c r="P1787" s="197">
        <f t="shared" si="221"/>
        <v>0</v>
      </c>
      <c r="Q1787" s="197">
        <v>0</v>
      </c>
      <c r="R1787" s="197">
        <f t="shared" si="222"/>
        <v>0</v>
      </c>
      <c r="S1787" s="197">
        <v>0</v>
      </c>
      <c r="T1787" s="198">
        <f t="shared" si="223"/>
        <v>0</v>
      </c>
      <c r="U1787" s="35"/>
      <c r="V1787" s="35"/>
      <c r="W1787" s="35"/>
      <c r="X1787" s="35"/>
      <c r="Y1787" s="35"/>
      <c r="Z1787" s="35"/>
      <c r="AA1787" s="35"/>
      <c r="AB1787" s="35"/>
      <c r="AC1787" s="35"/>
      <c r="AD1787" s="35"/>
      <c r="AE1787" s="35"/>
      <c r="AR1787" s="199" t="s">
        <v>144</v>
      </c>
      <c r="AT1787" s="199" t="s">
        <v>139</v>
      </c>
      <c r="AU1787" s="199" t="s">
        <v>85</v>
      </c>
      <c r="AY1787" s="18" t="s">
        <v>137</v>
      </c>
      <c r="BE1787" s="200">
        <f t="shared" si="224"/>
        <v>0</v>
      </c>
      <c r="BF1787" s="200">
        <f t="shared" si="225"/>
        <v>0</v>
      </c>
      <c r="BG1787" s="200">
        <f t="shared" si="226"/>
        <v>0</v>
      </c>
      <c r="BH1787" s="200">
        <f t="shared" si="227"/>
        <v>0</v>
      </c>
      <c r="BI1787" s="200">
        <f t="shared" si="228"/>
        <v>0</v>
      </c>
      <c r="BJ1787" s="18" t="s">
        <v>83</v>
      </c>
      <c r="BK1787" s="200">
        <f t="shared" si="229"/>
        <v>0</v>
      </c>
      <c r="BL1787" s="18" t="s">
        <v>144</v>
      </c>
      <c r="BM1787" s="199" t="s">
        <v>3215</v>
      </c>
    </row>
    <row r="1788" spans="1:65" s="2" customFormat="1" ht="16.5" customHeight="1">
      <c r="A1788" s="35"/>
      <c r="B1788" s="36"/>
      <c r="C1788" s="188" t="s">
        <v>1864</v>
      </c>
      <c r="D1788" s="188" t="s">
        <v>139</v>
      </c>
      <c r="E1788" s="189" t="s">
        <v>3216</v>
      </c>
      <c r="F1788" s="190" t="s">
        <v>3121</v>
      </c>
      <c r="G1788" s="191" t="s">
        <v>422</v>
      </c>
      <c r="H1788" s="192">
        <v>1</v>
      </c>
      <c r="I1788" s="193"/>
      <c r="J1788" s="194">
        <f t="shared" si="220"/>
        <v>0</v>
      </c>
      <c r="K1788" s="190" t="s">
        <v>19</v>
      </c>
      <c r="L1788" s="40"/>
      <c r="M1788" s="195" t="s">
        <v>19</v>
      </c>
      <c r="N1788" s="196" t="s">
        <v>46</v>
      </c>
      <c r="O1788" s="65"/>
      <c r="P1788" s="197">
        <f t="shared" si="221"/>
        <v>0</v>
      </c>
      <c r="Q1788" s="197">
        <v>0</v>
      </c>
      <c r="R1788" s="197">
        <f t="shared" si="222"/>
        <v>0</v>
      </c>
      <c r="S1788" s="197">
        <v>0</v>
      </c>
      <c r="T1788" s="198">
        <f t="shared" si="223"/>
        <v>0</v>
      </c>
      <c r="U1788" s="35"/>
      <c r="V1788" s="35"/>
      <c r="W1788" s="35"/>
      <c r="X1788" s="35"/>
      <c r="Y1788" s="35"/>
      <c r="Z1788" s="35"/>
      <c r="AA1788" s="35"/>
      <c r="AB1788" s="35"/>
      <c r="AC1788" s="35"/>
      <c r="AD1788" s="35"/>
      <c r="AE1788" s="35"/>
      <c r="AR1788" s="199" t="s">
        <v>144</v>
      </c>
      <c r="AT1788" s="199" t="s">
        <v>139</v>
      </c>
      <c r="AU1788" s="199" t="s">
        <v>85</v>
      </c>
      <c r="AY1788" s="18" t="s">
        <v>137</v>
      </c>
      <c r="BE1788" s="200">
        <f t="shared" si="224"/>
        <v>0</v>
      </c>
      <c r="BF1788" s="200">
        <f t="shared" si="225"/>
        <v>0</v>
      </c>
      <c r="BG1788" s="200">
        <f t="shared" si="226"/>
        <v>0</v>
      </c>
      <c r="BH1788" s="200">
        <f t="shared" si="227"/>
        <v>0</v>
      </c>
      <c r="BI1788" s="200">
        <f t="shared" si="228"/>
        <v>0</v>
      </c>
      <c r="BJ1788" s="18" t="s">
        <v>83</v>
      </c>
      <c r="BK1788" s="200">
        <f t="shared" si="229"/>
        <v>0</v>
      </c>
      <c r="BL1788" s="18" t="s">
        <v>144</v>
      </c>
      <c r="BM1788" s="199" t="s">
        <v>3217</v>
      </c>
    </row>
    <row r="1789" spans="1:65" s="2" customFormat="1" ht="21.75" customHeight="1">
      <c r="A1789" s="35"/>
      <c r="B1789" s="36"/>
      <c r="C1789" s="188" t="s">
        <v>3218</v>
      </c>
      <c r="D1789" s="188" t="s">
        <v>139</v>
      </c>
      <c r="E1789" s="189" t="s">
        <v>3219</v>
      </c>
      <c r="F1789" s="190" t="s">
        <v>3125</v>
      </c>
      <c r="G1789" s="191" t="s">
        <v>422</v>
      </c>
      <c r="H1789" s="192">
        <v>1</v>
      </c>
      <c r="I1789" s="193"/>
      <c r="J1789" s="194">
        <f t="shared" si="220"/>
        <v>0</v>
      </c>
      <c r="K1789" s="190" t="s">
        <v>19</v>
      </c>
      <c r="L1789" s="40"/>
      <c r="M1789" s="195" t="s">
        <v>19</v>
      </c>
      <c r="N1789" s="196" t="s">
        <v>46</v>
      </c>
      <c r="O1789" s="65"/>
      <c r="P1789" s="197">
        <f t="shared" si="221"/>
        <v>0</v>
      </c>
      <c r="Q1789" s="197">
        <v>0</v>
      </c>
      <c r="R1789" s="197">
        <f t="shared" si="222"/>
        <v>0</v>
      </c>
      <c r="S1789" s="197">
        <v>0</v>
      </c>
      <c r="T1789" s="198">
        <f t="shared" si="223"/>
        <v>0</v>
      </c>
      <c r="U1789" s="35"/>
      <c r="V1789" s="35"/>
      <c r="W1789" s="35"/>
      <c r="X1789" s="35"/>
      <c r="Y1789" s="35"/>
      <c r="Z1789" s="35"/>
      <c r="AA1789" s="35"/>
      <c r="AB1789" s="35"/>
      <c r="AC1789" s="35"/>
      <c r="AD1789" s="35"/>
      <c r="AE1789" s="35"/>
      <c r="AR1789" s="199" t="s">
        <v>144</v>
      </c>
      <c r="AT1789" s="199" t="s">
        <v>139</v>
      </c>
      <c r="AU1789" s="199" t="s">
        <v>85</v>
      </c>
      <c r="AY1789" s="18" t="s">
        <v>137</v>
      </c>
      <c r="BE1789" s="200">
        <f t="shared" si="224"/>
        <v>0</v>
      </c>
      <c r="BF1789" s="200">
        <f t="shared" si="225"/>
        <v>0</v>
      </c>
      <c r="BG1789" s="200">
        <f t="shared" si="226"/>
        <v>0</v>
      </c>
      <c r="BH1789" s="200">
        <f t="shared" si="227"/>
        <v>0</v>
      </c>
      <c r="BI1789" s="200">
        <f t="shared" si="228"/>
        <v>0</v>
      </c>
      <c r="BJ1789" s="18" t="s">
        <v>83</v>
      </c>
      <c r="BK1789" s="200">
        <f t="shared" si="229"/>
        <v>0</v>
      </c>
      <c r="BL1789" s="18" t="s">
        <v>144</v>
      </c>
      <c r="BM1789" s="199" t="s">
        <v>3220</v>
      </c>
    </row>
    <row r="1790" spans="2:63" s="12" customFormat="1" ht="20.85" customHeight="1">
      <c r="B1790" s="172"/>
      <c r="C1790" s="173"/>
      <c r="D1790" s="174" t="s">
        <v>74</v>
      </c>
      <c r="E1790" s="186" t="s">
        <v>3221</v>
      </c>
      <c r="F1790" s="186" t="s">
        <v>3222</v>
      </c>
      <c r="G1790" s="173"/>
      <c r="H1790" s="173"/>
      <c r="I1790" s="176"/>
      <c r="J1790" s="187">
        <f>BK1790</f>
        <v>0</v>
      </c>
      <c r="K1790" s="173"/>
      <c r="L1790" s="178"/>
      <c r="M1790" s="179"/>
      <c r="N1790" s="180"/>
      <c r="O1790" s="180"/>
      <c r="P1790" s="181">
        <f>SUM(P1791:P1795)</f>
        <v>0</v>
      </c>
      <c r="Q1790" s="180"/>
      <c r="R1790" s="181">
        <f>SUM(R1791:R1795)</f>
        <v>0</v>
      </c>
      <c r="S1790" s="180"/>
      <c r="T1790" s="182">
        <f>SUM(T1791:T1795)</f>
        <v>0</v>
      </c>
      <c r="AR1790" s="183" t="s">
        <v>83</v>
      </c>
      <c r="AT1790" s="184" t="s">
        <v>74</v>
      </c>
      <c r="AU1790" s="184" t="s">
        <v>85</v>
      </c>
      <c r="AY1790" s="183" t="s">
        <v>137</v>
      </c>
      <c r="BK1790" s="185">
        <f>SUM(BK1791:BK1795)</f>
        <v>0</v>
      </c>
    </row>
    <row r="1791" spans="1:65" s="2" customFormat="1" ht="16.5" customHeight="1">
      <c r="A1791" s="35"/>
      <c r="B1791" s="36"/>
      <c r="C1791" s="188" t="s">
        <v>1867</v>
      </c>
      <c r="D1791" s="188" t="s">
        <v>139</v>
      </c>
      <c r="E1791" s="189" t="s">
        <v>3223</v>
      </c>
      <c r="F1791" s="190" t="s">
        <v>3130</v>
      </c>
      <c r="G1791" s="191" t="s">
        <v>273</v>
      </c>
      <c r="H1791" s="192">
        <v>1</v>
      </c>
      <c r="I1791" s="193"/>
      <c r="J1791" s="194">
        <f>ROUND(I1791*H1791,2)</f>
        <v>0</v>
      </c>
      <c r="K1791" s="190" t="s">
        <v>19</v>
      </c>
      <c r="L1791" s="40"/>
      <c r="M1791" s="195" t="s">
        <v>19</v>
      </c>
      <c r="N1791" s="196" t="s">
        <v>46</v>
      </c>
      <c r="O1791" s="65"/>
      <c r="P1791" s="197">
        <f>O1791*H1791</f>
        <v>0</v>
      </c>
      <c r="Q1791" s="197">
        <v>0</v>
      </c>
      <c r="R1791" s="197">
        <f>Q1791*H1791</f>
        <v>0</v>
      </c>
      <c r="S1791" s="197">
        <v>0</v>
      </c>
      <c r="T1791" s="198">
        <f>S1791*H1791</f>
        <v>0</v>
      </c>
      <c r="U1791" s="35"/>
      <c r="V1791" s="35"/>
      <c r="W1791" s="35"/>
      <c r="X1791" s="35"/>
      <c r="Y1791" s="35"/>
      <c r="Z1791" s="35"/>
      <c r="AA1791" s="35"/>
      <c r="AB1791" s="35"/>
      <c r="AC1791" s="35"/>
      <c r="AD1791" s="35"/>
      <c r="AE1791" s="35"/>
      <c r="AR1791" s="199" t="s">
        <v>144</v>
      </c>
      <c r="AT1791" s="199" t="s">
        <v>139</v>
      </c>
      <c r="AU1791" s="199" t="s">
        <v>151</v>
      </c>
      <c r="AY1791" s="18" t="s">
        <v>137</v>
      </c>
      <c r="BE1791" s="200">
        <f>IF(N1791="základní",J1791,0)</f>
        <v>0</v>
      </c>
      <c r="BF1791" s="200">
        <f>IF(N1791="snížená",J1791,0)</f>
        <v>0</v>
      </c>
      <c r="BG1791" s="200">
        <f>IF(N1791="zákl. přenesená",J1791,0)</f>
        <v>0</v>
      </c>
      <c r="BH1791" s="200">
        <f>IF(N1791="sníž. přenesená",J1791,0)</f>
        <v>0</v>
      </c>
      <c r="BI1791" s="200">
        <f>IF(N1791="nulová",J1791,0)</f>
        <v>0</v>
      </c>
      <c r="BJ1791" s="18" t="s">
        <v>83</v>
      </c>
      <c r="BK1791" s="200">
        <f>ROUND(I1791*H1791,2)</f>
        <v>0</v>
      </c>
      <c r="BL1791" s="18" t="s">
        <v>144</v>
      </c>
      <c r="BM1791" s="199" t="s">
        <v>3224</v>
      </c>
    </row>
    <row r="1792" spans="1:65" s="2" customFormat="1" ht="16.5" customHeight="1">
      <c r="A1792" s="35"/>
      <c r="B1792" s="36"/>
      <c r="C1792" s="188" t="s">
        <v>3225</v>
      </c>
      <c r="D1792" s="188" t="s">
        <v>139</v>
      </c>
      <c r="E1792" s="189" t="s">
        <v>3226</v>
      </c>
      <c r="F1792" s="190" t="s">
        <v>3227</v>
      </c>
      <c r="G1792" s="191" t="s">
        <v>273</v>
      </c>
      <c r="H1792" s="192">
        <v>1</v>
      </c>
      <c r="I1792" s="193"/>
      <c r="J1792" s="194">
        <f>ROUND(I1792*H1792,2)</f>
        <v>0</v>
      </c>
      <c r="K1792" s="190" t="s">
        <v>19</v>
      </c>
      <c r="L1792" s="40"/>
      <c r="M1792" s="195" t="s">
        <v>19</v>
      </c>
      <c r="N1792" s="196" t="s">
        <v>46</v>
      </c>
      <c r="O1792" s="65"/>
      <c r="P1792" s="197">
        <f>O1792*H1792</f>
        <v>0</v>
      </c>
      <c r="Q1792" s="197">
        <v>0</v>
      </c>
      <c r="R1792" s="197">
        <f>Q1792*H1792</f>
        <v>0</v>
      </c>
      <c r="S1792" s="197">
        <v>0</v>
      </c>
      <c r="T1792" s="198">
        <f>S1792*H1792</f>
        <v>0</v>
      </c>
      <c r="U1792" s="35"/>
      <c r="V1792" s="35"/>
      <c r="W1792" s="35"/>
      <c r="X1792" s="35"/>
      <c r="Y1792" s="35"/>
      <c r="Z1792" s="35"/>
      <c r="AA1792" s="35"/>
      <c r="AB1792" s="35"/>
      <c r="AC1792" s="35"/>
      <c r="AD1792" s="35"/>
      <c r="AE1792" s="35"/>
      <c r="AR1792" s="199" t="s">
        <v>144</v>
      </c>
      <c r="AT1792" s="199" t="s">
        <v>139</v>
      </c>
      <c r="AU1792" s="199" t="s">
        <v>151</v>
      </c>
      <c r="AY1792" s="18" t="s">
        <v>137</v>
      </c>
      <c r="BE1792" s="200">
        <f>IF(N1792="základní",J1792,0)</f>
        <v>0</v>
      </c>
      <c r="BF1792" s="200">
        <f>IF(N1792="snížená",J1792,0)</f>
        <v>0</v>
      </c>
      <c r="BG1792" s="200">
        <f>IF(N1792="zákl. přenesená",J1792,0)</f>
        <v>0</v>
      </c>
      <c r="BH1792" s="200">
        <f>IF(N1792="sníž. přenesená",J1792,0)</f>
        <v>0</v>
      </c>
      <c r="BI1792" s="200">
        <f>IF(N1792="nulová",J1792,0)</f>
        <v>0</v>
      </c>
      <c r="BJ1792" s="18" t="s">
        <v>83</v>
      </c>
      <c r="BK1792" s="200">
        <f>ROUND(I1792*H1792,2)</f>
        <v>0</v>
      </c>
      <c r="BL1792" s="18" t="s">
        <v>144</v>
      </c>
      <c r="BM1792" s="199" t="s">
        <v>3228</v>
      </c>
    </row>
    <row r="1793" spans="1:65" s="2" customFormat="1" ht="16.5" customHeight="1">
      <c r="A1793" s="35"/>
      <c r="B1793" s="36"/>
      <c r="C1793" s="188" t="s">
        <v>1871</v>
      </c>
      <c r="D1793" s="188" t="s">
        <v>139</v>
      </c>
      <c r="E1793" s="189" t="s">
        <v>3229</v>
      </c>
      <c r="F1793" s="190" t="s">
        <v>3230</v>
      </c>
      <c r="G1793" s="191" t="s">
        <v>273</v>
      </c>
      <c r="H1793" s="192">
        <v>1</v>
      </c>
      <c r="I1793" s="193"/>
      <c r="J1793" s="194">
        <f>ROUND(I1793*H1793,2)</f>
        <v>0</v>
      </c>
      <c r="K1793" s="190" t="s">
        <v>19</v>
      </c>
      <c r="L1793" s="40"/>
      <c r="M1793" s="195" t="s">
        <v>19</v>
      </c>
      <c r="N1793" s="196" t="s">
        <v>46</v>
      </c>
      <c r="O1793" s="65"/>
      <c r="P1793" s="197">
        <f>O1793*H1793</f>
        <v>0</v>
      </c>
      <c r="Q1793" s="197">
        <v>0</v>
      </c>
      <c r="R1793" s="197">
        <f>Q1793*H1793</f>
        <v>0</v>
      </c>
      <c r="S1793" s="197">
        <v>0</v>
      </c>
      <c r="T1793" s="198">
        <f>S1793*H1793</f>
        <v>0</v>
      </c>
      <c r="U1793" s="35"/>
      <c r="V1793" s="35"/>
      <c r="W1793" s="35"/>
      <c r="X1793" s="35"/>
      <c r="Y1793" s="35"/>
      <c r="Z1793" s="35"/>
      <c r="AA1793" s="35"/>
      <c r="AB1793" s="35"/>
      <c r="AC1793" s="35"/>
      <c r="AD1793" s="35"/>
      <c r="AE1793" s="35"/>
      <c r="AR1793" s="199" t="s">
        <v>144</v>
      </c>
      <c r="AT1793" s="199" t="s">
        <v>139</v>
      </c>
      <c r="AU1793" s="199" t="s">
        <v>151</v>
      </c>
      <c r="AY1793" s="18" t="s">
        <v>137</v>
      </c>
      <c r="BE1793" s="200">
        <f>IF(N1793="základní",J1793,0)</f>
        <v>0</v>
      </c>
      <c r="BF1793" s="200">
        <f>IF(N1793="snížená",J1793,0)</f>
        <v>0</v>
      </c>
      <c r="BG1793" s="200">
        <f>IF(N1793="zákl. přenesená",J1793,0)</f>
        <v>0</v>
      </c>
      <c r="BH1793" s="200">
        <f>IF(N1793="sníž. přenesená",J1793,0)</f>
        <v>0</v>
      </c>
      <c r="BI1793" s="200">
        <f>IF(N1793="nulová",J1793,0)</f>
        <v>0</v>
      </c>
      <c r="BJ1793" s="18" t="s">
        <v>83</v>
      </c>
      <c r="BK1793" s="200">
        <f>ROUND(I1793*H1793,2)</f>
        <v>0</v>
      </c>
      <c r="BL1793" s="18" t="s">
        <v>144</v>
      </c>
      <c r="BM1793" s="199" t="s">
        <v>3231</v>
      </c>
    </row>
    <row r="1794" spans="1:65" s="2" customFormat="1" ht="16.5" customHeight="1">
      <c r="A1794" s="35"/>
      <c r="B1794" s="36"/>
      <c r="C1794" s="188" t="s">
        <v>3232</v>
      </c>
      <c r="D1794" s="188" t="s">
        <v>139</v>
      </c>
      <c r="E1794" s="189" t="s">
        <v>3233</v>
      </c>
      <c r="F1794" s="190" t="s">
        <v>3141</v>
      </c>
      <c r="G1794" s="191" t="s">
        <v>273</v>
      </c>
      <c r="H1794" s="192">
        <v>25</v>
      </c>
      <c r="I1794" s="193"/>
      <c r="J1794" s="194">
        <f>ROUND(I1794*H1794,2)</f>
        <v>0</v>
      </c>
      <c r="K1794" s="190" t="s">
        <v>19</v>
      </c>
      <c r="L1794" s="40"/>
      <c r="M1794" s="195" t="s">
        <v>19</v>
      </c>
      <c r="N1794" s="196" t="s">
        <v>46</v>
      </c>
      <c r="O1794" s="65"/>
      <c r="P1794" s="197">
        <f>O1794*H1794</f>
        <v>0</v>
      </c>
      <c r="Q1794" s="197">
        <v>0</v>
      </c>
      <c r="R1794" s="197">
        <f>Q1794*H1794</f>
        <v>0</v>
      </c>
      <c r="S1794" s="197">
        <v>0</v>
      </c>
      <c r="T1794" s="198">
        <f>S1794*H1794</f>
        <v>0</v>
      </c>
      <c r="U1794" s="35"/>
      <c r="V1794" s="35"/>
      <c r="W1794" s="35"/>
      <c r="X1794" s="35"/>
      <c r="Y1794" s="35"/>
      <c r="Z1794" s="35"/>
      <c r="AA1794" s="35"/>
      <c r="AB1794" s="35"/>
      <c r="AC1794" s="35"/>
      <c r="AD1794" s="35"/>
      <c r="AE1794" s="35"/>
      <c r="AR1794" s="199" t="s">
        <v>144</v>
      </c>
      <c r="AT1794" s="199" t="s">
        <v>139</v>
      </c>
      <c r="AU1794" s="199" t="s">
        <v>151</v>
      </c>
      <c r="AY1794" s="18" t="s">
        <v>137</v>
      </c>
      <c r="BE1794" s="200">
        <f>IF(N1794="základní",J1794,0)</f>
        <v>0</v>
      </c>
      <c r="BF1794" s="200">
        <f>IF(N1794="snížená",J1794,0)</f>
        <v>0</v>
      </c>
      <c r="BG1794" s="200">
        <f>IF(N1794="zákl. přenesená",J1794,0)</f>
        <v>0</v>
      </c>
      <c r="BH1794" s="200">
        <f>IF(N1794="sníž. přenesená",J1794,0)</f>
        <v>0</v>
      </c>
      <c r="BI1794" s="200">
        <f>IF(N1794="nulová",J1794,0)</f>
        <v>0</v>
      </c>
      <c r="BJ1794" s="18" t="s">
        <v>83</v>
      </c>
      <c r="BK1794" s="200">
        <f>ROUND(I1794*H1794,2)</f>
        <v>0</v>
      </c>
      <c r="BL1794" s="18" t="s">
        <v>144</v>
      </c>
      <c r="BM1794" s="199" t="s">
        <v>3234</v>
      </c>
    </row>
    <row r="1795" spans="1:65" s="2" customFormat="1" ht="16.5" customHeight="1">
      <c r="A1795" s="35"/>
      <c r="B1795" s="36"/>
      <c r="C1795" s="188" t="s">
        <v>1874</v>
      </c>
      <c r="D1795" s="188" t="s">
        <v>139</v>
      </c>
      <c r="E1795" s="189" t="s">
        <v>3235</v>
      </c>
      <c r="F1795" s="190" t="s">
        <v>3236</v>
      </c>
      <c r="G1795" s="191" t="s">
        <v>273</v>
      </c>
      <c r="H1795" s="192">
        <v>1</v>
      </c>
      <c r="I1795" s="193"/>
      <c r="J1795" s="194">
        <f>ROUND(I1795*H1795,2)</f>
        <v>0</v>
      </c>
      <c r="K1795" s="190" t="s">
        <v>19</v>
      </c>
      <c r="L1795" s="40"/>
      <c r="M1795" s="195" t="s">
        <v>19</v>
      </c>
      <c r="N1795" s="196" t="s">
        <v>46</v>
      </c>
      <c r="O1795" s="65"/>
      <c r="P1795" s="197">
        <f>O1795*H1795</f>
        <v>0</v>
      </c>
      <c r="Q1795" s="197">
        <v>0</v>
      </c>
      <c r="R1795" s="197">
        <f>Q1795*H1795</f>
        <v>0</v>
      </c>
      <c r="S1795" s="197">
        <v>0</v>
      </c>
      <c r="T1795" s="198">
        <f>S1795*H1795</f>
        <v>0</v>
      </c>
      <c r="U1795" s="35"/>
      <c r="V1795" s="35"/>
      <c r="W1795" s="35"/>
      <c r="X1795" s="35"/>
      <c r="Y1795" s="35"/>
      <c r="Z1795" s="35"/>
      <c r="AA1795" s="35"/>
      <c r="AB1795" s="35"/>
      <c r="AC1795" s="35"/>
      <c r="AD1795" s="35"/>
      <c r="AE1795" s="35"/>
      <c r="AR1795" s="199" t="s">
        <v>144</v>
      </c>
      <c r="AT1795" s="199" t="s">
        <v>139</v>
      </c>
      <c r="AU1795" s="199" t="s">
        <v>151</v>
      </c>
      <c r="AY1795" s="18" t="s">
        <v>137</v>
      </c>
      <c r="BE1795" s="200">
        <f>IF(N1795="základní",J1795,0)</f>
        <v>0</v>
      </c>
      <c r="BF1795" s="200">
        <f>IF(N1795="snížená",J1795,0)</f>
        <v>0</v>
      </c>
      <c r="BG1795" s="200">
        <f>IF(N1795="zákl. přenesená",J1795,0)</f>
        <v>0</v>
      </c>
      <c r="BH1795" s="200">
        <f>IF(N1795="sníž. přenesená",J1795,0)</f>
        <v>0</v>
      </c>
      <c r="BI1795" s="200">
        <f>IF(N1795="nulová",J1795,0)</f>
        <v>0</v>
      </c>
      <c r="BJ1795" s="18" t="s">
        <v>83</v>
      </c>
      <c r="BK1795" s="200">
        <f>ROUND(I1795*H1795,2)</f>
        <v>0</v>
      </c>
      <c r="BL1795" s="18" t="s">
        <v>144</v>
      </c>
      <c r="BM1795" s="199" t="s">
        <v>3237</v>
      </c>
    </row>
    <row r="1796" spans="2:63" s="12" customFormat="1" ht="20.85" customHeight="1">
      <c r="B1796" s="172"/>
      <c r="C1796" s="173"/>
      <c r="D1796" s="174" t="s">
        <v>74</v>
      </c>
      <c r="E1796" s="186" t="s">
        <v>3238</v>
      </c>
      <c r="F1796" s="186" t="s">
        <v>3147</v>
      </c>
      <c r="G1796" s="173"/>
      <c r="H1796" s="173"/>
      <c r="I1796" s="176"/>
      <c r="J1796" s="187">
        <f>BK1796</f>
        <v>0</v>
      </c>
      <c r="K1796" s="173"/>
      <c r="L1796" s="178"/>
      <c r="M1796" s="179"/>
      <c r="N1796" s="180"/>
      <c r="O1796" s="180"/>
      <c r="P1796" s="181">
        <f>SUM(P1797:P1802)</f>
        <v>0</v>
      </c>
      <c r="Q1796" s="180"/>
      <c r="R1796" s="181">
        <f>SUM(R1797:R1802)</f>
        <v>0</v>
      </c>
      <c r="S1796" s="180"/>
      <c r="T1796" s="182">
        <f>SUM(T1797:T1802)</f>
        <v>0</v>
      </c>
      <c r="AR1796" s="183" t="s">
        <v>83</v>
      </c>
      <c r="AT1796" s="184" t="s">
        <v>74</v>
      </c>
      <c r="AU1796" s="184" t="s">
        <v>85</v>
      </c>
      <c r="AY1796" s="183" t="s">
        <v>137</v>
      </c>
      <c r="BK1796" s="185">
        <f>SUM(BK1797:BK1802)</f>
        <v>0</v>
      </c>
    </row>
    <row r="1797" spans="1:65" s="2" customFormat="1" ht="100.5" customHeight="1">
      <c r="A1797" s="35"/>
      <c r="B1797" s="36"/>
      <c r="C1797" s="188" t="s">
        <v>3239</v>
      </c>
      <c r="D1797" s="188" t="s">
        <v>139</v>
      </c>
      <c r="E1797" s="189" t="s">
        <v>3240</v>
      </c>
      <c r="F1797" s="190" t="s">
        <v>3150</v>
      </c>
      <c r="G1797" s="191" t="s">
        <v>273</v>
      </c>
      <c r="H1797" s="192">
        <v>6</v>
      </c>
      <c r="I1797" s="193"/>
      <c r="J1797" s="194">
        <f aca="true" t="shared" si="230" ref="J1797:J1802">ROUND(I1797*H1797,2)</f>
        <v>0</v>
      </c>
      <c r="K1797" s="190" t="s">
        <v>19</v>
      </c>
      <c r="L1797" s="40"/>
      <c r="M1797" s="195" t="s">
        <v>19</v>
      </c>
      <c r="N1797" s="196" t="s">
        <v>46</v>
      </c>
      <c r="O1797" s="65"/>
      <c r="P1797" s="197">
        <f aca="true" t="shared" si="231" ref="P1797:P1802">O1797*H1797</f>
        <v>0</v>
      </c>
      <c r="Q1797" s="197">
        <v>0</v>
      </c>
      <c r="R1797" s="197">
        <f aca="true" t="shared" si="232" ref="R1797:R1802">Q1797*H1797</f>
        <v>0</v>
      </c>
      <c r="S1797" s="197">
        <v>0</v>
      </c>
      <c r="T1797" s="198">
        <f aca="true" t="shared" si="233" ref="T1797:T1802">S1797*H1797</f>
        <v>0</v>
      </c>
      <c r="U1797" s="35"/>
      <c r="V1797" s="35"/>
      <c r="W1797" s="35"/>
      <c r="X1797" s="35"/>
      <c r="Y1797" s="35"/>
      <c r="Z1797" s="35"/>
      <c r="AA1797" s="35"/>
      <c r="AB1797" s="35"/>
      <c r="AC1797" s="35"/>
      <c r="AD1797" s="35"/>
      <c r="AE1797" s="35"/>
      <c r="AR1797" s="199" t="s">
        <v>144</v>
      </c>
      <c r="AT1797" s="199" t="s">
        <v>139</v>
      </c>
      <c r="AU1797" s="199" t="s">
        <v>151</v>
      </c>
      <c r="AY1797" s="18" t="s">
        <v>137</v>
      </c>
      <c r="BE1797" s="200">
        <f aca="true" t="shared" si="234" ref="BE1797:BE1802">IF(N1797="základní",J1797,0)</f>
        <v>0</v>
      </c>
      <c r="BF1797" s="200">
        <f aca="true" t="shared" si="235" ref="BF1797:BF1802">IF(N1797="snížená",J1797,0)</f>
        <v>0</v>
      </c>
      <c r="BG1797" s="200">
        <f aca="true" t="shared" si="236" ref="BG1797:BG1802">IF(N1797="zákl. přenesená",J1797,0)</f>
        <v>0</v>
      </c>
      <c r="BH1797" s="200">
        <f aca="true" t="shared" si="237" ref="BH1797:BH1802">IF(N1797="sníž. přenesená",J1797,0)</f>
        <v>0</v>
      </c>
      <c r="BI1797" s="200">
        <f aca="true" t="shared" si="238" ref="BI1797:BI1802">IF(N1797="nulová",J1797,0)</f>
        <v>0</v>
      </c>
      <c r="BJ1797" s="18" t="s">
        <v>83</v>
      </c>
      <c r="BK1797" s="200">
        <f aca="true" t="shared" si="239" ref="BK1797:BK1802">ROUND(I1797*H1797,2)</f>
        <v>0</v>
      </c>
      <c r="BL1797" s="18" t="s">
        <v>144</v>
      </c>
      <c r="BM1797" s="199" t="s">
        <v>3241</v>
      </c>
    </row>
    <row r="1798" spans="1:65" s="2" customFormat="1" ht="16.5" customHeight="1">
      <c r="A1798" s="35"/>
      <c r="B1798" s="36"/>
      <c r="C1798" s="188" t="s">
        <v>1878</v>
      </c>
      <c r="D1798" s="188" t="s">
        <v>139</v>
      </c>
      <c r="E1798" s="189" t="s">
        <v>3242</v>
      </c>
      <c r="F1798" s="190" t="s">
        <v>3243</v>
      </c>
      <c r="G1798" s="191" t="s">
        <v>273</v>
      </c>
      <c r="H1798" s="192">
        <v>6</v>
      </c>
      <c r="I1798" s="193"/>
      <c r="J1798" s="194">
        <f t="shared" si="230"/>
        <v>0</v>
      </c>
      <c r="K1798" s="190" t="s">
        <v>19</v>
      </c>
      <c r="L1798" s="40"/>
      <c r="M1798" s="195" t="s">
        <v>19</v>
      </c>
      <c r="N1798" s="196" t="s">
        <v>46</v>
      </c>
      <c r="O1798" s="65"/>
      <c r="P1798" s="197">
        <f t="shared" si="231"/>
        <v>0</v>
      </c>
      <c r="Q1798" s="197">
        <v>0</v>
      </c>
      <c r="R1798" s="197">
        <f t="shared" si="232"/>
        <v>0</v>
      </c>
      <c r="S1798" s="197">
        <v>0</v>
      </c>
      <c r="T1798" s="198">
        <f t="shared" si="233"/>
        <v>0</v>
      </c>
      <c r="U1798" s="35"/>
      <c r="V1798" s="35"/>
      <c r="W1798" s="35"/>
      <c r="X1798" s="35"/>
      <c r="Y1798" s="35"/>
      <c r="Z1798" s="35"/>
      <c r="AA1798" s="35"/>
      <c r="AB1798" s="35"/>
      <c r="AC1798" s="35"/>
      <c r="AD1798" s="35"/>
      <c r="AE1798" s="35"/>
      <c r="AR1798" s="199" t="s">
        <v>144</v>
      </c>
      <c r="AT1798" s="199" t="s">
        <v>139</v>
      </c>
      <c r="AU1798" s="199" t="s">
        <v>151</v>
      </c>
      <c r="AY1798" s="18" t="s">
        <v>137</v>
      </c>
      <c r="BE1798" s="200">
        <f t="shared" si="234"/>
        <v>0</v>
      </c>
      <c r="BF1798" s="200">
        <f t="shared" si="235"/>
        <v>0</v>
      </c>
      <c r="BG1798" s="200">
        <f t="shared" si="236"/>
        <v>0</v>
      </c>
      <c r="BH1798" s="200">
        <f t="shared" si="237"/>
        <v>0</v>
      </c>
      <c r="BI1798" s="200">
        <f t="shared" si="238"/>
        <v>0</v>
      </c>
      <c r="BJ1798" s="18" t="s">
        <v>83</v>
      </c>
      <c r="BK1798" s="200">
        <f t="shared" si="239"/>
        <v>0</v>
      </c>
      <c r="BL1798" s="18" t="s">
        <v>144</v>
      </c>
      <c r="BM1798" s="199" t="s">
        <v>3244</v>
      </c>
    </row>
    <row r="1799" spans="1:65" s="2" customFormat="1" ht="55.5" customHeight="1">
      <c r="A1799" s="35"/>
      <c r="B1799" s="36"/>
      <c r="C1799" s="188" t="s">
        <v>3245</v>
      </c>
      <c r="D1799" s="188" t="s">
        <v>139</v>
      </c>
      <c r="E1799" s="189" t="s">
        <v>3246</v>
      </c>
      <c r="F1799" s="190" t="s">
        <v>3247</v>
      </c>
      <c r="G1799" s="191" t="s">
        <v>273</v>
      </c>
      <c r="H1799" s="192">
        <v>1</v>
      </c>
      <c r="I1799" s="193"/>
      <c r="J1799" s="194">
        <f t="shared" si="230"/>
        <v>0</v>
      </c>
      <c r="K1799" s="190" t="s">
        <v>19</v>
      </c>
      <c r="L1799" s="40"/>
      <c r="M1799" s="195" t="s">
        <v>19</v>
      </c>
      <c r="N1799" s="196" t="s">
        <v>46</v>
      </c>
      <c r="O1799" s="65"/>
      <c r="P1799" s="197">
        <f t="shared" si="231"/>
        <v>0</v>
      </c>
      <c r="Q1799" s="197">
        <v>0</v>
      </c>
      <c r="R1799" s="197">
        <f t="shared" si="232"/>
        <v>0</v>
      </c>
      <c r="S1799" s="197">
        <v>0</v>
      </c>
      <c r="T1799" s="198">
        <f t="shared" si="233"/>
        <v>0</v>
      </c>
      <c r="U1799" s="35"/>
      <c r="V1799" s="35"/>
      <c r="W1799" s="35"/>
      <c r="X1799" s="35"/>
      <c r="Y1799" s="35"/>
      <c r="Z1799" s="35"/>
      <c r="AA1799" s="35"/>
      <c r="AB1799" s="35"/>
      <c r="AC1799" s="35"/>
      <c r="AD1799" s="35"/>
      <c r="AE1799" s="35"/>
      <c r="AR1799" s="199" t="s">
        <v>144</v>
      </c>
      <c r="AT1799" s="199" t="s">
        <v>139</v>
      </c>
      <c r="AU1799" s="199" t="s">
        <v>151</v>
      </c>
      <c r="AY1799" s="18" t="s">
        <v>137</v>
      </c>
      <c r="BE1799" s="200">
        <f t="shared" si="234"/>
        <v>0</v>
      </c>
      <c r="BF1799" s="200">
        <f t="shared" si="235"/>
        <v>0</v>
      </c>
      <c r="BG1799" s="200">
        <f t="shared" si="236"/>
        <v>0</v>
      </c>
      <c r="BH1799" s="200">
        <f t="shared" si="237"/>
        <v>0</v>
      </c>
      <c r="BI1799" s="200">
        <f t="shared" si="238"/>
        <v>0</v>
      </c>
      <c r="BJ1799" s="18" t="s">
        <v>83</v>
      </c>
      <c r="BK1799" s="200">
        <f t="shared" si="239"/>
        <v>0</v>
      </c>
      <c r="BL1799" s="18" t="s">
        <v>144</v>
      </c>
      <c r="BM1799" s="199" t="s">
        <v>3248</v>
      </c>
    </row>
    <row r="1800" spans="1:65" s="2" customFormat="1" ht="16.5" customHeight="1">
      <c r="A1800" s="35"/>
      <c r="B1800" s="36"/>
      <c r="C1800" s="188" t="s">
        <v>1881</v>
      </c>
      <c r="D1800" s="188" t="s">
        <v>139</v>
      </c>
      <c r="E1800" s="189" t="s">
        <v>3249</v>
      </c>
      <c r="F1800" s="190" t="s">
        <v>3160</v>
      </c>
      <c r="G1800" s="191" t="s">
        <v>273</v>
      </c>
      <c r="H1800" s="192">
        <v>1</v>
      </c>
      <c r="I1800" s="193"/>
      <c r="J1800" s="194">
        <f t="shared" si="230"/>
        <v>0</v>
      </c>
      <c r="K1800" s="190" t="s">
        <v>19</v>
      </c>
      <c r="L1800" s="40"/>
      <c r="M1800" s="195" t="s">
        <v>19</v>
      </c>
      <c r="N1800" s="196" t="s">
        <v>46</v>
      </c>
      <c r="O1800" s="65"/>
      <c r="P1800" s="197">
        <f t="shared" si="231"/>
        <v>0</v>
      </c>
      <c r="Q1800" s="197">
        <v>0</v>
      </c>
      <c r="R1800" s="197">
        <f t="shared" si="232"/>
        <v>0</v>
      </c>
      <c r="S1800" s="197">
        <v>0</v>
      </c>
      <c r="T1800" s="198">
        <f t="shared" si="233"/>
        <v>0</v>
      </c>
      <c r="U1800" s="35"/>
      <c r="V1800" s="35"/>
      <c r="W1800" s="35"/>
      <c r="X1800" s="35"/>
      <c r="Y1800" s="35"/>
      <c r="Z1800" s="35"/>
      <c r="AA1800" s="35"/>
      <c r="AB1800" s="35"/>
      <c r="AC1800" s="35"/>
      <c r="AD1800" s="35"/>
      <c r="AE1800" s="35"/>
      <c r="AR1800" s="199" t="s">
        <v>144</v>
      </c>
      <c r="AT1800" s="199" t="s">
        <v>139</v>
      </c>
      <c r="AU1800" s="199" t="s">
        <v>151</v>
      </c>
      <c r="AY1800" s="18" t="s">
        <v>137</v>
      </c>
      <c r="BE1800" s="200">
        <f t="shared" si="234"/>
        <v>0</v>
      </c>
      <c r="BF1800" s="200">
        <f t="shared" si="235"/>
        <v>0</v>
      </c>
      <c r="BG1800" s="200">
        <f t="shared" si="236"/>
        <v>0</v>
      </c>
      <c r="BH1800" s="200">
        <f t="shared" si="237"/>
        <v>0</v>
      </c>
      <c r="BI1800" s="200">
        <f t="shared" si="238"/>
        <v>0</v>
      </c>
      <c r="BJ1800" s="18" t="s">
        <v>83</v>
      </c>
      <c r="BK1800" s="200">
        <f t="shared" si="239"/>
        <v>0</v>
      </c>
      <c r="BL1800" s="18" t="s">
        <v>144</v>
      </c>
      <c r="BM1800" s="199" t="s">
        <v>3250</v>
      </c>
    </row>
    <row r="1801" spans="1:65" s="2" customFormat="1" ht="16.5" customHeight="1">
      <c r="A1801" s="35"/>
      <c r="B1801" s="36"/>
      <c r="C1801" s="188" t="s">
        <v>3251</v>
      </c>
      <c r="D1801" s="188" t="s">
        <v>139</v>
      </c>
      <c r="E1801" s="189" t="s">
        <v>3252</v>
      </c>
      <c r="F1801" s="190" t="s">
        <v>3253</v>
      </c>
      <c r="G1801" s="191" t="s">
        <v>273</v>
      </c>
      <c r="H1801" s="192">
        <v>1</v>
      </c>
      <c r="I1801" s="193"/>
      <c r="J1801" s="194">
        <f t="shared" si="230"/>
        <v>0</v>
      </c>
      <c r="K1801" s="190" t="s">
        <v>19</v>
      </c>
      <c r="L1801" s="40"/>
      <c r="M1801" s="195" t="s">
        <v>19</v>
      </c>
      <c r="N1801" s="196" t="s">
        <v>46</v>
      </c>
      <c r="O1801" s="65"/>
      <c r="P1801" s="197">
        <f t="shared" si="231"/>
        <v>0</v>
      </c>
      <c r="Q1801" s="197">
        <v>0</v>
      </c>
      <c r="R1801" s="197">
        <f t="shared" si="232"/>
        <v>0</v>
      </c>
      <c r="S1801" s="197">
        <v>0</v>
      </c>
      <c r="T1801" s="198">
        <f t="shared" si="233"/>
        <v>0</v>
      </c>
      <c r="U1801" s="35"/>
      <c r="V1801" s="35"/>
      <c r="W1801" s="35"/>
      <c r="X1801" s="35"/>
      <c r="Y1801" s="35"/>
      <c r="Z1801" s="35"/>
      <c r="AA1801" s="35"/>
      <c r="AB1801" s="35"/>
      <c r="AC1801" s="35"/>
      <c r="AD1801" s="35"/>
      <c r="AE1801" s="35"/>
      <c r="AR1801" s="199" t="s">
        <v>144</v>
      </c>
      <c r="AT1801" s="199" t="s">
        <v>139</v>
      </c>
      <c r="AU1801" s="199" t="s">
        <v>151</v>
      </c>
      <c r="AY1801" s="18" t="s">
        <v>137</v>
      </c>
      <c r="BE1801" s="200">
        <f t="shared" si="234"/>
        <v>0</v>
      </c>
      <c r="BF1801" s="200">
        <f t="shared" si="235"/>
        <v>0</v>
      </c>
      <c r="BG1801" s="200">
        <f t="shared" si="236"/>
        <v>0</v>
      </c>
      <c r="BH1801" s="200">
        <f t="shared" si="237"/>
        <v>0</v>
      </c>
      <c r="BI1801" s="200">
        <f t="shared" si="238"/>
        <v>0</v>
      </c>
      <c r="BJ1801" s="18" t="s">
        <v>83</v>
      </c>
      <c r="BK1801" s="200">
        <f t="shared" si="239"/>
        <v>0</v>
      </c>
      <c r="BL1801" s="18" t="s">
        <v>144</v>
      </c>
      <c r="BM1801" s="199" t="s">
        <v>3254</v>
      </c>
    </row>
    <row r="1802" spans="1:65" s="2" customFormat="1" ht="66.75" customHeight="1">
      <c r="A1802" s="35"/>
      <c r="B1802" s="36"/>
      <c r="C1802" s="188" t="s">
        <v>1885</v>
      </c>
      <c r="D1802" s="188" t="s">
        <v>139</v>
      </c>
      <c r="E1802" s="189" t="s">
        <v>3255</v>
      </c>
      <c r="F1802" s="190" t="s">
        <v>3256</v>
      </c>
      <c r="G1802" s="191" t="s">
        <v>273</v>
      </c>
      <c r="H1802" s="192">
        <v>1</v>
      </c>
      <c r="I1802" s="193"/>
      <c r="J1802" s="194">
        <f t="shared" si="230"/>
        <v>0</v>
      </c>
      <c r="K1802" s="190" t="s">
        <v>19</v>
      </c>
      <c r="L1802" s="40"/>
      <c r="M1802" s="195" t="s">
        <v>19</v>
      </c>
      <c r="N1802" s="196" t="s">
        <v>46</v>
      </c>
      <c r="O1802" s="65"/>
      <c r="P1802" s="197">
        <f t="shared" si="231"/>
        <v>0</v>
      </c>
      <c r="Q1802" s="197">
        <v>0</v>
      </c>
      <c r="R1802" s="197">
        <f t="shared" si="232"/>
        <v>0</v>
      </c>
      <c r="S1802" s="197">
        <v>0</v>
      </c>
      <c r="T1802" s="198">
        <f t="shared" si="233"/>
        <v>0</v>
      </c>
      <c r="U1802" s="35"/>
      <c r="V1802" s="35"/>
      <c r="W1802" s="35"/>
      <c r="X1802" s="35"/>
      <c r="Y1802" s="35"/>
      <c r="Z1802" s="35"/>
      <c r="AA1802" s="35"/>
      <c r="AB1802" s="35"/>
      <c r="AC1802" s="35"/>
      <c r="AD1802" s="35"/>
      <c r="AE1802" s="35"/>
      <c r="AR1802" s="199" t="s">
        <v>144</v>
      </c>
      <c r="AT1802" s="199" t="s">
        <v>139</v>
      </c>
      <c r="AU1802" s="199" t="s">
        <v>151</v>
      </c>
      <c r="AY1802" s="18" t="s">
        <v>137</v>
      </c>
      <c r="BE1802" s="200">
        <f t="shared" si="234"/>
        <v>0</v>
      </c>
      <c r="BF1802" s="200">
        <f t="shared" si="235"/>
        <v>0</v>
      </c>
      <c r="BG1802" s="200">
        <f t="shared" si="236"/>
        <v>0</v>
      </c>
      <c r="BH1802" s="200">
        <f t="shared" si="237"/>
        <v>0</v>
      </c>
      <c r="BI1802" s="200">
        <f t="shared" si="238"/>
        <v>0</v>
      </c>
      <c r="BJ1802" s="18" t="s">
        <v>83</v>
      </c>
      <c r="BK1802" s="200">
        <f t="shared" si="239"/>
        <v>0</v>
      </c>
      <c r="BL1802" s="18" t="s">
        <v>144</v>
      </c>
      <c r="BM1802" s="199" t="s">
        <v>3257</v>
      </c>
    </row>
    <row r="1803" spans="2:63" s="12" customFormat="1" ht="20.85" customHeight="1">
      <c r="B1803" s="172"/>
      <c r="C1803" s="173"/>
      <c r="D1803" s="174" t="s">
        <v>74</v>
      </c>
      <c r="E1803" s="186" t="s">
        <v>3258</v>
      </c>
      <c r="F1803" s="186" t="s">
        <v>3167</v>
      </c>
      <c r="G1803" s="173"/>
      <c r="H1803" s="173"/>
      <c r="I1803" s="176"/>
      <c r="J1803" s="187">
        <f>BK1803</f>
        <v>0</v>
      </c>
      <c r="K1803" s="173"/>
      <c r="L1803" s="178"/>
      <c r="M1803" s="179"/>
      <c r="N1803" s="180"/>
      <c r="O1803" s="180"/>
      <c r="P1803" s="181">
        <f>SUM(P1804:P1807)</f>
        <v>0</v>
      </c>
      <c r="Q1803" s="180"/>
      <c r="R1803" s="181">
        <f>SUM(R1804:R1807)</f>
        <v>0</v>
      </c>
      <c r="S1803" s="180"/>
      <c r="T1803" s="182">
        <f>SUM(T1804:T1807)</f>
        <v>0</v>
      </c>
      <c r="AR1803" s="183" t="s">
        <v>83</v>
      </c>
      <c r="AT1803" s="184" t="s">
        <v>74</v>
      </c>
      <c r="AU1803" s="184" t="s">
        <v>85</v>
      </c>
      <c r="AY1803" s="183" t="s">
        <v>137</v>
      </c>
      <c r="BK1803" s="185">
        <f>SUM(BK1804:BK1807)</f>
        <v>0</v>
      </c>
    </row>
    <row r="1804" spans="1:65" s="2" customFormat="1" ht="33" customHeight="1">
      <c r="A1804" s="35"/>
      <c r="B1804" s="36"/>
      <c r="C1804" s="188" t="s">
        <v>3259</v>
      </c>
      <c r="D1804" s="188" t="s">
        <v>139</v>
      </c>
      <c r="E1804" s="189" t="s">
        <v>3260</v>
      </c>
      <c r="F1804" s="190" t="s">
        <v>3261</v>
      </c>
      <c r="G1804" s="191" t="s">
        <v>273</v>
      </c>
      <c r="H1804" s="192">
        <v>2</v>
      </c>
      <c r="I1804" s="193"/>
      <c r="J1804" s="194">
        <f>ROUND(I1804*H1804,2)</f>
        <v>0</v>
      </c>
      <c r="K1804" s="190" t="s">
        <v>19</v>
      </c>
      <c r="L1804" s="40"/>
      <c r="M1804" s="195" t="s">
        <v>19</v>
      </c>
      <c r="N1804" s="196" t="s">
        <v>46</v>
      </c>
      <c r="O1804" s="65"/>
      <c r="P1804" s="197">
        <f>O1804*H1804</f>
        <v>0</v>
      </c>
      <c r="Q1804" s="197">
        <v>0</v>
      </c>
      <c r="R1804" s="197">
        <f>Q1804*H1804</f>
        <v>0</v>
      </c>
      <c r="S1804" s="197">
        <v>0</v>
      </c>
      <c r="T1804" s="198">
        <f>S1804*H1804</f>
        <v>0</v>
      </c>
      <c r="U1804" s="35"/>
      <c r="V1804" s="35"/>
      <c r="W1804" s="35"/>
      <c r="X1804" s="35"/>
      <c r="Y1804" s="35"/>
      <c r="Z1804" s="35"/>
      <c r="AA1804" s="35"/>
      <c r="AB1804" s="35"/>
      <c r="AC1804" s="35"/>
      <c r="AD1804" s="35"/>
      <c r="AE1804" s="35"/>
      <c r="AR1804" s="199" t="s">
        <v>144</v>
      </c>
      <c r="AT1804" s="199" t="s">
        <v>139</v>
      </c>
      <c r="AU1804" s="199" t="s">
        <v>151</v>
      </c>
      <c r="AY1804" s="18" t="s">
        <v>137</v>
      </c>
      <c r="BE1804" s="200">
        <f>IF(N1804="základní",J1804,0)</f>
        <v>0</v>
      </c>
      <c r="BF1804" s="200">
        <f>IF(N1804="snížená",J1804,0)</f>
        <v>0</v>
      </c>
      <c r="BG1804" s="200">
        <f>IF(N1804="zákl. přenesená",J1804,0)</f>
        <v>0</v>
      </c>
      <c r="BH1804" s="200">
        <f>IF(N1804="sníž. přenesená",J1804,0)</f>
        <v>0</v>
      </c>
      <c r="BI1804" s="200">
        <f>IF(N1804="nulová",J1804,0)</f>
        <v>0</v>
      </c>
      <c r="BJ1804" s="18" t="s">
        <v>83</v>
      </c>
      <c r="BK1804" s="200">
        <f>ROUND(I1804*H1804,2)</f>
        <v>0</v>
      </c>
      <c r="BL1804" s="18" t="s">
        <v>144</v>
      </c>
      <c r="BM1804" s="199" t="s">
        <v>3262</v>
      </c>
    </row>
    <row r="1805" spans="1:65" s="2" customFormat="1" ht="21.75" customHeight="1">
      <c r="A1805" s="35"/>
      <c r="B1805" s="36"/>
      <c r="C1805" s="188" t="s">
        <v>1888</v>
      </c>
      <c r="D1805" s="188" t="s">
        <v>139</v>
      </c>
      <c r="E1805" s="189" t="s">
        <v>3263</v>
      </c>
      <c r="F1805" s="190" t="s">
        <v>3264</v>
      </c>
      <c r="G1805" s="191" t="s">
        <v>422</v>
      </c>
      <c r="H1805" s="192">
        <v>1</v>
      </c>
      <c r="I1805" s="193"/>
      <c r="J1805" s="194">
        <f>ROUND(I1805*H1805,2)</f>
        <v>0</v>
      </c>
      <c r="K1805" s="190" t="s">
        <v>19</v>
      </c>
      <c r="L1805" s="40"/>
      <c r="M1805" s="195" t="s">
        <v>19</v>
      </c>
      <c r="N1805" s="196" t="s">
        <v>46</v>
      </c>
      <c r="O1805" s="65"/>
      <c r="P1805" s="197">
        <f>O1805*H1805</f>
        <v>0</v>
      </c>
      <c r="Q1805" s="197">
        <v>0</v>
      </c>
      <c r="R1805" s="197">
        <f>Q1805*H1805</f>
        <v>0</v>
      </c>
      <c r="S1805" s="197">
        <v>0</v>
      </c>
      <c r="T1805" s="198">
        <f>S1805*H1805</f>
        <v>0</v>
      </c>
      <c r="U1805" s="35"/>
      <c r="V1805" s="35"/>
      <c r="W1805" s="35"/>
      <c r="X1805" s="35"/>
      <c r="Y1805" s="35"/>
      <c r="Z1805" s="35"/>
      <c r="AA1805" s="35"/>
      <c r="AB1805" s="35"/>
      <c r="AC1805" s="35"/>
      <c r="AD1805" s="35"/>
      <c r="AE1805" s="35"/>
      <c r="AR1805" s="199" t="s">
        <v>144</v>
      </c>
      <c r="AT1805" s="199" t="s">
        <v>139</v>
      </c>
      <c r="AU1805" s="199" t="s">
        <v>151</v>
      </c>
      <c r="AY1805" s="18" t="s">
        <v>137</v>
      </c>
      <c r="BE1805" s="200">
        <f>IF(N1805="základní",J1805,0)</f>
        <v>0</v>
      </c>
      <c r="BF1805" s="200">
        <f>IF(N1805="snížená",J1805,0)</f>
        <v>0</v>
      </c>
      <c r="BG1805" s="200">
        <f>IF(N1805="zákl. přenesená",J1805,0)</f>
        <v>0</v>
      </c>
      <c r="BH1805" s="200">
        <f>IF(N1805="sníž. přenesená",J1805,0)</f>
        <v>0</v>
      </c>
      <c r="BI1805" s="200">
        <f>IF(N1805="nulová",J1805,0)</f>
        <v>0</v>
      </c>
      <c r="BJ1805" s="18" t="s">
        <v>83</v>
      </c>
      <c r="BK1805" s="200">
        <f>ROUND(I1805*H1805,2)</f>
        <v>0</v>
      </c>
      <c r="BL1805" s="18" t="s">
        <v>144</v>
      </c>
      <c r="BM1805" s="199" t="s">
        <v>3265</v>
      </c>
    </row>
    <row r="1806" spans="1:65" s="2" customFormat="1" ht="16.5" customHeight="1">
      <c r="A1806" s="35"/>
      <c r="B1806" s="36"/>
      <c r="C1806" s="188" t="s">
        <v>3266</v>
      </c>
      <c r="D1806" s="188" t="s">
        <v>139</v>
      </c>
      <c r="E1806" s="189" t="s">
        <v>3267</v>
      </c>
      <c r="F1806" s="190" t="s">
        <v>3268</v>
      </c>
      <c r="G1806" s="191" t="s">
        <v>273</v>
      </c>
      <c r="H1806" s="192">
        <v>8</v>
      </c>
      <c r="I1806" s="193"/>
      <c r="J1806" s="194">
        <f>ROUND(I1806*H1806,2)</f>
        <v>0</v>
      </c>
      <c r="K1806" s="190" t="s">
        <v>19</v>
      </c>
      <c r="L1806" s="40"/>
      <c r="M1806" s="195" t="s">
        <v>19</v>
      </c>
      <c r="N1806" s="196" t="s">
        <v>46</v>
      </c>
      <c r="O1806" s="65"/>
      <c r="P1806" s="197">
        <f>O1806*H1806</f>
        <v>0</v>
      </c>
      <c r="Q1806" s="197">
        <v>0</v>
      </c>
      <c r="R1806" s="197">
        <f>Q1806*H1806</f>
        <v>0</v>
      </c>
      <c r="S1806" s="197">
        <v>0</v>
      </c>
      <c r="T1806" s="198">
        <f>S1806*H1806</f>
        <v>0</v>
      </c>
      <c r="U1806" s="35"/>
      <c r="V1806" s="35"/>
      <c r="W1806" s="35"/>
      <c r="X1806" s="35"/>
      <c r="Y1806" s="35"/>
      <c r="Z1806" s="35"/>
      <c r="AA1806" s="35"/>
      <c r="AB1806" s="35"/>
      <c r="AC1806" s="35"/>
      <c r="AD1806" s="35"/>
      <c r="AE1806" s="35"/>
      <c r="AR1806" s="199" t="s">
        <v>144</v>
      </c>
      <c r="AT1806" s="199" t="s">
        <v>139</v>
      </c>
      <c r="AU1806" s="199" t="s">
        <v>151</v>
      </c>
      <c r="AY1806" s="18" t="s">
        <v>137</v>
      </c>
      <c r="BE1806" s="200">
        <f>IF(N1806="základní",J1806,0)</f>
        <v>0</v>
      </c>
      <c r="BF1806" s="200">
        <f>IF(N1806="snížená",J1806,0)</f>
        <v>0</v>
      </c>
      <c r="BG1806" s="200">
        <f>IF(N1806="zákl. přenesená",J1806,0)</f>
        <v>0</v>
      </c>
      <c r="BH1806" s="200">
        <f>IF(N1806="sníž. přenesená",J1806,0)</f>
        <v>0</v>
      </c>
      <c r="BI1806" s="200">
        <f>IF(N1806="nulová",J1806,0)</f>
        <v>0</v>
      </c>
      <c r="BJ1806" s="18" t="s">
        <v>83</v>
      </c>
      <c r="BK1806" s="200">
        <f>ROUND(I1806*H1806,2)</f>
        <v>0</v>
      </c>
      <c r="BL1806" s="18" t="s">
        <v>144</v>
      </c>
      <c r="BM1806" s="199" t="s">
        <v>3269</v>
      </c>
    </row>
    <row r="1807" spans="1:65" s="2" customFormat="1" ht="16.5" customHeight="1">
      <c r="A1807" s="35"/>
      <c r="B1807" s="36"/>
      <c r="C1807" s="188" t="s">
        <v>1892</v>
      </c>
      <c r="D1807" s="188" t="s">
        <v>139</v>
      </c>
      <c r="E1807" s="189" t="s">
        <v>3270</v>
      </c>
      <c r="F1807" s="190" t="s">
        <v>3175</v>
      </c>
      <c r="G1807" s="191" t="s">
        <v>273</v>
      </c>
      <c r="H1807" s="192">
        <v>1</v>
      </c>
      <c r="I1807" s="193"/>
      <c r="J1807" s="194">
        <f>ROUND(I1807*H1807,2)</f>
        <v>0</v>
      </c>
      <c r="K1807" s="190" t="s">
        <v>19</v>
      </c>
      <c r="L1807" s="40"/>
      <c r="M1807" s="195" t="s">
        <v>19</v>
      </c>
      <c r="N1807" s="196" t="s">
        <v>46</v>
      </c>
      <c r="O1807" s="65"/>
      <c r="P1807" s="197">
        <f>O1807*H1807</f>
        <v>0</v>
      </c>
      <c r="Q1807" s="197">
        <v>0</v>
      </c>
      <c r="R1807" s="197">
        <f>Q1807*H1807</f>
        <v>0</v>
      </c>
      <c r="S1807" s="197">
        <v>0</v>
      </c>
      <c r="T1807" s="198">
        <f>S1807*H1807</f>
        <v>0</v>
      </c>
      <c r="U1807" s="35"/>
      <c r="V1807" s="35"/>
      <c r="W1807" s="35"/>
      <c r="X1807" s="35"/>
      <c r="Y1807" s="35"/>
      <c r="Z1807" s="35"/>
      <c r="AA1807" s="35"/>
      <c r="AB1807" s="35"/>
      <c r="AC1807" s="35"/>
      <c r="AD1807" s="35"/>
      <c r="AE1807" s="35"/>
      <c r="AR1807" s="199" t="s">
        <v>144</v>
      </c>
      <c r="AT1807" s="199" t="s">
        <v>139</v>
      </c>
      <c r="AU1807" s="199" t="s">
        <v>151</v>
      </c>
      <c r="AY1807" s="18" t="s">
        <v>137</v>
      </c>
      <c r="BE1807" s="200">
        <f>IF(N1807="základní",J1807,0)</f>
        <v>0</v>
      </c>
      <c r="BF1807" s="200">
        <f>IF(N1807="snížená",J1807,0)</f>
        <v>0</v>
      </c>
      <c r="BG1807" s="200">
        <f>IF(N1807="zákl. přenesená",J1807,0)</f>
        <v>0</v>
      </c>
      <c r="BH1807" s="200">
        <f>IF(N1807="sníž. přenesená",J1807,0)</f>
        <v>0</v>
      </c>
      <c r="BI1807" s="200">
        <f>IF(N1807="nulová",J1807,0)</f>
        <v>0</v>
      </c>
      <c r="BJ1807" s="18" t="s">
        <v>83</v>
      </c>
      <c r="BK1807" s="200">
        <f>ROUND(I1807*H1807,2)</f>
        <v>0</v>
      </c>
      <c r="BL1807" s="18" t="s">
        <v>144</v>
      </c>
      <c r="BM1807" s="199" t="s">
        <v>3271</v>
      </c>
    </row>
    <row r="1808" spans="2:63" s="12" customFormat="1" ht="22.9" customHeight="1">
      <c r="B1808" s="172"/>
      <c r="C1808" s="173"/>
      <c r="D1808" s="174" t="s">
        <v>74</v>
      </c>
      <c r="E1808" s="186" t="s">
        <v>3272</v>
      </c>
      <c r="F1808" s="186" t="s">
        <v>3273</v>
      </c>
      <c r="G1808" s="173"/>
      <c r="H1808" s="173"/>
      <c r="I1808" s="176"/>
      <c r="J1808" s="187">
        <f>BK1808</f>
        <v>0</v>
      </c>
      <c r="K1808" s="173"/>
      <c r="L1808" s="178"/>
      <c r="M1808" s="179"/>
      <c r="N1808" s="180"/>
      <c r="O1808" s="180"/>
      <c r="P1808" s="181">
        <f>SUM(P1809:P1815)</f>
        <v>0</v>
      </c>
      <c r="Q1808" s="180"/>
      <c r="R1808" s="181">
        <f>SUM(R1809:R1815)</f>
        <v>0</v>
      </c>
      <c r="S1808" s="180"/>
      <c r="T1808" s="182">
        <f>SUM(T1809:T1815)</f>
        <v>0</v>
      </c>
      <c r="AR1808" s="183" t="s">
        <v>83</v>
      </c>
      <c r="AT1808" s="184" t="s">
        <v>74</v>
      </c>
      <c r="AU1808" s="184" t="s">
        <v>83</v>
      </c>
      <c r="AY1808" s="183" t="s">
        <v>137</v>
      </c>
      <c r="BK1808" s="185">
        <f>SUM(BK1809:BK1815)</f>
        <v>0</v>
      </c>
    </row>
    <row r="1809" spans="1:65" s="2" customFormat="1" ht="16.5" customHeight="1">
      <c r="A1809" s="35"/>
      <c r="B1809" s="36"/>
      <c r="C1809" s="234" t="s">
        <v>3274</v>
      </c>
      <c r="D1809" s="234" t="s">
        <v>218</v>
      </c>
      <c r="E1809" s="235" t="s">
        <v>3272</v>
      </c>
      <c r="F1809" s="236" t="s">
        <v>3275</v>
      </c>
      <c r="G1809" s="237" t="s">
        <v>224</v>
      </c>
      <c r="H1809" s="238">
        <v>120</v>
      </c>
      <c r="I1809" s="239"/>
      <c r="J1809" s="240">
        <f aca="true" t="shared" si="240" ref="J1809:J1815">ROUND(I1809*H1809,2)</f>
        <v>0</v>
      </c>
      <c r="K1809" s="236" t="s">
        <v>19</v>
      </c>
      <c r="L1809" s="241"/>
      <c r="M1809" s="242" t="s">
        <v>19</v>
      </c>
      <c r="N1809" s="243" t="s">
        <v>46</v>
      </c>
      <c r="O1809" s="65"/>
      <c r="P1809" s="197">
        <f aca="true" t="shared" si="241" ref="P1809:P1815">O1809*H1809</f>
        <v>0</v>
      </c>
      <c r="Q1809" s="197">
        <v>0</v>
      </c>
      <c r="R1809" s="197">
        <f aca="true" t="shared" si="242" ref="R1809:R1815">Q1809*H1809</f>
        <v>0</v>
      </c>
      <c r="S1809" s="197">
        <v>0</v>
      </c>
      <c r="T1809" s="198">
        <f aca="true" t="shared" si="243" ref="T1809:T1815">S1809*H1809</f>
        <v>0</v>
      </c>
      <c r="U1809" s="35"/>
      <c r="V1809" s="35"/>
      <c r="W1809" s="35"/>
      <c r="X1809" s="35"/>
      <c r="Y1809" s="35"/>
      <c r="Z1809" s="35"/>
      <c r="AA1809" s="35"/>
      <c r="AB1809" s="35"/>
      <c r="AC1809" s="35"/>
      <c r="AD1809" s="35"/>
      <c r="AE1809" s="35"/>
      <c r="AR1809" s="199" t="s">
        <v>158</v>
      </c>
      <c r="AT1809" s="199" t="s">
        <v>218</v>
      </c>
      <c r="AU1809" s="199" t="s">
        <v>85</v>
      </c>
      <c r="AY1809" s="18" t="s">
        <v>137</v>
      </c>
      <c r="BE1809" s="200">
        <f aca="true" t="shared" si="244" ref="BE1809:BE1815">IF(N1809="základní",J1809,0)</f>
        <v>0</v>
      </c>
      <c r="BF1809" s="200">
        <f aca="true" t="shared" si="245" ref="BF1809:BF1815">IF(N1809="snížená",J1809,0)</f>
        <v>0</v>
      </c>
      <c r="BG1809" s="200">
        <f aca="true" t="shared" si="246" ref="BG1809:BG1815">IF(N1809="zákl. přenesená",J1809,0)</f>
        <v>0</v>
      </c>
      <c r="BH1809" s="200">
        <f aca="true" t="shared" si="247" ref="BH1809:BH1815">IF(N1809="sníž. přenesená",J1809,0)</f>
        <v>0</v>
      </c>
      <c r="BI1809" s="200">
        <f aca="true" t="shared" si="248" ref="BI1809:BI1815">IF(N1809="nulová",J1809,0)</f>
        <v>0</v>
      </c>
      <c r="BJ1809" s="18" t="s">
        <v>83</v>
      </c>
      <c r="BK1809" s="200">
        <f aca="true" t="shared" si="249" ref="BK1809:BK1815">ROUND(I1809*H1809,2)</f>
        <v>0</v>
      </c>
      <c r="BL1809" s="18" t="s">
        <v>144</v>
      </c>
      <c r="BM1809" s="199" t="s">
        <v>3276</v>
      </c>
    </row>
    <row r="1810" spans="1:65" s="2" customFormat="1" ht="16.5" customHeight="1">
      <c r="A1810" s="35"/>
      <c r="B1810" s="36"/>
      <c r="C1810" s="234" t="s">
        <v>1895</v>
      </c>
      <c r="D1810" s="234" t="s">
        <v>218</v>
      </c>
      <c r="E1810" s="235" t="s">
        <v>3277</v>
      </c>
      <c r="F1810" s="236" t="s">
        <v>3278</v>
      </c>
      <c r="G1810" s="237" t="s">
        <v>273</v>
      </c>
      <c r="H1810" s="238">
        <v>2</v>
      </c>
      <c r="I1810" s="239"/>
      <c r="J1810" s="240">
        <f t="shared" si="240"/>
        <v>0</v>
      </c>
      <c r="K1810" s="236" t="s">
        <v>19</v>
      </c>
      <c r="L1810" s="241"/>
      <c r="M1810" s="242" t="s">
        <v>19</v>
      </c>
      <c r="N1810" s="243" t="s">
        <v>46</v>
      </c>
      <c r="O1810" s="65"/>
      <c r="P1810" s="197">
        <f t="shared" si="241"/>
        <v>0</v>
      </c>
      <c r="Q1810" s="197">
        <v>0</v>
      </c>
      <c r="R1810" s="197">
        <f t="shared" si="242"/>
        <v>0</v>
      </c>
      <c r="S1810" s="197">
        <v>0</v>
      </c>
      <c r="T1810" s="198">
        <f t="shared" si="243"/>
        <v>0</v>
      </c>
      <c r="U1810" s="35"/>
      <c r="V1810" s="35"/>
      <c r="W1810" s="35"/>
      <c r="X1810" s="35"/>
      <c r="Y1810" s="35"/>
      <c r="Z1810" s="35"/>
      <c r="AA1810" s="35"/>
      <c r="AB1810" s="35"/>
      <c r="AC1810" s="35"/>
      <c r="AD1810" s="35"/>
      <c r="AE1810" s="35"/>
      <c r="AR1810" s="199" t="s">
        <v>158</v>
      </c>
      <c r="AT1810" s="199" t="s">
        <v>218</v>
      </c>
      <c r="AU1810" s="199" t="s">
        <v>85</v>
      </c>
      <c r="AY1810" s="18" t="s">
        <v>137</v>
      </c>
      <c r="BE1810" s="200">
        <f t="shared" si="244"/>
        <v>0</v>
      </c>
      <c r="BF1810" s="200">
        <f t="shared" si="245"/>
        <v>0</v>
      </c>
      <c r="BG1810" s="200">
        <f t="shared" si="246"/>
        <v>0</v>
      </c>
      <c r="BH1810" s="200">
        <f t="shared" si="247"/>
        <v>0</v>
      </c>
      <c r="BI1810" s="200">
        <f t="shared" si="248"/>
        <v>0</v>
      </c>
      <c r="BJ1810" s="18" t="s">
        <v>83</v>
      </c>
      <c r="BK1810" s="200">
        <f t="shared" si="249"/>
        <v>0</v>
      </c>
      <c r="BL1810" s="18" t="s">
        <v>144</v>
      </c>
      <c r="BM1810" s="199" t="s">
        <v>3279</v>
      </c>
    </row>
    <row r="1811" spans="1:65" s="2" customFormat="1" ht="16.5" customHeight="1">
      <c r="A1811" s="35"/>
      <c r="B1811" s="36"/>
      <c r="C1811" s="234" t="s">
        <v>3280</v>
      </c>
      <c r="D1811" s="234" t="s">
        <v>218</v>
      </c>
      <c r="E1811" s="235" t="s">
        <v>3281</v>
      </c>
      <c r="F1811" s="236" t="s">
        <v>3282</v>
      </c>
      <c r="G1811" s="237" t="s">
        <v>224</v>
      </c>
      <c r="H1811" s="238">
        <v>40</v>
      </c>
      <c r="I1811" s="239"/>
      <c r="J1811" s="240">
        <f t="shared" si="240"/>
        <v>0</v>
      </c>
      <c r="K1811" s="236" t="s">
        <v>19</v>
      </c>
      <c r="L1811" s="241"/>
      <c r="M1811" s="242" t="s">
        <v>19</v>
      </c>
      <c r="N1811" s="243" t="s">
        <v>46</v>
      </c>
      <c r="O1811" s="65"/>
      <c r="P1811" s="197">
        <f t="shared" si="241"/>
        <v>0</v>
      </c>
      <c r="Q1811" s="197">
        <v>0</v>
      </c>
      <c r="R1811" s="197">
        <f t="shared" si="242"/>
        <v>0</v>
      </c>
      <c r="S1811" s="197">
        <v>0</v>
      </c>
      <c r="T1811" s="198">
        <f t="shared" si="243"/>
        <v>0</v>
      </c>
      <c r="U1811" s="35"/>
      <c r="V1811" s="35"/>
      <c r="W1811" s="35"/>
      <c r="X1811" s="35"/>
      <c r="Y1811" s="35"/>
      <c r="Z1811" s="35"/>
      <c r="AA1811" s="35"/>
      <c r="AB1811" s="35"/>
      <c r="AC1811" s="35"/>
      <c r="AD1811" s="35"/>
      <c r="AE1811" s="35"/>
      <c r="AR1811" s="199" t="s">
        <v>158</v>
      </c>
      <c r="AT1811" s="199" t="s">
        <v>218</v>
      </c>
      <c r="AU1811" s="199" t="s">
        <v>85</v>
      </c>
      <c r="AY1811" s="18" t="s">
        <v>137</v>
      </c>
      <c r="BE1811" s="200">
        <f t="shared" si="244"/>
        <v>0</v>
      </c>
      <c r="BF1811" s="200">
        <f t="shared" si="245"/>
        <v>0</v>
      </c>
      <c r="BG1811" s="200">
        <f t="shared" si="246"/>
        <v>0</v>
      </c>
      <c r="BH1811" s="200">
        <f t="shared" si="247"/>
        <v>0</v>
      </c>
      <c r="BI1811" s="200">
        <f t="shared" si="248"/>
        <v>0</v>
      </c>
      <c r="BJ1811" s="18" t="s">
        <v>83</v>
      </c>
      <c r="BK1811" s="200">
        <f t="shared" si="249"/>
        <v>0</v>
      </c>
      <c r="BL1811" s="18" t="s">
        <v>144</v>
      </c>
      <c r="BM1811" s="199" t="s">
        <v>3283</v>
      </c>
    </row>
    <row r="1812" spans="1:65" s="2" customFormat="1" ht="33" customHeight="1">
      <c r="A1812" s="35"/>
      <c r="B1812" s="36"/>
      <c r="C1812" s="234" t="s">
        <v>1899</v>
      </c>
      <c r="D1812" s="234" t="s">
        <v>218</v>
      </c>
      <c r="E1812" s="235" t="s">
        <v>3284</v>
      </c>
      <c r="F1812" s="236" t="s">
        <v>3285</v>
      </c>
      <c r="G1812" s="237" t="s">
        <v>224</v>
      </c>
      <c r="H1812" s="238">
        <v>45</v>
      </c>
      <c r="I1812" s="239"/>
      <c r="J1812" s="240">
        <f t="shared" si="240"/>
        <v>0</v>
      </c>
      <c r="K1812" s="236" t="s">
        <v>19</v>
      </c>
      <c r="L1812" s="241"/>
      <c r="M1812" s="242" t="s">
        <v>19</v>
      </c>
      <c r="N1812" s="243" t="s">
        <v>46</v>
      </c>
      <c r="O1812" s="65"/>
      <c r="P1812" s="197">
        <f t="shared" si="241"/>
        <v>0</v>
      </c>
      <c r="Q1812" s="197">
        <v>0</v>
      </c>
      <c r="R1812" s="197">
        <f t="shared" si="242"/>
        <v>0</v>
      </c>
      <c r="S1812" s="197">
        <v>0</v>
      </c>
      <c r="T1812" s="198">
        <f t="shared" si="243"/>
        <v>0</v>
      </c>
      <c r="U1812" s="35"/>
      <c r="V1812" s="35"/>
      <c r="W1812" s="35"/>
      <c r="X1812" s="35"/>
      <c r="Y1812" s="35"/>
      <c r="Z1812" s="35"/>
      <c r="AA1812" s="35"/>
      <c r="AB1812" s="35"/>
      <c r="AC1812" s="35"/>
      <c r="AD1812" s="35"/>
      <c r="AE1812" s="35"/>
      <c r="AR1812" s="199" t="s">
        <v>158</v>
      </c>
      <c r="AT1812" s="199" t="s">
        <v>218</v>
      </c>
      <c r="AU1812" s="199" t="s">
        <v>85</v>
      </c>
      <c r="AY1812" s="18" t="s">
        <v>137</v>
      </c>
      <c r="BE1812" s="200">
        <f t="shared" si="244"/>
        <v>0</v>
      </c>
      <c r="BF1812" s="200">
        <f t="shared" si="245"/>
        <v>0</v>
      </c>
      <c r="BG1812" s="200">
        <f t="shared" si="246"/>
        <v>0</v>
      </c>
      <c r="BH1812" s="200">
        <f t="shared" si="247"/>
        <v>0</v>
      </c>
      <c r="BI1812" s="200">
        <f t="shared" si="248"/>
        <v>0</v>
      </c>
      <c r="BJ1812" s="18" t="s">
        <v>83</v>
      </c>
      <c r="BK1812" s="200">
        <f t="shared" si="249"/>
        <v>0</v>
      </c>
      <c r="BL1812" s="18" t="s">
        <v>144</v>
      </c>
      <c r="BM1812" s="199" t="s">
        <v>3286</v>
      </c>
    </row>
    <row r="1813" spans="1:65" s="2" customFormat="1" ht="21.75" customHeight="1">
      <c r="A1813" s="35"/>
      <c r="B1813" s="36"/>
      <c r="C1813" s="234" t="s">
        <v>1266</v>
      </c>
      <c r="D1813" s="234" t="s">
        <v>218</v>
      </c>
      <c r="E1813" s="235" t="s">
        <v>3287</v>
      </c>
      <c r="F1813" s="236" t="s">
        <v>3288</v>
      </c>
      <c r="G1813" s="237" t="s">
        <v>273</v>
      </c>
      <c r="H1813" s="238">
        <v>9</v>
      </c>
      <c r="I1813" s="239"/>
      <c r="J1813" s="240">
        <f t="shared" si="240"/>
        <v>0</v>
      </c>
      <c r="K1813" s="236" t="s">
        <v>19</v>
      </c>
      <c r="L1813" s="241"/>
      <c r="M1813" s="242" t="s">
        <v>19</v>
      </c>
      <c r="N1813" s="243" t="s">
        <v>46</v>
      </c>
      <c r="O1813" s="65"/>
      <c r="P1813" s="197">
        <f t="shared" si="241"/>
        <v>0</v>
      </c>
      <c r="Q1813" s="197">
        <v>0</v>
      </c>
      <c r="R1813" s="197">
        <f t="shared" si="242"/>
        <v>0</v>
      </c>
      <c r="S1813" s="197">
        <v>0</v>
      </c>
      <c r="T1813" s="198">
        <f t="shared" si="243"/>
        <v>0</v>
      </c>
      <c r="U1813" s="35"/>
      <c r="V1813" s="35"/>
      <c r="W1813" s="35"/>
      <c r="X1813" s="35"/>
      <c r="Y1813" s="35"/>
      <c r="Z1813" s="35"/>
      <c r="AA1813" s="35"/>
      <c r="AB1813" s="35"/>
      <c r="AC1813" s="35"/>
      <c r="AD1813" s="35"/>
      <c r="AE1813" s="35"/>
      <c r="AR1813" s="199" t="s">
        <v>158</v>
      </c>
      <c r="AT1813" s="199" t="s">
        <v>218</v>
      </c>
      <c r="AU1813" s="199" t="s">
        <v>85</v>
      </c>
      <c r="AY1813" s="18" t="s">
        <v>137</v>
      </c>
      <c r="BE1813" s="200">
        <f t="shared" si="244"/>
        <v>0</v>
      </c>
      <c r="BF1813" s="200">
        <f t="shared" si="245"/>
        <v>0</v>
      </c>
      <c r="BG1813" s="200">
        <f t="shared" si="246"/>
        <v>0</v>
      </c>
      <c r="BH1813" s="200">
        <f t="shared" si="247"/>
        <v>0</v>
      </c>
      <c r="BI1813" s="200">
        <f t="shared" si="248"/>
        <v>0</v>
      </c>
      <c r="BJ1813" s="18" t="s">
        <v>83</v>
      </c>
      <c r="BK1813" s="200">
        <f t="shared" si="249"/>
        <v>0</v>
      </c>
      <c r="BL1813" s="18" t="s">
        <v>144</v>
      </c>
      <c r="BM1813" s="199" t="s">
        <v>3289</v>
      </c>
    </row>
    <row r="1814" spans="1:65" s="2" customFormat="1" ht="16.5" customHeight="1">
      <c r="A1814" s="35"/>
      <c r="B1814" s="36"/>
      <c r="C1814" s="234" t="s">
        <v>1319</v>
      </c>
      <c r="D1814" s="234" t="s">
        <v>218</v>
      </c>
      <c r="E1814" s="235" t="s">
        <v>3290</v>
      </c>
      <c r="F1814" s="236" t="s">
        <v>3121</v>
      </c>
      <c r="G1814" s="237" t="s">
        <v>422</v>
      </c>
      <c r="H1814" s="238">
        <v>1</v>
      </c>
      <c r="I1814" s="239"/>
      <c r="J1814" s="240">
        <f t="shared" si="240"/>
        <v>0</v>
      </c>
      <c r="K1814" s="236" t="s">
        <v>19</v>
      </c>
      <c r="L1814" s="241"/>
      <c r="M1814" s="242" t="s">
        <v>19</v>
      </c>
      <c r="N1814" s="243" t="s">
        <v>46</v>
      </c>
      <c r="O1814" s="65"/>
      <c r="P1814" s="197">
        <f t="shared" si="241"/>
        <v>0</v>
      </c>
      <c r="Q1814" s="197">
        <v>0</v>
      </c>
      <c r="R1814" s="197">
        <f t="shared" si="242"/>
        <v>0</v>
      </c>
      <c r="S1814" s="197">
        <v>0</v>
      </c>
      <c r="T1814" s="198">
        <f t="shared" si="243"/>
        <v>0</v>
      </c>
      <c r="U1814" s="35"/>
      <c r="V1814" s="35"/>
      <c r="W1814" s="35"/>
      <c r="X1814" s="35"/>
      <c r="Y1814" s="35"/>
      <c r="Z1814" s="35"/>
      <c r="AA1814" s="35"/>
      <c r="AB1814" s="35"/>
      <c r="AC1814" s="35"/>
      <c r="AD1814" s="35"/>
      <c r="AE1814" s="35"/>
      <c r="AR1814" s="199" t="s">
        <v>158</v>
      </c>
      <c r="AT1814" s="199" t="s">
        <v>218</v>
      </c>
      <c r="AU1814" s="199" t="s">
        <v>85</v>
      </c>
      <c r="AY1814" s="18" t="s">
        <v>137</v>
      </c>
      <c r="BE1814" s="200">
        <f t="shared" si="244"/>
        <v>0</v>
      </c>
      <c r="BF1814" s="200">
        <f t="shared" si="245"/>
        <v>0</v>
      </c>
      <c r="BG1814" s="200">
        <f t="shared" si="246"/>
        <v>0</v>
      </c>
      <c r="BH1814" s="200">
        <f t="shared" si="247"/>
        <v>0</v>
      </c>
      <c r="BI1814" s="200">
        <f t="shared" si="248"/>
        <v>0</v>
      </c>
      <c r="BJ1814" s="18" t="s">
        <v>83</v>
      </c>
      <c r="BK1814" s="200">
        <f t="shared" si="249"/>
        <v>0</v>
      </c>
      <c r="BL1814" s="18" t="s">
        <v>144</v>
      </c>
      <c r="BM1814" s="199" t="s">
        <v>3291</v>
      </c>
    </row>
    <row r="1815" spans="1:65" s="2" customFormat="1" ht="21.75" customHeight="1">
      <c r="A1815" s="35"/>
      <c r="B1815" s="36"/>
      <c r="C1815" s="234" t="s">
        <v>1350</v>
      </c>
      <c r="D1815" s="234" t="s">
        <v>218</v>
      </c>
      <c r="E1815" s="235" t="s">
        <v>3292</v>
      </c>
      <c r="F1815" s="236" t="s">
        <v>3125</v>
      </c>
      <c r="G1815" s="237" t="s">
        <v>422</v>
      </c>
      <c r="H1815" s="238">
        <v>1</v>
      </c>
      <c r="I1815" s="239"/>
      <c r="J1815" s="240">
        <f t="shared" si="240"/>
        <v>0</v>
      </c>
      <c r="K1815" s="236" t="s">
        <v>19</v>
      </c>
      <c r="L1815" s="241"/>
      <c r="M1815" s="242" t="s">
        <v>19</v>
      </c>
      <c r="N1815" s="243" t="s">
        <v>46</v>
      </c>
      <c r="O1815" s="65"/>
      <c r="P1815" s="197">
        <f t="shared" si="241"/>
        <v>0</v>
      </c>
      <c r="Q1815" s="197">
        <v>0</v>
      </c>
      <c r="R1815" s="197">
        <f t="shared" si="242"/>
        <v>0</v>
      </c>
      <c r="S1815" s="197">
        <v>0</v>
      </c>
      <c r="T1815" s="198">
        <f t="shared" si="243"/>
        <v>0</v>
      </c>
      <c r="U1815" s="35"/>
      <c r="V1815" s="35"/>
      <c r="W1815" s="35"/>
      <c r="X1815" s="35"/>
      <c r="Y1815" s="35"/>
      <c r="Z1815" s="35"/>
      <c r="AA1815" s="35"/>
      <c r="AB1815" s="35"/>
      <c r="AC1815" s="35"/>
      <c r="AD1815" s="35"/>
      <c r="AE1815" s="35"/>
      <c r="AR1815" s="199" t="s">
        <v>158</v>
      </c>
      <c r="AT1815" s="199" t="s">
        <v>218</v>
      </c>
      <c r="AU1815" s="199" t="s">
        <v>85</v>
      </c>
      <c r="AY1815" s="18" t="s">
        <v>137</v>
      </c>
      <c r="BE1815" s="200">
        <f t="shared" si="244"/>
        <v>0</v>
      </c>
      <c r="BF1815" s="200">
        <f t="shared" si="245"/>
        <v>0</v>
      </c>
      <c r="BG1815" s="200">
        <f t="shared" si="246"/>
        <v>0</v>
      </c>
      <c r="BH1815" s="200">
        <f t="shared" si="247"/>
        <v>0</v>
      </c>
      <c r="BI1815" s="200">
        <f t="shared" si="248"/>
        <v>0</v>
      </c>
      <c r="BJ1815" s="18" t="s">
        <v>83</v>
      </c>
      <c r="BK1815" s="200">
        <f t="shared" si="249"/>
        <v>0</v>
      </c>
      <c r="BL1815" s="18" t="s">
        <v>144</v>
      </c>
      <c r="BM1815" s="199" t="s">
        <v>3293</v>
      </c>
    </row>
    <row r="1816" spans="2:63" s="12" customFormat="1" ht="22.9" customHeight="1">
      <c r="B1816" s="172"/>
      <c r="C1816" s="173"/>
      <c r="D1816" s="174" t="s">
        <v>74</v>
      </c>
      <c r="E1816" s="186" t="s">
        <v>3277</v>
      </c>
      <c r="F1816" s="186" t="s">
        <v>3294</v>
      </c>
      <c r="G1816" s="173"/>
      <c r="H1816" s="173"/>
      <c r="I1816" s="176"/>
      <c r="J1816" s="187">
        <f>BK1816</f>
        <v>0</v>
      </c>
      <c r="K1816" s="173"/>
      <c r="L1816" s="178"/>
      <c r="M1816" s="179"/>
      <c r="N1816" s="180"/>
      <c r="O1816" s="180"/>
      <c r="P1816" s="181">
        <f>SUM(P1817:P1828)</f>
        <v>0</v>
      </c>
      <c r="Q1816" s="180"/>
      <c r="R1816" s="181">
        <f>SUM(R1817:R1828)</f>
        <v>0</v>
      </c>
      <c r="S1816" s="180"/>
      <c r="T1816" s="182">
        <f>SUM(T1817:T1828)</f>
        <v>0</v>
      </c>
      <c r="AR1816" s="183" t="s">
        <v>83</v>
      </c>
      <c r="AT1816" s="184" t="s">
        <v>74</v>
      </c>
      <c r="AU1816" s="184" t="s">
        <v>83</v>
      </c>
      <c r="AY1816" s="183" t="s">
        <v>137</v>
      </c>
      <c r="BK1816" s="185">
        <f>SUM(BK1817:BK1828)</f>
        <v>0</v>
      </c>
    </row>
    <row r="1817" spans="1:65" s="2" customFormat="1" ht="16.5" customHeight="1">
      <c r="A1817" s="35"/>
      <c r="B1817" s="36"/>
      <c r="C1817" s="188" t="s">
        <v>1483</v>
      </c>
      <c r="D1817" s="188" t="s">
        <v>139</v>
      </c>
      <c r="E1817" s="189" t="s">
        <v>3295</v>
      </c>
      <c r="F1817" s="190" t="s">
        <v>3275</v>
      </c>
      <c r="G1817" s="191" t="s">
        <v>224</v>
      </c>
      <c r="H1817" s="192">
        <v>120</v>
      </c>
      <c r="I1817" s="193"/>
      <c r="J1817" s="194">
        <f aca="true" t="shared" si="250" ref="J1817:J1828">ROUND(I1817*H1817,2)</f>
        <v>0</v>
      </c>
      <c r="K1817" s="190" t="s">
        <v>19</v>
      </c>
      <c r="L1817" s="40"/>
      <c r="M1817" s="195" t="s">
        <v>19</v>
      </c>
      <c r="N1817" s="196" t="s">
        <v>46</v>
      </c>
      <c r="O1817" s="65"/>
      <c r="P1817" s="197">
        <f aca="true" t="shared" si="251" ref="P1817:P1828">O1817*H1817</f>
        <v>0</v>
      </c>
      <c r="Q1817" s="197">
        <v>0</v>
      </c>
      <c r="R1817" s="197">
        <f aca="true" t="shared" si="252" ref="R1817:R1828">Q1817*H1817</f>
        <v>0</v>
      </c>
      <c r="S1817" s="197">
        <v>0</v>
      </c>
      <c r="T1817" s="198">
        <f aca="true" t="shared" si="253" ref="T1817:T1828">S1817*H1817</f>
        <v>0</v>
      </c>
      <c r="U1817" s="35"/>
      <c r="V1817" s="35"/>
      <c r="W1817" s="35"/>
      <c r="X1817" s="35"/>
      <c r="Y1817" s="35"/>
      <c r="Z1817" s="35"/>
      <c r="AA1817" s="35"/>
      <c r="AB1817" s="35"/>
      <c r="AC1817" s="35"/>
      <c r="AD1817" s="35"/>
      <c r="AE1817" s="35"/>
      <c r="AR1817" s="199" t="s">
        <v>144</v>
      </c>
      <c r="AT1817" s="199" t="s">
        <v>139</v>
      </c>
      <c r="AU1817" s="199" t="s">
        <v>85</v>
      </c>
      <c r="AY1817" s="18" t="s">
        <v>137</v>
      </c>
      <c r="BE1817" s="200">
        <f aca="true" t="shared" si="254" ref="BE1817:BE1828">IF(N1817="základní",J1817,0)</f>
        <v>0</v>
      </c>
      <c r="BF1817" s="200">
        <f aca="true" t="shared" si="255" ref="BF1817:BF1828">IF(N1817="snížená",J1817,0)</f>
        <v>0</v>
      </c>
      <c r="BG1817" s="200">
        <f aca="true" t="shared" si="256" ref="BG1817:BG1828">IF(N1817="zákl. přenesená",J1817,0)</f>
        <v>0</v>
      </c>
      <c r="BH1817" s="200">
        <f aca="true" t="shared" si="257" ref="BH1817:BH1828">IF(N1817="sníž. přenesená",J1817,0)</f>
        <v>0</v>
      </c>
      <c r="BI1817" s="200">
        <f aca="true" t="shared" si="258" ref="BI1817:BI1828">IF(N1817="nulová",J1817,0)</f>
        <v>0</v>
      </c>
      <c r="BJ1817" s="18" t="s">
        <v>83</v>
      </c>
      <c r="BK1817" s="200">
        <f aca="true" t="shared" si="259" ref="BK1817:BK1828">ROUND(I1817*H1817,2)</f>
        <v>0</v>
      </c>
      <c r="BL1817" s="18" t="s">
        <v>144</v>
      </c>
      <c r="BM1817" s="199" t="s">
        <v>3296</v>
      </c>
    </row>
    <row r="1818" spans="1:65" s="2" customFormat="1" ht="16.5" customHeight="1">
      <c r="A1818" s="35"/>
      <c r="B1818" s="36"/>
      <c r="C1818" s="188" t="s">
        <v>3297</v>
      </c>
      <c r="D1818" s="188" t="s">
        <v>139</v>
      </c>
      <c r="E1818" s="189" t="s">
        <v>3298</v>
      </c>
      <c r="F1818" s="190" t="s">
        <v>3299</v>
      </c>
      <c r="G1818" s="191" t="s">
        <v>273</v>
      </c>
      <c r="H1818" s="192">
        <v>2</v>
      </c>
      <c r="I1818" s="193"/>
      <c r="J1818" s="194">
        <f t="shared" si="250"/>
        <v>0</v>
      </c>
      <c r="K1818" s="190" t="s">
        <v>19</v>
      </c>
      <c r="L1818" s="40"/>
      <c r="M1818" s="195" t="s">
        <v>19</v>
      </c>
      <c r="N1818" s="196" t="s">
        <v>46</v>
      </c>
      <c r="O1818" s="65"/>
      <c r="P1818" s="197">
        <f t="shared" si="251"/>
        <v>0</v>
      </c>
      <c r="Q1818" s="197">
        <v>0</v>
      </c>
      <c r="R1818" s="197">
        <f t="shared" si="252"/>
        <v>0</v>
      </c>
      <c r="S1818" s="197">
        <v>0</v>
      </c>
      <c r="T1818" s="198">
        <f t="shared" si="253"/>
        <v>0</v>
      </c>
      <c r="U1818" s="35"/>
      <c r="V1818" s="35"/>
      <c r="W1818" s="35"/>
      <c r="X1818" s="35"/>
      <c r="Y1818" s="35"/>
      <c r="Z1818" s="35"/>
      <c r="AA1818" s="35"/>
      <c r="AB1818" s="35"/>
      <c r="AC1818" s="35"/>
      <c r="AD1818" s="35"/>
      <c r="AE1818" s="35"/>
      <c r="AR1818" s="199" t="s">
        <v>144</v>
      </c>
      <c r="AT1818" s="199" t="s">
        <v>139</v>
      </c>
      <c r="AU1818" s="199" t="s">
        <v>85</v>
      </c>
      <c r="AY1818" s="18" t="s">
        <v>137</v>
      </c>
      <c r="BE1818" s="200">
        <f t="shared" si="254"/>
        <v>0</v>
      </c>
      <c r="BF1818" s="200">
        <f t="shared" si="255"/>
        <v>0</v>
      </c>
      <c r="BG1818" s="200">
        <f t="shared" si="256"/>
        <v>0</v>
      </c>
      <c r="BH1818" s="200">
        <f t="shared" si="257"/>
        <v>0</v>
      </c>
      <c r="BI1818" s="200">
        <f t="shared" si="258"/>
        <v>0</v>
      </c>
      <c r="BJ1818" s="18" t="s">
        <v>83</v>
      </c>
      <c r="BK1818" s="200">
        <f t="shared" si="259"/>
        <v>0</v>
      </c>
      <c r="BL1818" s="18" t="s">
        <v>144</v>
      </c>
      <c r="BM1818" s="199" t="s">
        <v>3300</v>
      </c>
    </row>
    <row r="1819" spans="1:65" s="2" customFormat="1" ht="21.75" customHeight="1">
      <c r="A1819" s="35"/>
      <c r="B1819" s="36"/>
      <c r="C1819" s="188" t="s">
        <v>1907</v>
      </c>
      <c r="D1819" s="188" t="s">
        <v>139</v>
      </c>
      <c r="E1819" s="189" t="s">
        <v>3301</v>
      </c>
      <c r="F1819" s="190" t="s">
        <v>3302</v>
      </c>
      <c r="G1819" s="191" t="s">
        <v>422</v>
      </c>
      <c r="H1819" s="192">
        <v>1</v>
      </c>
      <c r="I1819" s="193"/>
      <c r="J1819" s="194">
        <f t="shared" si="250"/>
        <v>0</v>
      </c>
      <c r="K1819" s="190" t="s">
        <v>19</v>
      </c>
      <c r="L1819" s="40"/>
      <c r="M1819" s="195" t="s">
        <v>19</v>
      </c>
      <c r="N1819" s="196" t="s">
        <v>46</v>
      </c>
      <c r="O1819" s="65"/>
      <c r="P1819" s="197">
        <f t="shared" si="251"/>
        <v>0</v>
      </c>
      <c r="Q1819" s="197">
        <v>0</v>
      </c>
      <c r="R1819" s="197">
        <f t="shared" si="252"/>
        <v>0</v>
      </c>
      <c r="S1819" s="197">
        <v>0</v>
      </c>
      <c r="T1819" s="198">
        <f t="shared" si="253"/>
        <v>0</v>
      </c>
      <c r="U1819" s="35"/>
      <c r="V1819" s="35"/>
      <c r="W1819" s="35"/>
      <c r="X1819" s="35"/>
      <c r="Y1819" s="35"/>
      <c r="Z1819" s="35"/>
      <c r="AA1819" s="35"/>
      <c r="AB1819" s="35"/>
      <c r="AC1819" s="35"/>
      <c r="AD1819" s="35"/>
      <c r="AE1819" s="35"/>
      <c r="AR1819" s="199" t="s">
        <v>144</v>
      </c>
      <c r="AT1819" s="199" t="s">
        <v>139</v>
      </c>
      <c r="AU1819" s="199" t="s">
        <v>85</v>
      </c>
      <c r="AY1819" s="18" t="s">
        <v>137</v>
      </c>
      <c r="BE1819" s="200">
        <f t="shared" si="254"/>
        <v>0</v>
      </c>
      <c r="BF1819" s="200">
        <f t="shared" si="255"/>
        <v>0</v>
      </c>
      <c r="BG1819" s="200">
        <f t="shared" si="256"/>
        <v>0</v>
      </c>
      <c r="BH1819" s="200">
        <f t="shared" si="257"/>
        <v>0</v>
      </c>
      <c r="BI1819" s="200">
        <f t="shared" si="258"/>
        <v>0</v>
      </c>
      <c r="BJ1819" s="18" t="s">
        <v>83</v>
      </c>
      <c r="BK1819" s="200">
        <f t="shared" si="259"/>
        <v>0</v>
      </c>
      <c r="BL1819" s="18" t="s">
        <v>144</v>
      </c>
      <c r="BM1819" s="199" t="s">
        <v>3303</v>
      </c>
    </row>
    <row r="1820" spans="1:65" s="2" customFormat="1" ht="21.75" customHeight="1">
      <c r="A1820" s="35"/>
      <c r="B1820" s="36"/>
      <c r="C1820" s="188" t="s">
        <v>3304</v>
      </c>
      <c r="D1820" s="188" t="s">
        <v>139</v>
      </c>
      <c r="E1820" s="189" t="s">
        <v>3305</v>
      </c>
      <c r="F1820" s="190" t="s">
        <v>3306</v>
      </c>
      <c r="G1820" s="191" t="s">
        <v>422</v>
      </c>
      <c r="H1820" s="192">
        <v>1</v>
      </c>
      <c r="I1820" s="193"/>
      <c r="J1820" s="194">
        <f t="shared" si="250"/>
        <v>0</v>
      </c>
      <c r="K1820" s="190" t="s">
        <v>19</v>
      </c>
      <c r="L1820" s="40"/>
      <c r="M1820" s="195" t="s">
        <v>19</v>
      </c>
      <c r="N1820" s="196" t="s">
        <v>46</v>
      </c>
      <c r="O1820" s="65"/>
      <c r="P1820" s="197">
        <f t="shared" si="251"/>
        <v>0</v>
      </c>
      <c r="Q1820" s="197">
        <v>0</v>
      </c>
      <c r="R1820" s="197">
        <f t="shared" si="252"/>
        <v>0</v>
      </c>
      <c r="S1820" s="197">
        <v>0</v>
      </c>
      <c r="T1820" s="198">
        <f t="shared" si="253"/>
        <v>0</v>
      </c>
      <c r="U1820" s="35"/>
      <c r="V1820" s="35"/>
      <c r="W1820" s="35"/>
      <c r="X1820" s="35"/>
      <c r="Y1820" s="35"/>
      <c r="Z1820" s="35"/>
      <c r="AA1820" s="35"/>
      <c r="AB1820" s="35"/>
      <c r="AC1820" s="35"/>
      <c r="AD1820" s="35"/>
      <c r="AE1820" s="35"/>
      <c r="AR1820" s="199" t="s">
        <v>144</v>
      </c>
      <c r="AT1820" s="199" t="s">
        <v>139</v>
      </c>
      <c r="AU1820" s="199" t="s">
        <v>85</v>
      </c>
      <c r="AY1820" s="18" t="s">
        <v>137</v>
      </c>
      <c r="BE1820" s="200">
        <f t="shared" si="254"/>
        <v>0</v>
      </c>
      <c r="BF1820" s="200">
        <f t="shared" si="255"/>
        <v>0</v>
      </c>
      <c r="BG1820" s="200">
        <f t="shared" si="256"/>
        <v>0</v>
      </c>
      <c r="BH1820" s="200">
        <f t="shared" si="257"/>
        <v>0</v>
      </c>
      <c r="BI1820" s="200">
        <f t="shared" si="258"/>
        <v>0</v>
      </c>
      <c r="BJ1820" s="18" t="s">
        <v>83</v>
      </c>
      <c r="BK1820" s="200">
        <f t="shared" si="259"/>
        <v>0</v>
      </c>
      <c r="BL1820" s="18" t="s">
        <v>144</v>
      </c>
      <c r="BM1820" s="199" t="s">
        <v>3307</v>
      </c>
    </row>
    <row r="1821" spans="1:65" s="2" customFormat="1" ht="16.5" customHeight="1">
      <c r="A1821" s="35"/>
      <c r="B1821" s="36"/>
      <c r="C1821" s="188" t="s">
        <v>1911</v>
      </c>
      <c r="D1821" s="188" t="s">
        <v>139</v>
      </c>
      <c r="E1821" s="189" t="s">
        <v>3308</v>
      </c>
      <c r="F1821" s="190" t="s">
        <v>3282</v>
      </c>
      <c r="G1821" s="191" t="s">
        <v>224</v>
      </c>
      <c r="H1821" s="192">
        <v>40</v>
      </c>
      <c r="I1821" s="193"/>
      <c r="J1821" s="194">
        <f t="shared" si="250"/>
        <v>0</v>
      </c>
      <c r="K1821" s="190" t="s">
        <v>19</v>
      </c>
      <c r="L1821" s="40"/>
      <c r="M1821" s="195" t="s">
        <v>19</v>
      </c>
      <c r="N1821" s="196" t="s">
        <v>46</v>
      </c>
      <c r="O1821" s="65"/>
      <c r="P1821" s="197">
        <f t="shared" si="251"/>
        <v>0</v>
      </c>
      <c r="Q1821" s="197">
        <v>0</v>
      </c>
      <c r="R1821" s="197">
        <f t="shared" si="252"/>
        <v>0</v>
      </c>
      <c r="S1821" s="197">
        <v>0</v>
      </c>
      <c r="T1821" s="198">
        <f t="shared" si="253"/>
        <v>0</v>
      </c>
      <c r="U1821" s="35"/>
      <c r="V1821" s="35"/>
      <c r="W1821" s="35"/>
      <c r="X1821" s="35"/>
      <c r="Y1821" s="35"/>
      <c r="Z1821" s="35"/>
      <c r="AA1821" s="35"/>
      <c r="AB1821" s="35"/>
      <c r="AC1821" s="35"/>
      <c r="AD1821" s="35"/>
      <c r="AE1821" s="35"/>
      <c r="AR1821" s="199" t="s">
        <v>144</v>
      </c>
      <c r="AT1821" s="199" t="s">
        <v>139</v>
      </c>
      <c r="AU1821" s="199" t="s">
        <v>85</v>
      </c>
      <c r="AY1821" s="18" t="s">
        <v>137</v>
      </c>
      <c r="BE1821" s="200">
        <f t="shared" si="254"/>
        <v>0</v>
      </c>
      <c r="BF1821" s="200">
        <f t="shared" si="255"/>
        <v>0</v>
      </c>
      <c r="BG1821" s="200">
        <f t="shared" si="256"/>
        <v>0</v>
      </c>
      <c r="BH1821" s="200">
        <f t="shared" si="257"/>
        <v>0</v>
      </c>
      <c r="BI1821" s="200">
        <f t="shared" si="258"/>
        <v>0</v>
      </c>
      <c r="BJ1821" s="18" t="s">
        <v>83</v>
      </c>
      <c r="BK1821" s="200">
        <f t="shared" si="259"/>
        <v>0</v>
      </c>
      <c r="BL1821" s="18" t="s">
        <v>144</v>
      </c>
      <c r="BM1821" s="199" t="s">
        <v>3309</v>
      </c>
    </row>
    <row r="1822" spans="1:65" s="2" customFormat="1" ht="21.75" customHeight="1">
      <c r="A1822" s="35"/>
      <c r="B1822" s="36"/>
      <c r="C1822" s="188" t="s">
        <v>3310</v>
      </c>
      <c r="D1822" s="188" t="s">
        <v>139</v>
      </c>
      <c r="E1822" s="189" t="s">
        <v>3311</v>
      </c>
      <c r="F1822" s="190" t="s">
        <v>3312</v>
      </c>
      <c r="G1822" s="191" t="s">
        <v>224</v>
      </c>
      <c r="H1822" s="192">
        <v>40</v>
      </c>
      <c r="I1822" s="193"/>
      <c r="J1822" s="194">
        <f t="shared" si="250"/>
        <v>0</v>
      </c>
      <c r="K1822" s="190" t="s">
        <v>19</v>
      </c>
      <c r="L1822" s="40"/>
      <c r="M1822" s="195" t="s">
        <v>19</v>
      </c>
      <c r="N1822" s="196" t="s">
        <v>46</v>
      </c>
      <c r="O1822" s="65"/>
      <c r="P1822" s="197">
        <f t="shared" si="251"/>
        <v>0</v>
      </c>
      <c r="Q1822" s="197">
        <v>0</v>
      </c>
      <c r="R1822" s="197">
        <f t="shared" si="252"/>
        <v>0</v>
      </c>
      <c r="S1822" s="197">
        <v>0</v>
      </c>
      <c r="T1822" s="198">
        <f t="shared" si="253"/>
        <v>0</v>
      </c>
      <c r="U1822" s="35"/>
      <c r="V1822" s="35"/>
      <c r="W1822" s="35"/>
      <c r="X1822" s="35"/>
      <c r="Y1822" s="35"/>
      <c r="Z1822" s="35"/>
      <c r="AA1822" s="35"/>
      <c r="AB1822" s="35"/>
      <c r="AC1822" s="35"/>
      <c r="AD1822" s="35"/>
      <c r="AE1822" s="35"/>
      <c r="AR1822" s="199" t="s">
        <v>144</v>
      </c>
      <c r="AT1822" s="199" t="s">
        <v>139</v>
      </c>
      <c r="AU1822" s="199" t="s">
        <v>85</v>
      </c>
      <c r="AY1822" s="18" t="s">
        <v>137</v>
      </c>
      <c r="BE1822" s="200">
        <f t="shared" si="254"/>
        <v>0</v>
      </c>
      <c r="BF1822" s="200">
        <f t="shared" si="255"/>
        <v>0</v>
      </c>
      <c r="BG1822" s="200">
        <f t="shared" si="256"/>
        <v>0</v>
      </c>
      <c r="BH1822" s="200">
        <f t="shared" si="257"/>
        <v>0</v>
      </c>
      <c r="BI1822" s="200">
        <f t="shared" si="258"/>
        <v>0</v>
      </c>
      <c r="BJ1822" s="18" t="s">
        <v>83</v>
      </c>
      <c r="BK1822" s="200">
        <f t="shared" si="259"/>
        <v>0</v>
      </c>
      <c r="BL1822" s="18" t="s">
        <v>144</v>
      </c>
      <c r="BM1822" s="199" t="s">
        <v>3313</v>
      </c>
    </row>
    <row r="1823" spans="1:65" s="2" customFormat="1" ht="33" customHeight="1">
      <c r="A1823" s="35"/>
      <c r="B1823" s="36"/>
      <c r="C1823" s="188" t="s">
        <v>1914</v>
      </c>
      <c r="D1823" s="188" t="s">
        <v>139</v>
      </c>
      <c r="E1823" s="189" t="s">
        <v>3314</v>
      </c>
      <c r="F1823" s="190" t="s">
        <v>3285</v>
      </c>
      <c r="G1823" s="191" t="s">
        <v>224</v>
      </c>
      <c r="H1823" s="192">
        <v>45</v>
      </c>
      <c r="I1823" s="193"/>
      <c r="J1823" s="194">
        <f t="shared" si="250"/>
        <v>0</v>
      </c>
      <c r="K1823" s="190" t="s">
        <v>19</v>
      </c>
      <c r="L1823" s="40"/>
      <c r="M1823" s="195" t="s">
        <v>19</v>
      </c>
      <c r="N1823" s="196" t="s">
        <v>46</v>
      </c>
      <c r="O1823" s="65"/>
      <c r="P1823" s="197">
        <f t="shared" si="251"/>
        <v>0</v>
      </c>
      <c r="Q1823" s="197">
        <v>0</v>
      </c>
      <c r="R1823" s="197">
        <f t="shared" si="252"/>
        <v>0</v>
      </c>
      <c r="S1823" s="197">
        <v>0</v>
      </c>
      <c r="T1823" s="198">
        <f t="shared" si="253"/>
        <v>0</v>
      </c>
      <c r="U1823" s="35"/>
      <c r="V1823" s="35"/>
      <c r="W1823" s="35"/>
      <c r="X1823" s="35"/>
      <c r="Y1823" s="35"/>
      <c r="Z1823" s="35"/>
      <c r="AA1823" s="35"/>
      <c r="AB1823" s="35"/>
      <c r="AC1823" s="35"/>
      <c r="AD1823" s="35"/>
      <c r="AE1823" s="35"/>
      <c r="AR1823" s="199" t="s">
        <v>144</v>
      </c>
      <c r="AT1823" s="199" t="s">
        <v>139</v>
      </c>
      <c r="AU1823" s="199" t="s">
        <v>85</v>
      </c>
      <c r="AY1823" s="18" t="s">
        <v>137</v>
      </c>
      <c r="BE1823" s="200">
        <f t="shared" si="254"/>
        <v>0</v>
      </c>
      <c r="BF1823" s="200">
        <f t="shared" si="255"/>
        <v>0</v>
      </c>
      <c r="BG1823" s="200">
        <f t="shared" si="256"/>
        <v>0</v>
      </c>
      <c r="BH1823" s="200">
        <f t="shared" si="257"/>
        <v>0</v>
      </c>
      <c r="BI1823" s="200">
        <f t="shared" si="258"/>
        <v>0</v>
      </c>
      <c r="BJ1823" s="18" t="s">
        <v>83</v>
      </c>
      <c r="BK1823" s="200">
        <f t="shared" si="259"/>
        <v>0</v>
      </c>
      <c r="BL1823" s="18" t="s">
        <v>144</v>
      </c>
      <c r="BM1823" s="199" t="s">
        <v>3315</v>
      </c>
    </row>
    <row r="1824" spans="1:65" s="2" customFormat="1" ht="21.75" customHeight="1">
      <c r="A1824" s="35"/>
      <c r="B1824" s="36"/>
      <c r="C1824" s="188" t="s">
        <v>1512</v>
      </c>
      <c r="D1824" s="188" t="s">
        <v>139</v>
      </c>
      <c r="E1824" s="189" t="s">
        <v>3316</v>
      </c>
      <c r="F1824" s="190" t="s">
        <v>3288</v>
      </c>
      <c r="G1824" s="191" t="s">
        <v>273</v>
      </c>
      <c r="H1824" s="192">
        <v>9</v>
      </c>
      <c r="I1824" s="193"/>
      <c r="J1824" s="194">
        <f t="shared" si="250"/>
        <v>0</v>
      </c>
      <c r="K1824" s="190" t="s">
        <v>19</v>
      </c>
      <c r="L1824" s="40"/>
      <c r="M1824" s="195" t="s">
        <v>19</v>
      </c>
      <c r="N1824" s="196" t="s">
        <v>46</v>
      </c>
      <c r="O1824" s="65"/>
      <c r="P1824" s="197">
        <f t="shared" si="251"/>
        <v>0</v>
      </c>
      <c r="Q1824" s="197">
        <v>0</v>
      </c>
      <c r="R1824" s="197">
        <f t="shared" si="252"/>
        <v>0</v>
      </c>
      <c r="S1824" s="197">
        <v>0</v>
      </c>
      <c r="T1824" s="198">
        <f t="shared" si="253"/>
        <v>0</v>
      </c>
      <c r="U1824" s="35"/>
      <c r="V1824" s="35"/>
      <c r="W1824" s="35"/>
      <c r="X1824" s="35"/>
      <c r="Y1824" s="35"/>
      <c r="Z1824" s="35"/>
      <c r="AA1824" s="35"/>
      <c r="AB1824" s="35"/>
      <c r="AC1824" s="35"/>
      <c r="AD1824" s="35"/>
      <c r="AE1824" s="35"/>
      <c r="AR1824" s="199" t="s">
        <v>144</v>
      </c>
      <c r="AT1824" s="199" t="s">
        <v>139</v>
      </c>
      <c r="AU1824" s="199" t="s">
        <v>85</v>
      </c>
      <c r="AY1824" s="18" t="s">
        <v>137</v>
      </c>
      <c r="BE1824" s="200">
        <f t="shared" si="254"/>
        <v>0</v>
      </c>
      <c r="BF1824" s="200">
        <f t="shared" si="255"/>
        <v>0</v>
      </c>
      <c r="BG1824" s="200">
        <f t="shared" si="256"/>
        <v>0</v>
      </c>
      <c r="BH1824" s="200">
        <f t="shared" si="257"/>
        <v>0</v>
      </c>
      <c r="BI1824" s="200">
        <f t="shared" si="258"/>
        <v>0</v>
      </c>
      <c r="BJ1824" s="18" t="s">
        <v>83</v>
      </c>
      <c r="BK1824" s="200">
        <f t="shared" si="259"/>
        <v>0</v>
      </c>
      <c r="BL1824" s="18" t="s">
        <v>144</v>
      </c>
      <c r="BM1824" s="199" t="s">
        <v>3317</v>
      </c>
    </row>
    <row r="1825" spans="1:65" s="2" customFormat="1" ht="16.5" customHeight="1">
      <c r="A1825" s="35"/>
      <c r="B1825" s="36"/>
      <c r="C1825" s="188" t="s">
        <v>1587</v>
      </c>
      <c r="D1825" s="188" t="s">
        <v>139</v>
      </c>
      <c r="E1825" s="189" t="s">
        <v>3318</v>
      </c>
      <c r="F1825" s="190" t="s">
        <v>3214</v>
      </c>
      <c r="G1825" s="191" t="s">
        <v>273</v>
      </c>
      <c r="H1825" s="192">
        <v>1</v>
      </c>
      <c r="I1825" s="193"/>
      <c r="J1825" s="194">
        <f t="shared" si="250"/>
        <v>0</v>
      </c>
      <c r="K1825" s="190" t="s">
        <v>19</v>
      </c>
      <c r="L1825" s="40"/>
      <c r="M1825" s="195" t="s">
        <v>19</v>
      </c>
      <c r="N1825" s="196" t="s">
        <v>46</v>
      </c>
      <c r="O1825" s="65"/>
      <c r="P1825" s="197">
        <f t="shared" si="251"/>
        <v>0</v>
      </c>
      <c r="Q1825" s="197">
        <v>0</v>
      </c>
      <c r="R1825" s="197">
        <f t="shared" si="252"/>
        <v>0</v>
      </c>
      <c r="S1825" s="197">
        <v>0</v>
      </c>
      <c r="T1825" s="198">
        <f t="shared" si="253"/>
        <v>0</v>
      </c>
      <c r="U1825" s="35"/>
      <c r="V1825" s="35"/>
      <c r="W1825" s="35"/>
      <c r="X1825" s="35"/>
      <c r="Y1825" s="35"/>
      <c r="Z1825" s="35"/>
      <c r="AA1825" s="35"/>
      <c r="AB1825" s="35"/>
      <c r="AC1825" s="35"/>
      <c r="AD1825" s="35"/>
      <c r="AE1825" s="35"/>
      <c r="AR1825" s="199" t="s">
        <v>144</v>
      </c>
      <c r="AT1825" s="199" t="s">
        <v>139</v>
      </c>
      <c r="AU1825" s="199" t="s">
        <v>85</v>
      </c>
      <c r="AY1825" s="18" t="s">
        <v>137</v>
      </c>
      <c r="BE1825" s="200">
        <f t="shared" si="254"/>
        <v>0</v>
      </c>
      <c r="BF1825" s="200">
        <f t="shared" si="255"/>
        <v>0</v>
      </c>
      <c r="BG1825" s="200">
        <f t="shared" si="256"/>
        <v>0</v>
      </c>
      <c r="BH1825" s="200">
        <f t="shared" si="257"/>
        <v>0</v>
      </c>
      <c r="BI1825" s="200">
        <f t="shared" si="258"/>
        <v>0</v>
      </c>
      <c r="BJ1825" s="18" t="s">
        <v>83</v>
      </c>
      <c r="BK1825" s="200">
        <f t="shared" si="259"/>
        <v>0</v>
      </c>
      <c r="BL1825" s="18" t="s">
        <v>144</v>
      </c>
      <c r="BM1825" s="199" t="s">
        <v>3319</v>
      </c>
    </row>
    <row r="1826" spans="1:65" s="2" customFormat="1" ht="16.5" customHeight="1">
      <c r="A1826" s="35"/>
      <c r="B1826" s="36"/>
      <c r="C1826" s="188" t="s">
        <v>3320</v>
      </c>
      <c r="D1826" s="188" t="s">
        <v>139</v>
      </c>
      <c r="E1826" s="189" t="s">
        <v>3321</v>
      </c>
      <c r="F1826" s="190" t="s">
        <v>3121</v>
      </c>
      <c r="G1826" s="191" t="s">
        <v>422</v>
      </c>
      <c r="H1826" s="192">
        <v>1</v>
      </c>
      <c r="I1826" s="193"/>
      <c r="J1826" s="194">
        <f t="shared" si="250"/>
        <v>0</v>
      </c>
      <c r="K1826" s="190" t="s">
        <v>19</v>
      </c>
      <c r="L1826" s="40"/>
      <c r="M1826" s="195" t="s">
        <v>19</v>
      </c>
      <c r="N1826" s="196" t="s">
        <v>46</v>
      </c>
      <c r="O1826" s="65"/>
      <c r="P1826" s="197">
        <f t="shared" si="251"/>
        <v>0</v>
      </c>
      <c r="Q1826" s="197">
        <v>0</v>
      </c>
      <c r="R1826" s="197">
        <f t="shared" si="252"/>
        <v>0</v>
      </c>
      <c r="S1826" s="197">
        <v>0</v>
      </c>
      <c r="T1826" s="198">
        <f t="shared" si="253"/>
        <v>0</v>
      </c>
      <c r="U1826" s="35"/>
      <c r="V1826" s="35"/>
      <c r="W1826" s="35"/>
      <c r="X1826" s="35"/>
      <c r="Y1826" s="35"/>
      <c r="Z1826" s="35"/>
      <c r="AA1826" s="35"/>
      <c r="AB1826" s="35"/>
      <c r="AC1826" s="35"/>
      <c r="AD1826" s="35"/>
      <c r="AE1826" s="35"/>
      <c r="AR1826" s="199" t="s">
        <v>144</v>
      </c>
      <c r="AT1826" s="199" t="s">
        <v>139</v>
      </c>
      <c r="AU1826" s="199" t="s">
        <v>85</v>
      </c>
      <c r="AY1826" s="18" t="s">
        <v>137</v>
      </c>
      <c r="BE1826" s="200">
        <f t="shared" si="254"/>
        <v>0</v>
      </c>
      <c r="BF1826" s="200">
        <f t="shared" si="255"/>
        <v>0</v>
      </c>
      <c r="BG1826" s="200">
        <f t="shared" si="256"/>
        <v>0</v>
      </c>
      <c r="BH1826" s="200">
        <f t="shared" si="257"/>
        <v>0</v>
      </c>
      <c r="BI1826" s="200">
        <f t="shared" si="258"/>
        <v>0</v>
      </c>
      <c r="BJ1826" s="18" t="s">
        <v>83</v>
      </c>
      <c r="BK1826" s="200">
        <f t="shared" si="259"/>
        <v>0</v>
      </c>
      <c r="BL1826" s="18" t="s">
        <v>144</v>
      </c>
      <c r="BM1826" s="199" t="s">
        <v>3322</v>
      </c>
    </row>
    <row r="1827" spans="1:65" s="2" customFormat="1" ht="21.75" customHeight="1">
      <c r="A1827" s="35"/>
      <c r="B1827" s="36"/>
      <c r="C1827" s="188" t="s">
        <v>1920</v>
      </c>
      <c r="D1827" s="188" t="s">
        <v>139</v>
      </c>
      <c r="E1827" s="189" t="s">
        <v>3323</v>
      </c>
      <c r="F1827" s="190" t="s">
        <v>3125</v>
      </c>
      <c r="G1827" s="191" t="s">
        <v>422</v>
      </c>
      <c r="H1827" s="192">
        <v>1</v>
      </c>
      <c r="I1827" s="193"/>
      <c r="J1827" s="194">
        <f t="shared" si="250"/>
        <v>0</v>
      </c>
      <c r="K1827" s="190" t="s">
        <v>19</v>
      </c>
      <c r="L1827" s="40"/>
      <c r="M1827" s="195" t="s">
        <v>19</v>
      </c>
      <c r="N1827" s="196" t="s">
        <v>46</v>
      </c>
      <c r="O1827" s="65"/>
      <c r="P1827" s="197">
        <f t="shared" si="251"/>
        <v>0</v>
      </c>
      <c r="Q1827" s="197">
        <v>0</v>
      </c>
      <c r="R1827" s="197">
        <f t="shared" si="252"/>
        <v>0</v>
      </c>
      <c r="S1827" s="197">
        <v>0</v>
      </c>
      <c r="T1827" s="198">
        <f t="shared" si="253"/>
        <v>0</v>
      </c>
      <c r="U1827" s="35"/>
      <c r="V1827" s="35"/>
      <c r="W1827" s="35"/>
      <c r="X1827" s="35"/>
      <c r="Y1827" s="35"/>
      <c r="Z1827" s="35"/>
      <c r="AA1827" s="35"/>
      <c r="AB1827" s="35"/>
      <c r="AC1827" s="35"/>
      <c r="AD1827" s="35"/>
      <c r="AE1827" s="35"/>
      <c r="AR1827" s="199" t="s">
        <v>144</v>
      </c>
      <c r="AT1827" s="199" t="s">
        <v>139</v>
      </c>
      <c r="AU1827" s="199" t="s">
        <v>85</v>
      </c>
      <c r="AY1827" s="18" t="s">
        <v>137</v>
      </c>
      <c r="BE1827" s="200">
        <f t="shared" si="254"/>
        <v>0</v>
      </c>
      <c r="BF1827" s="200">
        <f t="shared" si="255"/>
        <v>0</v>
      </c>
      <c r="BG1827" s="200">
        <f t="shared" si="256"/>
        <v>0</v>
      </c>
      <c r="BH1827" s="200">
        <f t="shared" si="257"/>
        <v>0</v>
      </c>
      <c r="BI1827" s="200">
        <f t="shared" si="258"/>
        <v>0</v>
      </c>
      <c r="BJ1827" s="18" t="s">
        <v>83</v>
      </c>
      <c r="BK1827" s="200">
        <f t="shared" si="259"/>
        <v>0</v>
      </c>
      <c r="BL1827" s="18" t="s">
        <v>144</v>
      </c>
      <c r="BM1827" s="199" t="s">
        <v>3324</v>
      </c>
    </row>
    <row r="1828" spans="1:65" s="2" customFormat="1" ht="21.75" customHeight="1">
      <c r="A1828" s="35"/>
      <c r="B1828" s="36"/>
      <c r="C1828" s="188" t="s">
        <v>3325</v>
      </c>
      <c r="D1828" s="188" t="s">
        <v>139</v>
      </c>
      <c r="E1828" s="189" t="s">
        <v>3326</v>
      </c>
      <c r="F1828" s="190" t="s">
        <v>3264</v>
      </c>
      <c r="G1828" s="191" t="s">
        <v>422</v>
      </c>
      <c r="H1828" s="192">
        <v>1</v>
      </c>
      <c r="I1828" s="193"/>
      <c r="J1828" s="194">
        <f t="shared" si="250"/>
        <v>0</v>
      </c>
      <c r="K1828" s="190" t="s">
        <v>19</v>
      </c>
      <c r="L1828" s="40"/>
      <c r="M1828" s="244" t="s">
        <v>19</v>
      </c>
      <c r="N1828" s="245" t="s">
        <v>46</v>
      </c>
      <c r="O1828" s="246"/>
      <c r="P1828" s="247">
        <f t="shared" si="251"/>
        <v>0</v>
      </c>
      <c r="Q1828" s="247">
        <v>0</v>
      </c>
      <c r="R1828" s="247">
        <f t="shared" si="252"/>
        <v>0</v>
      </c>
      <c r="S1828" s="247">
        <v>0</v>
      </c>
      <c r="T1828" s="248">
        <f t="shared" si="253"/>
        <v>0</v>
      </c>
      <c r="U1828" s="35"/>
      <c r="V1828" s="35"/>
      <c r="W1828" s="35"/>
      <c r="X1828" s="35"/>
      <c r="Y1828" s="35"/>
      <c r="Z1828" s="35"/>
      <c r="AA1828" s="35"/>
      <c r="AB1828" s="35"/>
      <c r="AC1828" s="35"/>
      <c r="AD1828" s="35"/>
      <c r="AE1828" s="35"/>
      <c r="AR1828" s="199" t="s">
        <v>144</v>
      </c>
      <c r="AT1828" s="199" t="s">
        <v>139</v>
      </c>
      <c r="AU1828" s="199" t="s">
        <v>85</v>
      </c>
      <c r="AY1828" s="18" t="s">
        <v>137</v>
      </c>
      <c r="BE1828" s="200">
        <f t="shared" si="254"/>
        <v>0</v>
      </c>
      <c r="BF1828" s="200">
        <f t="shared" si="255"/>
        <v>0</v>
      </c>
      <c r="BG1828" s="200">
        <f t="shared" si="256"/>
        <v>0</v>
      </c>
      <c r="BH1828" s="200">
        <f t="shared" si="257"/>
        <v>0</v>
      </c>
      <c r="BI1828" s="200">
        <f t="shared" si="258"/>
        <v>0</v>
      </c>
      <c r="BJ1828" s="18" t="s">
        <v>83</v>
      </c>
      <c r="BK1828" s="200">
        <f t="shared" si="259"/>
        <v>0</v>
      </c>
      <c r="BL1828" s="18" t="s">
        <v>144</v>
      </c>
      <c r="BM1828" s="199" t="s">
        <v>3327</v>
      </c>
    </row>
    <row r="1829" spans="1:31" s="2" customFormat="1" ht="6.95" customHeight="1">
      <c r="A1829" s="35"/>
      <c r="B1829" s="48"/>
      <c r="C1829" s="49"/>
      <c r="D1829" s="49"/>
      <c r="E1829" s="49"/>
      <c r="F1829" s="49"/>
      <c r="G1829" s="49"/>
      <c r="H1829" s="49"/>
      <c r="I1829" s="137"/>
      <c r="J1829" s="49"/>
      <c r="K1829" s="49"/>
      <c r="L1829" s="40"/>
      <c r="M1829" s="35"/>
      <c r="O1829" s="35"/>
      <c r="P1829" s="35"/>
      <c r="Q1829" s="35"/>
      <c r="R1829" s="35"/>
      <c r="S1829" s="35"/>
      <c r="T1829" s="35"/>
      <c r="U1829" s="35"/>
      <c r="V1829" s="35"/>
      <c r="W1829" s="35"/>
      <c r="X1829" s="35"/>
      <c r="Y1829" s="35"/>
      <c r="Z1829" s="35"/>
      <c r="AA1829" s="35"/>
      <c r="AB1829" s="35"/>
      <c r="AC1829" s="35"/>
      <c r="AD1829" s="35"/>
      <c r="AE1829" s="35"/>
    </row>
  </sheetData>
  <sheetProtection algorithmName="SHA-512" hashValue="4r/QmImqvDytyjy/15Dufqfsrn2sVhtGY1YvxC3EK6xRcTYPvkVfpJzY4BT0rzPd+0+mr0Zt+TPmH/ScBvxu/g==" saltValue="894HAmwgjLAR2pDEMTml1GAnt7LTF044Q8m0QHVt2px0nBp+KXQKTp3Qju+s85u0+T6G7a6FkxEbcy6bDMAjEw==" spinCount="100000" sheet="1" objects="1" scenarios="1" formatColumns="0" formatRows="0" autoFilter="0"/>
  <autoFilter ref="C149:K1828"/>
  <mergeCells count="9">
    <mergeCell ref="E50:H50"/>
    <mergeCell ref="E140:H140"/>
    <mergeCell ref="E142:H14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8" t="s">
        <v>91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85</v>
      </c>
    </row>
    <row r="4" spans="2:46" s="1" customFormat="1" ht="24.95" customHeight="1">
      <c r="B4" s="21"/>
      <c r="D4" s="106" t="s">
        <v>104</v>
      </c>
      <c r="I4" s="102"/>
      <c r="L4" s="21"/>
      <c r="M4" s="107" t="s">
        <v>10</v>
      </c>
      <c r="AT4" s="18" t="s">
        <v>4</v>
      </c>
    </row>
    <row r="5" spans="2:12" s="1" customFormat="1" ht="6.95" customHeight="1">
      <c r="B5" s="21"/>
      <c r="I5" s="102"/>
      <c r="L5" s="21"/>
    </row>
    <row r="6" spans="2:12" s="1" customFormat="1" ht="12" customHeight="1">
      <c r="B6" s="21"/>
      <c r="D6" s="108" t="s">
        <v>16</v>
      </c>
      <c r="I6" s="102"/>
      <c r="L6" s="21"/>
    </row>
    <row r="7" spans="2:12" s="1" customFormat="1" ht="16.5" customHeight="1">
      <c r="B7" s="21"/>
      <c r="E7" s="373" t="str">
        <f>'Rekapitulace stavby'!K6</f>
        <v>Gymnázium Tachov - výstavba tělocvičny</v>
      </c>
      <c r="F7" s="374"/>
      <c r="G7" s="374"/>
      <c r="H7" s="374"/>
      <c r="I7" s="102"/>
      <c r="L7" s="21"/>
    </row>
    <row r="8" spans="1:31" s="2" customFormat="1" ht="12" customHeight="1">
      <c r="A8" s="35"/>
      <c r="B8" s="40"/>
      <c r="C8" s="35"/>
      <c r="D8" s="108" t="s">
        <v>105</v>
      </c>
      <c r="E8" s="35"/>
      <c r="F8" s="35"/>
      <c r="G8" s="35"/>
      <c r="H8" s="35"/>
      <c r="I8" s="109"/>
      <c r="J8" s="35"/>
      <c r="K8" s="35"/>
      <c r="L8" s="11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5" t="s">
        <v>3328</v>
      </c>
      <c r="F9" s="376"/>
      <c r="G9" s="376"/>
      <c r="H9" s="376"/>
      <c r="I9" s="109"/>
      <c r="J9" s="35"/>
      <c r="K9" s="35"/>
      <c r="L9" s="11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09"/>
      <c r="J10" s="35"/>
      <c r="K10" s="35"/>
      <c r="L10" s="11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8" t="s">
        <v>18</v>
      </c>
      <c r="E11" s="35"/>
      <c r="F11" s="111" t="s">
        <v>19</v>
      </c>
      <c r="G11" s="35"/>
      <c r="H11" s="35"/>
      <c r="I11" s="112" t="s">
        <v>20</v>
      </c>
      <c r="J11" s="111" t="s">
        <v>19</v>
      </c>
      <c r="K11" s="35"/>
      <c r="L11" s="11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8" t="s">
        <v>21</v>
      </c>
      <c r="E12" s="35"/>
      <c r="F12" s="111" t="s">
        <v>321</v>
      </c>
      <c r="G12" s="35"/>
      <c r="H12" s="35"/>
      <c r="I12" s="112" t="s">
        <v>23</v>
      </c>
      <c r="J12" s="113" t="str">
        <f>'Rekapitulace stavby'!AN8</f>
        <v>24. 6. 2019</v>
      </c>
      <c r="K12" s="35"/>
      <c r="L12" s="11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09"/>
      <c r="J13" s="35"/>
      <c r="K13" s="35"/>
      <c r="L13" s="11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8" t="s">
        <v>25</v>
      </c>
      <c r="E14" s="35"/>
      <c r="F14" s="35"/>
      <c r="G14" s="35"/>
      <c r="H14" s="35"/>
      <c r="I14" s="112" t="s">
        <v>26</v>
      </c>
      <c r="J14" s="111" t="s">
        <v>19</v>
      </c>
      <c r="K14" s="35"/>
      <c r="L14" s="11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27</v>
      </c>
      <c r="F15" s="35"/>
      <c r="G15" s="35"/>
      <c r="H15" s="35"/>
      <c r="I15" s="112" t="s">
        <v>28</v>
      </c>
      <c r="J15" s="111" t="s">
        <v>19</v>
      </c>
      <c r="K15" s="35"/>
      <c r="L15" s="11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09"/>
      <c r="J16" s="35"/>
      <c r="K16" s="35"/>
      <c r="L16" s="11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8" t="s">
        <v>29</v>
      </c>
      <c r="E17" s="35"/>
      <c r="F17" s="35"/>
      <c r="G17" s="35"/>
      <c r="H17" s="35"/>
      <c r="I17" s="112" t="s">
        <v>26</v>
      </c>
      <c r="J17" s="31" t="str">
        <f>'Rekapitulace stavby'!AN13</f>
        <v>Vyplň údaj</v>
      </c>
      <c r="K17" s="35"/>
      <c r="L17" s="11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7" t="str">
        <f>'Rekapitulace stavby'!E14</f>
        <v>Vyplň údaj</v>
      </c>
      <c r="F18" s="378"/>
      <c r="G18" s="378"/>
      <c r="H18" s="378"/>
      <c r="I18" s="112" t="s">
        <v>28</v>
      </c>
      <c r="J18" s="31" t="str">
        <f>'Rekapitulace stavby'!AN14</f>
        <v>Vyplň údaj</v>
      </c>
      <c r="K18" s="35"/>
      <c r="L18" s="11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09"/>
      <c r="J19" s="35"/>
      <c r="K19" s="35"/>
      <c r="L19" s="1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8" t="s">
        <v>31</v>
      </c>
      <c r="E20" s="35"/>
      <c r="F20" s="35"/>
      <c r="G20" s="35"/>
      <c r="H20" s="35"/>
      <c r="I20" s="112" t="s">
        <v>26</v>
      </c>
      <c r="J20" s="111" t="s">
        <v>32</v>
      </c>
      <c r="K20" s="35"/>
      <c r="L20" s="11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33</v>
      </c>
      <c r="F21" s="35"/>
      <c r="G21" s="35"/>
      <c r="H21" s="35"/>
      <c r="I21" s="112" t="s">
        <v>28</v>
      </c>
      <c r="J21" s="111" t="s">
        <v>322</v>
      </c>
      <c r="K21" s="35"/>
      <c r="L21" s="11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09"/>
      <c r="J22" s="35"/>
      <c r="K22" s="35"/>
      <c r="L22" s="11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8" t="s">
        <v>36</v>
      </c>
      <c r="E23" s="35"/>
      <c r="F23" s="35"/>
      <c r="G23" s="35"/>
      <c r="H23" s="35"/>
      <c r="I23" s="112" t="s">
        <v>26</v>
      </c>
      <c r="J23" s="111" t="s">
        <v>37</v>
      </c>
      <c r="K23" s="35"/>
      <c r="L23" s="11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3329</v>
      </c>
      <c r="F24" s="35"/>
      <c r="G24" s="35"/>
      <c r="H24" s="35"/>
      <c r="I24" s="112" t="s">
        <v>28</v>
      </c>
      <c r="J24" s="111" t="s">
        <v>19</v>
      </c>
      <c r="K24" s="35"/>
      <c r="L24" s="11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09"/>
      <c r="J25" s="35"/>
      <c r="K25" s="35"/>
      <c r="L25" s="11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8" t="s">
        <v>39</v>
      </c>
      <c r="E26" s="35"/>
      <c r="F26" s="35"/>
      <c r="G26" s="35"/>
      <c r="H26" s="35"/>
      <c r="I26" s="109"/>
      <c r="J26" s="35"/>
      <c r="K26" s="35"/>
      <c r="L26" s="11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4"/>
      <c r="B27" s="115"/>
      <c r="C27" s="114"/>
      <c r="D27" s="114"/>
      <c r="E27" s="379" t="s">
        <v>19</v>
      </c>
      <c r="F27" s="379"/>
      <c r="G27" s="379"/>
      <c r="H27" s="379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09"/>
      <c r="J28" s="35"/>
      <c r="K28" s="35"/>
      <c r="L28" s="11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8"/>
      <c r="E29" s="118"/>
      <c r="F29" s="118"/>
      <c r="G29" s="118"/>
      <c r="H29" s="118"/>
      <c r="I29" s="119"/>
      <c r="J29" s="118"/>
      <c r="K29" s="118"/>
      <c r="L29" s="11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41</v>
      </c>
      <c r="E30" s="35"/>
      <c r="F30" s="35"/>
      <c r="G30" s="35"/>
      <c r="H30" s="35"/>
      <c r="I30" s="109"/>
      <c r="J30" s="121">
        <f>ROUND(J106,2)</f>
        <v>0</v>
      </c>
      <c r="K30" s="35"/>
      <c r="L30" s="11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8"/>
      <c r="E31" s="118"/>
      <c r="F31" s="118"/>
      <c r="G31" s="118"/>
      <c r="H31" s="118"/>
      <c r="I31" s="119"/>
      <c r="J31" s="118"/>
      <c r="K31" s="118"/>
      <c r="L31" s="11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43</v>
      </c>
      <c r="G32" s="35"/>
      <c r="H32" s="35"/>
      <c r="I32" s="123" t="s">
        <v>42</v>
      </c>
      <c r="J32" s="122" t="s">
        <v>44</v>
      </c>
      <c r="K32" s="35"/>
      <c r="L32" s="11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45</v>
      </c>
      <c r="E33" s="108" t="s">
        <v>46</v>
      </c>
      <c r="F33" s="125">
        <f>ROUND((SUM(BE106:BE731)),2)</f>
        <v>0</v>
      </c>
      <c r="G33" s="35"/>
      <c r="H33" s="35"/>
      <c r="I33" s="126">
        <v>0.21</v>
      </c>
      <c r="J33" s="125">
        <f>ROUND(((SUM(BE106:BE731))*I33),2)</f>
        <v>0</v>
      </c>
      <c r="K33" s="35"/>
      <c r="L33" s="11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8" t="s">
        <v>47</v>
      </c>
      <c r="F34" s="125">
        <f>ROUND((SUM(BF106:BF731)),2)</f>
        <v>0</v>
      </c>
      <c r="G34" s="35"/>
      <c r="H34" s="35"/>
      <c r="I34" s="126">
        <v>0.15</v>
      </c>
      <c r="J34" s="125">
        <f>ROUND(((SUM(BF106:BF731))*I34),2)</f>
        <v>0</v>
      </c>
      <c r="K34" s="35"/>
      <c r="L34" s="11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8" t="s">
        <v>48</v>
      </c>
      <c r="F35" s="125">
        <f>ROUND((SUM(BG106:BG731)),2)</f>
        <v>0</v>
      </c>
      <c r="G35" s="35"/>
      <c r="H35" s="35"/>
      <c r="I35" s="126">
        <v>0.21</v>
      </c>
      <c r="J35" s="125">
        <f>0</f>
        <v>0</v>
      </c>
      <c r="K35" s="35"/>
      <c r="L35" s="11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8" t="s">
        <v>49</v>
      </c>
      <c r="F36" s="125">
        <f>ROUND((SUM(BH106:BH731)),2)</f>
        <v>0</v>
      </c>
      <c r="G36" s="35"/>
      <c r="H36" s="35"/>
      <c r="I36" s="126">
        <v>0.15</v>
      </c>
      <c r="J36" s="125">
        <f>0</f>
        <v>0</v>
      </c>
      <c r="K36" s="35"/>
      <c r="L36" s="11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8" t="s">
        <v>50</v>
      </c>
      <c r="F37" s="125">
        <f>ROUND((SUM(BI106:BI731)),2)</f>
        <v>0</v>
      </c>
      <c r="G37" s="35"/>
      <c r="H37" s="35"/>
      <c r="I37" s="126">
        <v>0</v>
      </c>
      <c r="J37" s="125">
        <f>0</f>
        <v>0</v>
      </c>
      <c r="K37" s="35"/>
      <c r="L37" s="11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09"/>
      <c r="J38" s="35"/>
      <c r="K38" s="35"/>
      <c r="L38" s="11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51</v>
      </c>
      <c r="E39" s="129"/>
      <c r="F39" s="129"/>
      <c r="G39" s="130" t="s">
        <v>52</v>
      </c>
      <c r="H39" s="131" t="s">
        <v>53</v>
      </c>
      <c r="I39" s="132"/>
      <c r="J39" s="133">
        <f>SUM(J30:J37)</f>
        <v>0</v>
      </c>
      <c r="K39" s="134"/>
      <c r="L39" s="11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5"/>
      <c r="C40" s="136"/>
      <c r="D40" s="136"/>
      <c r="E40" s="136"/>
      <c r="F40" s="136"/>
      <c r="G40" s="136"/>
      <c r="H40" s="136"/>
      <c r="I40" s="137"/>
      <c r="J40" s="136"/>
      <c r="K40" s="136"/>
      <c r="L40" s="11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110</v>
      </c>
      <c r="D45" s="37"/>
      <c r="E45" s="37"/>
      <c r="F45" s="37"/>
      <c r="G45" s="37"/>
      <c r="H45" s="37"/>
      <c r="I45" s="109"/>
      <c r="J45" s="37"/>
      <c r="K45" s="37"/>
      <c r="L45" s="110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110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11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0" t="str">
        <f>E7</f>
        <v>Gymnázium Tachov - výstavba tělocvičny</v>
      </c>
      <c r="F48" s="381"/>
      <c r="G48" s="381"/>
      <c r="H48" s="381"/>
      <c r="I48" s="109"/>
      <c r="J48" s="37"/>
      <c r="K48" s="37"/>
      <c r="L48" s="11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105</v>
      </c>
      <c r="D49" s="37"/>
      <c r="E49" s="37"/>
      <c r="F49" s="37"/>
      <c r="G49" s="37"/>
      <c r="H49" s="37"/>
      <c r="I49" s="109"/>
      <c r="J49" s="37"/>
      <c r="K49" s="37"/>
      <c r="L49" s="11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3" t="str">
        <f>E9</f>
        <v>03 - Stavební objekt - stavební úpravy stávající objekt</v>
      </c>
      <c r="F50" s="382"/>
      <c r="G50" s="382"/>
      <c r="H50" s="382"/>
      <c r="I50" s="109"/>
      <c r="J50" s="37"/>
      <c r="K50" s="37"/>
      <c r="L50" s="11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11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Pionýrská 1370, 34701 Tachov</v>
      </c>
      <c r="G52" s="37"/>
      <c r="H52" s="37"/>
      <c r="I52" s="112" t="s">
        <v>23</v>
      </c>
      <c r="J52" s="60" t="str">
        <f>IF(J12="","",J12)</f>
        <v>24. 6. 2019</v>
      </c>
      <c r="K52" s="37"/>
      <c r="L52" s="11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11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25</v>
      </c>
      <c r="D54" s="37"/>
      <c r="E54" s="37"/>
      <c r="F54" s="28" t="str">
        <f>E15</f>
        <v>Gymnázium Tachov, Pionýrská 1370, 34701 Tachov</v>
      </c>
      <c r="G54" s="37"/>
      <c r="H54" s="37"/>
      <c r="I54" s="112" t="s">
        <v>31</v>
      </c>
      <c r="J54" s="33" t="str">
        <f>E21</f>
        <v>Luboš Beneda, Čižická 279, 33209 Štěnovice</v>
      </c>
      <c r="K54" s="37"/>
      <c r="L54" s="11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112" t="s">
        <v>36</v>
      </c>
      <c r="J55" s="33" t="str">
        <f>E24</f>
        <v>Martina Havířová, Vranovská 1348, 34901 Stříbro</v>
      </c>
      <c r="K55" s="37"/>
      <c r="L55" s="11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11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1" t="s">
        <v>111</v>
      </c>
      <c r="D57" s="142"/>
      <c r="E57" s="142"/>
      <c r="F57" s="142"/>
      <c r="G57" s="142"/>
      <c r="H57" s="142"/>
      <c r="I57" s="143"/>
      <c r="J57" s="144" t="s">
        <v>112</v>
      </c>
      <c r="K57" s="142"/>
      <c r="L57" s="11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11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5" t="s">
        <v>73</v>
      </c>
      <c r="D59" s="37"/>
      <c r="E59" s="37"/>
      <c r="F59" s="37"/>
      <c r="G59" s="37"/>
      <c r="H59" s="37"/>
      <c r="I59" s="109"/>
      <c r="J59" s="78">
        <f>J106</f>
        <v>0</v>
      </c>
      <c r="K59" s="37"/>
      <c r="L59" s="11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113</v>
      </c>
    </row>
    <row r="60" spans="2:12" s="9" customFormat="1" ht="24.95" customHeight="1">
      <c r="B60" s="146"/>
      <c r="C60" s="147"/>
      <c r="D60" s="148" t="s">
        <v>114</v>
      </c>
      <c r="E60" s="149"/>
      <c r="F60" s="149"/>
      <c r="G60" s="149"/>
      <c r="H60" s="149"/>
      <c r="I60" s="150"/>
      <c r="J60" s="151">
        <f>J107</f>
        <v>0</v>
      </c>
      <c r="K60" s="147"/>
      <c r="L60" s="152"/>
    </row>
    <row r="61" spans="2:12" s="10" customFormat="1" ht="19.9" customHeight="1">
      <c r="B61" s="153"/>
      <c r="C61" s="154"/>
      <c r="D61" s="155" t="s">
        <v>119</v>
      </c>
      <c r="E61" s="156"/>
      <c r="F61" s="156"/>
      <c r="G61" s="156"/>
      <c r="H61" s="156"/>
      <c r="I61" s="157"/>
      <c r="J61" s="158">
        <f>J108</f>
        <v>0</v>
      </c>
      <c r="K61" s="154"/>
      <c r="L61" s="159"/>
    </row>
    <row r="62" spans="2:12" s="10" customFormat="1" ht="19.9" customHeight="1">
      <c r="B62" s="153"/>
      <c r="C62" s="154"/>
      <c r="D62" s="155" t="s">
        <v>3330</v>
      </c>
      <c r="E62" s="156"/>
      <c r="F62" s="156"/>
      <c r="G62" s="156"/>
      <c r="H62" s="156"/>
      <c r="I62" s="157"/>
      <c r="J62" s="158">
        <f>J183</f>
        <v>0</v>
      </c>
      <c r="K62" s="154"/>
      <c r="L62" s="159"/>
    </row>
    <row r="63" spans="2:12" s="10" customFormat="1" ht="19.9" customHeight="1">
      <c r="B63" s="153"/>
      <c r="C63" s="154"/>
      <c r="D63" s="155" t="s">
        <v>327</v>
      </c>
      <c r="E63" s="156"/>
      <c r="F63" s="156"/>
      <c r="G63" s="156"/>
      <c r="H63" s="156"/>
      <c r="I63" s="157"/>
      <c r="J63" s="158">
        <f>J271</f>
        <v>0</v>
      </c>
      <c r="K63" s="154"/>
      <c r="L63" s="159"/>
    </row>
    <row r="64" spans="2:12" s="10" customFormat="1" ht="19.9" customHeight="1">
      <c r="B64" s="153"/>
      <c r="C64" s="154"/>
      <c r="D64" s="155" t="s">
        <v>328</v>
      </c>
      <c r="E64" s="156"/>
      <c r="F64" s="156"/>
      <c r="G64" s="156"/>
      <c r="H64" s="156"/>
      <c r="I64" s="157"/>
      <c r="J64" s="158">
        <f>J276</f>
        <v>0</v>
      </c>
      <c r="K64" s="154"/>
      <c r="L64" s="159"/>
    </row>
    <row r="65" spans="2:12" s="10" customFormat="1" ht="19.9" customHeight="1">
      <c r="B65" s="153"/>
      <c r="C65" s="154"/>
      <c r="D65" s="155" t="s">
        <v>329</v>
      </c>
      <c r="E65" s="156"/>
      <c r="F65" s="156"/>
      <c r="G65" s="156"/>
      <c r="H65" s="156"/>
      <c r="I65" s="157"/>
      <c r="J65" s="158">
        <f>J283</f>
        <v>0</v>
      </c>
      <c r="K65" s="154"/>
      <c r="L65" s="159"/>
    </row>
    <row r="66" spans="2:12" s="10" customFormat="1" ht="19.9" customHeight="1">
      <c r="B66" s="153"/>
      <c r="C66" s="154"/>
      <c r="D66" s="155" t="s">
        <v>330</v>
      </c>
      <c r="E66" s="156"/>
      <c r="F66" s="156"/>
      <c r="G66" s="156"/>
      <c r="H66" s="156"/>
      <c r="I66" s="157"/>
      <c r="J66" s="158">
        <f>J307</f>
        <v>0</v>
      </c>
      <c r="K66" s="154"/>
      <c r="L66" s="159"/>
    </row>
    <row r="67" spans="2:12" s="10" customFormat="1" ht="19.9" customHeight="1">
      <c r="B67" s="153"/>
      <c r="C67" s="154"/>
      <c r="D67" s="155" t="s">
        <v>3331</v>
      </c>
      <c r="E67" s="156"/>
      <c r="F67" s="156"/>
      <c r="G67" s="156"/>
      <c r="H67" s="156"/>
      <c r="I67" s="157"/>
      <c r="J67" s="158">
        <f>J313</f>
        <v>0</v>
      </c>
      <c r="K67" s="154"/>
      <c r="L67" s="159"/>
    </row>
    <row r="68" spans="2:12" s="10" customFormat="1" ht="19.9" customHeight="1">
      <c r="B68" s="153"/>
      <c r="C68" s="154"/>
      <c r="D68" s="155" t="s">
        <v>334</v>
      </c>
      <c r="E68" s="156"/>
      <c r="F68" s="156"/>
      <c r="G68" s="156"/>
      <c r="H68" s="156"/>
      <c r="I68" s="157"/>
      <c r="J68" s="158">
        <f>J484</f>
        <v>0</v>
      </c>
      <c r="K68" s="154"/>
      <c r="L68" s="159"/>
    </row>
    <row r="69" spans="2:12" s="10" customFormat="1" ht="19.9" customHeight="1">
      <c r="B69" s="153"/>
      <c r="C69" s="154"/>
      <c r="D69" s="155" t="s">
        <v>121</v>
      </c>
      <c r="E69" s="156"/>
      <c r="F69" s="156"/>
      <c r="G69" s="156"/>
      <c r="H69" s="156"/>
      <c r="I69" s="157"/>
      <c r="J69" s="158">
        <f>J496</f>
        <v>0</v>
      </c>
      <c r="K69" s="154"/>
      <c r="L69" s="159"/>
    </row>
    <row r="70" spans="2:12" s="9" customFormat="1" ht="24.95" customHeight="1">
      <c r="B70" s="146"/>
      <c r="C70" s="147"/>
      <c r="D70" s="148" t="s">
        <v>335</v>
      </c>
      <c r="E70" s="149"/>
      <c r="F70" s="149"/>
      <c r="G70" s="149"/>
      <c r="H70" s="149"/>
      <c r="I70" s="150"/>
      <c r="J70" s="151">
        <f>J498</f>
        <v>0</v>
      </c>
      <c r="K70" s="147"/>
      <c r="L70" s="152"/>
    </row>
    <row r="71" spans="2:12" s="10" customFormat="1" ht="19.9" customHeight="1">
      <c r="B71" s="153"/>
      <c r="C71" s="154"/>
      <c r="D71" s="155" t="s">
        <v>342</v>
      </c>
      <c r="E71" s="156"/>
      <c r="F71" s="156"/>
      <c r="G71" s="156"/>
      <c r="H71" s="156"/>
      <c r="I71" s="157"/>
      <c r="J71" s="158">
        <f>J499</f>
        <v>0</v>
      </c>
      <c r="K71" s="154"/>
      <c r="L71" s="159"/>
    </row>
    <row r="72" spans="2:12" s="10" customFormat="1" ht="19.9" customHeight="1">
      <c r="B72" s="153"/>
      <c r="C72" s="154"/>
      <c r="D72" s="155" t="s">
        <v>338</v>
      </c>
      <c r="E72" s="156"/>
      <c r="F72" s="156"/>
      <c r="G72" s="156"/>
      <c r="H72" s="156"/>
      <c r="I72" s="157"/>
      <c r="J72" s="158">
        <f>J500</f>
        <v>0</v>
      </c>
      <c r="K72" s="154"/>
      <c r="L72" s="159"/>
    </row>
    <row r="73" spans="2:12" s="10" customFormat="1" ht="19.9" customHeight="1">
      <c r="B73" s="153"/>
      <c r="C73" s="154"/>
      <c r="D73" s="155" t="s">
        <v>345</v>
      </c>
      <c r="E73" s="156"/>
      <c r="F73" s="156"/>
      <c r="G73" s="156"/>
      <c r="H73" s="156"/>
      <c r="I73" s="157"/>
      <c r="J73" s="158">
        <f>J506</f>
        <v>0</v>
      </c>
      <c r="K73" s="154"/>
      <c r="L73" s="159"/>
    </row>
    <row r="74" spans="2:12" s="10" customFormat="1" ht="19.9" customHeight="1">
      <c r="B74" s="153"/>
      <c r="C74" s="154"/>
      <c r="D74" s="155" t="s">
        <v>346</v>
      </c>
      <c r="E74" s="156"/>
      <c r="F74" s="156"/>
      <c r="G74" s="156"/>
      <c r="H74" s="156"/>
      <c r="I74" s="157"/>
      <c r="J74" s="158">
        <f>J510</f>
        <v>0</v>
      </c>
      <c r="K74" s="154"/>
      <c r="L74" s="159"/>
    </row>
    <row r="75" spans="2:12" s="10" customFormat="1" ht="19.9" customHeight="1">
      <c r="B75" s="153"/>
      <c r="C75" s="154"/>
      <c r="D75" s="155" t="s">
        <v>3332</v>
      </c>
      <c r="E75" s="156"/>
      <c r="F75" s="156"/>
      <c r="G75" s="156"/>
      <c r="H75" s="156"/>
      <c r="I75" s="157"/>
      <c r="J75" s="158">
        <f>J517</f>
        <v>0</v>
      </c>
      <c r="K75" s="154"/>
      <c r="L75" s="159"/>
    </row>
    <row r="76" spans="2:12" s="10" customFormat="1" ht="19.9" customHeight="1">
      <c r="B76" s="153"/>
      <c r="C76" s="154"/>
      <c r="D76" s="155" t="s">
        <v>349</v>
      </c>
      <c r="E76" s="156"/>
      <c r="F76" s="156"/>
      <c r="G76" s="156"/>
      <c r="H76" s="156"/>
      <c r="I76" s="157"/>
      <c r="J76" s="158">
        <f>J524</f>
        <v>0</v>
      </c>
      <c r="K76" s="154"/>
      <c r="L76" s="159"/>
    </row>
    <row r="77" spans="2:12" s="10" customFormat="1" ht="19.9" customHeight="1">
      <c r="B77" s="153"/>
      <c r="C77" s="154"/>
      <c r="D77" s="155" t="s">
        <v>351</v>
      </c>
      <c r="E77" s="156"/>
      <c r="F77" s="156"/>
      <c r="G77" s="156"/>
      <c r="H77" s="156"/>
      <c r="I77" s="157"/>
      <c r="J77" s="158">
        <f>J530</f>
        <v>0</v>
      </c>
      <c r="K77" s="154"/>
      <c r="L77" s="159"/>
    </row>
    <row r="78" spans="2:12" s="10" customFormat="1" ht="19.9" customHeight="1">
      <c r="B78" s="153"/>
      <c r="C78" s="154"/>
      <c r="D78" s="155" t="s">
        <v>352</v>
      </c>
      <c r="E78" s="156"/>
      <c r="F78" s="156"/>
      <c r="G78" s="156"/>
      <c r="H78" s="156"/>
      <c r="I78" s="157"/>
      <c r="J78" s="158">
        <f>J540</f>
        <v>0</v>
      </c>
      <c r="K78" s="154"/>
      <c r="L78" s="159"/>
    </row>
    <row r="79" spans="2:12" s="10" customFormat="1" ht="19.9" customHeight="1">
      <c r="B79" s="153"/>
      <c r="C79" s="154"/>
      <c r="D79" s="155" t="s">
        <v>353</v>
      </c>
      <c r="E79" s="156"/>
      <c r="F79" s="156"/>
      <c r="G79" s="156"/>
      <c r="H79" s="156"/>
      <c r="I79" s="157"/>
      <c r="J79" s="158">
        <f>J551</f>
        <v>0</v>
      </c>
      <c r="K79" s="154"/>
      <c r="L79" s="159"/>
    </row>
    <row r="80" spans="2:12" s="10" customFormat="1" ht="19.9" customHeight="1">
      <c r="B80" s="153"/>
      <c r="C80" s="154"/>
      <c r="D80" s="155" t="s">
        <v>3333</v>
      </c>
      <c r="E80" s="156"/>
      <c r="F80" s="156"/>
      <c r="G80" s="156"/>
      <c r="H80" s="156"/>
      <c r="I80" s="157"/>
      <c r="J80" s="158">
        <f>J566</f>
        <v>0</v>
      </c>
      <c r="K80" s="154"/>
      <c r="L80" s="159"/>
    </row>
    <row r="81" spans="2:12" s="10" customFormat="1" ht="19.9" customHeight="1">
      <c r="B81" s="153"/>
      <c r="C81" s="154"/>
      <c r="D81" s="155" t="s">
        <v>355</v>
      </c>
      <c r="E81" s="156"/>
      <c r="F81" s="156"/>
      <c r="G81" s="156"/>
      <c r="H81" s="156"/>
      <c r="I81" s="157"/>
      <c r="J81" s="158">
        <f>J611</f>
        <v>0</v>
      </c>
      <c r="K81" s="154"/>
      <c r="L81" s="159"/>
    </row>
    <row r="82" spans="2:12" s="10" customFormat="1" ht="19.9" customHeight="1">
      <c r="B82" s="153"/>
      <c r="C82" s="154"/>
      <c r="D82" s="155" t="s">
        <v>3334</v>
      </c>
      <c r="E82" s="156"/>
      <c r="F82" s="156"/>
      <c r="G82" s="156"/>
      <c r="H82" s="156"/>
      <c r="I82" s="157"/>
      <c r="J82" s="158">
        <f>J620</f>
        <v>0</v>
      </c>
      <c r="K82" s="154"/>
      <c r="L82" s="159"/>
    </row>
    <row r="83" spans="2:12" s="10" customFormat="1" ht="19.9" customHeight="1">
      <c r="B83" s="153"/>
      <c r="C83" s="154"/>
      <c r="D83" s="155" t="s">
        <v>3335</v>
      </c>
      <c r="E83" s="156"/>
      <c r="F83" s="156"/>
      <c r="G83" s="156"/>
      <c r="H83" s="156"/>
      <c r="I83" s="157"/>
      <c r="J83" s="158">
        <f>J646</f>
        <v>0</v>
      </c>
      <c r="K83" s="154"/>
      <c r="L83" s="159"/>
    </row>
    <row r="84" spans="2:12" s="10" customFormat="1" ht="19.9" customHeight="1">
      <c r="B84" s="153"/>
      <c r="C84" s="154"/>
      <c r="D84" s="155" t="s">
        <v>348</v>
      </c>
      <c r="E84" s="156"/>
      <c r="F84" s="156"/>
      <c r="G84" s="156"/>
      <c r="H84" s="156"/>
      <c r="I84" s="157"/>
      <c r="J84" s="158">
        <f>J680</f>
        <v>0</v>
      </c>
      <c r="K84" s="154"/>
      <c r="L84" s="159"/>
    </row>
    <row r="85" spans="2:12" s="10" customFormat="1" ht="19.9" customHeight="1">
      <c r="B85" s="153"/>
      <c r="C85" s="154"/>
      <c r="D85" s="155" t="s">
        <v>358</v>
      </c>
      <c r="E85" s="156"/>
      <c r="F85" s="156"/>
      <c r="G85" s="156"/>
      <c r="H85" s="156"/>
      <c r="I85" s="157"/>
      <c r="J85" s="158">
        <f>J697</f>
        <v>0</v>
      </c>
      <c r="K85" s="154"/>
      <c r="L85" s="159"/>
    </row>
    <row r="86" spans="2:12" s="10" customFormat="1" ht="19.9" customHeight="1">
      <c r="B86" s="153"/>
      <c r="C86" s="154"/>
      <c r="D86" s="155" t="s">
        <v>3336</v>
      </c>
      <c r="E86" s="156"/>
      <c r="F86" s="156"/>
      <c r="G86" s="156"/>
      <c r="H86" s="156"/>
      <c r="I86" s="157"/>
      <c r="J86" s="158">
        <f>J710</f>
        <v>0</v>
      </c>
      <c r="K86" s="154"/>
      <c r="L86" s="159"/>
    </row>
    <row r="87" spans="1:31" s="2" customFormat="1" ht="21.75" customHeight="1">
      <c r="A87" s="35"/>
      <c r="B87" s="36"/>
      <c r="C87" s="37"/>
      <c r="D87" s="37"/>
      <c r="E87" s="37"/>
      <c r="F87" s="37"/>
      <c r="G87" s="37"/>
      <c r="H87" s="37"/>
      <c r="I87" s="109"/>
      <c r="J87" s="37"/>
      <c r="K87" s="37"/>
      <c r="L87" s="11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48"/>
      <c r="C88" s="49"/>
      <c r="D88" s="49"/>
      <c r="E88" s="49"/>
      <c r="F88" s="49"/>
      <c r="G88" s="49"/>
      <c r="H88" s="49"/>
      <c r="I88" s="137"/>
      <c r="J88" s="49"/>
      <c r="K88" s="49"/>
      <c r="L88" s="11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92" spans="1:31" s="2" customFormat="1" ht="6.95" customHeight="1">
      <c r="A92" s="35"/>
      <c r="B92" s="50"/>
      <c r="C92" s="51"/>
      <c r="D92" s="51"/>
      <c r="E92" s="51"/>
      <c r="F92" s="51"/>
      <c r="G92" s="51"/>
      <c r="H92" s="51"/>
      <c r="I92" s="140"/>
      <c r="J92" s="51"/>
      <c r="K92" s="51"/>
      <c r="L92" s="11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4.95" customHeight="1">
      <c r="A93" s="35"/>
      <c r="B93" s="36"/>
      <c r="C93" s="24" t="s">
        <v>122</v>
      </c>
      <c r="D93" s="37"/>
      <c r="E93" s="37"/>
      <c r="F93" s="37"/>
      <c r="G93" s="37"/>
      <c r="H93" s="37"/>
      <c r="I93" s="109"/>
      <c r="J93" s="37"/>
      <c r="K93" s="37"/>
      <c r="L93" s="11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109"/>
      <c r="J94" s="37"/>
      <c r="K94" s="37"/>
      <c r="L94" s="11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2" customHeight="1">
      <c r="A95" s="35"/>
      <c r="B95" s="36"/>
      <c r="C95" s="30" t="s">
        <v>16</v>
      </c>
      <c r="D95" s="37"/>
      <c r="E95" s="37"/>
      <c r="F95" s="37"/>
      <c r="G95" s="37"/>
      <c r="H95" s="37"/>
      <c r="I95" s="109"/>
      <c r="J95" s="37"/>
      <c r="K95" s="37"/>
      <c r="L95" s="11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6.5" customHeight="1">
      <c r="A96" s="35"/>
      <c r="B96" s="36"/>
      <c r="C96" s="37"/>
      <c r="D96" s="37"/>
      <c r="E96" s="380" t="str">
        <f>E7</f>
        <v>Gymnázium Tachov - výstavba tělocvičny</v>
      </c>
      <c r="F96" s="381"/>
      <c r="G96" s="381"/>
      <c r="H96" s="381"/>
      <c r="I96" s="109"/>
      <c r="J96" s="37"/>
      <c r="K96" s="37"/>
      <c r="L96" s="11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2" customHeight="1">
      <c r="A97" s="35"/>
      <c r="B97" s="36"/>
      <c r="C97" s="30" t="s">
        <v>105</v>
      </c>
      <c r="D97" s="37"/>
      <c r="E97" s="37"/>
      <c r="F97" s="37"/>
      <c r="G97" s="37"/>
      <c r="H97" s="37"/>
      <c r="I97" s="109"/>
      <c r="J97" s="37"/>
      <c r="K97" s="37"/>
      <c r="L97" s="11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16.5" customHeight="1">
      <c r="A98" s="35"/>
      <c r="B98" s="36"/>
      <c r="C98" s="37"/>
      <c r="D98" s="37"/>
      <c r="E98" s="333" t="str">
        <f>E9</f>
        <v>03 - Stavební objekt - stavební úpravy stávající objekt</v>
      </c>
      <c r="F98" s="382"/>
      <c r="G98" s="382"/>
      <c r="H98" s="382"/>
      <c r="I98" s="109"/>
      <c r="J98" s="37"/>
      <c r="K98" s="37"/>
      <c r="L98" s="11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36"/>
      <c r="C99" s="37"/>
      <c r="D99" s="37"/>
      <c r="E99" s="37"/>
      <c r="F99" s="37"/>
      <c r="G99" s="37"/>
      <c r="H99" s="37"/>
      <c r="I99" s="109"/>
      <c r="J99" s="37"/>
      <c r="K99" s="37"/>
      <c r="L99" s="11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12" customHeight="1">
      <c r="A100" s="35"/>
      <c r="B100" s="36"/>
      <c r="C100" s="30" t="s">
        <v>21</v>
      </c>
      <c r="D100" s="37"/>
      <c r="E100" s="37"/>
      <c r="F100" s="28" t="str">
        <f>F12</f>
        <v>Pionýrská 1370, 34701 Tachov</v>
      </c>
      <c r="G100" s="37"/>
      <c r="H100" s="37"/>
      <c r="I100" s="112" t="s">
        <v>23</v>
      </c>
      <c r="J100" s="60" t="str">
        <f>IF(J12="","",J12)</f>
        <v>24. 6. 2019</v>
      </c>
      <c r="K100" s="37"/>
      <c r="L100" s="11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36"/>
      <c r="C101" s="37"/>
      <c r="D101" s="37"/>
      <c r="E101" s="37"/>
      <c r="F101" s="37"/>
      <c r="G101" s="37"/>
      <c r="H101" s="37"/>
      <c r="I101" s="109"/>
      <c r="J101" s="37"/>
      <c r="K101" s="37"/>
      <c r="L101" s="11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40.15" customHeight="1">
      <c r="A102" s="35"/>
      <c r="B102" s="36"/>
      <c r="C102" s="30" t="s">
        <v>25</v>
      </c>
      <c r="D102" s="37"/>
      <c r="E102" s="37"/>
      <c r="F102" s="28" t="str">
        <f>E15</f>
        <v>Gymnázium Tachov, Pionýrská 1370, 34701 Tachov</v>
      </c>
      <c r="G102" s="37"/>
      <c r="H102" s="37"/>
      <c r="I102" s="112" t="s">
        <v>31</v>
      </c>
      <c r="J102" s="33" t="str">
        <f>E21</f>
        <v>Luboš Beneda, Čižická 279, 33209 Štěnovice</v>
      </c>
      <c r="K102" s="37"/>
      <c r="L102" s="11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40.15" customHeight="1">
      <c r="A103" s="35"/>
      <c r="B103" s="36"/>
      <c r="C103" s="30" t="s">
        <v>29</v>
      </c>
      <c r="D103" s="37"/>
      <c r="E103" s="37"/>
      <c r="F103" s="28" t="str">
        <f>IF(E18="","",E18)</f>
        <v>Vyplň údaj</v>
      </c>
      <c r="G103" s="37"/>
      <c r="H103" s="37"/>
      <c r="I103" s="112" t="s">
        <v>36</v>
      </c>
      <c r="J103" s="33" t="str">
        <f>E24</f>
        <v>Martina Havířová, Vranovská 1348, 34901 Stříbro</v>
      </c>
      <c r="K103" s="37"/>
      <c r="L103" s="11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10.35" customHeight="1">
      <c r="A104" s="35"/>
      <c r="B104" s="36"/>
      <c r="C104" s="37"/>
      <c r="D104" s="37"/>
      <c r="E104" s="37"/>
      <c r="F104" s="37"/>
      <c r="G104" s="37"/>
      <c r="H104" s="37"/>
      <c r="I104" s="109"/>
      <c r="J104" s="37"/>
      <c r="K104" s="37"/>
      <c r="L104" s="11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11" customFormat="1" ht="29.25" customHeight="1">
      <c r="A105" s="160"/>
      <c r="B105" s="161"/>
      <c r="C105" s="162" t="s">
        <v>123</v>
      </c>
      <c r="D105" s="163" t="s">
        <v>60</v>
      </c>
      <c r="E105" s="163" t="s">
        <v>56</v>
      </c>
      <c r="F105" s="163" t="s">
        <v>57</v>
      </c>
      <c r="G105" s="163" t="s">
        <v>124</v>
      </c>
      <c r="H105" s="163" t="s">
        <v>125</v>
      </c>
      <c r="I105" s="164" t="s">
        <v>126</v>
      </c>
      <c r="J105" s="163" t="s">
        <v>112</v>
      </c>
      <c r="K105" s="165" t="s">
        <v>127</v>
      </c>
      <c r="L105" s="166"/>
      <c r="M105" s="69" t="s">
        <v>19</v>
      </c>
      <c r="N105" s="70" t="s">
        <v>45</v>
      </c>
      <c r="O105" s="70" t="s">
        <v>128</v>
      </c>
      <c r="P105" s="70" t="s">
        <v>129</v>
      </c>
      <c r="Q105" s="70" t="s">
        <v>130</v>
      </c>
      <c r="R105" s="70" t="s">
        <v>131</v>
      </c>
      <c r="S105" s="70" t="s">
        <v>132</v>
      </c>
      <c r="T105" s="71" t="s">
        <v>133</v>
      </c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</row>
    <row r="106" spans="1:63" s="2" customFormat="1" ht="22.9" customHeight="1">
      <c r="A106" s="35"/>
      <c r="B106" s="36"/>
      <c r="C106" s="76" t="s">
        <v>134</v>
      </c>
      <c r="D106" s="37"/>
      <c r="E106" s="37"/>
      <c r="F106" s="37"/>
      <c r="G106" s="37"/>
      <c r="H106" s="37"/>
      <c r="I106" s="109"/>
      <c r="J106" s="167">
        <f>BK106</f>
        <v>0</v>
      </c>
      <c r="K106" s="37"/>
      <c r="L106" s="40"/>
      <c r="M106" s="72"/>
      <c r="N106" s="168"/>
      <c r="O106" s="73"/>
      <c r="P106" s="169">
        <f>P107+P498</f>
        <v>0</v>
      </c>
      <c r="Q106" s="73"/>
      <c r="R106" s="169">
        <f>R107+R498</f>
        <v>0</v>
      </c>
      <c r="S106" s="73"/>
      <c r="T106" s="170">
        <f>T107+T498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74</v>
      </c>
      <c r="AU106" s="18" t="s">
        <v>113</v>
      </c>
      <c r="BK106" s="171">
        <f>BK107+BK498</f>
        <v>0</v>
      </c>
    </row>
    <row r="107" spans="2:63" s="12" customFormat="1" ht="25.9" customHeight="1">
      <c r="B107" s="172"/>
      <c r="C107" s="173"/>
      <c r="D107" s="174" t="s">
        <v>74</v>
      </c>
      <c r="E107" s="175" t="s">
        <v>135</v>
      </c>
      <c r="F107" s="175" t="s">
        <v>136</v>
      </c>
      <c r="G107" s="173"/>
      <c r="H107" s="173"/>
      <c r="I107" s="176"/>
      <c r="J107" s="177">
        <f>BK107</f>
        <v>0</v>
      </c>
      <c r="K107" s="173"/>
      <c r="L107" s="178"/>
      <c r="M107" s="179"/>
      <c r="N107" s="180"/>
      <c r="O107" s="180"/>
      <c r="P107" s="181">
        <f>P108+P183+P271+P276+P283+P307+P313+P484+P496</f>
        <v>0</v>
      </c>
      <c r="Q107" s="180"/>
      <c r="R107" s="181">
        <f>R108+R183+R271+R276+R283+R307+R313+R484+R496</f>
        <v>0</v>
      </c>
      <c r="S107" s="180"/>
      <c r="T107" s="182">
        <f>T108+T183+T271+T276+T283+T307+T313+T484+T496</f>
        <v>0</v>
      </c>
      <c r="AR107" s="183" t="s">
        <v>83</v>
      </c>
      <c r="AT107" s="184" t="s">
        <v>74</v>
      </c>
      <c r="AU107" s="184" t="s">
        <v>75</v>
      </c>
      <c r="AY107" s="183" t="s">
        <v>137</v>
      </c>
      <c r="BK107" s="185">
        <f>BK108+BK183+BK271+BK276+BK283+BK307+BK313+BK484+BK496</f>
        <v>0</v>
      </c>
    </row>
    <row r="108" spans="2:63" s="12" customFormat="1" ht="22.9" customHeight="1">
      <c r="B108" s="172"/>
      <c r="C108" s="173"/>
      <c r="D108" s="174" t="s">
        <v>74</v>
      </c>
      <c r="E108" s="186" t="s">
        <v>151</v>
      </c>
      <c r="F108" s="186" t="s">
        <v>285</v>
      </c>
      <c r="G108" s="173"/>
      <c r="H108" s="173"/>
      <c r="I108" s="176"/>
      <c r="J108" s="187">
        <f>BK108</f>
        <v>0</v>
      </c>
      <c r="K108" s="173"/>
      <c r="L108" s="178"/>
      <c r="M108" s="179"/>
      <c r="N108" s="180"/>
      <c r="O108" s="180"/>
      <c r="P108" s="181">
        <f>SUM(P109:P182)</f>
        <v>0</v>
      </c>
      <c r="Q108" s="180"/>
      <c r="R108" s="181">
        <f>SUM(R109:R182)</f>
        <v>0</v>
      </c>
      <c r="S108" s="180"/>
      <c r="T108" s="182">
        <f>SUM(T109:T182)</f>
        <v>0</v>
      </c>
      <c r="AR108" s="183" t="s">
        <v>83</v>
      </c>
      <c r="AT108" s="184" t="s">
        <v>74</v>
      </c>
      <c r="AU108" s="184" t="s">
        <v>83</v>
      </c>
      <c r="AY108" s="183" t="s">
        <v>137</v>
      </c>
      <c r="BK108" s="185">
        <f>SUM(BK109:BK182)</f>
        <v>0</v>
      </c>
    </row>
    <row r="109" spans="1:65" s="2" customFormat="1" ht="16.5" customHeight="1">
      <c r="A109" s="35"/>
      <c r="B109" s="36"/>
      <c r="C109" s="188" t="s">
        <v>83</v>
      </c>
      <c r="D109" s="188" t="s">
        <v>139</v>
      </c>
      <c r="E109" s="189" t="s">
        <v>3337</v>
      </c>
      <c r="F109" s="190" t="s">
        <v>3338</v>
      </c>
      <c r="G109" s="191" t="s">
        <v>142</v>
      </c>
      <c r="H109" s="192">
        <v>1.262</v>
      </c>
      <c r="I109" s="193"/>
      <c r="J109" s="194">
        <f>ROUND(I109*H109,2)</f>
        <v>0</v>
      </c>
      <c r="K109" s="190" t="s">
        <v>143</v>
      </c>
      <c r="L109" s="40"/>
      <c r="M109" s="195" t="s">
        <v>19</v>
      </c>
      <c r="N109" s="196" t="s">
        <v>46</v>
      </c>
      <c r="O109" s="65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99" t="s">
        <v>144</v>
      </c>
      <c r="AT109" s="199" t="s">
        <v>139</v>
      </c>
      <c r="AU109" s="199" t="s">
        <v>85</v>
      </c>
      <c r="AY109" s="18" t="s">
        <v>137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18" t="s">
        <v>83</v>
      </c>
      <c r="BK109" s="200">
        <f>ROUND(I109*H109,2)</f>
        <v>0</v>
      </c>
      <c r="BL109" s="18" t="s">
        <v>144</v>
      </c>
      <c r="BM109" s="199" t="s">
        <v>85</v>
      </c>
    </row>
    <row r="110" spans="2:51" s="15" customFormat="1" ht="11.25">
      <c r="B110" s="224"/>
      <c r="C110" s="225"/>
      <c r="D110" s="203" t="s">
        <v>145</v>
      </c>
      <c r="E110" s="226" t="s">
        <v>19</v>
      </c>
      <c r="F110" s="227" t="s">
        <v>3339</v>
      </c>
      <c r="G110" s="225"/>
      <c r="H110" s="226" t="s">
        <v>19</v>
      </c>
      <c r="I110" s="228"/>
      <c r="J110" s="225"/>
      <c r="K110" s="225"/>
      <c r="L110" s="229"/>
      <c r="M110" s="230"/>
      <c r="N110" s="231"/>
      <c r="O110" s="231"/>
      <c r="P110" s="231"/>
      <c r="Q110" s="231"/>
      <c r="R110" s="231"/>
      <c r="S110" s="231"/>
      <c r="T110" s="232"/>
      <c r="AT110" s="233" t="s">
        <v>145</v>
      </c>
      <c r="AU110" s="233" t="s">
        <v>85</v>
      </c>
      <c r="AV110" s="15" t="s">
        <v>83</v>
      </c>
      <c r="AW110" s="15" t="s">
        <v>35</v>
      </c>
      <c r="AX110" s="15" t="s">
        <v>75</v>
      </c>
      <c r="AY110" s="233" t="s">
        <v>137</v>
      </c>
    </row>
    <row r="111" spans="2:51" s="13" customFormat="1" ht="11.25">
      <c r="B111" s="201"/>
      <c r="C111" s="202"/>
      <c r="D111" s="203" t="s">
        <v>145</v>
      </c>
      <c r="E111" s="204" t="s">
        <v>19</v>
      </c>
      <c r="F111" s="205" t="s">
        <v>3340</v>
      </c>
      <c r="G111" s="202"/>
      <c r="H111" s="206">
        <v>1.262</v>
      </c>
      <c r="I111" s="207"/>
      <c r="J111" s="202"/>
      <c r="K111" s="202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145</v>
      </c>
      <c r="AU111" s="212" t="s">
        <v>85</v>
      </c>
      <c r="AV111" s="13" t="s">
        <v>85</v>
      </c>
      <c r="AW111" s="13" t="s">
        <v>35</v>
      </c>
      <c r="AX111" s="13" t="s">
        <v>75</v>
      </c>
      <c r="AY111" s="212" t="s">
        <v>137</v>
      </c>
    </row>
    <row r="112" spans="2:51" s="14" customFormat="1" ht="11.25">
      <c r="B112" s="213"/>
      <c r="C112" s="214"/>
      <c r="D112" s="203" t="s">
        <v>145</v>
      </c>
      <c r="E112" s="215" t="s">
        <v>19</v>
      </c>
      <c r="F112" s="216" t="s">
        <v>147</v>
      </c>
      <c r="G112" s="214"/>
      <c r="H112" s="217">
        <v>1.262</v>
      </c>
      <c r="I112" s="218"/>
      <c r="J112" s="214"/>
      <c r="K112" s="214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145</v>
      </c>
      <c r="AU112" s="223" t="s">
        <v>85</v>
      </c>
      <c r="AV112" s="14" t="s">
        <v>144</v>
      </c>
      <c r="AW112" s="14" t="s">
        <v>35</v>
      </c>
      <c r="AX112" s="14" t="s">
        <v>83</v>
      </c>
      <c r="AY112" s="223" t="s">
        <v>137</v>
      </c>
    </row>
    <row r="113" spans="1:65" s="2" customFormat="1" ht="16.5" customHeight="1">
      <c r="A113" s="35"/>
      <c r="B113" s="36"/>
      <c r="C113" s="188" t="s">
        <v>85</v>
      </c>
      <c r="D113" s="188" t="s">
        <v>139</v>
      </c>
      <c r="E113" s="189" t="s">
        <v>3341</v>
      </c>
      <c r="F113" s="190" t="s">
        <v>3342</v>
      </c>
      <c r="G113" s="191" t="s">
        <v>142</v>
      </c>
      <c r="H113" s="192">
        <v>13.876</v>
      </c>
      <c r="I113" s="193"/>
      <c r="J113" s="194">
        <f>ROUND(I113*H113,2)</f>
        <v>0</v>
      </c>
      <c r="K113" s="190" t="s">
        <v>143</v>
      </c>
      <c r="L113" s="40"/>
      <c r="M113" s="195" t="s">
        <v>19</v>
      </c>
      <c r="N113" s="196" t="s">
        <v>46</v>
      </c>
      <c r="O113" s="65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99" t="s">
        <v>144</v>
      </c>
      <c r="AT113" s="199" t="s">
        <v>139</v>
      </c>
      <c r="AU113" s="199" t="s">
        <v>85</v>
      </c>
      <c r="AY113" s="18" t="s">
        <v>137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18" t="s">
        <v>83</v>
      </c>
      <c r="BK113" s="200">
        <f>ROUND(I113*H113,2)</f>
        <v>0</v>
      </c>
      <c r="BL113" s="18" t="s">
        <v>144</v>
      </c>
      <c r="BM113" s="199" t="s">
        <v>144</v>
      </c>
    </row>
    <row r="114" spans="2:51" s="15" customFormat="1" ht="11.25">
      <c r="B114" s="224"/>
      <c r="C114" s="225"/>
      <c r="D114" s="203" t="s">
        <v>145</v>
      </c>
      <c r="E114" s="226" t="s">
        <v>19</v>
      </c>
      <c r="F114" s="227" t="s">
        <v>3343</v>
      </c>
      <c r="G114" s="225"/>
      <c r="H114" s="226" t="s">
        <v>19</v>
      </c>
      <c r="I114" s="228"/>
      <c r="J114" s="225"/>
      <c r="K114" s="225"/>
      <c r="L114" s="229"/>
      <c r="M114" s="230"/>
      <c r="N114" s="231"/>
      <c r="O114" s="231"/>
      <c r="P114" s="231"/>
      <c r="Q114" s="231"/>
      <c r="R114" s="231"/>
      <c r="S114" s="231"/>
      <c r="T114" s="232"/>
      <c r="AT114" s="233" t="s">
        <v>145</v>
      </c>
      <c r="AU114" s="233" t="s">
        <v>85</v>
      </c>
      <c r="AV114" s="15" t="s">
        <v>83</v>
      </c>
      <c r="AW114" s="15" t="s">
        <v>35</v>
      </c>
      <c r="AX114" s="15" t="s">
        <v>75</v>
      </c>
      <c r="AY114" s="233" t="s">
        <v>137</v>
      </c>
    </row>
    <row r="115" spans="2:51" s="13" customFormat="1" ht="11.25">
      <c r="B115" s="201"/>
      <c r="C115" s="202"/>
      <c r="D115" s="203" t="s">
        <v>145</v>
      </c>
      <c r="E115" s="204" t="s">
        <v>19</v>
      </c>
      <c r="F115" s="205" t="s">
        <v>3344</v>
      </c>
      <c r="G115" s="202"/>
      <c r="H115" s="206">
        <v>2.363</v>
      </c>
      <c r="I115" s="207"/>
      <c r="J115" s="202"/>
      <c r="K115" s="202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145</v>
      </c>
      <c r="AU115" s="212" t="s">
        <v>85</v>
      </c>
      <c r="AV115" s="13" t="s">
        <v>85</v>
      </c>
      <c r="AW115" s="13" t="s">
        <v>35</v>
      </c>
      <c r="AX115" s="13" t="s">
        <v>75</v>
      </c>
      <c r="AY115" s="212" t="s">
        <v>137</v>
      </c>
    </row>
    <row r="116" spans="2:51" s="15" customFormat="1" ht="11.25">
      <c r="B116" s="224"/>
      <c r="C116" s="225"/>
      <c r="D116" s="203" t="s">
        <v>145</v>
      </c>
      <c r="E116" s="226" t="s">
        <v>19</v>
      </c>
      <c r="F116" s="227" t="s">
        <v>3345</v>
      </c>
      <c r="G116" s="225"/>
      <c r="H116" s="226" t="s">
        <v>19</v>
      </c>
      <c r="I116" s="228"/>
      <c r="J116" s="225"/>
      <c r="K116" s="225"/>
      <c r="L116" s="229"/>
      <c r="M116" s="230"/>
      <c r="N116" s="231"/>
      <c r="O116" s="231"/>
      <c r="P116" s="231"/>
      <c r="Q116" s="231"/>
      <c r="R116" s="231"/>
      <c r="S116" s="231"/>
      <c r="T116" s="232"/>
      <c r="AT116" s="233" t="s">
        <v>145</v>
      </c>
      <c r="AU116" s="233" t="s">
        <v>85</v>
      </c>
      <c r="AV116" s="15" t="s">
        <v>83</v>
      </c>
      <c r="AW116" s="15" t="s">
        <v>35</v>
      </c>
      <c r="AX116" s="15" t="s">
        <v>75</v>
      </c>
      <c r="AY116" s="233" t="s">
        <v>137</v>
      </c>
    </row>
    <row r="117" spans="2:51" s="13" customFormat="1" ht="11.25">
      <c r="B117" s="201"/>
      <c r="C117" s="202"/>
      <c r="D117" s="203" t="s">
        <v>145</v>
      </c>
      <c r="E117" s="204" t="s">
        <v>19</v>
      </c>
      <c r="F117" s="205" t="s">
        <v>3346</v>
      </c>
      <c r="G117" s="202"/>
      <c r="H117" s="206">
        <v>2.558</v>
      </c>
      <c r="I117" s="207"/>
      <c r="J117" s="202"/>
      <c r="K117" s="202"/>
      <c r="L117" s="208"/>
      <c r="M117" s="209"/>
      <c r="N117" s="210"/>
      <c r="O117" s="210"/>
      <c r="P117" s="210"/>
      <c r="Q117" s="210"/>
      <c r="R117" s="210"/>
      <c r="S117" s="210"/>
      <c r="T117" s="211"/>
      <c r="AT117" s="212" t="s">
        <v>145</v>
      </c>
      <c r="AU117" s="212" t="s">
        <v>85</v>
      </c>
      <c r="AV117" s="13" t="s">
        <v>85</v>
      </c>
      <c r="AW117" s="13" t="s">
        <v>35</v>
      </c>
      <c r="AX117" s="13" t="s">
        <v>75</v>
      </c>
      <c r="AY117" s="212" t="s">
        <v>137</v>
      </c>
    </row>
    <row r="118" spans="2:51" s="15" customFormat="1" ht="11.25">
      <c r="B118" s="224"/>
      <c r="C118" s="225"/>
      <c r="D118" s="203" t="s">
        <v>145</v>
      </c>
      <c r="E118" s="226" t="s">
        <v>19</v>
      </c>
      <c r="F118" s="227" t="s">
        <v>695</v>
      </c>
      <c r="G118" s="225"/>
      <c r="H118" s="226" t="s">
        <v>19</v>
      </c>
      <c r="I118" s="228"/>
      <c r="J118" s="225"/>
      <c r="K118" s="225"/>
      <c r="L118" s="229"/>
      <c r="M118" s="230"/>
      <c r="N118" s="231"/>
      <c r="O118" s="231"/>
      <c r="P118" s="231"/>
      <c r="Q118" s="231"/>
      <c r="R118" s="231"/>
      <c r="S118" s="231"/>
      <c r="T118" s="232"/>
      <c r="AT118" s="233" t="s">
        <v>145</v>
      </c>
      <c r="AU118" s="233" t="s">
        <v>85</v>
      </c>
      <c r="AV118" s="15" t="s">
        <v>83</v>
      </c>
      <c r="AW118" s="15" t="s">
        <v>35</v>
      </c>
      <c r="AX118" s="15" t="s">
        <v>75</v>
      </c>
      <c r="AY118" s="233" t="s">
        <v>137</v>
      </c>
    </row>
    <row r="119" spans="2:51" s="13" customFormat="1" ht="11.25">
      <c r="B119" s="201"/>
      <c r="C119" s="202"/>
      <c r="D119" s="203" t="s">
        <v>145</v>
      </c>
      <c r="E119" s="204" t="s">
        <v>19</v>
      </c>
      <c r="F119" s="205" t="s">
        <v>3347</v>
      </c>
      <c r="G119" s="202"/>
      <c r="H119" s="206">
        <v>3.825</v>
      </c>
      <c r="I119" s="207"/>
      <c r="J119" s="202"/>
      <c r="K119" s="202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145</v>
      </c>
      <c r="AU119" s="212" t="s">
        <v>85</v>
      </c>
      <c r="AV119" s="13" t="s">
        <v>85</v>
      </c>
      <c r="AW119" s="13" t="s">
        <v>35</v>
      </c>
      <c r="AX119" s="13" t="s">
        <v>75</v>
      </c>
      <c r="AY119" s="212" t="s">
        <v>137</v>
      </c>
    </row>
    <row r="120" spans="2:51" s="15" customFormat="1" ht="11.25">
      <c r="B120" s="224"/>
      <c r="C120" s="225"/>
      <c r="D120" s="203" t="s">
        <v>145</v>
      </c>
      <c r="E120" s="226" t="s">
        <v>19</v>
      </c>
      <c r="F120" s="227" t="s">
        <v>1058</v>
      </c>
      <c r="G120" s="225"/>
      <c r="H120" s="226" t="s">
        <v>19</v>
      </c>
      <c r="I120" s="228"/>
      <c r="J120" s="225"/>
      <c r="K120" s="225"/>
      <c r="L120" s="229"/>
      <c r="M120" s="230"/>
      <c r="N120" s="231"/>
      <c r="O120" s="231"/>
      <c r="P120" s="231"/>
      <c r="Q120" s="231"/>
      <c r="R120" s="231"/>
      <c r="S120" s="231"/>
      <c r="T120" s="232"/>
      <c r="AT120" s="233" t="s">
        <v>145</v>
      </c>
      <c r="AU120" s="233" t="s">
        <v>85</v>
      </c>
      <c r="AV120" s="15" t="s">
        <v>83</v>
      </c>
      <c r="AW120" s="15" t="s">
        <v>35</v>
      </c>
      <c r="AX120" s="15" t="s">
        <v>75</v>
      </c>
      <c r="AY120" s="233" t="s">
        <v>137</v>
      </c>
    </row>
    <row r="121" spans="2:51" s="13" customFormat="1" ht="11.25">
      <c r="B121" s="201"/>
      <c r="C121" s="202"/>
      <c r="D121" s="203" t="s">
        <v>145</v>
      </c>
      <c r="E121" s="204" t="s">
        <v>19</v>
      </c>
      <c r="F121" s="205" t="s">
        <v>3348</v>
      </c>
      <c r="G121" s="202"/>
      <c r="H121" s="206">
        <v>5.13</v>
      </c>
      <c r="I121" s="207"/>
      <c r="J121" s="202"/>
      <c r="K121" s="202"/>
      <c r="L121" s="208"/>
      <c r="M121" s="209"/>
      <c r="N121" s="210"/>
      <c r="O121" s="210"/>
      <c r="P121" s="210"/>
      <c r="Q121" s="210"/>
      <c r="R121" s="210"/>
      <c r="S121" s="210"/>
      <c r="T121" s="211"/>
      <c r="AT121" s="212" t="s">
        <v>145</v>
      </c>
      <c r="AU121" s="212" t="s">
        <v>85</v>
      </c>
      <c r="AV121" s="13" t="s">
        <v>85</v>
      </c>
      <c r="AW121" s="13" t="s">
        <v>35</v>
      </c>
      <c r="AX121" s="13" t="s">
        <v>75</v>
      </c>
      <c r="AY121" s="212" t="s">
        <v>137</v>
      </c>
    </row>
    <row r="122" spans="2:51" s="14" customFormat="1" ht="11.25">
      <c r="B122" s="213"/>
      <c r="C122" s="214"/>
      <c r="D122" s="203" t="s">
        <v>145</v>
      </c>
      <c r="E122" s="215" t="s">
        <v>19</v>
      </c>
      <c r="F122" s="216" t="s">
        <v>147</v>
      </c>
      <c r="G122" s="214"/>
      <c r="H122" s="217">
        <v>13.875999999999998</v>
      </c>
      <c r="I122" s="218"/>
      <c r="J122" s="214"/>
      <c r="K122" s="214"/>
      <c r="L122" s="219"/>
      <c r="M122" s="220"/>
      <c r="N122" s="221"/>
      <c r="O122" s="221"/>
      <c r="P122" s="221"/>
      <c r="Q122" s="221"/>
      <c r="R122" s="221"/>
      <c r="S122" s="221"/>
      <c r="T122" s="222"/>
      <c r="AT122" s="223" t="s">
        <v>145</v>
      </c>
      <c r="AU122" s="223" t="s">
        <v>85</v>
      </c>
      <c r="AV122" s="14" t="s">
        <v>144</v>
      </c>
      <c r="AW122" s="14" t="s">
        <v>35</v>
      </c>
      <c r="AX122" s="14" t="s">
        <v>83</v>
      </c>
      <c r="AY122" s="223" t="s">
        <v>137</v>
      </c>
    </row>
    <row r="123" spans="1:65" s="2" customFormat="1" ht="16.5" customHeight="1">
      <c r="A123" s="35"/>
      <c r="B123" s="36"/>
      <c r="C123" s="188" t="s">
        <v>151</v>
      </c>
      <c r="D123" s="188" t="s">
        <v>139</v>
      </c>
      <c r="E123" s="189" t="s">
        <v>3349</v>
      </c>
      <c r="F123" s="190" t="s">
        <v>3350</v>
      </c>
      <c r="G123" s="191" t="s">
        <v>142</v>
      </c>
      <c r="H123" s="192">
        <v>4.905</v>
      </c>
      <c r="I123" s="193"/>
      <c r="J123" s="194">
        <f>ROUND(I123*H123,2)</f>
        <v>0</v>
      </c>
      <c r="K123" s="190" t="s">
        <v>143</v>
      </c>
      <c r="L123" s="40"/>
      <c r="M123" s="195" t="s">
        <v>19</v>
      </c>
      <c r="N123" s="196" t="s">
        <v>46</v>
      </c>
      <c r="O123" s="65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9" t="s">
        <v>144</v>
      </c>
      <c r="AT123" s="199" t="s">
        <v>139</v>
      </c>
      <c r="AU123" s="199" t="s">
        <v>85</v>
      </c>
      <c r="AY123" s="18" t="s">
        <v>137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8" t="s">
        <v>83</v>
      </c>
      <c r="BK123" s="200">
        <f>ROUND(I123*H123,2)</f>
        <v>0</v>
      </c>
      <c r="BL123" s="18" t="s">
        <v>144</v>
      </c>
      <c r="BM123" s="199" t="s">
        <v>154</v>
      </c>
    </row>
    <row r="124" spans="2:51" s="15" customFormat="1" ht="11.25">
      <c r="B124" s="224"/>
      <c r="C124" s="225"/>
      <c r="D124" s="203" t="s">
        <v>145</v>
      </c>
      <c r="E124" s="226" t="s">
        <v>19</v>
      </c>
      <c r="F124" s="227" t="s">
        <v>3351</v>
      </c>
      <c r="G124" s="225"/>
      <c r="H124" s="226" t="s">
        <v>19</v>
      </c>
      <c r="I124" s="228"/>
      <c r="J124" s="225"/>
      <c r="K124" s="225"/>
      <c r="L124" s="229"/>
      <c r="M124" s="230"/>
      <c r="N124" s="231"/>
      <c r="O124" s="231"/>
      <c r="P124" s="231"/>
      <c r="Q124" s="231"/>
      <c r="R124" s="231"/>
      <c r="S124" s="231"/>
      <c r="T124" s="232"/>
      <c r="AT124" s="233" t="s">
        <v>145</v>
      </c>
      <c r="AU124" s="233" t="s">
        <v>85</v>
      </c>
      <c r="AV124" s="15" t="s">
        <v>83</v>
      </c>
      <c r="AW124" s="15" t="s">
        <v>35</v>
      </c>
      <c r="AX124" s="15" t="s">
        <v>75</v>
      </c>
      <c r="AY124" s="233" t="s">
        <v>137</v>
      </c>
    </row>
    <row r="125" spans="2:51" s="13" customFormat="1" ht="11.25">
      <c r="B125" s="201"/>
      <c r="C125" s="202"/>
      <c r="D125" s="203" t="s">
        <v>145</v>
      </c>
      <c r="E125" s="204" t="s">
        <v>19</v>
      </c>
      <c r="F125" s="205" t="s">
        <v>3352</v>
      </c>
      <c r="G125" s="202"/>
      <c r="H125" s="206">
        <v>4.905</v>
      </c>
      <c r="I125" s="207"/>
      <c r="J125" s="202"/>
      <c r="K125" s="202"/>
      <c r="L125" s="208"/>
      <c r="M125" s="209"/>
      <c r="N125" s="210"/>
      <c r="O125" s="210"/>
      <c r="P125" s="210"/>
      <c r="Q125" s="210"/>
      <c r="R125" s="210"/>
      <c r="S125" s="210"/>
      <c r="T125" s="211"/>
      <c r="AT125" s="212" t="s">
        <v>145</v>
      </c>
      <c r="AU125" s="212" t="s">
        <v>85</v>
      </c>
      <c r="AV125" s="13" t="s">
        <v>85</v>
      </c>
      <c r="AW125" s="13" t="s">
        <v>35</v>
      </c>
      <c r="AX125" s="13" t="s">
        <v>75</v>
      </c>
      <c r="AY125" s="212" t="s">
        <v>137</v>
      </c>
    </row>
    <row r="126" spans="2:51" s="14" customFormat="1" ht="11.25">
      <c r="B126" s="213"/>
      <c r="C126" s="214"/>
      <c r="D126" s="203" t="s">
        <v>145</v>
      </c>
      <c r="E126" s="215" t="s">
        <v>19</v>
      </c>
      <c r="F126" s="216" t="s">
        <v>147</v>
      </c>
      <c r="G126" s="214"/>
      <c r="H126" s="217">
        <v>4.905</v>
      </c>
      <c r="I126" s="218"/>
      <c r="J126" s="214"/>
      <c r="K126" s="214"/>
      <c r="L126" s="219"/>
      <c r="M126" s="220"/>
      <c r="N126" s="221"/>
      <c r="O126" s="221"/>
      <c r="P126" s="221"/>
      <c r="Q126" s="221"/>
      <c r="R126" s="221"/>
      <c r="S126" s="221"/>
      <c r="T126" s="222"/>
      <c r="AT126" s="223" t="s">
        <v>145</v>
      </c>
      <c r="AU126" s="223" t="s">
        <v>85</v>
      </c>
      <c r="AV126" s="14" t="s">
        <v>144</v>
      </c>
      <c r="AW126" s="14" t="s">
        <v>35</v>
      </c>
      <c r="AX126" s="14" t="s">
        <v>83</v>
      </c>
      <c r="AY126" s="223" t="s">
        <v>137</v>
      </c>
    </row>
    <row r="127" spans="1:65" s="2" customFormat="1" ht="16.5" customHeight="1">
      <c r="A127" s="35"/>
      <c r="B127" s="36"/>
      <c r="C127" s="188" t="s">
        <v>144</v>
      </c>
      <c r="D127" s="188" t="s">
        <v>139</v>
      </c>
      <c r="E127" s="189" t="s">
        <v>3353</v>
      </c>
      <c r="F127" s="190" t="s">
        <v>3354</v>
      </c>
      <c r="G127" s="191" t="s">
        <v>142</v>
      </c>
      <c r="H127" s="192">
        <v>0.955</v>
      </c>
      <c r="I127" s="193"/>
      <c r="J127" s="194">
        <f>ROUND(I127*H127,2)</f>
        <v>0</v>
      </c>
      <c r="K127" s="190" t="s">
        <v>143</v>
      </c>
      <c r="L127" s="40"/>
      <c r="M127" s="195" t="s">
        <v>19</v>
      </c>
      <c r="N127" s="196" t="s">
        <v>46</v>
      </c>
      <c r="O127" s="65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9" t="s">
        <v>144</v>
      </c>
      <c r="AT127" s="199" t="s">
        <v>139</v>
      </c>
      <c r="AU127" s="199" t="s">
        <v>85</v>
      </c>
      <c r="AY127" s="18" t="s">
        <v>137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8" t="s">
        <v>83</v>
      </c>
      <c r="BK127" s="200">
        <f>ROUND(I127*H127,2)</f>
        <v>0</v>
      </c>
      <c r="BL127" s="18" t="s">
        <v>144</v>
      </c>
      <c r="BM127" s="199" t="s">
        <v>158</v>
      </c>
    </row>
    <row r="128" spans="2:51" s="13" customFormat="1" ht="11.25">
      <c r="B128" s="201"/>
      <c r="C128" s="202"/>
      <c r="D128" s="203" t="s">
        <v>145</v>
      </c>
      <c r="E128" s="204" t="s">
        <v>19</v>
      </c>
      <c r="F128" s="205" t="s">
        <v>3355</v>
      </c>
      <c r="G128" s="202"/>
      <c r="H128" s="206">
        <v>0.137</v>
      </c>
      <c r="I128" s="207"/>
      <c r="J128" s="202"/>
      <c r="K128" s="202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145</v>
      </c>
      <c r="AU128" s="212" t="s">
        <v>85</v>
      </c>
      <c r="AV128" s="13" t="s">
        <v>85</v>
      </c>
      <c r="AW128" s="13" t="s">
        <v>35</v>
      </c>
      <c r="AX128" s="13" t="s">
        <v>75</v>
      </c>
      <c r="AY128" s="212" t="s">
        <v>137</v>
      </c>
    </row>
    <row r="129" spans="2:51" s="13" customFormat="1" ht="11.25">
      <c r="B129" s="201"/>
      <c r="C129" s="202"/>
      <c r="D129" s="203" t="s">
        <v>145</v>
      </c>
      <c r="E129" s="204" t="s">
        <v>19</v>
      </c>
      <c r="F129" s="205" t="s">
        <v>3356</v>
      </c>
      <c r="G129" s="202"/>
      <c r="H129" s="206">
        <v>0.378</v>
      </c>
      <c r="I129" s="207"/>
      <c r="J129" s="202"/>
      <c r="K129" s="202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145</v>
      </c>
      <c r="AU129" s="212" t="s">
        <v>85</v>
      </c>
      <c r="AV129" s="13" t="s">
        <v>85</v>
      </c>
      <c r="AW129" s="13" t="s">
        <v>35</v>
      </c>
      <c r="AX129" s="13" t="s">
        <v>75</v>
      </c>
      <c r="AY129" s="212" t="s">
        <v>137</v>
      </c>
    </row>
    <row r="130" spans="2:51" s="13" customFormat="1" ht="11.25">
      <c r="B130" s="201"/>
      <c r="C130" s="202"/>
      <c r="D130" s="203" t="s">
        <v>145</v>
      </c>
      <c r="E130" s="204" t="s">
        <v>19</v>
      </c>
      <c r="F130" s="205" t="s">
        <v>3357</v>
      </c>
      <c r="G130" s="202"/>
      <c r="H130" s="206">
        <v>0.132</v>
      </c>
      <c r="I130" s="207"/>
      <c r="J130" s="202"/>
      <c r="K130" s="202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145</v>
      </c>
      <c r="AU130" s="212" t="s">
        <v>85</v>
      </c>
      <c r="AV130" s="13" t="s">
        <v>85</v>
      </c>
      <c r="AW130" s="13" t="s">
        <v>35</v>
      </c>
      <c r="AX130" s="13" t="s">
        <v>75</v>
      </c>
      <c r="AY130" s="212" t="s">
        <v>137</v>
      </c>
    </row>
    <row r="131" spans="2:51" s="13" customFormat="1" ht="11.25">
      <c r="B131" s="201"/>
      <c r="C131" s="202"/>
      <c r="D131" s="203" t="s">
        <v>145</v>
      </c>
      <c r="E131" s="204" t="s">
        <v>19</v>
      </c>
      <c r="F131" s="205" t="s">
        <v>3358</v>
      </c>
      <c r="G131" s="202"/>
      <c r="H131" s="206">
        <v>0.308</v>
      </c>
      <c r="I131" s="207"/>
      <c r="J131" s="202"/>
      <c r="K131" s="202"/>
      <c r="L131" s="208"/>
      <c r="M131" s="209"/>
      <c r="N131" s="210"/>
      <c r="O131" s="210"/>
      <c r="P131" s="210"/>
      <c r="Q131" s="210"/>
      <c r="R131" s="210"/>
      <c r="S131" s="210"/>
      <c r="T131" s="211"/>
      <c r="AT131" s="212" t="s">
        <v>145</v>
      </c>
      <c r="AU131" s="212" t="s">
        <v>85</v>
      </c>
      <c r="AV131" s="13" t="s">
        <v>85</v>
      </c>
      <c r="AW131" s="13" t="s">
        <v>35</v>
      </c>
      <c r="AX131" s="13" t="s">
        <v>75</v>
      </c>
      <c r="AY131" s="212" t="s">
        <v>137</v>
      </c>
    </row>
    <row r="132" spans="2:51" s="14" customFormat="1" ht="11.25">
      <c r="B132" s="213"/>
      <c r="C132" s="214"/>
      <c r="D132" s="203" t="s">
        <v>145</v>
      </c>
      <c r="E132" s="215" t="s">
        <v>19</v>
      </c>
      <c r="F132" s="216" t="s">
        <v>147</v>
      </c>
      <c r="G132" s="214"/>
      <c r="H132" s="217">
        <v>0.9550000000000001</v>
      </c>
      <c r="I132" s="218"/>
      <c r="J132" s="214"/>
      <c r="K132" s="214"/>
      <c r="L132" s="219"/>
      <c r="M132" s="220"/>
      <c r="N132" s="221"/>
      <c r="O132" s="221"/>
      <c r="P132" s="221"/>
      <c r="Q132" s="221"/>
      <c r="R132" s="221"/>
      <c r="S132" s="221"/>
      <c r="T132" s="222"/>
      <c r="AT132" s="223" t="s">
        <v>145</v>
      </c>
      <c r="AU132" s="223" t="s">
        <v>85</v>
      </c>
      <c r="AV132" s="14" t="s">
        <v>144</v>
      </c>
      <c r="AW132" s="14" t="s">
        <v>35</v>
      </c>
      <c r="AX132" s="14" t="s">
        <v>83</v>
      </c>
      <c r="AY132" s="223" t="s">
        <v>137</v>
      </c>
    </row>
    <row r="133" spans="1:65" s="2" customFormat="1" ht="21.75" customHeight="1">
      <c r="A133" s="35"/>
      <c r="B133" s="36"/>
      <c r="C133" s="188" t="s">
        <v>161</v>
      </c>
      <c r="D133" s="188" t="s">
        <v>139</v>
      </c>
      <c r="E133" s="189" t="s">
        <v>3359</v>
      </c>
      <c r="F133" s="190" t="s">
        <v>3360</v>
      </c>
      <c r="G133" s="191" t="s">
        <v>177</v>
      </c>
      <c r="H133" s="192">
        <v>0.008</v>
      </c>
      <c r="I133" s="193"/>
      <c r="J133" s="194">
        <f>ROUND(I133*H133,2)</f>
        <v>0</v>
      </c>
      <c r="K133" s="190" t="s">
        <v>143</v>
      </c>
      <c r="L133" s="40"/>
      <c r="M133" s="195" t="s">
        <v>19</v>
      </c>
      <c r="N133" s="196" t="s">
        <v>46</v>
      </c>
      <c r="O133" s="65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9" t="s">
        <v>144</v>
      </c>
      <c r="AT133" s="199" t="s">
        <v>139</v>
      </c>
      <c r="AU133" s="199" t="s">
        <v>85</v>
      </c>
      <c r="AY133" s="18" t="s">
        <v>137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8" t="s">
        <v>83</v>
      </c>
      <c r="BK133" s="200">
        <f>ROUND(I133*H133,2)</f>
        <v>0</v>
      </c>
      <c r="BL133" s="18" t="s">
        <v>144</v>
      </c>
      <c r="BM133" s="199" t="s">
        <v>164</v>
      </c>
    </row>
    <row r="134" spans="2:51" s="15" customFormat="1" ht="11.25">
      <c r="B134" s="224"/>
      <c r="C134" s="225"/>
      <c r="D134" s="203" t="s">
        <v>145</v>
      </c>
      <c r="E134" s="226" t="s">
        <v>19</v>
      </c>
      <c r="F134" s="227" t="s">
        <v>3361</v>
      </c>
      <c r="G134" s="225"/>
      <c r="H134" s="226" t="s">
        <v>19</v>
      </c>
      <c r="I134" s="228"/>
      <c r="J134" s="225"/>
      <c r="K134" s="225"/>
      <c r="L134" s="229"/>
      <c r="M134" s="230"/>
      <c r="N134" s="231"/>
      <c r="O134" s="231"/>
      <c r="P134" s="231"/>
      <c r="Q134" s="231"/>
      <c r="R134" s="231"/>
      <c r="S134" s="231"/>
      <c r="T134" s="232"/>
      <c r="AT134" s="233" t="s">
        <v>145</v>
      </c>
      <c r="AU134" s="233" t="s">
        <v>85</v>
      </c>
      <c r="AV134" s="15" t="s">
        <v>83</v>
      </c>
      <c r="AW134" s="15" t="s">
        <v>35</v>
      </c>
      <c r="AX134" s="15" t="s">
        <v>75</v>
      </c>
      <c r="AY134" s="233" t="s">
        <v>137</v>
      </c>
    </row>
    <row r="135" spans="2:51" s="13" customFormat="1" ht="11.25">
      <c r="B135" s="201"/>
      <c r="C135" s="202"/>
      <c r="D135" s="203" t="s">
        <v>145</v>
      </c>
      <c r="E135" s="204" t="s">
        <v>19</v>
      </c>
      <c r="F135" s="205" t="s">
        <v>3362</v>
      </c>
      <c r="G135" s="202"/>
      <c r="H135" s="206">
        <v>0.008</v>
      </c>
      <c r="I135" s="207"/>
      <c r="J135" s="202"/>
      <c r="K135" s="202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145</v>
      </c>
      <c r="AU135" s="212" t="s">
        <v>85</v>
      </c>
      <c r="AV135" s="13" t="s">
        <v>85</v>
      </c>
      <c r="AW135" s="13" t="s">
        <v>35</v>
      </c>
      <c r="AX135" s="13" t="s">
        <v>75</v>
      </c>
      <c r="AY135" s="212" t="s">
        <v>137</v>
      </c>
    </row>
    <row r="136" spans="2:51" s="14" customFormat="1" ht="11.25">
      <c r="B136" s="213"/>
      <c r="C136" s="214"/>
      <c r="D136" s="203" t="s">
        <v>145</v>
      </c>
      <c r="E136" s="215" t="s">
        <v>19</v>
      </c>
      <c r="F136" s="216" t="s">
        <v>147</v>
      </c>
      <c r="G136" s="214"/>
      <c r="H136" s="217">
        <v>0.008</v>
      </c>
      <c r="I136" s="218"/>
      <c r="J136" s="214"/>
      <c r="K136" s="214"/>
      <c r="L136" s="219"/>
      <c r="M136" s="220"/>
      <c r="N136" s="221"/>
      <c r="O136" s="221"/>
      <c r="P136" s="221"/>
      <c r="Q136" s="221"/>
      <c r="R136" s="221"/>
      <c r="S136" s="221"/>
      <c r="T136" s="222"/>
      <c r="AT136" s="223" t="s">
        <v>145</v>
      </c>
      <c r="AU136" s="223" t="s">
        <v>85</v>
      </c>
      <c r="AV136" s="14" t="s">
        <v>144</v>
      </c>
      <c r="AW136" s="14" t="s">
        <v>35</v>
      </c>
      <c r="AX136" s="14" t="s">
        <v>83</v>
      </c>
      <c r="AY136" s="223" t="s">
        <v>137</v>
      </c>
    </row>
    <row r="137" spans="1:65" s="2" customFormat="1" ht="16.5" customHeight="1">
      <c r="A137" s="35"/>
      <c r="B137" s="36"/>
      <c r="C137" s="234" t="s">
        <v>154</v>
      </c>
      <c r="D137" s="234" t="s">
        <v>218</v>
      </c>
      <c r="E137" s="235" t="s">
        <v>3363</v>
      </c>
      <c r="F137" s="236" t="s">
        <v>3364</v>
      </c>
      <c r="G137" s="237" t="s">
        <v>177</v>
      </c>
      <c r="H137" s="238">
        <v>0.009</v>
      </c>
      <c r="I137" s="239"/>
      <c r="J137" s="240">
        <f>ROUND(I137*H137,2)</f>
        <v>0</v>
      </c>
      <c r="K137" s="236" t="s">
        <v>143</v>
      </c>
      <c r="L137" s="241"/>
      <c r="M137" s="242" t="s">
        <v>19</v>
      </c>
      <c r="N137" s="243" t="s">
        <v>46</v>
      </c>
      <c r="O137" s="65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9" t="s">
        <v>158</v>
      </c>
      <c r="AT137" s="199" t="s">
        <v>218</v>
      </c>
      <c r="AU137" s="199" t="s">
        <v>85</v>
      </c>
      <c r="AY137" s="18" t="s">
        <v>137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8" t="s">
        <v>83</v>
      </c>
      <c r="BK137" s="200">
        <f>ROUND(I137*H137,2)</f>
        <v>0</v>
      </c>
      <c r="BL137" s="18" t="s">
        <v>144</v>
      </c>
      <c r="BM137" s="199" t="s">
        <v>169</v>
      </c>
    </row>
    <row r="138" spans="2:51" s="13" customFormat="1" ht="11.25">
      <c r="B138" s="201"/>
      <c r="C138" s="202"/>
      <c r="D138" s="203" t="s">
        <v>145</v>
      </c>
      <c r="E138" s="204" t="s">
        <v>19</v>
      </c>
      <c r="F138" s="205" t="s">
        <v>3365</v>
      </c>
      <c r="G138" s="202"/>
      <c r="H138" s="206">
        <v>0.009</v>
      </c>
      <c r="I138" s="207"/>
      <c r="J138" s="202"/>
      <c r="K138" s="202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145</v>
      </c>
      <c r="AU138" s="212" t="s">
        <v>85</v>
      </c>
      <c r="AV138" s="13" t="s">
        <v>85</v>
      </c>
      <c r="AW138" s="13" t="s">
        <v>35</v>
      </c>
      <c r="AX138" s="13" t="s">
        <v>75</v>
      </c>
      <c r="AY138" s="212" t="s">
        <v>137</v>
      </c>
    </row>
    <row r="139" spans="2:51" s="14" customFormat="1" ht="11.25">
      <c r="B139" s="213"/>
      <c r="C139" s="214"/>
      <c r="D139" s="203" t="s">
        <v>145</v>
      </c>
      <c r="E139" s="215" t="s">
        <v>19</v>
      </c>
      <c r="F139" s="216" t="s">
        <v>147</v>
      </c>
      <c r="G139" s="214"/>
      <c r="H139" s="217">
        <v>0.009</v>
      </c>
      <c r="I139" s="218"/>
      <c r="J139" s="214"/>
      <c r="K139" s="214"/>
      <c r="L139" s="219"/>
      <c r="M139" s="220"/>
      <c r="N139" s="221"/>
      <c r="O139" s="221"/>
      <c r="P139" s="221"/>
      <c r="Q139" s="221"/>
      <c r="R139" s="221"/>
      <c r="S139" s="221"/>
      <c r="T139" s="222"/>
      <c r="AT139" s="223" t="s">
        <v>145</v>
      </c>
      <c r="AU139" s="223" t="s">
        <v>85</v>
      </c>
      <c r="AV139" s="14" t="s">
        <v>144</v>
      </c>
      <c r="AW139" s="14" t="s">
        <v>35</v>
      </c>
      <c r="AX139" s="14" t="s">
        <v>83</v>
      </c>
      <c r="AY139" s="223" t="s">
        <v>137</v>
      </c>
    </row>
    <row r="140" spans="1:65" s="2" customFormat="1" ht="21.75" customHeight="1">
      <c r="A140" s="35"/>
      <c r="B140" s="36"/>
      <c r="C140" s="188" t="s">
        <v>170</v>
      </c>
      <c r="D140" s="188" t="s">
        <v>139</v>
      </c>
      <c r="E140" s="189" t="s">
        <v>3366</v>
      </c>
      <c r="F140" s="190" t="s">
        <v>3367</v>
      </c>
      <c r="G140" s="191" t="s">
        <v>177</v>
      </c>
      <c r="H140" s="192">
        <v>0.906</v>
      </c>
      <c r="I140" s="193"/>
      <c r="J140" s="194">
        <f>ROUND(I140*H140,2)</f>
        <v>0</v>
      </c>
      <c r="K140" s="190" t="s">
        <v>143</v>
      </c>
      <c r="L140" s="40"/>
      <c r="M140" s="195" t="s">
        <v>19</v>
      </c>
      <c r="N140" s="196" t="s">
        <v>46</v>
      </c>
      <c r="O140" s="65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9" t="s">
        <v>144</v>
      </c>
      <c r="AT140" s="199" t="s">
        <v>139</v>
      </c>
      <c r="AU140" s="199" t="s">
        <v>85</v>
      </c>
      <c r="AY140" s="18" t="s">
        <v>137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8" t="s">
        <v>83</v>
      </c>
      <c r="BK140" s="200">
        <f>ROUND(I140*H140,2)</f>
        <v>0</v>
      </c>
      <c r="BL140" s="18" t="s">
        <v>144</v>
      </c>
      <c r="BM140" s="199" t="s">
        <v>173</v>
      </c>
    </row>
    <row r="141" spans="2:51" s="15" customFormat="1" ht="11.25">
      <c r="B141" s="224"/>
      <c r="C141" s="225"/>
      <c r="D141" s="203" t="s">
        <v>145</v>
      </c>
      <c r="E141" s="226" t="s">
        <v>19</v>
      </c>
      <c r="F141" s="227" t="s">
        <v>3368</v>
      </c>
      <c r="G141" s="225"/>
      <c r="H141" s="226" t="s">
        <v>19</v>
      </c>
      <c r="I141" s="228"/>
      <c r="J141" s="225"/>
      <c r="K141" s="225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145</v>
      </c>
      <c r="AU141" s="233" t="s">
        <v>85</v>
      </c>
      <c r="AV141" s="15" t="s">
        <v>83</v>
      </c>
      <c r="AW141" s="15" t="s">
        <v>35</v>
      </c>
      <c r="AX141" s="15" t="s">
        <v>75</v>
      </c>
      <c r="AY141" s="233" t="s">
        <v>137</v>
      </c>
    </row>
    <row r="142" spans="2:51" s="13" customFormat="1" ht="11.25">
      <c r="B142" s="201"/>
      <c r="C142" s="202"/>
      <c r="D142" s="203" t="s">
        <v>145</v>
      </c>
      <c r="E142" s="204" t="s">
        <v>19</v>
      </c>
      <c r="F142" s="205" t="s">
        <v>3369</v>
      </c>
      <c r="G142" s="202"/>
      <c r="H142" s="206">
        <v>0.185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145</v>
      </c>
      <c r="AU142" s="212" t="s">
        <v>85</v>
      </c>
      <c r="AV142" s="13" t="s">
        <v>85</v>
      </c>
      <c r="AW142" s="13" t="s">
        <v>35</v>
      </c>
      <c r="AX142" s="13" t="s">
        <v>75</v>
      </c>
      <c r="AY142" s="212" t="s">
        <v>137</v>
      </c>
    </row>
    <row r="143" spans="2:51" s="15" customFormat="1" ht="11.25">
      <c r="B143" s="224"/>
      <c r="C143" s="225"/>
      <c r="D143" s="203" t="s">
        <v>145</v>
      </c>
      <c r="E143" s="226" t="s">
        <v>19</v>
      </c>
      <c r="F143" s="227" t="s">
        <v>3370</v>
      </c>
      <c r="G143" s="225"/>
      <c r="H143" s="226" t="s">
        <v>19</v>
      </c>
      <c r="I143" s="228"/>
      <c r="J143" s="225"/>
      <c r="K143" s="225"/>
      <c r="L143" s="229"/>
      <c r="M143" s="230"/>
      <c r="N143" s="231"/>
      <c r="O143" s="231"/>
      <c r="P143" s="231"/>
      <c r="Q143" s="231"/>
      <c r="R143" s="231"/>
      <c r="S143" s="231"/>
      <c r="T143" s="232"/>
      <c r="AT143" s="233" t="s">
        <v>145</v>
      </c>
      <c r="AU143" s="233" t="s">
        <v>85</v>
      </c>
      <c r="AV143" s="15" t="s">
        <v>83</v>
      </c>
      <c r="AW143" s="15" t="s">
        <v>35</v>
      </c>
      <c r="AX143" s="15" t="s">
        <v>75</v>
      </c>
      <c r="AY143" s="233" t="s">
        <v>137</v>
      </c>
    </row>
    <row r="144" spans="2:51" s="13" customFormat="1" ht="11.25">
      <c r="B144" s="201"/>
      <c r="C144" s="202"/>
      <c r="D144" s="203" t="s">
        <v>145</v>
      </c>
      <c r="E144" s="204" t="s">
        <v>19</v>
      </c>
      <c r="F144" s="205" t="s">
        <v>3371</v>
      </c>
      <c r="G144" s="202"/>
      <c r="H144" s="206">
        <v>0.112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145</v>
      </c>
      <c r="AU144" s="212" t="s">
        <v>85</v>
      </c>
      <c r="AV144" s="13" t="s">
        <v>85</v>
      </c>
      <c r="AW144" s="13" t="s">
        <v>35</v>
      </c>
      <c r="AX144" s="13" t="s">
        <v>75</v>
      </c>
      <c r="AY144" s="212" t="s">
        <v>137</v>
      </c>
    </row>
    <row r="145" spans="2:51" s="15" customFormat="1" ht="11.25">
      <c r="B145" s="224"/>
      <c r="C145" s="225"/>
      <c r="D145" s="203" t="s">
        <v>145</v>
      </c>
      <c r="E145" s="226" t="s">
        <v>19</v>
      </c>
      <c r="F145" s="227" t="s">
        <v>3372</v>
      </c>
      <c r="G145" s="225"/>
      <c r="H145" s="226" t="s">
        <v>19</v>
      </c>
      <c r="I145" s="228"/>
      <c r="J145" s="225"/>
      <c r="K145" s="225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145</v>
      </c>
      <c r="AU145" s="233" t="s">
        <v>85</v>
      </c>
      <c r="AV145" s="15" t="s">
        <v>83</v>
      </c>
      <c r="AW145" s="15" t="s">
        <v>35</v>
      </c>
      <c r="AX145" s="15" t="s">
        <v>75</v>
      </c>
      <c r="AY145" s="233" t="s">
        <v>137</v>
      </c>
    </row>
    <row r="146" spans="2:51" s="13" customFormat="1" ht="11.25">
      <c r="B146" s="201"/>
      <c r="C146" s="202"/>
      <c r="D146" s="203" t="s">
        <v>145</v>
      </c>
      <c r="E146" s="204" t="s">
        <v>19</v>
      </c>
      <c r="F146" s="205" t="s">
        <v>3373</v>
      </c>
      <c r="G146" s="202"/>
      <c r="H146" s="206">
        <v>0.123</v>
      </c>
      <c r="I146" s="207"/>
      <c r="J146" s="202"/>
      <c r="K146" s="202"/>
      <c r="L146" s="208"/>
      <c r="M146" s="209"/>
      <c r="N146" s="210"/>
      <c r="O146" s="210"/>
      <c r="P146" s="210"/>
      <c r="Q146" s="210"/>
      <c r="R146" s="210"/>
      <c r="S146" s="210"/>
      <c r="T146" s="211"/>
      <c r="AT146" s="212" t="s">
        <v>145</v>
      </c>
      <c r="AU146" s="212" t="s">
        <v>85</v>
      </c>
      <c r="AV146" s="13" t="s">
        <v>85</v>
      </c>
      <c r="AW146" s="13" t="s">
        <v>35</v>
      </c>
      <c r="AX146" s="13" t="s">
        <v>75</v>
      </c>
      <c r="AY146" s="212" t="s">
        <v>137</v>
      </c>
    </row>
    <row r="147" spans="2:51" s="15" customFormat="1" ht="11.25">
      <c r="B147" s="224"/>
      <c r="C147" s="225"/>
      <c r="D147" s="203" t="s">
        <v>145</v>
      </c>
      <c r="E147" s="226" t="s">
        <v>19</v>
      </c>
      <c r="F147" s="227" t="s">
        <v>3374</v>
      </c>
      <c r="G147" s="225"/>
      <c r="H147" s="226" t="s">
        <v>19</v>
      </c>
      <c r="I147" s="228"/>
      <c r="J147" s="225"/>
      <c r="K147" s="225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145</v>
      </c>
      <c r="AU147" s="233" t="s">
        <v>85</v>
      </c>
      <c r="AV147" s="15" t="s">
        <v>83</v>
      </c>
      <c r="AW147" s="15" t="s">
        <v>35</v>
      </c>
      <c r="AX147" s="15" t="s">
        <v>75</v>
      </c>
      <c r="AY147" s="233" t="s">
        <v>137</v>
      </c>
    </row>
    <row r="148" spans="2:51" s="13" customFormat="1" ht="11.25">
      <c r="B148" s="201"/>
      <c r="C148" s="202"/>
      <c r="D148" s="203" t="s">
        <v>145</v>
      </c>
      <c r="E148" s="204" t="s">
        <v>19</v>
      </c>
      <c r="F148" s="205" t="s">
        <v>3375</v>
      </c>
      <c r="G148" s="202"/>
      <c r="H148" s="206">
        <v>0.148</v>
      </c>
      <c r="I148" s="207"/>
      <c r="J148" s="202"/>
      <c r="K148" s="202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145</v>
      </c>
      <c r="AU148" s="212" t="s">
        <v>85</v>
      </c>
      <c r="AV148" s="13" t="s">
        <v>85</v>
      </c>
      <c r="AW148" s="13" t="s">
        <v>35</v>
      </c>
      <c r="AX148" s="13" t="s">
        <v>75</v>
      </c>
      <c r="AY148" s="212" t="s">
        <v>137</v>
      </c>
    </row>
    <row r="149" spans="2:51" s="15" customFormat="1" ht="11.25">
      <c r="B149" s="224"/>
      <c r="C149" s="225"/>
      <c r="D149" s="203" t="s">
        <v>145</v>
      </c>
      <c r="E149" s="226" t="s">
        <v>19</v>
      </c>
      <c r="F149" s="227" t="s">
        <v>3376</v>
      </c>
      <c r="G149" s="225"/>
      <c r="H149" s="226" t="s">
        <v>19</v>
      </c>
      <c r="I149" s="228"/>
      <c r="J149" s="225"/>
      <c r="K149" s="225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145</v>
      </c>
      <c r="AU149" s="233" t="s">
        <v>85</v>
      </c>
      <c r="AV149" s="15" t="s">
        <v>83</v>
      </c>
      <c r="AW149" s="15" t="s">
        <v>35</v>
      </c>
      <c r="AX149" s="15" t="s">
        <v>75</v>
      </c>
      <c r="AY149" s="233" t="s">
        <v>137</v>
      </c>
    </row>
    <row r="150" spans="2:51" s="13" customFormat="1" ht="11.25">
      <c r="B150" s="201"/>
      <c r="C150" s="202"/>
      <c r="D150" s="203" t="s">
        <v>145</v>
      </c>
      <c r="E150" s="204" t="s">
        <v>19</v>
      </c>
      <c r="F150" s="205" t="s">
        <v>3373</v>
      </c>
      <c r="G150" s="202"/>
      <c r="H150" s="206">
        <v>0.123</v>
      </c>
      <c r="I150" s="207"/>
      <c r="J150" s="202"/>
      <c r="K150" s="202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145</v>
      </c>
      <c r="AU150" s="212" t="s">
        <v>85</v>
      </c>
      <c r="AV150" s="13" t="s">
        <v>85</v>
      </c>
      <c r="AW150" s="13" t="s">
        <v>35</v>
      </c>
      <c r="AX150" s="13" t="s">
        <v>75</v>
      </c>
      <c r="AY150" s="212" t="s">
        <v>137</v>
      </c>
    </row>
    <row r="151" spans="2:51" s="15" customFormat="1" ht="11.25">
      <c r="B151" s="224"/>
      <c r="C151" s="225"/>
      <c r="D151" s="203" t="s">
        <v>145</v>
      </c>
      <c r="E151" s="226" t="s">
        <v>19</v>
      </c>
      <c r="F151" s="227" t="s">
        <v>3377</v>
      </c>
      <c r="G151" s="225"/>
      <c r="H151" s="226" t="s">
        <v>19</v>
      </c>
      <c r="I151" s="228"/>
      <c r="J151" s="225"/>
      <c r="K151" s="225"/>
      <c r="L151" s="229"/>
      <c r="M151" s="230"/>
      <c r="N151" s="231"/>
      <c r="O151" s="231"/>
      <c r="P151" s="231"/>
      <c r="Q151" s="231"/>
      <c r="R151" s="231"/>
      <c r="S151" s="231"/>
      <c r="T151" s="232"/>
      <c r="AT151" s="233" t="s">
        <v>145</v>
      </c>
      <c r="AU151" s="233" t="s">
        <v>85</v>
      </c>
      <c r="AV151" s="15" t="s">
        <v>83</v>
      </c>
      <c r="AW151" s="15" t="s">
        <v>35</v>
      </c>
      <c r="AX151" s="15" t="s">
        <v>75</v>
      </c>
      <c r="AY151" s="233" t="s">
        <v>137</v>
      </c>
    </row>
    <row r="152" spans="2:51" s="13" customFormat="1" ht="11.25">
      <c r="B152" s="201"/>
      <c r="C152" s="202"/>
      <c r="D152" s="203" t="s">
        <v>145</v>
      </c>
      <c r="E152" s="204" t="s">
        <v>19</v>
      </c>
      <c r="F152" s="205" t="s">
        <v>3378</v>
      </c>
      <c r="G152" s="202"/>
      <c r="H152" s="206">
        <v>0.215</v>
      </c>
      <c r="I152" s="207"/>
      <c r="J152" s="202"/>
      <c r="K152" s="202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145</v>
      </c>
      <c r="AU152" s="212" t="s">
        <v>85</v>
      </c>
      <c r="AV152" s="13" t="s">
        <v>85</v>
      </c>
      <c r="AW152" s="13" t="s">
        <v>35</v>
      </c>
      <c r="AX152" s="13" t="s">
        <v>75</v>
      </c>
      <c r="AY152" s="212" t="s">
        <v>137</v>
      </c>
    </row>
    <row r="153" spans="2:51" s="14" customFormat="1" ht="11.25">
      <c r="B153" s="213"/>
      <c r="C153" s="214"/>
      <c r="D153" s="203" t="s">
        <v>145</v>
      </c>
      <c r="E153" s="215" t="s">
        <v>19</v>
      </c>
      <c r="F153" s="216" t="s">
        <v>147</v>
      </c>
      <c r="G153" s="214"/>
      <c r="H153" s="217">
        <v>0.9059999999999999</v>
      </c>
      <c r="I153" s="218"/>
      <c r="J153" s="214"/>
      <c r="K153" s="214"/>
      <c r="L153" s="219"/>
      <c r="M153" s="220"/>
      <c r="N153" s="221"/>
      <c r="O153" s="221"/>
      <c r="P153" s="221"/>
      <c r="Q153" s="221"/>
      <c r="R153" s="221"/>
      <c r="S153" s="221"/>
      <c r="T153" s="222"/>
      <c r="AT153" s="223" t="s">
        <v>145</v>
      </c>
      <c r="AU153" s="223" t="s">
        <v>85</v>
      </c>
      <c r="AV153" s="14" t="s">
        <v>144</v>
      </c>
      <c r="AW153" s="14" t="s">
        <v>35</v>
      </c>
      <c r="AX153" s="14" t="s">
        <v>83</v>
      </c>
      <c r="AY153" s="223" t="s">
        <v>137</v>
      </c>
    </row>
    <row r="154" spans="1:65" s="2" customFormat="1" ht="16.5" customHeight="1">
      <c r="A154" s="35"/>
      <c r="B154" s="36"/>
      <c r="C154" s="234" t="s">
        <v>158</v>
      </c>
      <c r="D154" s="234" t="s">
        <v>218</v>
      </c>
      <c r="E154" s="235" t="s">
        <v>3379</v>
      </c>
      <c r="F154" s="236" t="s">
        <v>3380</v>
      </c>
      <c r="G154" s="237" t="s">
        <v>177</v>
      </c>
      <c r="H154" s="238">
        <v>0.2</v>
      </c>
      <c r="I154" s="239"/>
      <c r="J154" s="240">
        <f aca="true" t="shared" si="0" ref="J154:J159">ROUND(I154*H154,2)</f>
        <v>0</v>
      </c>
      <c r="K154" s="236" t="s">
        <v>143</v>
      </c>
      <c r="L154" s="241"/>
      <c r="M154" s="242" t="s">
        <v>19</v>
      </c>
      <c r="N154" s="243" t="s">
        <v>46</v>
      </c>
      <c r="O154" s="65"/>
      <c r="P154" s="197">
        <f aca="true" t="shared" si="1" ref="P154:P159">O154*H154</f>
        <v>0</v>
      </c>
      <c r="Q154" s="197">
        <v>0</v>
      </c>
      <c r="R154" s="197">
        <f aca="true" t="shared" si="2" ref="R154:R159">Q154*H154</f>
        <v>0</v>
      </c>
      <c r="S154" s="197">
        <v>0</v>
      </c>
      <c r="T154" s="198">
        <f aca="true" t="shared" si="3" ref="T154:T159"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9" t="s">
        <v>158</v>
      </c>
      <c r="AT154" s="199" t="s">
        <v>218</v>
      </c>
      <c r="AU154" s="199" t="s">
        <v>85</v>
      </c>
      <c r="AY154" s="18" t="s">
        <v>137</v>
      </c>
      <c r="BE154" s="200">
        <f aca="true" t="shared" si="4" ref="BE154:BE159">IF(N154="základní",J154,0)</f>
        <v>0</v>
      </c>
      <c r="BF154" s="200">
        <f aca="true" t="shared" si="5" ref="BF154:BF159">IF(N154="snížená",J154,0)</f>
        <v>0</v>
      </c>
      <c r="BG154" s="200">
        <f aca="true" t="shared" si="6" ref="BG154:BG159">IF(N154="zákl. přenesená",J154,0)</f>
        <v>0</v>
      </c>
      <c r="BH154" s="200">
        <f aca="true" t="shared" si="7" ref="BH154:BH159">IF(N154="sníž. přenesená",J154,0)</f>
        <v>0</v>
      </c>
      <c r="BI154" s="200">
        <f aca="true" t="shared" si="8" ref="BI154:BI159">IF(N154="nulová",J154,0)</f>
        <v>0</v>
      </c>
      <c r="BJ154" s="18" t="s">
        <v>83</v>
      </c>
      <c r="BK154" s="200">
        <f aca="true" t="shared" si="9" ref="BK154:BK159">ROUND(I154*H154,2)</f>
        <v>0</v>
      </c>
      <c r="BL154" s="18" t="s">
        <v>144</v>
      </c>
      <c r="BM154" s="199" t="s">
        <v>178</v>
      </c>
    </row>
    <row r="155" spans="1:65" s="2" customFormat="1" ht="16.5" customHeight="1">
      <c r="A155" s="35"/>
      <c r="B155" s="36"/>
      <c r="C155" s="234" t="s">
        <v>181</v>
      </c>
      <c r="D155" s="234" t="s">
        <v>218</v>
      </c>
      <c r="E155" s="235" t="s">
        <v>2369</v>
      </c>
      <c r="F155" s="236" t="s">
        <v>2370</v>
      </c>
      <c r="G155" s="237" t="s">
        <v>177</v>
      </c>
      <c r="H155" s="238">
        <v>0.121</v>
      </c>
      <c r="I155" s="239"/>
      <c r="J155" s="240">
        <f t="shared" si="0"/>
        <v>0</v>
      </c>
      <c r="K155" s="236" t="s">
        <v>143</v>
      </c>
      <c r="L155" s="241"/>
      <c r="M155" s="242" t="s">
        <v>19</v>
      </c>
      <c r="N155" s="243" t="s">
        <v>46</v>
      </c>
      <c r="O155" s="65"/>
      <c r="P155" s="197">
        <f t="shared" si="1"/>
        <v>0</v>
      </c>
      <c r="Q155" s="197">
        <v>0</v>
      </c>
      <c r="R155" s="197">
        <f t="shared" si="2"/>
        <v>0</v>
      </c>
      <c r="S155" s="197">
        <v>0</v>
      </c>
      <c r="T155" s="198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9" t="s">
        <v>158</v>
      </c>
      <c r="AT155" s="199" t="s">
        <v>218</v>
      </c>
      <c r="AU155" s="199" t="s">
        <v>85</v>
      </c>
      <c r="AY155" s="18" t="s">
        <v>137</v>
      </c>
      <c r="BE155" s="200">
        <f t="shared" si="4"/>
        <v>0</v>
      </c>
      <c r="BF155" s="200">
        <f t="shared" si="5"/>
        <v>0</v>
      </c>
      <c r="BG155" s="200">
        <f t="shared" si="6"/>
        <v>0</v>
      </c>
      <c r="BH155" s="200">
        <f t="shared" si="7"/>
        <v>0</v>
      </c>
      <c r="BI155" s="200">
        <f t="shared" si="8"/>
        <v>0</v>
      </c>
      <c r="BJ155" s="18" t="s">
        <v>83</v>
      </c>
      <c r="BK155" s="200">
        <f t="shared" si="9"/>
        <v>0</v>
      </c>
      <c r="BL155" s="18" t="s">
        <v>144</v>
      </c>
      <c r="BM155" s="199" t="s">
        <v>182</v>
      </c>
    </row>
    <row r="156" spans="1:65" s="2" customFormat="1" ht="16.5" customHeight="1">
      <c r="A156" s="35"/>
      <c r="B156" s="36"/>
      <c r="C156" s="234" t="s">
        <v>164</v>
      </c>
      <c r="D156" s="234" t="s">
        <v>218</v>
      </c>
      <c r="E156" s="235" t="s">
        <v>609</v>
      </c>
      <c r="F156" s="236" t="s">
        <v>610</v>
      </c>
      <c r="G156" s="237" t="s">
        <v>177</v>
      </c>
      <c r="H156" s="238">
        <v>0.16</v>
      </c>
      <c r="I156" s="239"/>
      <c r="J156" s="240">
        <f t="shared" si="0"/>
        <v>0</v>
      </c>
      <c r="K156" s="236" t="s">
        <v>143</v>
      </c>
      <c r="L156" s="241"/>
      <c r="M156" s="242" t="s">
        <v>19</v>
      </c>
      <c r="N156" s="243" t="s">
        <v>46</v>
      </c>
      <c r="O156" s="65"/>
      <c r="P156" s="197">
        <f t="shared" si="1"/>
        <v>0</v>
      </c>
      <c r="Q156" s="197">
        <v>0</v>
      </c>
      <c r="R156" s="197">
        <f t="shared" si="2"/>
        <v>0</v>
      </c>
      <c r="S156" s="197">
        <v>0</v>
      </c>
      <c r="T156" s="198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9" t="s">
        <v>158</v>
      </c>
      <c r="AT156" s="199" t="s">
        <v>218</v>
      </c>
      <c r="AU156" s="199" t="s">
        <v>85</v>
      </c>
      <c r="AY156" s="18" t="s">
        <v>137</v>
      </c>
      <c r="BE156" s="200">
        <f t="shared" si="4"/>
        <v>0</v>
      </c>
      <c r="BF156" s="200">
        <f t="shared" si="5"/>
        <v>0</v>
      </c>
      <c r="BG156" s="200">
        <f t="shared" si="6"/>
        <v>0</v>
      </c>
      <c r="BH156" s="200">
        <f t="shared" si="7"/>
        <v>0</v>
      </c>
      <c r="BI156" s="200">
        <f t="shared" si="8"/>
        <v>0</v>
      </c>
      <c r="BJ156" s="18" t="s">
        <v>83</v>
      </c>
      <c r="BK156" s="200">
        <f t="shared" si="9"/>
        <v>0</v>
      </c>
      <c r="BL156" s="18" t="s">
        <v>144</v>
      </c>
      <c r="BM156" s="199" t="s">
        <v>186</v>
      </c>
    </row>
    <row r="157" spans="1:65" s="2" customFormat="1" ht="16.5" customHeight="1">
      <c r="A157" s="35"/>
      <c r="B157" s="36"/>
      <c r="C157" s="234" t="s">
        <v>190</v>
      </c>
      <c r="D157" s="234" t="s">
        <v>218</v>
      </c>
      <c r="E157" s="235" t="s">
        <v>3381</v>
      </c>
      <c r="F157" s="236" t="s">
        <v>3382</v>
      </c>
      <c r="G157" s="237" t="s">
        <v>177</v>
      </c>
      <c r="H157" s="238">
        <v>0.266</v>
      </c>
      <c r="I157" s="239"/>
      <c r="J157" s="240">
        <f t="shared" si="0"/>
        <v>0</v>
      </c>
      <c r="K157" s="236" t="s">
        <v>143</v>
      </c>
      <c r="L157" s="241"/>
      <c r="M157" s="242" t="s">
        <v>19</v>
      </c>
      <c r="N157" s="243" t="s">
        <v>46</v>
      </c>
      <c r="O157" s="65"/>
      <c r="P157" s="197">
        <f t="shared" si="1"/>
        <v>0</v>
      </c>
      <c r="Q157" s="197">
        <v>0</v>
      </c>
      <c r="R157" s="197">
        <f t="shared" si="2"/>
        <v>0</v>
      </c>
      <c r="S157" s="197">
        <v>0</v>
      </c>
      <c r="T157" s="198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9" t="s">
        <v>158</v>
      </c>
      <c r="AT157" s="199" t="s">
        <v>218</v>
      </c>
      <c r="AU157" s="199" t="s">
        <v>85</v>
      </c>
      <c r="AY157" s="18" t="s">
        <v>137</v>
      </c>
      <c r="BE157" s="200">
        <f t="shared" si="4"/>
        <v>0</v>
      </c>
      <c r="BF157" s="200">
        <f t="shared" si="5"/>
        <v>0</v>
      </c>
      <c r="BG157" s="200">
        <f t="shared" si="6"/>
        <v>0</v>
      </c>
      <c r="BH157" s="200">
        <f t="shared" si="7"/>
        <v>0</v>
      </c>
      <c r="BI157" s="200">
        <f t="shared" si="8"/>
        <v>0</v>
      </c>
      <c r="BJ157" s="18" t="s">
        <v>83</v>
      </c>
      <c r="BK157" s="200">
        <f t="shared" si="9"/>
        <v>0</v>
      </c>
      <c r="BL157" s="18" t="s">
        <v>144</v>
      </c>
      <c r="BM157" s="199" t="s">
        <v>193</v>
      </c>
    </row>
    <row r="158" spans="1:65" s="2" customFormat="1" ht="16.5" customHeight="1">
      <c r="A158" s="35"/>
      <c r="B158" s="36"/>
      <c r="C158" s="234" t="s">
        <v>169</v>
      </c>
      <c r="D158" s="234" t="s">
        <v>218</v>
      </c>
      <c r="E158" s="235" t="s">
        <v>3383</v>
      </c>
      <c r="F158" s="236" t="s">
        <v>3384</v>
      </c>
      <c r="G158" s="237" t="s">
        <v>177</v>
      </c>
      <c r="H158" s="238">
        <v>0.232</v>
      </c>
      <c r="I158" s="239"/>
      <c r="J158" s="240">
        <f t="shared" si="0"/>
        <v>0</v>
      </c>
      <c r="K158" s="236" t="s">
        <v>143</v>
      </c>
      <c r="L158" s="241"/>
      <c r="M158" s="242" t="s">
        <v>19</v>
      </c>
      <c r="N158" s="243" t="s">
        <v>46</v>
      </c>
      <c r="O158" s="65"/>
      <c r="P158" s="197">
        <f t="shared" si="1"/>
        <v>0</v>
      </c>
      <c r="Q158" s="197">
        <v>0</v>
      </c>
      <c r="R158" s="197">
        <f t="shared" si="2"/>
        <v>0</v>
      </c>
      <c r="S158" s="197">
        <v>0</v>
      </c>
      <c r="T158" s="198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9" t="s">
        <v>158</v>
      </c>
      <c r="AT158" s="199" t="s">
        <v>218</v>
      </c>
      <c r="AU158" s="199" t="s">
        <v>85</v>
      </c>
      <c r="AY158" s="18" t="s">
        <v>137</v>
      </c>
      <c r="BE158" s="200">
        <f t="shared" si="4"/>
        <v>0</v>
      </c>
      <c r="BF158" s="200">
        <f t="shared" si="5"/>
        <v>0</v>
      </c>
      <c r="BG158" s="200">
        <f t="shared" si="6"/>
        <v>0</v>
      </c>
      <c r="BH158" s="200">
        <f t="shared" si="7"/>
        <v>0</v>
      </c>
      <c r="BI158" s="200">
        <f t="shared" si="8"/>
        <v>0</v>
      </c>
      <c r="BJ158" s="18" t="s">
        <v>83</v>
      </c>
      <c r="BK158" s="200">
        <f t="shared" si="9"/>
        <v>0</v>
      </c>
      <c r="BL158" s="18" t="s">
        <v>144</v>
      </c>
      <c r="BM158" s="199" t="s">
        <v>197</v>
      </c>
    </row>
    <row r="159" spans="1:65" s="2" customFormat="1" ht="21.75" customHeight="1">
      <c r="A159" s="35"/>
      <c r="B159" s="36"/>
      <c r="C159" s="188" t="s">
        <v>198</v>
      </c>
      <c r="D159" s="188" t="s">
        <v>139</v>
      </c>
      <c r="E159" s="189" t="s">
        <v>3385</v>
      </c>
      <c r="F159" s="190" t="s">
        <v>3386</v>
      </c>
      <c r="G159" s="191" t="s">
        <v>216</v>
      </c>
      <c r="H159" s="192">
        <v>0.535</v>
      </c>
      <c r="I159" s="193"/>
      <c r="J159" s="194">
        <f t="shared" si="0"/>
        <v>0</v>
      </c>
      <c r="K159" s="190" t="s">
        <v>143</v>
      </c>
      <c r="L159" s="40"/>
      <c r="M159" s="195" t="s">
        <v>19</v>
      </c>
      <c r="N159" s="196" t="s">
        <v>46</v>
      </c>
      <c r="O159" s="65"/>
      <c r="P159" s="197">
        <f t="shared" si="1"/>
        <v>0</v>
      </c>
      <c r="Q159" s="197">
        <v>0</v>
      </c>
      <c r="R159" s="197">
        <f t="shared" si="2"/>
        <v>0</v>
      </c>
      <c r="S159" s="197">
        <v>0</v>
      </c>
      <c r="T159" s="198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9" t="s">
        <v>144</v>
      </c>
      <c r="AT159" s="199" t="s">
        <v>139</v>
      </c>
      <c r="AU159" s="199" t="s">
        <v>85</v>
      </c>
      <c r="AY159" s="18" t="s">
        <v>137</v>
      </c>
      <c r="BE159" s="200">
        <f t="shared" si="4"/>
        <v>0</v>
      </c>
      <c r="BF159" s="200">
        <f t="shared" si="5"/>
        <v>0</v>
      </c>
      <c r="BG159" s="200">
        <f t="shared" si="6"/>
        <v>0</v>
      </c>
      <c r="BH159" s="200">
        <f t="shared" si="7"/>
        <v>0</v>
      </c>
      <c r="BI159" s="200">
        <f t="shared" si="8"/>
        <v>0</v>
      </c>
      <c r="BJ159" s="18" t="s">
        <v>83</v>
      </c>
      <c r="BK159" s="200">
        <f t="shared" si="9"/>
        <v>0</v>
      </c>
      <c r="BL159" s="18" t="s">
        <v>144</v>
      </c>
      <c r="BM159" s="199" t="s">
        <v>201</v>
      </c>
    </row>
    <row r="160" spans="2:51" s="15" customFormat="1" ht="11.25">
      <c r="B160" s="224"/>
      <c r="C160" s="225"/>
      <c r="D160" s="203" t="s">
        <v>145</v>
      </c>
      <c r="E160" s="226" t="s">
        <v>19</v>
      </c>
      <c r="F160" s="227" t="s">
        <v>688</v>
      </c>
      <c r="G160" s="225"/>
      <c r="H160" s="226" t="s">
        <v>19</v>
      </c>
      <c r="I160" s="228"/>
      <c r="J160" s="225"/>
      <c r="K160" s="225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145</v>
      </c>
      <c r="AU160" s="233" t="s">
        <v>85</v>
      </c>
      <c r="AV160" s="15" t="s">
        <v>83</v>
      </c>
      <c r="AW160" s="15" t="s">
        <v>35</v>
      </c>
      <c r="AX160" s="15" t="s">
        <v>75</v>
      </c>
      <c r="AY160" s="233" t="s">
        <v>137</v>
      </c>
    </row>
    <row r="161" spans="2:51" s="13" customFormat="1" ht="11.25">
      <c r="B161" s="201"/>
      <c r="C161" s="202"/>
      <c r="D161" s="203" t="s">
        <v>145</v>
      </c>
      <c r="E161" s="204" t="s">
        <v>19</v>
      </c>
      <c r="F161" s="205" t="s">
        <v>3387</v>
      </c>
      <c r="G161" s="202"/>
      <c r="H161" s="206">
        <v>0.535</v>
      </c>
      <c r="I161" s="207"/>
      <c r="J161" s="202"/>
      <c r="K161" s="202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145</v>
      </c>
      <c r="AU161" s="212" t="s">
        <v>85</v>
      </c>
      <c r="AV161" s="13" t="s">
        <v>85</v>
      </c>
      <c r="AW161" s="13" t="s">
        <v>35</v>
      </c>
      <c r="AX161" s="13" t="s">
        <v>75</v>
      </c>
      <c r="AY161" s="212" t="s">
        <v>137</v>
      </c>
    </row>
    <row r="162" spans="2:51" s="14" customFormat="1" ht="11.25">
      <c r="B162" s="213"/>
      <c r="C162" s="214"/>
      <c r="D162" s="203" t="s">
        <v>145</v>
      </c>
      <c r="E162" s="215" t="s">
        <v>19</v>
      </c>
      <c r="F162" s="216" t="s">
        <v>147</v>
      </c>
      <c r="G162" s="214"/>
      <c r="H162" s="217">
        <v>0.535</v>
      </c>
      <c r="I162" s="218"/>
      <c r="J162" s="214"/>
      <c r="K162" s="214"/>
      <c r="L162" s="219"/>
      <c r="M162" s="220"/>
      <c r="N162" s="221"/>
      <c r="O162" s="221"/>
      <c r="P162" s="221"/>
      <c r="Q162" s="221"/>
      <c r="R162" s="221"/>
      <c r="S162" s="221"/>
      <c r="T162" s="222"/>
      <c r="AT162" s="223" t="s">
        <v>145</v>
      </c>
      <c r="AU162" s="223" t="s">
        <v>85</v>
      </c>
      <c r="AV162" s="14" t="s">
        <v>144</v>
      </c>
      <c r="AW162" s="14" t="s">
        <v>35</v>
      </c>
      <c r="AX162" s="14" t="s">
        <v>83</v>
      </c>
      <c r="AY162" s="223" t="s">
        <v>137</v>
      </c>
    </row>
    <row r="163" spans="1:65" s="2" customFormat="1" ht="21.75" customHeight="1">
      <c r="A163" s="35"/>
      <c r="B163" s="36"/>
      <c r="C163" s="188" t="s">
        <v>173</v>
      </c>
      <c r="D163" s="188" t="s">
        <v>139</v>
      </c>
      <c r="E163" s="189" t="s">
        <v>3388</v>
      </c>
      <c r="F163" s="190" t="s">
        <v>3389</v>
      </c>
      <c r="G163" s="191" t="s">
        <v>216</v>
      </c>
      <c r="H163" s="192">
        <v>1.818</v>
      </c>
      <c r="I163" s="193"/>
      <c r="J163" s="194">
        <f>ROUND(I163*H163,2)</f>
        <v>0</v>
      </c>
      <c r="K163" s="190" t="s">
        <v>143</v>
      </c>
      <c r="L163" s="40"/>
      <c r="M163" s="195" t="s">
        <v>19</v>
      </c>
      <c r="N163" s="196" t="s">
        <v>46</v>
      </c>
      <c r="O163" s="65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9" t="s">
        <v>144</v>
      </c>
      <c r="AT163" s="199" t="s">
        <v>139</v>
      </c>
      <c r="AU163" s="199" t="s">
        <v>85</v>
      </c>
      <c r="AY163" s="18" t="s">
        <v>137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8" t="s">
        <v>83</v>
      </c>
      <c r="BK163" s="200">
        <f>ROUND(I163*H163,2)</f>
        <v>0</v>
      </c>
      <c r="BL163" s="18" t="s">
        <v>144</v>
      </c>
      <c r="BM163" s="199" t="s">
        <v>203</v>
      </c>
    </row>
    <row r="164" spans="2:51" s="15" customFormat="1" ht="11.25">
      <c r="B164" s="224"/>
      <c r="C164" s="225"/>
      <c r="D164" s="203" t="s">
        <v>145</v>
      </c>
      <c r="E164" s="226" t="s">
        <v>19</v>
      </c>
      <c r="F164" s="227" t="s">
        <v>688</v>
      </c>
      <c r="G164" s="225"/>
      <c r="H164" s="226" t="s">
        <v>19</v>
      </c>
      <c r="I164" s="228"/>
      <c r="J164" s="225"/>
      <c r="K164" s="225"/>
      <c r="L164" s="229"/>
      <c r="M164" s="230"/>
      <c r="N164" s="231"/>
      <c r="O164" s="231"/>
      <c r="P164" s="231"/>
      <c r="Q164" s="231"/>
      <c r="R164" s="231"/>
      <c r="S164" s="231"/>
      <c r="T164" s="232"/>
      <c r="AT164" s="233" t="s">
        <v>145</v>
      </c>
      <c r="AU164" s="233" t="s">
        <v>85</v>
      </c>
      <c r="AV164" s="15" t="s">
        <v>83</v>
      </c>
      <c r="AW164" s="15" t="s">
        <v>35</v>
      </c>
      <c r="AX164" s="15" t="s">
        <v>75</v>
      </c>
      <c r="AY164" s="233" t="s">
        <v>137</v>
      </c>
    </row>
    <row r="165" spans="2:51" s="13" customFormat="1" ht="11.25">
      <c r="B165" s="201"/>
      <c r="C165" s="202"/>
      <c r="D165" s="203" t="s">
        <v>145</v>
      </c>
      <c r="E165" s="204" t="s">
        <v>19</v>
      </c>
      <c r="F165" s="205" t="s">
        <v>3390</v>
      </c>
      <c r="G165" s="202"/>
      <c r="H165" s="206">
        <v>1.818</v>
      </c>
      <c r="I165" s="207"/>
      <c r="J165" s="202"/>
      <c r="K165" s="202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145</v>
      </c>
      <c r="AU165" s="212" t="s">
        <v>85</v>
      </c>
      <c r="AV165" s="13" t="s">
        <v>85</v>
      </c>
      <c r="AW165" s="13" t="s">
        <v>35</v>
      </c>
      <c r="AX165" s="13" t="s">
        <v>75</v>
      </c>
      <c r="AY165" s="212" t="s">
        <v>137</v>
      </c>
    </row>
    <row r="166" spans="2:51" s="14" customFormat="1" ht="11.25">
      <c r="B166" s="213"/>
      <c r="C166" s="214"/>
      <c r="D166" s="203" t="s">
        <v>145</v>
      </c>
      <c r="E166" s="215" t="s">
        <v>19</v>
      </c>
      <c r="F166" s="216" t="s">
        <v>147</v>
      </c>
      <c r="G166" s="214"/>
      <c r="H166" s="217">
        <v>1.818</v>
      </c>
      <c r="I166" s="218"/>
      <c r="J166" s="214"/>
      <c r="K166" s="214"/>
      <c r="L166" s="219"/>
      <c r="M166" s="220"/>
      <c r="N166" s="221"/>
      <c r="O166" s="221"/>
      <c r="P166" s="221"/>
      <c r="Q166" s="221"/>
      <c r="R166" s="221"/>
      <c r="S166" s="221"/>
      <c r="T166" s="222"/>
      <c r="AT166" s="223" t="s">
        <v>145</v>
      </c>
      <c r="AU166" s="223" t="s">
        <v>85</v>
      </c>
      <c r="AV166" s="14" t="s">
        <v>144</v>
      </c>
      <c r="AW166" s="14" t="s">
        <v>35</v>
      </c>
      <c r="AX166" s="14" t="s">
        <v>83</v>
      </c>
      <c r="AY166" s="223" t="s">
        <v>137</v>
      </c>
    </row>
    <row r="167" spans="1:65" s="2" customFormat="1" ht="21.75" customHeight="1">
      <c r="A167" s="35"/>
      <c r="B167" s="36"/>
      <c r="C167" s="188" t="s">
        <v>8</v>
      </c>
      <c r="D167" s="188" t="s">
        <v>139</v>
      </c>
      <c r="E167" s="189" t="s">
        <v>506</v>
      </c>
      <c r="F167" s="190" t="s">
        <v>507</v>
      </c>
      <c r="G167" s="191" t="s">
        <v>216</v>
      </c>
      <c r="H167" s="192">
        <v>13.004</v>
      </c>
      <c r="I167" s="193"/>
      <c r="J167" s="194">
        <f>ROUND(I167*H167,2)</f>
        <v>0</v>
      </c>
      <c r="K167" s="190" t="s">
        <v>143</v>
      </c>
      <c r="L167" s="40"/>
      <c r="M167" s="195" t="s">
        <v>19</v>
      </c>
      <c r="N167" s="196" t="s">
        <v>46</v>
      </c>
      <c r="O167" s="65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9" t="s">
        <v>144</v>
      </c>
      <c r="AT167" s="199" t="s">
        <v>139</v>
      </c>
      <c r="AU167" s="199" t="s">
        <v>85</v>
      </c>
      <c r="AY167" s="18" t="s">
        <v>137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8" t="s">
        <v>83</v>
      </c>
      <c r="BK167" s="200">
        <f>ROUND(I167*H167,2)</f>
        <v>0</v>
      </c>
      <c r="BL167" s="18" t="s">
        <v>144</v>
      </c>
      <c r="BM167" s="199" t="s">
        <v>205</v>
      </c>
    </row>
    <row r="168" spans="2:51" s="13" customFormat="1" ht="11.25">
      <c r="B168" s="201"/>
      <c r="C168" s="202"/>
      <c r="D168" s="203" t="s">
        <v>145</v>
      </c>
      <c r="E168" s="204" t="s">
        <v>19</v>
      </c>
      <c r="F168" s="205" t="s">
        <v>3391</v>
      </c>
      <c r="G168" s="202"/>
      <c r="H168" s="206">
        <v>13.004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145</v>
      </c>
      <c r="AU168" s="212" t="s">
        <v>85</v>
      </c>
      <c r="AV168" s="13" t="s">
        <v>85</v>
      </c>
      <c r="AW168" s="13" t="s">
        <v>35</v>
      </c>
      <c r="AX168" s="13" t="s">
        <v>75</v>
      </c>
      <c r="AY168" s="212" t="s">
        <v>137</v>
      </c>
    </row>
    <row r="169" spans="2:51" s="14" customFormat="1" ht="11.25">
      <c r="B169" s="213"/>
      <c r="C169" s="214"/>
      <c r="D169" s="203" t="s">
        <v>145</v>
      </c>
      <c r="E169" s="215" t="s">
        <v>19</v>
      </c>
      <c r="F169" s="216" t="s">
        <v>147</v>
      </c>
      <c r="G169" s="214"/>
      <c r="H169" s="217">
        <v>13.004</v>
      </c>
      <c r="I169" s="218"/>
      <c r="J169" s="214"/>
      <c r="K169" s="214"/>
      <c r="L169" s="219"/>
      <c r="M169" s="220"/>
      <c r="N169" s="221"/>
      <c r="O169" s="221"/>
      <c r="P169" s="221"/>
      <c r="Q169" s="221"/>
      <c r="R169" s="221"/>
      <c r="S169" s="221"/>
      <c r="T169" s="222"/>
      <c r="AT169" s="223" t="s">
        <v>145</v>
      </c>
      <c r="AU169" s="223" t="s">
        <v>85</v>
      </c>
      <c r="AV169" s="14" t="s">
        <v>144</v>
      </c>
      <c r="AW169" s="14" t="s">
        <v>35</v>
      </c>
      <c r="AX169" s="14" t="s">
        <v>83</v>
      </c>
      <c r="AY169" s="223" t="s">
        <v>137</v>
      </c>
    </row>
    <row r="170" spans="1:65" s="2" customFormat="1" ht="16.5" customHeight="1">
      <c r="A170" s="35"/>
      <c r="B170" s="36"/>
      <c r="C170" s="188" t="s">
        <v>178</v>
      </c>
      <c r="D170" s="188" t="s">
        <v>139</v>
      </c>
      <c r="E170" s="189" t="s">
        <v>3392</v>
      </c>
      <c r="F170" s="190" t="s">
        <v>3393</v>
      </c>
      <c r="G170" s="191" t="s">
        <v>224</v>
      </c>
      <c r="H170" s="192">
        <v>6.5</v>
      </c>
      <c r="I170" s="193"/>
      <c r="J170" s="194">
        <f>ROUND(I170*H170,2)</f>
        <v>0</v>
      </c>
      <c r="K170" s="190" t="s">
        <v>143</v>
      </c>
      <c r="L170" s="40"/>
      <c r="M170" s="195" t="s">
        <v>19</v>
      </c>
      <c r="N170" s="196" t="s">
        <v>46</v>
      </c>
      <c r="O170" s="65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9" t="s">
        <v>144</v>
      </c>
      <c r="AT170" s="199" t="s">
        <v>139</v>
      </c>
      <c r="AU170" s="199" t="s">
        <v>85</v>
      </c>
      <c r="AY170" s="18" t="s">
        <v>137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8" t="s">
        <v>83</v>
      </c>
      <c r="BK170" s="200">
        <f>ROUND(I170*H170,2)</f>
        <v>0</v>
      </c>
      <c r="BL170" s="18" t="s">
        <v>144</v>
      </c>
      <c r="BM170" s="199" t="s">
        <v>207</v>
      </c>
    </row>
    <row r="171" spans="2:51" s="13" customFormat="1" ht="11.25">
      <c r="B171" s="201"/>
      <c r="C171" s="202"/>
      <c r="D171" s="203" t="s">
        <v>145</v>
      </c>
      <c r="E171" s="204" t="s">
        <v>19</v>
      </c>
      <c r="F171" s="205" t="s">
        <v>3394</v>
      </c>
      <c r="G171" s="202"/>
      <c r="H171" s="206">
        <v>6.5</v>
      </c>
      <c r="I171" s="207"/>
      <c r="J171" s="202"/>
      <c r="K171" s="202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145</v>
      </c>
      <c r="AU171" s="212" t="s">
        <v>85</v>
      </c>
      <c r="AV171" s="13" t="s">
        <v>85</v>
      </c>
      <c r="AW171" s="13" t="s">
        <v>35</v>
      </c>
      <c r="AX171" s="13" t="s">
        <v>75</v>
      </c>
      <c r="AY171" s="212" t="s">
        <v>137</v>
      </c>
    </row>
    <row r="172" spans="2:51" s="14" customFormat="1" ht="11.25">
      <c r="B172" s="213"/>
      <c r="C172" s="214"/>
      <c r="D172" s="203" t="s">
        <v>145</v>
      </c>
      <c r="E172" s="215" t="s">
        <v>19</v>
      </c>
      <c r="F172" s="216" t="s">
        <v>147</v>
      </c>
      <c r="G172" s="214"/>
      <c r="H172" s="217">
        <v>6.5</v>
      </c>
      <c r="I172" s="218"/>
      <c r="J172" s="214"/>
      <c r="K172" s="214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145</v>
      </c>
      <c r="AU172" s="223" t="s">
        <v>85</v>
      </c>
      <c r="AV172" s="14" t="s">
        <v>144</v>
      </c>
      <c r="AW172" s="14" t="s">
        <v>35</v>
      </c>
      <c r="AX172" s="14" t="s">
        <v>83</v>
      </c>
      <c r="AY172" s="223" t="s">
        <v>137</v>
      </c>
    </row>
    <row r="173" spans="1:65" s="2" customFormat="1" ht="16.5" customHeight="1">
      <c r="A173" s="35"/>
      <c r="B173" s="36"/>
      <c r="C173" s="188" t="s">
        <v>208</v>
      </c>
      <c r="D173" s="188" t="s">
        <v>139</v>
      </c>
      <c r="E173" s="189" t="s">
        <v>3395</v>
      </c>
      <c r="F173" s="190" t="s">
        <v>3396</v>
      </c>
      <c r="G173" s="191" t="s">
        <v>224</v>
      </c>
      <c r="H173" s="192">
        <v>4.555</v>
      </c>
      <c r="I173" s="193"/>
      <c r="J173" s="194">
        <f>ROUND(I173*H173,2)</f>
        <v>0</v>
      </c>
      <c r="K173" s="190" t="s">
        <v>143</v>
      </c>
      <c r="L173" s="40"/>
      <c r="M173" s="195" t="s">
        <v>19</v>
      </c>
      <c r="N173" s="196" t="s">
        <v>46</v>
      </c>
      <c r="O173" s="65"/>
      <c r="P173" s="197">
        <f>O173*H173</f>
        <v>0</v>
      </c>
      <c r="Q173" s="197">
        <v>0</v>
      </c>
      <c r="R173" s="197">
        <f>Q173*H173</f>
        <v>0</v>
      </c>
      <c r="S173" s="197">
        <v>0</v>
      </c>
      <c r="T173" s="198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9" t="s">
        <v>144</v>
      </c>
      <c r="AT173" s="199" t="s">
        <v>139</v>
      </c>
      <c r="AU173" s="199" t="s">
        <v>85</v>
      </c>
      <c r="AY173" s="18" t="s">
        <v>137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8" t="s">
        <v>83</v>
      </c>
      <c r="BK173" s="200">
        <f>ROUND(I173*H173,2)</f>
        <v>0</v>
      </c>
      <c r="BL173" s="18" t="s">
        <v>144</v>
      </c>
      <c r="BM173" s="199" t="s">
        <v>209</v>
      </c>
    </row>
    <row r="174" spans="1:65" s="2" customFormat="1" ht="16.5" customHeight="1">
      <c r="A174" s="35"/>
      <c r="B174" s="36"/>
      <c r="C174" s="188" t="s">
        <v>182</v>
      </c>
      <c r="D174" s="188" t="s">
        <v>139</v>
      </c>
      <c r="E174" s="189" t="s">
        <v>3397</v>
      </c>
      <c r="F174" s="190" t="s">
        <v>3398</v>
      </c>
      <c r="G174" s="191" t="s">
        <v>216</v>
      </c>
      <c r="H174" s="192">
        <v>5.267</v>
      </c>
      <c r="I174" s="193"/>
      <c r="J174" s="194">
        <f>ROUND(I174*H174,2)</f>
        <v>0</v>
      </c>
      <c r="K174" s="190" t="s">
        <v>143</v>
      </c>
      <c r="L174" s="40"/>
      <c r="M174" s="195" t="s">
        <v>19</v>
      </c>
      <c r="N174" s="196" t="s">
        <v>46</v>
      </c>
      <c r="O174" s="65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9" t="s">
        <v>144</v>
      </c>
      <c r="AT174" s="199" t="s">
        <v>139</v>
      </c>
      <c r="AU174" s="199" t="s">
        <v>85</v>
      </c>
      <c r="AY174" s="18" t="s">
        <v>137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8" t="s">
        <v>83</v>
      </c>
      <c r="BK174" s="200">
        <f>ROUND(I174*H174,2)</f>
        <v>0</v>
      </c>
      <c r="BL174" s="18" t="s">
        <v>144</v>
      </c>
      <c r="BM174" s="199" t="s">
        <v>210</v>
      </c>
    </row>
    <row r="175" spans="2:51" s="13" customFormat="1" ht="11.25">
      <c r="B175" s="201"/>
      <c r="C175" s="202"/>
      <c r="D175" s="203" t="s">
        <v>145</v>
      </c>
      <c r="E175" s="204" t="s">
        <v>19</v>
      </c>
      <c r="F175" s="205" t="s">
        <v>3399</v>
      </c>
      <c r="G175" s="202"/>
      <c r="H175" s="206">
        <v>0.728</v>
      </c>
      <c r="I175" s="207"/>
      <c r="J175" s="202"/>
      <c r="K175" s="202"/>
      <c r="L175" s="208"/>
      <c r="M175" s="209"/>
      <c r="N175" s="210"/>
      <c r="O175" s="210"/>
      <c r="P175" s="210"/>
      <c r="Q175" s="210"/>
      <c r="R175" s="210"/>
      <c r="S175" s="210"/>
      <c r="T175" s="211"/>
      <c r="AT175" s="212" t="s">
        <v>145</v>
      </c>
      <c r="AU175" s="212" t="s">
        <v>85</v>
      </c>
      <c r="AV175" s="13" t="s">
        <v>85</v>
      </c>
      <c r="AW175" s="13" t="s">
        <v>35</v>
      </c>
      <c r="AX175" s="13" t="s">
        <v>75</v>
      </c>
      <c r="AY175" s="212" t="s">
        <v>137</v>
      </c>
    </row>
    <row r="176" spans="2:51" s="13" customFormat="1" ht="11.25">
      <c r="B176" s="201"/>
      <c r="C176" s="202"/>
      <c r="D176" s="203" t="s">
        <v>145</v>
      </c>
      <c r="E176" s="204" t="s">
        <v>19</v>
      </c>
      <c r="F176" s="205" t="s">
        <v>3400</v>
      </c>
      <c r="G176" s="202"/>
      <c r="H176" s="206">
        <v>2.016</v>
      </c>
      <c r="I176" s="207"/>
      <c r="J176" s="202"/>
      <c r="K176" s="202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145</v>
      </c>
      <c r="AU176" s="212" t="s">
        <v>85</v>
      </c>
      <c r="AV176" s="13" t="s">
        <v>85</v>
      </c>
      <c r="AW176" s="13" t="s">
        <v>35</v>
      </c>
      <c r="AX176" s="13" t="s">
        <v>75</v>
      </c>
      <c r="AY176" s="212" t="s">
        <v>137</v>
      </c>
    </row>
    <row r="177" spans="2:51" s="13" customFormat="1" ht="11.25">
      <c r="B177" s="201"/>
      <c r="C177" s="202"/>
      <c r="D177" s="203" t="s">
        <v>145</v>
      </c>
      <c r="E177" s="204" t="s">
        <v>19</v>
      </c>
      <c r="F177" s="205" t="s">
        <v>3401</v>
      </c>
      <c r="G177" s="202"/>
      <c r="H177" s="206">
        <v>0.883</v>
      </c>
      <c r="I177" s="207"/>
      <c r="J177" s="202"/>
      <c r="K177" s="202"/>
      <c r="L177" s="208"/>
      <c r="M177" s="209"/>
      <c r="N177" s="210"/>
      <c r="O177" s="210"/>
      <c r="P177" s="210"/>
      <c r="Q177" s="210"/>
      <c r="R177" s="210"/>
      <c r="S177" s="210"/>
      <c r="T177" s="211"/>
      <c r="AT177" s="212" t="s">
        <v>145</v>
      </c>
      <c r="AU177" s="212" t="s">
        <v>85</v>
      </c>
      <c r="AV177" s="13" t="s">
        <v>85</v>
      </c>
      <c r="AW177" s="13" t="s">
        <v>35</v>
      </c>
      <c r="AX177" s="13" t="s">
        <v>75</v>
      </c>
      <c r="AY177" s="212" t="s">
        <v>137</v>
      </c>
    </row>
    <row r="178" spans="2:51" s="13" customFormat="1" ht="11.25">
      <c r="B178" s="201"/>
      <c r="C178" s="202"/>
      <c r="D178" s="203" t="s">
        <v>145</v>
      </c>
      <c r="E178" s="204" t="s">
        <v>19</v>
      </c>
      <c r="F178" s="205" t="s">
        <v>3402</v>
      </c>
      <c r="G178" s="202"/>
      <c r="H178" s="206">
        <v>1.64</v>
      </c>
      <c r="I178" s="207"/>
      <c r="J178" s="202"/>
      <c r="K178" s="202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145</v>
      </c>
      <c r="AU178" s="212" t="s">
        <v>85</v>
      </c>
      <c r="AV178" s="13" t="s">
        <v>85</v>
      </c>
      <c r="AW178" s="13" t="s">
        <v>35</v>
      </c>
      <c r="AX178" s="13" t="s">
        <v>75</v>
      </c>
      <c r="AY178" s="212" t="s">
        <v>137</v>
      </c>
    </row>
    <row r="179" spans="2:51" s="14" customFormat="1" ht="11.25">
      <c r="B179" s="213"/>
      <c r="C179" s="214"/>
      <c r="D179" s="203" t="s">
        <v>145</v>
      </c>
      <c r="E179" s="215" t="s">
        <v>19</v>
      </c>
      <c r="F179" s="216" t="s">
        <v>147</v>
      </c>
      <c r="G179" s="214"/>
      <c r="H179" s="217">
        <v>5.2669999999999995</v>
      </c>
      <c r="I179" s="218"/>
      <c r="J179" s="214"/>
      <c r="K179" s="214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145</v>
      </c>
      <c r="AU179" s="223" t="s">
        <v>85</v>
      </c>
      <c r="AV179" s="14" t="s">
        <v>144</v>
      </c>
      <c r="AW179" s="14" t="s">
        <v>35</v>
      </c>
      <c r="AX179" s="14" t="s">
        <v>83</v>
      </c>
      <c r="AY179" s="223" t="s">
        <v>137</v>
      </c>
    </row>
    <row r="180" spans="1:65" s="2" customFormat="1" ht="21.75" customHeight="1">
      <c r="A180" s="35"/>
      <c r="B180" s="36"/>
      <c r="C180" s="188" t="s">
        <v>213</v>
      </c>
      <c r="D180" s="188" t="s">
        <v>139</v>
      </c>
      <c r="E180" s="189" t="s">
        <v>3403</v>
      </c>
      <c r="F180" s="190" t="s">
        <v>3404</v>
      </c>
      <c r="G180" s="191" t="s">
        <v>216</v>
      </c>
      <c r="H180" s="192">
        <v>15.06</v>
      </c>
      <c r="I180" s="193"/>
      <c r="J180" s="194">
        <f>ROUND(I180*H180,2)</f>
        <v>0</v>
      </c>
      <c r="K180" s="190" t="s">
        <v>143</v>
      </c>
      <c r="L180" s="40"/>
      <c r="M180" s="195" t="s">
        <v>19</v>
      </c>
      <c r="N180" s="196" t="s">
        <v>46</v>
      </c>
      <c r="O180" s="65"/>
      <c r="P180" s="197">
        <f>O180*H180</f>
        <v>0</v>
      </c>
      <c r="Q180" s="197">
        <v>0</v>
      </c>
      <c r="R180" s="197">
        <f>Q180*H180</f>
        <v>0</v>
      </c>
      <c r="S180" s="197">
        <v>0</v>
      </c>
      <c r="T180" s="198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9" t="s">
        <v>144</v>
      </c>
      <c r="AT180" s="199" t="s">
        <v>139</v>
      </c>
      <c r="AU180" s="199" t="s">
        <v>85</v>
      </c>
      <c r="AY180" s="18" t="s">
        <v>137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8" t="s">
        <v>83</v>
      </c>
      <c r="BK180" s="200">
        <f>ROUND(I180*H180,2)</f>
        <v>0</v>
      </c>
      <c r="BL180" s="18" t="s">
        <v>144</v>
      </c>
      <c r="BM180" s="199" t="s">
        <v>217</v>
      </c>
    </row>
    <row r="181" spans="2:51" s="13" customFormat="1" ht="11.25">
      <c r="B181" s="201"/>
      <c r="C181" s="202"/>
      <c r="D181" s="203" t="s">
        <v>145</v>
      </c>
      <c r="E181" s="204" t="s">
        <v>19</v>
      </c>
      <c r="F181" s="205" t="s">
        <v>3405</v>
      </c>
      <c r="G181" s="202"/>
      <c r="H181" s="206">
        <v>15.06</v>
      </c>
      <c r="I181" s="207"/>
      <c r="J181" s="202"/>
      <c r="K181" s="202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145</v>
      </c>
      <c r="AU181" s="212" t="s">
        <v>85</v>
      </c>
      <c r="AV181" s="13" t="s">
        <v>85</v>
      </c>
      <c r="AW181" s="13" t="s">
        <v>35</v>
      </c>
      <c r="AX181" s="13" t="s">
        <v>75</v>
      </c>
      <c r="AY181" s="212" t="s">
        <v>137</v>
      </c>
    </row>
    <row r="182" spans="2:51" s="14" customFormat="1" ht="11.25">
      <c r="B182" s="213"/>
      <c r="C182" s="214"/>
      <c r="D182" s="203" t="s">
        <v>145</v>
      </c>
      <c r="E182" s="215" t="s">
        <v>19</v>
      </c>
      <c r="F182" s="216" t="s">
        <v>147</v>
      </c>
      <c r="G182" s="214"/>
      <c r="H182" s="217">
        <v>15.06</v>
      </c>
      <c r="I182" s="218"/>
      <c r="J182" s="214"/>
      <c r="K182" s="214"/>
      <c r="L182" s="219"/>
      <c r="M182" s="220"/>
      <c r="N182" s="221"/>
      <c r="O182" s="221"/>
      <c r="P182" s="221"/>
      <c r="Q182" s="221"/>
      <c r="R182" s="221"/>
      <c r="S182" s="221"/>
      <c r="T182" s="222"/>
      <c r="AT182" s="223" t="s">
        <v>145</v>
      </c>
      <c r="AU182" s="223" t="s">
        <v>85</v>
      </c>
      <c r="AV182" s="14" t="s">
        <v>144</v>
      </c>
      <c r="AW182" s="14" t="s">
        <v>35</v>
      </c>
      <c r="AX182" s="14" t="s">
        <v>83</v>
      </c>
      <c r="AY182" s="223" t="s">
        <v>137</v>
      </c>
    </row>
    <row r="183" spans="2:63" s="12" customFormat="1" ht="22.9" customHeight="1">
      <c r="B183" s="172"/>
      <c r="C183" s="173"/>
      <c r="D183" s="174" t="s">
        <v>74</v>
      </c>
      <c r="E183" s="186" t="s">
        <v>3406</v>
      </c>
      <c r="F183" s="186" t="s">
        <v>3407</v>
      </c>
      <c r="G183" s="173"/>
      <c r="H183" s="173"/>
      <c r="I183" s="176"/>
      <c r="J183" s="187">
        <f>BK183</f>
        <v>0</v>
      </c>
      <c r="K183" s="173"/>
      <c r="L183" s="178"/>
      <c r="M183" s="179"/>
      <c r="N183" s="180"/>
      <c r="O183" s="180"/>
      <c r="P183" s="181">
        <f>SUM(P184:P270)</f>
        <v>0</v>
      </c>
      <c r="Q183" s="180"/>
      <c r="R183" s="181">
        <f>SUM(R184:R270)</f>
        <v>0</v>
      </c>
      <c r="S183" s="180"/>
      <c r="T183" s="182">
        <f>SUM(T184:T270)</f>
        <v>0</v>
      </c>
      <c r="AR183" s="183" t="s">
        <v>83</v>
      </c>
      <c r="AT183" s="184" t="s">
        <v>74</v>
      </c>
      <c r="AU183" s="184" t="s">
        <v>83</v>
      </c>
      <c r="AY183" s="183" t="s">
        <v>137</v>
      </c>
      <c r="BK183" s="185">
        <f>SUM(BK184:BK270)</f>
        <v>0</v>
      </c>
    </row>
    <row r="184" spans="1:65" s="2" customFormat="1" ht="16.5" customHeight="1">
      <c r="A184" s="35"/>
      <c r="B184" s="36"/>
      <c r="C184" s="188" t="s">
        <v>186</v>
      </c>
      <c r="D184" s="188" t="s">
        <v>139</v>
      </c>
      <c r="E184" s="189" t="s">
        <v>3408</v>
      </c>
      <c r="F184" s="190" t="s">
        <v>3409</v>
      </c>
      <c r="G184" s="191" t="s">
        <v>216</v>
      </c>
      <c r="H184" s="192">
        <v>115.45</v>
      </c>
      <c r="I184" s="193"/>
      <c r="J184" s="194">
        <f>ROUND(I184*H184,2)</f>
        <v>0</v>
      </c>
      <c r="K184" s="190" t="s">
        <v>143</v>
      </c>
      <c r="L184" s="40"/>
      <c r="M184" s="195" t="s">
        <v>19</v>
      </c>
      <c r="N184" s="196" t="s">
        <v>46</v>
      </c>
      <c r="O184" s="65"/>
      <c r="P184" s="197">
        <f>O184*H184</f>
        <v>0</v>
      </c>
      <c r="Q184" s="197">
        <v>0</v>
      </c>
      <c r="R184" s="197">
        <f>Q184*H184</f>
        <v>0</v>
      </c>
      <c r="S184" s="197">
        <v>0</v>
      </c>
      <c r="T184" s="198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9" t="s">
        <v>144</v>
      </c>
      <c r="AT184" s="199" t="s">
        <v>139</v>
      </c>
      <c r="AU184" s="199" t="s">
        <v>85</v>
      </c>
      <c r="AY184" s="18" t="s">
        <v>137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8" t="s">
        <v>83</v>
      </c>
      <c r="BK184" s="200">
        <f>ROUND(I184*H184,2)</f>
        <v>0</v>
      </c>
      <c r="BL184" s="18" t="s">
        <v>144</v>
      </c>
      <c r="BM184" s="199" t="s">
        <v>221</v>
      </c>
    </row>
    <row r="185" spans="1:65" s="2" customFormat="1" ht="21.75" customHeight="1">
      <c r="A185" s="35"/>
      <c r="B185" s="36"/>
      <c r="C185" s="188" t="s">
        <v>7</v>
      </c>
      <c r="D185" s="188" t="s">
        <v>139</v>
      </c>
      <c r="E185" s="189" t="s">
        <v>3410</v>
      </c>
      <c r="F185" s="190" t="s">
        <v>3411</v>
      </c>
      <c r="G185" s="191" t="s">
        <v>216</v>
      </c>
      <c r="H185" s="192">
        <v>115.45</v>
      </c>
      <c r="I185" s="193"/>
      <c r="J185" s="194">
        <f>ROUND(I185*H185,2)</f>
        <v>0</v>
      </c>
      <c r="K185" s="190" t="s">
        <v>143</v>
      </c>
      <c r="L185" s="40"/>
      <c r="M185" s="195" t="s">
        <v>19</v>
      </c>
      <c r="N185" s="196" t="s">
        <v>46</v>
      </c>
      <c r="O185" s="65"/>
      <c r="P185" s="197">
        <f>O185*H185</f>
        <v>0</v>
      </c>
      <c r="Q185" s="197">
        <v>0</v>
      </c>
      <c r="R185" s="197">
        <f>Q185*H185</f>
        <v>0</v>
      </c>
      <c r="S185" s="197">
        <v>0</v>
      </c>
      <c r="T185" s="198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9" t="s">
        <v>144</v>
      </c>
      <c r="AT185" s="199" t="s">
        <v>139</v>
      </c>
      <c r="AU185" s="199" t="s">
        <v>85</v>
      </c>
      <c r="AY185" s="18" t="s">
        <v>137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8" t="s">
        <v>83</v>
      </c>
      <c r="BK185" s="200">
        <f>ROUND(I185*H185,2)</f>
        <v>0</v>
      </c>
      <c r="BL185" s="18" t="s">
        <v>144</v>
      </c>
      <c r="BM185" s="199" t="s">
        <v>225</v>
      </c>
    </row>
    <row r="186" spans="2:51" s="15" customFormat="1" ht="11.25">
      <c r="B186" s="224"/>
      <c r="C186" s="225"/>
      <c r="D186" s="203" t="s">
        <v>145</v>
      </c>
      <c r="E186" s="226" t="s">
        <v>19</v>
      </c>
      <c r="F186" s="227" t="s">
        <v>3412</v>
      </c>
      <c r="G186" s="225"/>
      <c r="H186" s="226" t="s">
        <v>19</v>
      </c>
      <c r="I186" s="228"/>
      <c r="J186" s="225"/>
      <c r="K186" s="225"/>
      <c r="L186" s="229"/>
      <c r="M186" s="230"/>
      <c r="N186" s="231"/>
      <c r="O186" s="231"/>
      <c r="P186" s="231"/>
      <c r="Q186" s="231"/>
      <c r="R186" s="231"/>
      <c r="S186" s="231"/>
      <c r="T186" s="232"/>
      <c r="AT186" s="233" t="s">
        <v>145</v>
      </c>
      <c r="AU186" s="233" t="s">
        <v>85</v>
      </c>
      <c r="AV186" s="15" t="s">
        <v>83</v>
      </c>
      <c r="AW186" s="15" t="s">
        <v>35</v>
      </c>
      <c r="AX186" s="15" t="s">
        <v>75</v>
      </c>
      <c r="AY186" s="233" t="s">
        <v>137</v>
      </c>
    </row>
    <row r="187" spans="2:51" s="13" customFormat="1" ht="11.25">
      <c r="B187" s="201"/>
      <c r="C187" s="202"/>
      <c r="D187" s="203" t="s">
        <v>145</v>
      </c>
      <c r="E187" s="204" t="s">
        <v>19</v>
      </c>
      <c r="F187" s="205" t="s">
        <v>1056</v>
      </c>
      <c r="G187" s="202"/>
      <c r="H187" s="206">
        <v>35.75</v>
      </c>
      <c r="I187" s="207"/>
      <c r="J187" s="202"/>
      <c r="K187" s="202"/>
      <c r="L187" s="208"/>
      <c r="M187" s="209"/>
      <c r="N187" s="210"/>
      <c r="O187" s="210"/>
      <c r="P187" s="210"/>
      <c r="Q187" s="210"/>
      <c r="R187" s="210"/>
      <c r="S187" s="210"/>
      <c r="T187" s="211"/>
      <c r="AT187" s="212" t="s">
        <v>145</v>
      </c>
      <c r="AU187" s="212" t="s">
        <v>85</v>
      </c>
      <c r="AV187" s="13" t="s">
        <v>85</v>
      </c>
      <c r="AW187" s="13" t="s">
        <v>35</v>
      </c>
      <c r="AX187" s="13" t="s">
        <v>75</v>
      </c>
      <c r="AY187" s="212" t="s">
        <v>137</v>
      </c>
    </row>
    <row r="188" spans="2:51" s="15" customFormat="1" ht="11.25">
      <c r="B188" s="224"/>
      <c r="C188" s="225"/>
      <c r="D188" s="203" t="s">
        <v>145</v>
      </c>
      <c r="E188" s="226" t="s">
        <v>19</v>
      </c>
      <c r="F188" s="227" t="s">
        <v>3413</v>
      </c>
      <c r="G188" s="225"/>
      <c r="H188" s="226" t="s">
        <v>19</v>
      </c>
      <c r="I188" s="228"/>
      <c r="J188" s="225"/>
      <c r="K188" s="225"/>
      <c r="L188" s="229"/>
      <c r="M188" s="230"/>
      <c r="N188" s="231"/>
      <c r="O188" s="231"/>
      <c r="P188" s="231"/>
      <c r="Q188" s="231"/>
      <c r="R188" s="231"/>
      <c r="S188" s="231"/>
      <c r="T188" s="232"/>
      <c r="AT188" s="233" t="s">
        <v>145</v>
      </c>
      <c r="AU188" s="233" t="s">
        <v>85</v>
      </c>
      <c r="AV188" s="15" t="s">
        <v>83</v>
      </c>
      <c r="AW188" s="15" t="s">
        <v>35</v>
      </c>
      <c r="AX188" s="15" t="s">
        <v>75</v>
      </c>
      <c r="AY188" s="233" t="s">
        <v>137</v>
      </c>
    </row>
    <row r="189" spans="2:51" s="13" customFormat="1" ht="11.25">
      <c r="B189" s="201"/>
      <c r="C189" s="202"/>
      <c r="D189" s="203" t="s">
        <v>145</v>
      </c>
      <c r="E189" s="204" t="s">
        <v>19</v>
      </c>
      <c r="F189" s="205" t="s">
        <v>1057</v>
      </c>
      <c r="G189" s="202"/>
      <c r="H189" s="206">
        <v>40.1</v>
      </c>
      <c r="I189" s="207"/>
      <c r="J189" s="202"/>
      <c r="K189" s="202"/>
      <c r="L189" s="208"/>
      <c r="M189" s="209"/>
      <c r="N189" s="210"/>
      <c r="O189" s="210"/>
      <c r="P189" s="210"/>
      <c r="Q189" s="210"/>
      <c r="R189" s="210"/>
      <c r="S189" s="210"/>
      <c r="T189" s="211"/>
      <c r="AT189" s="212" t="s">
        <v>145</v>
      </c>
      <c r="AU189" s="212" t="s">
        <v>85</v>
      </c>
      <c r="AV189" s="13" t="s">
        <v>85</v>
      </c>
      <c r="AW189" s="13" t="s">
        <v>35</v>
      </c>
      <c r="AX189" s="13" t="s">
        <v>75</v>
      </c>
      <c r="AY189" s="212" t="s">
        <v>137</v>
      </c>
    </row>
    <row r="190" spans="2:51" s="15" customFormat="1" ht="11.25">
      <c r="B190" s="224"/>
      <c r="C190" s="225"/>
      <c r="D190" s="203" t="s">
        <v>145</v>
      </c>
      <c r="E190" s="226" t="s">
        <v>19</v>
      </c>
      <c r="F190" s="227" t="s">
        <v>3414</v>
      </c>
      <c r="G190" s="225"/>
      <c r="H190" s="226" t="s">
        <v>19</v>
      </c>
      <c r="I190" s="228"/>
      <c r="J190" s="225"/>
      <c r="K190" s="225"/>
      <c r="L190" s="229"/>
      <c r="M190" s="230"/>
      <c r="N190" s="231"/>
      <c r="O190" s="231"/>
      <c r="P190" s="231"/>
      <c r="Q190" s="231"/>
      <c r="R190" s="231"/>
      <c r="S190" s="231"/>
      <c r="T190" s="232"/>
      <c r="AT190" s="233" t="s">
        <v>145</v>
      </c>
      <c r="AU190" s="233" t="s">
        <v>85</v>
      </c>
      <c r="AV190" s="15" t="s">
        <v>83</v>
      </c>
      <c r="AW190" s="15" t="s">
        <v>35</v>
      </c>
      <c r="AX190" s="15" t="s">
        <v>75</v>
      </c>
      <c r="AY190" s="233" t="s">
        <v>137</v>
      </c>
    </row>
    <row r="191" spans="2:51" s="13" customFormat="1" ht="11.25">
      <c r="B191" s="201"/>
      <c r="C191" s="202"/>
      <c r="D191" s="203" t="s">
        <v>145</v>
      </c>
      <c r="E191" s="204" t="s">
        <v>19</v>
      </c>
      <c r="F191" s="205" t="s">
        <v>3415</v>
      </c>
      <c r="G191" s="202"/>
      <c r="H191" s="206">
        <v>39.6</v>
      </c>
      <c r="I191" s="207"/>
      <c r="J191" s="202"/>
      <c r="K191" s="202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145</v>
      </c>
      <c r="AU191" s="212" t="s">
        <v>85</v>
      </c>
      <c r="AV191" s="13" t="s">
        <v>85</v>
      </c>
      <c r="AW191" s="13" t="s">
        <v>35</v>
      </c>
      <c r="AX191" s="13" t="s">
        <v>75</v>
      </c>
      <c r="AY191" s="212" t="s">
        <v>137</v>
      </c>
    </row>
    <row r="192" spans="2:51" s="14" customFormat="1" ht="11.25">
      <c r="B192" s="213"/>
      <c r="C192" s="214"/>
      <c r="D192" s="203" t="s">
        <v>145</v>
      </c>
      <c r="E192" s="215" t="s">
        <v>19</v>
      </c>
      <c r="F192" s="216" t="s">
        <v>147</v>
      </c>
      <c r="G192" s="214"/>
      <c r="H192" s="217">
        <v>115.44999999999999</v>
      </c>
      <c r="I192" s="218"/>
      <c r="J192" s="214"/>
      <c r="K192" s="214"/>
      <c r="L192" s="219"/>
      <c r="M192" s="220"/>
      <c r="N192" s="221"/>
      <c r="O192" s="221"/>
      <c r="P192" s="221"/>
      <c r="Q192" s="221"/>
      <c r="R192" s="221"/>
      <c r="S192" s="221"/>
      <c r="T192" s="222"/>
      <c r="AT192" s="223" t="s">
        <v>145</v>
      </c>
      <c r="AU192" s="223" t="s">
        <v>85</v>
      </c>
      <c r="AV192" s="14" t="s">
        <v>144</v>
      </c>
      <c r="AW192" s="14" t="s">
        <v>35</v>
      </c>
      <c r="AX192" s="14" t="s">
        <v>83</v>
      </c>
      <c r="AY192" s="223" t="s">
        <v>137</v>
      </c>
    </row>
    <row r="193" spans="1:65" s="2" customFormat="1" ht="16.5" customHeight="1">
      <c r="A193" s="35"/>
      <c r="B193" s="36"/>
      <c r="C193" s="188" t="s">
        <v>193</v>
      </c>
      <c r="D193" s="188" t="s">
        <v>139</v>
      </c>
      <c r="E193" s="189" t="s">
        <v>672</v>
      </c>
      <c r="F193" s="190" t="s">
        <v>673</v>
      </c>
      <c r="G193" s="191" t="s">
        <v>216</v>
      </c>
      <c r="H193" s="192">
        <v>334.662</v>
      </c>
      <c r="I193" s="193"/>
      <c r="J193" s="194">
        <f>ROUND(I193*H193,2)</f>
        <v>0</v>
      </c>
      <c r="K193" s="190" t="s">
        <v>143</v>
      </c>
      <c r="L193" s="40"/>
      <c r="M193" s="195" t="s">
        <v>19</v>
      </c>
      <c r="N193" s="196" t="s">
        <v>46</v>
      </c>
      <c r="O193" s="65"/>
      <c r="P193" s="197">
        <f>O193*H193</f>
        <v>0</v>
      </c>
      <c r="Q193" s="197">
        <v>0</v>
      </c>
      <c r="R193" s="197">
        <f>Q193*H193</f>
        <v>0</v>
      </c>
      <c r="S193" s="197">
        <v>0</v>
      </c>
      <c r="T193" s="198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9" t="s">
        <v>144</v>
      </c>
      <c r="AT193" s="199" t="s">
        <v>139</v>
      </c>
      <c r="AU193" s="199" t="s">
        <v>85</v>
      </c>
      <c r="AY193" s="18" t="s">
        <v>137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8" t="s">
        <v>83</v>
      </c>
      <c r="BK193" s="200">
        <f>ROUND(I193*H193,2)</f>
        <v>0</v>
      </c>
      <c r="BL193" s="18" t="s">
        <v>144</v>
      </c>
      <c r="BM193" s="199" t="s">
        <v>229</v>
      </c>
    </row>
    <row r="194" spans="2:51" s="13" customFormat="1" ht="11.25">
      <c r="B194" s="201"/>
      <c r="C194" s="202"/>
      <c r="D194" s="203" t="s">
        <v>145</v>
      </c>
      <c r="E194" s="204" t="s">
        <v>19</v>
      </c>
      <c r="F194" s="205" t="s">
        <v>3416</v>
      </c>
      <c r="G194" s="202"/>
      <c r="H194" s="206">
        <v>329.955</v>
      </c>
      <c r="I194" s="207"/>
      <c r="J194" s="202"/>
      <c r="K194" s="202"/>
      <c r="L194" s="208"/>
      <c r="M194" s="209"/>
      <c r="N194" s="210"/>
      <c r="O194" s="210"/>
      <c r="P194" s="210"/>
      <c r="Q194" s="210"/>
      <c r="R194" s="210"/>
      <c r="S194" s="210"/>
      <c r="T194" s="211"/>
      <c r="AT194" s="212" t="s">
        <v>145</v>
      </c>
      <c r="AU194" s="212" t="s">
        <v>85</v>
      </c>
      <c r="AV194" s="13" t="s">
        <v>85</v>
      </c>
      <c r="AW194" s="13" t="s">
        <v>35</v>
      </c>
      <c r="AX194" s="13" t="s">
        <v>75</v>
      </c>
      <c r="AY194" s="212" t="s">
        <v>137</v>
      </c>
    </row>
    <row r="195" spans="2:51" s="13" customFormat="1" ht="11.25">
      <c r="B195" s="201"/>
      <c r="C195" s="202"/>
      <c r="D195" s="203" t="s">
        <v>145</v>
      </c>
      <c r="E195" s="204" t="s">
        <v>19</v>
      </c>
      <c r="F195" s="205" t="s">
        <v>3417</v>
      </c>
      <c r="G195" s="202"/>
      <c r="H195" s="206">
        <v>4.707</v>
      </c>
      <c r="I195" s="207"/>
      <c r="J195" s="202"/>
      <c r="K195" s="202"/>
      <c r="L195" s="208"/>
      <c r="M195" s="209"/>
      <c r="N195" s="210"/>
      <c r="O195" s="210"/>
      <c r="P195" s="210"/>
      <c r="Q195" s="210"/>
      <c r="R195" s="210"/>
      <c r="S195" s="210"/>
      <c r="T195" s="211"/>
      <c r="AT195" s="212" t="s">
        <v>145</v>
      </c>
      <c r="AU195" s="212" t="s">
        <v>85</v>
      </c>
      <c r="AV195" s="13" t="s">
        <v>85</v>
      </c>
      <c r="AW195" s="13" t="s">
        <v>35</v>
      </c>
      <c r="AX195" s="13" t="s">
        <v>75</v>
      </c>
      <c r="AY195" s="212" t="s">
        <v>137</v>
      </c>
    </row>
    <row r="196" spans="2:51" s="14" customFormat="1" ht="11.25">
      <c r="B196" s="213"/>
      <c r="C196" s="214"/>
      <c r="D196" s="203" t="s">
        <v>145</v>
      </c>
      <c r="E196" s="215" t="s">
        <v>19</v>
      </c>
      <c r="F196" s="216" t="s">
        <v>147</v>
      </c>
      <c r="G196" s="214"/>
      <c r="H196" s="217">
        <v>334.662</v>
      </c>
      <c r="I196" s="218"/>
      <c r="J196" s="214"/>
      <c r="K196" s="214"/>
      <c r="L196" s="219"/>
      <c r="M196" s="220"/>
      <c r="N196" s="221"/>
      <c r="O196" s="221"/>
      <c r="P196" s="221"/>
      <c r="Q196" s="221"/>
      <c r="R196" s="221"/>
      <c r="S196" s="221"/>
      <c r="T196" s="222"/>
      <c r="AT196" s="223" t="s">
        <v>145</v>
      </c>
      <c r="AU196" s="223" t="s">
        <v>85</v>
      </c>
      <c r="AV196" s="14" t="s">
        <v>144</v>
      </c>
      <c r="AW196" s="14" t="s">
        <v>35</v>
      </c>
      <c r="AX196" s="14" t="s">
        <v>83</v>
      </c>
      <c r="AY196" s="223" t="s">
        <v>137</v>
      </c>
    </row>
    <row r="197" spans="1:65" s="2" customFormat="1" ht="21.75" customHeight="1">
      <c r="A197" s="35"/>
      <c r="B197" s="36"/>
      <c r="C197" s="188" t="s">
        <v>231</v>
      </c>
      <c r="D197" s="188" t="s">
        <v>139</v>
      </c>
      <c r="E197" s="189" t="s">
        <v>675</v>
      </c>
      <c r="F197" s="190" t="s">
        <v>676</v>
      </c>
      <c r="G197" s="191" t="s">
        <v>216</v>
      </c>
      <c r="H197" s="192">
        <v>132.743</v>
      </c>
      <c r="I197" s="193"/>
      <c r="J197" s="194">
        <f>ROUND(I197*H197,2)</f>
        <v>0</v>
      </c>
      <c r="K197" s="190" t="s">
        <v>19</v>
      </c>
      <c r="L197" s="40"/>
      <c r="M197" s="195" t="s">
        <v>19</v>
      </c>
      <c r="N197" s="196" t="s">
        <v>46</v>
      </c>
      <c r="O197" s="65"/>
      <c r="P197" s="197">
        <f>O197*H197</f>
        <v>0</v>
      </c>
      <c r="Q197" s="197">
        <v>0</v>
      </c>
      <c r="R197" s="197">
        <f>Q197*H197</f>
        <v>0</v>
      </c>
      <c r="S197" s="197">
        <v>0</v>
      </c>
      <c r="T197" s="198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9" t="s">
        <v>144</v>
      </c>
      <c r="AT197" s="199" t="s">
        <v>139</v>
      </c>
      <c r="AU197" s="199" t="s">
        <v>85</v>
      </c>
      <c r="AY197" s="18" t="s">
        <v>137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8" t="s">
        <v>83</v>
      </c>
      <c r="BK197" s="200">
        <f>ROUND(I197*H197,2)</f>
        <v>0</v>
      </c>
      <c r="BL197" s="18" t="s">
        <v>144</v>
      </c>
      <c r="BM197" s="199" t="s">
        <v>234</v>
      </c>
    </row>
    <row r="198" spans="2:51" s="13" customFormat="1" ht="11.25">
      <c r="B198" s="201"/>
      <c r="C198" s="202"/>
      <c r="D198" s="203" t="s">
        <v>145</v>
      </c>
      <c r="E198" s="204" t="s">
        <v>19</v>
      </c>
      <c r="F198" s="205" t="s">
        <v>3418</v>
      </c>
      <c r="G198" s="202"/>
      <c r="H198" s="206">
        <v>112.743</v>
      </c>
      <c r="I198" s="207"/>
      <c r="J198" s="202"/>
      <c r="K198" s="202"/>
      <c r="L198" s="208"/>
      <c r="M198" s="209"/>
      <c r="N198" s="210"/>
      <c r="O198" s="210"/>
      <c r="P198" s="210"/>
      <c r="Q198" s="210"/>
      <c r="R198" s="210"/>
      <c r="S198" s="210"/>
      <c r="T198" s="211"/>
      <c r="AT198" s="212" t="s">
        <v>145</v>
      </c>
      <c r="AU198" s="212" t="s">
        <v>85</v>
      </c>
      <c r="AV198" s="13" t="s">
        <v>85</v>
      </c>
      <c r="AW198" s="13" t="s">
        <v>35</v>
      </c>
      <c r="AX198" s="13" t="s">
        <v>75</v>
      </c>
      <c r="AY198" s="212" t="s">
        <v>137</v>
      </c>
    </row>
    <row r="199" spans="2:51" s="15" customFormat="1" ht="11.25">
      <c r="B199" s="224"/>
      <c r="C199" s="225"/>
      <c r="D199" s="203" t="s">
        <v>145</v>
      </c>
      <c r="E199" s="226" t="s">
        <v>19</v>
      </c>
      <c r="F199" s="227" t="s">
        <v>3419</v>
      </c>
      <c r="G199" s="225"/>
      <c r="H199" s="226" t="s">
        <v>19</v>
      </c>
      <c r="I199" s="228"/>
      <c r="J199" s="225"/>
      <c r="K199" s="225"/>
      <c r="L199" s="229"/>
      <c r="M199" s="230"/>
      <c r="N199" s="231"/>
      <c r="O199" s="231"/>
      <c r="P199" s="231"/>
      <c r="Q199" s="231"/>
      <c r="R199" s="231"/>
      <c r="S199" s="231"/>
      <c r="T199" s="232"/>
      <c r="AT199" s="233" t="s">
        <v>145</v>
      </c>
      <c r="AU199" s="233" t="s">
        <v>85</v>
      </c>
      <c r="AV199" s="15" t="s">
        <v>83</v>
      </c>
      <c r="AW199" s="15" t="s">
        <v>35</v>
      </c>
      <c r="AX199" s="15" t="s">
        <v>75</v>
      </c>
      <c r="AY199" s="233" t="s">
        <v>137</v>
      </c>
    </row>
    <row r="200" spans="2:51" s="13" customFormat="1" ht="11.25">
      <c r="B200" s="201"/>
      <c r="C200" s="202"/>
      <c r="D200" s="203" t="s">
        <v>145</v>
      </c>
      <c r="E200" s="204" t="s">
        <v>19</v>
      </c>
      <c r="F200" s="205" t="s">
        <v>186</v>
      </c>
      <c r="G200" s="202"/>
      <c r="H200" s="206">
        <v>20</v>
      </c>
      <c r="I200" s="207"/>
      <c r="J200" s="202"/>
      <c r="K200" s="202"/>
      <c r="L200" s="208"/>
      <c r="M200" s="209"/>
      <c r="N200" s="210"/>
      <c r="O200" s="210"/>
      <c r="P200" s="210"/>
      <c r="Q200" s="210"/>
      <c r="R200" s="210"/>
      <c r="S200" s="210"/>
      <c r="T200" s="211"/>
      <c r="AT200" s="212" t="s">
        <v>145</v>
      </c>
      <c r="AU200" s="212" t="s">
        <v>85</v>
      </c>
      <c r="AV200" s="13" t="s">
        <v>85</v>
      </c>
      <c r="AW200" s="13" t="s">
        <v>35</v>
      </c>
      <c r="AX200" s="13" t="s">
        <v>75</v>
      </c>
      <c r="AY200" s="212" t="s">
        <v>137</v>
      </c>
    </row>
    <row r="201" spans="2:51" s="14" customFormat="1" ht="11.25">
      <c r="B201" s="213"/>
      <c r="C201" s="214"/>
      <c r="D201" s="203" t="s">
        <v>145</v>
      </c>
      <c r="E201" s="215" t="s">
        <v>19</v>
      </c>
      <c r="F201" s="216" t="s">
        <v>147</v>
      </c>
      <c r="G201" s="214"/>
      <c r="H201" s="217">
        <v>132.743</v>
      </c>
      <c r="I201" s="218"/>
      <c r="J201" s="214"/>
      <c r="K201" s="214"/>
      <c r="L201" s="219"/>
      <c r="M201" s="220"/>
      <c r="N201" s="221"/>
      <c r="O201" s="221"/>
      <c r="P201" s="221"/>
      <c r="Q201" s="221"/>
      <c r="R201" s="221"/>
      <c r="S201" s="221"/>
      <c r="T201" s="222"/>
      <c r="AT201" s="223" t="s">
        <v>145</v>
      </c>
      <c r="AU201" s="223" t="s">
        <v>85</v>
      </c>
      <c r="AV201" s="14" t="s">
        <v>144</v>
      </c>
      <c r="AW201" s="14" t="s">
        <v>35</v>
      </c>
      <c r="AX201" s="14" t="s">
        <v>83</v>
      </c>
      <c r="AY201" s="223" t="s">
        <v>137</v>
      </c>
    </row>
    <row r="202" spans="1:65" s="2" customFormat="1" ht="16.5" customHeight="1">
      <c r="A202" s="35"/>
      <c r="B202" s="36"/>
      <c r="C202" s="188" t="s">
        <v>197</v>
      </c>
      <c r="D202" s="188" t="s">
        <v>139</v>
      </c>
      <c r="E202" s="189" t="s">
        <v>3420</v>
      </c>
      <c r="F202" s="190" t="s">
        <v>3421</v>
      </c>
      <c r="G202" s="191" t="s">
        <v>273</v>
      </c>
      <c r="H202" s="192">
        <v>2</v>
      </c>
      <c r="I202" s="193"/>
      <c r="J202" s="194">
        <f>ROUND(I202*H202,2)</f>
        <v>0</v>
      </c>
      <c r="K202" s="190" t="s">
        <v>143</v>
      </c>
      <c r="L202" s="40"/>
      <c r="M202" s="195" t="s">
        <v>19</v>
      </c>
      <c r="N202" s="196" t="s">
        <v>46</v>
      </c>
      <c r="O202" s="65"/>
      <c r="P202" s="197">
        <f>O202*H202</f>
        <v>0</v>
      </c>
      <c r="Q202" s="197">
        <v>0</v>
      </c>
      <c r="R202" s="197">
        <f>Q202*H202</f>
        <v>0</v>
      </c>
      <c r="S202" s="197">
        <v>0</v>
      </c>
      <c r="T202" s="198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9" t="s">
        <v>144</v>
      </c>
      <c r="AT202" s="199" t="s">
        <v>139</v>
      </c>
      <c r="AU202" s="199" t="s">
        <v>85</v>
      </c>
      <c r="AY202" s="18" t="s">
        <v>137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8" t="s">
        <v>83</v>
      </c>
      <c r="BK202" s="200">
        <f>ROUND(I202*H202,2)</f>
        <v>0</v>
      </c>
      <c r="BL202" s="18" t="s">
        <v>144</v>
      </c>
      <c r="BM202" s="199" t="s">
        <v>238</v>
      </c>
    </row>
    <row r="203" spans="2:51" s="15" customFormat="1" ht="11.25">
      <c r="B203" s="224"/>
      <c r="C203" s="225"/>
      <c r="D203" s="203" t="s">
        <v>145</v>
      </c>
      <c r="E203" s="226" t="s">
        <v>19</v>
      </c>
      <c r="F203" s="227" t="s">
        <v>3422</v>
      </c>
      <c r="G203" s="225"/>
      <c r="H203" s="226" t="s">
        <v>19</v>
      </c>
      <c r="I203" s="228"/>
      <c r="J203" s="225"/>
      <c r="K203" s="225"/>
      <c r="L203" s="229"/>
      <c r="M203" s="230"/>
      <c r="N203" s="231"/>
      <c r="O203" s="231"/>
      <c r="P203" s="231"/>
      <c r="Q203" s="231"/>
      <c r="R203" s="231"/>
      <c r="S203" s="231"/>
      <c r="T203" s="232"/>
      <c r="AT203" s="233" t="s">
        <v>145</v>
      </c>
      <c r="AU203" s="233" t="s">
        <v>85</v>
      </c>
      <c r="AV203" s="15" t="s">
        <v>83</v>
      </c>
      <c r="AW203" s="15" t="s">
        <v>35</v>
      </c>
      <c r="AX203" s="15" t="s">
        <v>75</v>
      </c>
      <c r="AY203" s="233" t="s">
        <v>137</v>
      </c>
    </row>
    <row r="204" spans="2:51" s="13" customFormat="1" ht="11.25">
      <c r="B204" s="201"/>
      <c r="C204" s="202"/>
      <c r="D204" s="203" t="s">
        <v>145</v>
      </c>
      <c r="E204" s="204" t="s">
        <v>19</v>
      </c>
      <c r="F204" s="205" t="s">
        <v>85</v>
      </c>
      <c r="G204" s="202"/>
      <c r="H204" s="206">
        <v>2</v>
      </c>
      <c r="I204" s="207"/>
      <c r="J204" s="202"/>
      <c r="K204" s="202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145</v>
      </c>
      <c r="AU204" s="212" t="s">
        <v>85</v>
      </c>
      <c r="AV204" s="13" t="s">
        <v>85</v>
      </c>
      <c r="AW204" s="13" t="s">
        <v>35</v>
      </c>
      <c r="AX204" s="13" t="s">
        <v>75</v>
      </c>
      <c r="AY204" s="212" t="s">
        <v>137</v>
      </c>
    </row>
    <row r="205" spans="2:51" s="14" customFormat="1" ht="11.25">
      <c r="B205" s="213"/>
      <c r="C205" s="214"/>
      <c r="D205" s="203" t="s">
        <v>145</v>
      </c>
      <c r="E205" s="215" t="s">
        <v>19</v>
      </c>
      <c r="F205" s="216" t="s">
        <v>147</v>
      </c>
      <c r="G205" s="214"/>
      <c r="H205" s="217">
        <v>2</v>
      </c>
      <c r="I205" s="218"/>
      <c r="J205" s="214"/>
      <c r="K205" s="214"/>
      <c r="L205" s="219"/>
      <c r="M205" s="220"/>
      <c r="N205" s="221"/>
      <c r="O205" s="221"/>
      <c r="P205" s="221"/>
      <c r="Q205" s="221"/>
      <c r="R205" s="221"/>
      <c r="S205" s="221"/>
      <c r="T205" s="222"/>
      <c r="AT205" s="223" t="s">
        <v>145</v>
      </c>
      <c r="AU205" s="223" t="s">
        <v>85</v>
      </c>
      <c r="AV205" s="14" t="s">
        <v>144</v>
      </c>
      <c r="AW205" s="14" t="s">
        <v>35</v>
      </c>
      <c r="AX205" s="14" t="s">
        <v>83</v>
      </c>
      <c r="AY205" s="223" t="s">
        <v>137</v>
      </c>
    </row>
    <row r="206" spans="1:65" s="2" customFormat="1" ht="16.5" customHeight="1">
      <c r="A206" s="35"/>
      <c r="B206" s="36"/>
      <c r="C206" s="188" t="s">
        <v>239</v>
      </c>
      <c r="D206" s="188" t="s">
        <v>139</v>
      </c>
      <c r="E206" s="189" t="s">
        <v>3423</v>
      </c>
      <c r="F206" s="190" t="s">
        <v>3424</v>
      </c>
      <c r="G206" s="191" t="s">
        <v>273</v>
      </c>
      <c r="H206" s="192">
        <v>2</v>
      </c>
      <c r="I206" s="193"/>
      <c r="J206" s="194">
        <f>ROUND(I206*H206,2)</f>
        <v>0</v>
      </c>
      <c r="K206" s="190" t="s">
        <v>143</v>
      </c>
      <c r="L206" s="40"/>
      <c r="M206" s="195" t="s">
        <v>19</v>
      </c>
      <c r="N206" s="196" t="s">
        <v>46</v>
      </c>
      <c r="O206" s="65"/>
      <c r="P206" s="197">
        <f>O206*H206</f>
        <v>0</v>
      </c>
      <c r="Q206" s="197">
        <v>0</v>
      </c>
      <c r="R206" s="197">
        <f>Q206*H206</f>
        <v>0</v>
      </c>
      <c r="S206" s="197">
        <v>0</v>
      </c>
      <c r="T206" s="198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9" t="s">
        <v>144</v>
      </c>
      <c r="AT206" s="199" t="s">
        <v>139</v>
      </c>
      <c r="AU206" s="199" t="s">
        <v>85</v>
      </c>
      <c r="AY206" s="18" t="s">
        <v>137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8" t="s">
        <v>83</v>
      </c>
      <c r="BK206" s="200">
        <f>ROUND(I206*H206,2)</f>
        <v>0</v>
      </c>
      <c r="BL206" s="18" t="s">
        <v>144</v>
      </c>
      <c r="BM206" s="199" t="s">
        <v>242</v>
      </c>
    </row>
    <row r="207" spans="2:51" s="15" customFormat="1" ht="11.25">
      <c r="B207" s="224"/>
      <c r="C207" s="225"/>
      <c r="D207" s="203" t="s">
        <v>145</v>
      </c>
      <c r="E207" s="226" t="s">
        <v>19</v>
      </c>
      <c r="F207" s="227" t="s">
        <v>3425</v>
      </c>
      <c r="G207" s="225"/>
      <c r="H207" s="226" t="s">
        <v>19</v>
      </c>
      <c r="I207" s="228"/>
      <c r="J207" s="225"/>
      <c r="K207" s="225"/>
      <c r="L207" s="229"/>
      <c r="M207" s="230"/>
      <c r="N207" s="231"/>
      <c r="O207" s="231"/>
      <c r="P207" s="231"/>
      <c r="Q207" s="231"/>
      <c r="R207" s="231"/>
      <c r="S207" s="231"/>
      <c r="T207" s="232"/>
      <c r="AT207" s="233" t="s">
        <v>145</v>
      </c>
      <c r="AU207" s="233" t="s">
        <v>85</v>
      </c>
      <c r="AV207" s="15" t="s">
        <v>83</v>
      </c>
      <c r="AW207" s="15" t="s">
        <v>35</v>
      </c>
      <c r="AX207" s="15" t="s">
        <v>75</v>
      </c>
      <c r="AY207" s="233" t="s">
        <v>137</v>
      </c>
    </row>
    <row r="208" spans="2:51" s="13" customFormat="1" ht="11.25">
      <c r="B208" s="201"/>
      <c r="C208" s="202"/>
      <c r="D208" s="203" t="s">
        <v>145</v>
      </c>
      <c r="E208" s="204" t="s">
        <v>19</v>
      </c>
      <c r="F208" s="205" t="s">
        <v>85</v>
      </c>
      <c r="G208" s="202"/>
      <c r="H208" s="206">
        <v>2</v>
      </c>
      <c r="I208" s="207"/>
      <c r="J208" s="202"/>
      <c r="K208" s="202"/>
      <c r="L208" s="208"/>
      <c r="M208" s="209"/>
      <c r="N208" s="210"/>
      <c r="O208" s="210"/>
      <c r="P208" s="210"/>
      <c r="Q208" s="210"/>
      <c r="R208" s="210"/>
      <c r="S208" s="210"/>
      <c r="T208" s="211"/>
      <c r="AT208" s="212" t="s">
        <v>145</v>
      </c>
      <c r="AU208" s="212" t="s">
        <v>85</v>
      </c>
      <c r="AV208" s="13" t="s">
        <v>85</v>
      </c>
      <c r="AW208" s="13" t="s">
        <v>35</v>
      </c>
      <c r="AX208" s="13" t="s">
        <v>75</v>
      </c>
      <c r="AY208" s="212" t="s">
        <v>137</v>
      </c>
    </row>
    <row r="209" spans="2:51" s="14" customFormat="1" ht="11.25">
      <c r="B209" s="213"/>
      <c r="C209" s="214"/>
      <c r="D209" s="203" t="s">
        <v>145</v>
      </c>
      <c r="E209" s="215" t="s">
        <v>19</v>
      </c>
      <c r="F209" s="216" t="s">
        <v>147</v>
      </c>
      <c r="G209" s="214"/>
      <c r="H209" s="217">
        <v>2</v>
      </c>
      <c r="I209" s="218"/>
      <c r="J209" s="214"/>
      <c r="K209" s="214"/>
      <c r="L209" s="219"/>
      <c r="M209" s="220"/>
      <c r="N209" s="221"/>
      <c r="O209" s="221"/>
      <c r="P209" s="221"/>
      <c r="Q209" s="221"/>
      <c r="R209" s="221"/>
      <c r="S209" s="221"/>
      <c r="T209" s="222"/>
      <c r="AT209" s="223" t="s">
        <v>145</v>
      </c>
      <c r="AU209" s="223" t="s">
        <v>85</v>
      </c>
      <c r="AV209" s="14" t="s">
        <v>144</v>
      </c>
      <c r="AW209" s="14" t="s">
        <v>35</v>
      </c>
      <c r="AX209" s="14" t="s">
        <v>83</v>
      </c>
      <c r="AY209" s="223" t="s">
        <v>137</v>
      </c>
    </row>
    <row r="210" spans="1:65" s="2" customFormat="1" ht="21.75" customHeight="1">
      <c r="A210" s="35"/>
      <c r="B210" s="36"/>
      <c r="C210" s="188" t="s">
        <v>201</v>
      </c>
      <c r="D210" s="188" t="s">
        <v>139</v>
      </c>
      <c r="E210" s="189" t="s">
        <v>3426</v>
      </c>
      <c r="F210" s="190" t="s">
        <v>3427</v>
      </c>
      <c r="G210" s="191" t="s">
        <v>216</v>
      </c>
      <c r="H210" s="192">
        <v>108.036</v>
      </c>
      <c r="I210" s="193"/>
      <c r="J210" s="194">
        <f>ROUND(I210*H210,2)</f>
        <v>0</v>
      </c>
      <c r="K210" s="190" t="s">
        <v>143</v>
      </c>
      <c r="L210" s="40"/>
      <c r="M210" s="195" t="s">
        <v>19</v>
      </c>
      <c r="N210" s="196" t="s">
        <v>46</v>
      </c>
      <c r="O210" s="65"/>
      <c r="P210" s="197">
        <f>O210*H210</f>
        <v>0</v>
      </c>
      <c r="Q210" s="197">
        <v>0</v>
      </c>
      <c r="R210" s="197">
        <f>Q210*H210</f>
        <v>0</v>
      </c>
      <c r="S210" s="197">
        <v>0</v>
      </c>
      <c r="T210" s="198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9" t="s">
        <v>144</v>
      </c>
      <c r="AT210" s="199" t="s">
        <v>139</v>
      </c>
      <c r="AU210" s="199" t="s">
        <v>85</v>
      </c>
      <c r="AY210" s="18" t="s">
        <v>137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8" t="s">
        <v>83</v>
      </c>
      <c r="BK210" s="200">
        <f>ROUND(I210*H210,2)</f>
        <v>0</v>
      </c>
      <c r="BL210" s="18" t="s">
        <v>144</v>
      </c>
      <c r="BM210" s="199" t="s">
        <v>245</v>
      </c>
    </row>
    <row r="211" spans="2:51" s="15" customFormat="1" ht="11.25">
      <c r="B211" s="224"/>
      <c r="C211" s="225"/>
      <c r="D211" s="203" t="s">
        <v>145</v>
      </c>
      <c r="E211" s="226" t="s">
        <v>19</v>
      </c>
      <c r="F211" s="227" t="s">
        <v>1054</v>
      </c>
      <c r="G211" s="225"/>
      <c r="H211" s="226" t="s">
        <v>19</v>
      </c>
      <c r="I211" s="228"/>
      <c r="J211" s="225"/>
      <c r="K211" s="225"/>
      <c r="L211" s="229"/>
      <c r="M211" s="230"/>
      <c r="N211" s="231"/>
      <c r="O211" s="231"/>
      <c r="P211" s="231"/>
      <c r="Q211" s="231"/>
      <c r="R211" s="231"/>
      <c r="S211" s="231"/>
      <c r="T211" s="232"/>
      <c r="AT211" s="233" t="s">
        <v>145</v>
      </c>
      <c r="AU211" s="233" t="s">
        <v>85</v>
      </c>
      <c r="AV211" s="15" t="s">
        <v>83</v>
      </c>
      <c r="AW211" s="15" t="s">
        <v>35</v>
      </c>
      <c r="AX211" s="15" t="s">
        <v>75</v>
      </c>
      <c r="AY211" s="233" t="s">
        <v>137</v>
      </c>
    </row>
    <row r="212" spans="2:51" s="13" customFormat="1" ht="11.25">
      <c r="B212" s="201"/>
      <c r="C212" s="202"/>
      <c r="D212" s="203" t="s">
        <v>145</v>
      </c>
      <c r="E212" s="204" t="s">
        <v>19</v>
      </c>
      <c r="F212" s="205" t="s">
        <v>3428</v>
      </c>
      <c r="G212" s="202"/>
      <c r="H212" s="206">
        <v>31.565</v>
      </c>
      <c r="I212" s="207"/>
      <c r="J212" s="202"/>
      <c r="K212" s="202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145</v>
      </c>
      <c r="AU212" s="212" t="s">
        <v>85</v>
      </c>
      <c r="AV212" s="13" t="s">
        <v>85</v>
      </c>
      <c r="AW212" s="13" t="s">
        <v>35</v>
      </c>
      <c r="AX212" s="13" t="s">
        <v>75</v>
      </c>
      <c r="AY212" s="212" t="s">
        <v>137</v>
      </c>
    </row>
    <row r="213" spans="2:51" s="15" customFormat="1" ht="11.25">
      <c r="B213" s="224"/>
      <c r="C213" s="225"/>
      <c r="D213" s="203" t="s">
        <v>145</v>
      </c>
      <c r="E213" s="226" t="s">
        <v>19</v>
      </c>
      <c r="F213" s="227" t="s">
        <v>688</v>
      </c>
      <c r="G213" s="225"/>
      <c r="H213" s="226" t="s">
        <v>19</v>
      </c>
      <c r="I213" s="228"/>
      <c r="J213" s="225"/>
      <c r="K213" s="225"/>
      <c r="L213" s="229"/>
      <c r="M213" s="230"/>
      <c r="N213" s="231"/>
      <c r="O213" s="231"/>
      <c r="P213" s="231"/>
      <c r="Q213" s="231"/>
      <c r="R213" s="231"/>
      <c r="S213" s="231"/>
      <c r="T213" s="232"/>
      <c r="AT213" s="233" t="s">
        <v>145</v>
      </c>
      <c r="AU213" s="233" t="s">
        <v>85</v>
      </c>
      <c r="AV213" s="15" t="s">
        <v>83</v>
      </c>
      <c r="AW213" s="15" t="s">
        <v>35</v>
      </c>
      <c r="AX213" s="15" t="s">
        <v>75</v>
      </c>
      <c r="AY213" s="233" t="s">
        <v>137</v>
      </c>
    </row>
    <row r="214" spans="2:51" s="15" customFormat="1" ht="11.25">
      <c r="B214" s="224"/>
      <c r="C214" s="225"/>
      <c r="D214" s="203" t="s">
        <v>145</v>
      </c>
      <c r="E214" s="226" t="s">
        <v>19</v>
      </c>
      <c r="F214" s="227" t="s">
        <v>3429</v>
      </c>
      <c r="G214" s="225"/>
      <c r="H214" s="226" t="s">
        <v>19</v>
      </c>
      <c r="I214" s="228"/>
      <c r="J214" s="225"/>
      <c r="K214" s="225"/>
      <c r="L214" s="229"/>
      <c r="M214" s="230"/>
      <c r="N214" s="231"/>
      <c r="O214" s="231"/>
      <c r="P214" s="231"/>
      <c r="Q214" s="231"/>
      <c r="R214" s="231"/>
      <c r="S214" s="231"/>
      <c r="T214" s="232"/>
      <c r="AT214" s="233" t="s">
        <v>145</v>
      </c>
      <c r="AU214" s="233" t="s">
        <v>85</v>
      </c>
      <c r="AV214" s="15" t="s">
        <v>83</v>
      </c>
      <c r="AW214" s="15" t="s">
        <v>35</v>
      </c>
      <c r="AX214" s="15" t="s">
        <v>75</v>
      </c>
      <c r="AY214" s="233" t="s">
        <v>137</v>
      </c>
    </row>
    <row r="215" spans="2:51" s="13" customFormat="1" ht="11.25">
      <c r="B215" s="201"/>
      <c r="C215" s="202"/>
      <c r="D215" s="203" t="s">
        <v>145</v>
      </c>
      <c r="E215" s="204" t="s">
        <v>19</v>
      </c>
      <c r="F215" s="205" t="s">
        <v>3430</v>
      </c>
      <c r="G215" s="202"/>
      <c r="H215" s="206">
        <v>6.3</v>
      </c>
      <c r="I215" s="207"/>
      <c r="J215" s="202"/>
      <c r="K215" s="202"/>
      <c r="L215" s="208"/>
      <c r="M215" s="209"/>
      <c r="N215" s="210"/>
      <c r="O215" s="210"/>
      <c r="P215" s="210"/>
      <c r="Q215" s="210"/>
      <c r="R215" s="210"/>
      <c r="S215" s="210"/>
      <c r="T215" s="211"/>
      <c r="AT215" s="212" t="s">
        <v>145</v>
      </c>
      <c r="AU215" s="212" t="s">
        <v>85</v>
      </c>
      <c r="AV215" s="13" t="s">
        <v>85</v>
      </c>
      <c r="AW215" s="13" t="s">
        <v>35</v>
      </c>
      <c r="AX215" s="13" t="s">
        <v>75</v>
      </c>
      <c r="AY215" s="212" t="s">
        <v>137</v>
      </c>
    </row>
    <row r="216" spans="2:51" s="15" customFormat="1" ht="11.25">
      <c r="B216" s="224"/>
      <c r="C216" s="225"/>
      <c r="D216" s="203" t="s">
        <v>145</v>
      </c>
      <c r="E216" s="226" t="s">
        <v>19</v>
      </c>
      <c r="F216" s="227" t="s">
        <v>3431</v>
      </c>
      <c r="G216" s="225"/>
      <c r="H216" s="226" t="s">
        <v>19</v>
      </c>
      <c r="I216" s="228"/>
      <c r="J216" s="225"/>
      <c r="K216" s="225"/>
      <c r="L216" s="229"/>
      <c r="M216" s="230"/>
      <c r="N216" s="231"/>
      <c r="O216" s="231"/>
      <c r="P216" s="231"/>
      <c r="Q216" s="231"/>
      <c r="R216" s="231"/>
      <c r="S216" s="231"/>
      <c r="T216" s="232"/>
      <c r="AT216" s="233" t="s">
        <v>145</v>
      </c>
      <c r="AU216" s="233" t="s">
        <v>85</v>
      </c>
      <c r="AV216" s="15" t="s">
        <v>83</v>
      </c>
      <c r="AW216" s="15" t="s">
        <v>35</v>
      </c>
      <c r="AX216" s="15" t="s">
        <v>75</v>
      </c>
      <c r="AY216" s="233" t="s">
        <v>137</v>
      </c>
    </row>
    <row r="217" spans="2:51" s="13" customFormat="1" ht="11.25">
      <c r="B217" s="201"/>
      <c r="C217" s="202"/>
      <c r="D217" s="203" t="s">
        <v>145</v>
      </c>
      <c r="E217" s="204" t="s">
        <v>19</v>
      </c>
      <c r="F217" s="205" t="s">
        <v>3432</v>
      </c>
      <c r="G217" s="202"/>
      <c r="H217" s="206">
        <v>32.972</v>
      </c>
      <c r="I217" s="207"/>
      <c r="J217" s="202"/>
      <c r="K217" s="202"/>
      <c r="L217" s="208"/>
      <c r="M217" s="209"/>
      <c r="N217" s="210"/>
      <c r="O217" s="210"/>
      <c r="P217" s="210"/>
      <c r="Q217" s="210"/>
      <c r="R217" s="210"/>
      <c r="S217" s="210"/>
      <c r="T217" s="211"/>
      <c r="AT217" s="212" t="s">
        <v>145</v>
      </c>
      <c r="AU217" s="212" t="s">
        <v>85</v>
      </c>
      <c r="AV217" s="13" t="s">
        <v>85</v>
      </c>
      <c r="AW217" s="13" t="s">
        <v>35</v>
      </c>
      <c r="AX217" s="13" t="s">
        <v>75</v>
      </c>
      <c r="AY217" s="212" t="s">
        <v>137</v>
      </c>
    </row>
    <row r="218" spans="2:51" s="15" customFormat="1" ht="11.25">
      <c r="B218" s="224"/>
      <c r="C218" s="225"/>
      <c r="D218" s="203" t="s">
        <v>145</v>
      </c>
      <c r="E218" s="226" t="s">
        <v>19</v>
      </c>
      <c r="F218" s="227" t="s">
        <v>3433</v>
      </c>
      <c r="G218" s="225"/>
      <c r="H218" s="226" t="s">
        <v>19</v>
      </c>
      <c r="I218" s="228"/>
      <c r="J218" s="225"/>
      <c r="K218" s="225"/>
      <c r="L218" s="229"/>
      <c r="M218" s="230"/>
      <c r="N218" s="231"/>
      <c r="O218" s="231"/>
      <c r="P218" s="231"/>
      <c r="Q218" s="231"/>
      <c r="R218" s="231"/>
      <c r="S218" s="231"/>
      <c r="T218" s="232"/>
      <c r="AT218" s="233" t="s">
        <v>145</v>
      </c>
      <c r="AU218" s="233" t="s">
        <v>85</v>
      </c>
      <c r="AV218" s="15" t="s">
        <v>83</v>
      </c>
      <c r="AW218" s="15" t="s">
        <v>35</v>
      </c>
      <c r="AX218" s="15" t="s">
        <v>75</v>
      </c>
      <c r="AY218" s="233" t="s">
        <v>137</v>
      </c>
    </row>
    <row r="219" spans="2:51" s="13" customFormat="1" ht="11.25">
      <c r="B219" s="201"/>
      <c r="C219" s="202"/>
      <c r="D219" s="203" t="s">
        <v>145</v>
      </c>
      <c r="E219" s="204" t="s">
        <v>19</v>
      </c>
      <c r="F219" s="205" t="s">
        <v>3434</v>
      </c>
      <c r="G219" s="202"/>
      <c r="H219" s="206">
        <v>23.519</v>
      </c>
      <c r="I219" s="207"/>
      <c r="J219" s="202"/>
      <c r="K219" s="202"/>
      <c r="L219" s="208"/>
      <c r="M219" s="209"/>
      <c r="N219" s="210"/>
      <c r="O219" s="210"/>
      <c r="P219" s="210"/>
      <c r="Q219" s="210"/>
      <c r="R219" s="210"/>
      <c r="S219" s="210"/>
      <c r="T219" s="211"/>
      <c r="AT219" s="212" t="s">
        <v>145</v>
      </c>
      <c r="AU219" s="212" t="s">
        <v>85</v>
      </c>
      <c r="AV219" s="13" t="s">
        <v>85</v>
      </c>
      <c r="AW219" s="13" t="s">
        <v>35</v>
      </c>
      <c r="AX219" s="13" t="s">
        <v>75</v>
      </c>
      <c r="AY219" s="212" t="s">
        <v>137</v>
      </c>
    </row>
    <row r="220" spans="2:51" s="15" customFormat="1" ht="11.25">
      <c r="B220" s="224"/>
      <c r="C220" s="225"/>
      <c r="D220" s="203" t="s">
        <v>145</v>
      </c>
      <c r="E220" s="226" t="s">
        <v>19</v>
      </c>
      <c r="F220" s="227" t="s">
        <v>1058</v>
      </c>
      <c r="G220" s="225"/>
      <c r="H220" s="226" t="s">
        <v>19</v>
      </c>
      <c r="I220" s="228"/>
      <c r="J220" s="225"/>
      <c r="K220" s="225"/>
      <c r="L220" s="229"/>
      <c r="M220" s="230"/>
      <c r="N220" s="231"/>
      <c r="O220" s="231"/>
      <c r="P220" s="231"/>
      <c r="Q220" s="231"/>
      <c r="R220" s="231"/>
      <c r="S220" s="231"/>
      <c r="T220" s="232"/>
      <c r="AT220" s="233" t="s">
        <v>145</v>
      </c>
      <c r="AU220" s="233" t="s">
        <v>85</v>
      </c>
      <c r="AV220" s="15" t="s">
        <v>83</v>
      </c>
      <c r="AW220" s="15" t="s">
        <v>35</v>
      </c>
      <c r="AX220" s="15" t="s">
        <v>75</v>
      </c>
      <c r="AY220" s="233" t="s">
        <v>137</v>
      </c>
    </row>
    <row r="221" spans="2:51" s="13" customFormat="1" ht="11.25">
      <c r="B221" s="201"/>
      <c r="C221" s="202"/>
      <c r="D221" s="203" t="s">
        <v>145</v>
      </c>
      <c r="E221" s="204" t="s">
        <v>19</v>
      </c>
      <c r="F221" s="205" t="s">
        <v>3435</v>
      </c>
      <c r="G221" s="202"/>
      <c r="H221" s="206">
        <v>13.68</v>
      </c>
      <c r="I221" s="207"/>
      <c r="J221" s="202"/>
      <c r="K221" s="202"/>
      <c r="L221" s="208"/>
      <c r="M221" s="209"/>
      <c r="N221" s="210"/>
      <c r="O221" s="210"/>
      <c r="P221" s="210"/>
      <c r="Q221" s="210"/>
      <c r="R221" s="210"/>
      <c r="S221" s="210"/>
      <c r="T221" s="211"/>
      <c r="AT221" s="212" t="s">
        <v>145</v>
      </c>
      <c r="AU221" s="212" t="s">
        <v>85</v>
      </c>
      <c r="AV221" s="13" t="s">
        <v>85</v>
      </c>
      <c r="AW221" s="13" t="s">
        <v>35</v>
      </c>
      <c r="AX221" s="13" t="s">
        <v>75</v>
      </c>
      <c r="AY221" s="212" t="s">
        <v>137</v>
      </c>
    </row>
    <row r="222" spans="2:51" s="14" customFormat="1" ht="11.25">
      <c r="B222" s="213"/>
      <c r="C222" s="214"/>
      <c r="D222" s="203" t="s">
        <v>145</v>
      </c>
      <c r="E222" s="215" t="s">
        <v>19</v>
      </c>
      <c r="F222" s="216" t="s">
        <v>147</v>
      </c>
      <c r="G222" s="214"/>
      <c r="H222" s="217">
        <v>108.036</v>
      </c>
      <c r="I222" s="218"/>
      <c r="J222" s="214"/>
      <c r="K222" s="214"/>
      <c r="L222" s="219"/>
      <c r="M222" s="220"/>
      <c r="N222" s="221"/>
      <c r="O222" s="221"/>
      <c r="P222" s="221"/>
      <c r="Q222" s="221"/>
      <c r="R222" s="221"/>
      <c r="S222" s="221"/>
      <c r="T222" s="222"/>
      <c r="AT222" s="223" t="s">
        <v>145</v>
      </c>
      <c r="AU222" s="223" t="s">
        <v>85</v>
      </c>
      <c r="AV222" s="14" t="s">
        <v>144</v>
      </c>
      <c r="AW222" s="14" t="s">
        <v>35</v>
      </c>
      <c r="AX222" s="14" t="s">
        <v>83</v>
      </c>
      <c r="AY222" s="223" t="s">
        <v>137</v>
      </c>
    </row>
    <row r="223" spans="1:65" s="2" customFormat="1" ht="16.5" customHeight="1">
      <c r="A223" s="35"/>
      <c r="B223" s="36"/>
      <c r="C223" s="188" t="s">
        <v>246</v>
      </c>
      <c r="D223" s="188" t="s">
        <v>139</v>
      </c>
      <c r="E223" s="189" t="s">
        <v>3436</v>
      </c>
      <c r="F223" s="190" t="s">
        <v>3437</v>
      </c>
      <c r="G223" s="191" t="s">
        <v>216</v>
      </c>
      <c r="H223" s="192">
        <v>8.905</v>
      </c>
      <c r="I223" s="193"/>
      <c r="J223" s="194">
        <f>ROUND(I223*H223,2)</f>
        <v>0</v>
      </c>
      <c r="K223" s="190" t="s">
        <v>143</v>
      </c>
      <c r="L223" s="40"/>
      <c r="M223" s="195" t="s">
        <v>19</v>
      </c>
      <c r="N223" s="196" t="s">
        <v>46</v>
      </c>
      <c r="O223" s="65"/>
      <c r="P223" s="197">
        <f>O223*H223</f>
        <v>0</v>
      </c>
      <c r="Q223" s="197">
        <v>0</v>
      </c>
      <c r="R223" s="197">
        <f>Q223*H223</f>
        <v>0</v>
      </c>
      <c r="S223" s="197">
        <v>0</v>
      </c>
      <c r="T223" s="198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9" t="s">
        <v>144</v>
      </c>
      <c r="AT223" s="199" t="s">
        <v>139</v>
      </c>
      <c r="AU223" s="199" t="s">
        <v>85</v>
      </c>
      <c r="AY223" s="18" t="s">
        <v>137</v>
      </c>
      <c r="BE223" s="200">
        <f>IF(N223="základní",J223,0)</f>
        <v>0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18" t="s">
        <v>83</v>
      </c>
      <c r="BK223" s="200">
        <f>ROUND(I223*H223,2)</f>
        <v>0</v>
      </c>
      <c r="BL223" s="18" t="s">
        <v>144</v>
      </c>
      <c r="BM223" s="199" t="s">
        <v>249</v>
      </c>
    </row>
    <row r="224" spans="2:51" s="15" customFormat="1" ht="11.25">
      <c r="B224" s="224"/>
      <c r="C224" s="225"/>
      <c r="D224" s="203" t="s">
        <v>145</v>
      </c>
      <c r="E224" s="226" t="s">
        <v>19</v>
      </c>
      <c r="F224" s="227" t="s">
        <v>1054</v>
      </c>
      <c r="G224" s="225"/>
      <c r="H224" s="226" t="s">
        <v>19</v>
      </c>
      <c r="I224" s="228"/>
      <c r="J224" s="225"/>
      <c r="K224" s="225"/>
      <c r="L224" s="229"/>
      <c r="M224" s="230"/>
      <c r="N224" s="231"/>
      <c r="O224" s="231"/>
      <c r="P224" s="231"/>
      <c r="Q224" s="231"/>
      <c r="R224" s="231"/>
      <c r="S224" s="231"/>
      <c r="T224" s="232"/>
      <c r="AT224" s="233" t="s">
        <v>145</v>
      </c>
      <c r="AU224" s="233" t="s">
        <v>85</v>
      </c>
      <c r="AV224" s="15" t="s">
        <v>83</v>
      </c>
      <c r="AW224" s="15" t="s">
        <v>35</v>
      </c>
      <c r="AX224" s="15" t="s">
        <v>75</v>
      </c>
      <c r="AY224" s="233" t="s">
        <v>137</v>
      </c>
    </row>
    <row r="225" spans="2:51" s="13" customFormat="1" ht="11.25">
      <c r="B225" s="201"/>
      <c r="C225" s="202"/>
      <c r="D225" s="203" t="s">
        <v>145</v>
      </c>
      <c r="E225" s="204" t="s">
        <v>19</v>
      </c>
      <c r="F225" s="205" t="s">
        <v>3438</v>
      </c>
      <c r="G225" s="202"/>
      <c r="H225" s="206">
        <v>3.855</v>
      </c>
      <c r="I225" s="207"/>
      <c r="J225" s="202"/>
      <c r="K225" s="202"/>
      <c r="L225" s="208"/>
      <c r="M225" s="209"/>
      <c r="N225" s="210"/>
      <c r="O225" s="210"/>
      <c r="P225" s="210"/>
      <c r="Q225" s="210"/>
      <c r="R225" s="210"/>
      <c r="S225" s="210"/>
      <c r="T225" s="211"/>
      <c r="AT225" s="212" t="s">
        <v>145</v>
      </c>
      <c r="AU225" s="212" t="s">
        <v>85</v>
      </c>
      <c r="AV225" s="13" t="s">
        <v>85</v>
      </c>
      <c r="AW225" s="13" t="s">
        <v>35</v>
      </c>
      <c r="AX225" s="13" t="s">
        <v>75</v>
      </c>
      <c r="AY225" s="212" t="s">
        <v>137</v>
      </c>
    </row>
    <row r="226" spans="2:51" s="15" customFormat="1" ht="11.25">
      <c r="B226" s="224"/>
      <c r="C226" s="225"/>
      <c r="D226" s="203" t="s">
        <v>145</v>
      </c>
      <c r="E226" s="226" t="s">
        <v>19</v>
      </c>
      <c r="F226" s="227" t="s">
        <v>3439</v>
      </c>
      <c r="G226" s="225"/>
      <c r="H226" s="226" t="s">
        <v>19</v>
      </c>
      <c r="I226" s="228"/>
      <c r="J226" s="225"/>
      <c r="K226" s="225"/>
      <c r="L226" s="229"/>
      <c r="M226" s="230"/>
      <c r="N226" s="231"/>
      <c r="O226" s="231"/>
      <c r="P226" s="231"/>
      <c r="Q226" s="231"/>
      <c r="R226" s="231"/>
      <c r="S226" s="231"/>
      <c r="T226" s="232"/>
      <c r="AT226" s="233" t="s">
        <v>145</v>
      </c>
      <c r="AU226" s="233" t="s">
        <v>85</v>
      </c>
      <c r="AV226" s="15" t="s">
        <v>83</v>
      </c>
      <c r="AW226" s="15" t="s">
        <v>35</v>
      </c>
      <c r="AX226" s="15" t="s">
        <v>75</v>
      </c>
      <c r="AY226" s="233" t="s">
        <v>137</v>
      </c>
    </row>
    <row r="227" spans="2:51" s="13" customFormat="1" ht="11.25">
      <c r="B227" s="201"/>
      <c r="C227" s="202"/>
      <c r="D227" s="203" t="s">
        <v>145</v>
      </c>
      <c r="E227" s="204" t="s">
        <v>19</v>
      </c>
      <c r="F227" s="205" t="s">
        <v>3440</v>
      </c>
      <c r="G227" s="202"/>
      <c r="H227" s="206">
        <v>3.1</v>
      </c>
      <c r="I227" s="207"/>
      <c r="J227" s="202"/>
      <c r="K227" s="202"/>
      <c r="L227" s="208"/>
      <c r="M227" s="209"/>
      <c r="N227" s="210"/>
      <c r="O227" s="210"/>
      <c r="P227" s="210"/>
      <c r="Q227" s="210"/>
      <c r="R227" s="210"/>
      <c r="S227" s="210"/>
      <c r="T227" s="211"/>
      <c r="AT227" s="212" t="s">
        <v>145</v>
      </c>
      <c r="AU227" s="212" t="s">
        <v>85</v>
      </c>
      <c r="AV227" s="13" t="s">
        <v>85</v>
      </c>
      <c r="AW227" s="13" t="s">
        <v>35</v>
      </c>
      <c r="AX227" s="13" t="s">
        <v>75</v>
      </c>
      <c r="AY227" s="212" t="s">
        <v>137</v>
      </c>
    </row>
    <row r="228" spans="2:51" s="13" customFormat="1" ht="11.25">
      <c r="B228" s="201"/>
      <c r="C228" s="202"/>
      <c r="D228" s="203" t="s">
        <v>145</v>
      </c>
      <c r="E228" s="204" t="s">
        <v>19</v>
      </c>
      <c r="F228" s="205" t="s">
        <v>3441</v>
      </c>
      <c r="G228" s="202"/>
      <c r="H228" s="206">
        <v>1.95</v>
      </c>
      <c r="I228" s="207"/>
      <c r="J228" s="202"/>
      <c r="K228" s="202"/>
      <c r="L228" s="208"/>
      <c r="M228" s="209"/>
      <c r="N228" s="210"/>
      <c r="O228" s="210"/>
      <c r="P228" s="210"/>
      <c r="Q228" s="210"/>
      <c r="R228" s="210"/>
      <c r="S228" s="210"/>
      <c r="T228" s="211"/>
      <c r="AT228" s="212" t="s">
        <v>145</v>
      </c>
      <c r="AU228" s="212" t="s">
        <v>85</v>
      </c>
      <c r="AV228" s="13" t="s">
        <v>85</v>
      </c>
      <c r="AW228" s="13" t="s">
        <v>35</v>
      </c>
      <c r="AX228" s="13" t="s">
        <v>75</v>
      </c>
      <c r="AY228" s="212" t="s">
        <v>137</v>
      </c>
    </row>
    <row r="229" spans="2:51" s="14" customFormat="1" ht="11.25">
      <c r="B229" s="213"/>
      <c r="C229" s="214"/>
      <c r="D229" s="203" t="s">
        <v>145</v>
      </c>
      <c r="E229" s="215" t="s">
        <v>19</v>
      </c>
      <c r="F229" s="216" t="s">
        <v>147</v>
      </c>
      <c r="G229" s="214"/>
      <c r="H229" s="217">
        <v>8.905</v>
      </c>
      <c r="I229" s="218"/>
      <c r="J229" s="214"/>
      <c r="K229" s="214"/>
      <c r="L229" s="219"/>
      <c r="M229" s="220"/>
      <c r="N229" s="221"/>
      <c r="O229" s="221"/>
      <c r="P229" s="221"/>
      <c r="Q229" s="221"/>
      <c r="R229" s="221"/>
      <c r="S229" s="221"/>
      <c r="T229" s="222"/>
      <c r="AT229" s="223" t="s">
        <v>145</v>
      </c>
      <c r="AU229" s="223" t="s">
        <v>85</v>
      </c>
      <c r="AV229" s="14" t="s">
        <v>144</v>
      </c>
      <c r="AW229" s="14" t="s">
        <v>35</v>
      </c>
      <c r="AX229" s="14" t="s">
        <v>83</v>
      </c>
      <c r="AY229" s="223" t="s">
        <v>137</v>
      </c>
    </row>
    <row r="230" spans="1:65" s="2" customFormat="1" ht="21.75" customHeight="1">
      <c r="A230" s="35"/>
      <c r="B230" s="36"/>
      <c r="C230" s="188" t="s">
        <v>203</v>
      </c>
      <c r="D230" s="188" t="s">
        <v>139</v>
      </c>
      <c r="E230" s="189" t="s">
        <v>3442</v>
      </c>
      <c r="F230" s="190" t="s">
        <v>3443</v>
      </c>
      <c r="G230" s="191" t="s">
        <v>216</v>
      </c>
      <c r="H230" s="192">
        <v>145.866</v>
      </c>
      <c r="I230" s="193"/>
      <c r="J230" s="194">
        <f>ROUND(I230*H230,2)</f>
        <v>0</v>
      </c>
      <c r="K230" s="190" t="s">
        <v>143</v>
      </c>
      <c r="L230" s="40"/>
      <c r="M230" s="195" t="s">
        <v>19</v>
      </c>
      <c r="N230" s="196" t="s">
        <v>46</v>
      </c>
      <c r="O230" s="65"/>
      <c r="P230" s="197">
        <f>O230*H230</f>
        <v>0</v>
      </c>
      <c r="Q230" s="197">
        <v>0</v>
      </c>
      <c r="R230" s="197">
        <f>Q230*H230</f>
        <v>0</v>
      </c>
      <c r="S230" s="197">
        <v>0</v>
      </c>
      <c r="T230" s="198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9" t="s">
        <v>144</v>
      </c>
      <c r="AT230" s="199" t="s">
        <v>139</v>
      </c>
      <c r="AU230" s="199" t="s">
        <v>85</v>
      </c>
      <c r="AY230" s="18" t="s">
        <v>137</v>
      </c>
      <c r="BE230" s="200">
        <f>IF(N230="základní",J230,0)</f>
        <v>0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18" t="s">
        <v>83</v>
      </c>
      <c r="BK230" s="200">
        <f>ROUND(I230*H230,2)</f>
        <v>0</v>
      </c>
      <c r="BL230" s="18" t="s">
        <v>144</v>
      </c>
      <c r="BM230" s="199" t="s">
        <v>252</v>
      </c>
    </row>
    <row r="231" spans="2:51" s="15" customFormat="1" ht="11.25">
      <c r="B231" s="224"/>
      <c r="C231" s="225"/>
      <c r="D231" s="203" t="s">
        <v>145</v>
      </c>
      <c r="E231" s="226" t="s">
        <v>19</v>
      </c>
      <c r="F231" s="227" t="s">
        <v>688</v>
      </c>
      <c r="G231" s="225"/>
      <c r="H231" s="226" t="s">
        <v>19</v>
      </c>
      <c r="I231" s="228"/>
      <c r="J231" s="225"/>
      <c r="K231" s="225"/>
      <c r="L231" s="229"/>
      <c r="M231" s="230"/>
      <c r="N231" s="231"/>
      <c r="O231" s="231"/>
      <c r="P231" s="231"/>
      <c r="Q231" s="231"/>
      <c r="R231" s="231"/>
      <c r="S231" s="231"/>
      <c r="T231" s="232"/>
      <c r="AT231" s="233" t="s">
        <v>145</v>
      </c>
      <c r="AU231" s="233" t="s">
        <v>85</v>
      </c>
      <c r="AV231" s="15" t="s">
        <v>83</v>
      </c>
      <c r="AW231" s="15" t="s">
        <v>35</v>
      </c>
      <c r="AX231" s="15" t="s">
        <v>75</v>
      </c>
      <c r="AY231" s="233" t="s">
        <v>137</v>
      </c>
    </row>
    <row r="232" spans="2:51" s="15" customFormat="1" ht="11.25">
      <c r="B232" s="224"/>
      <c r="C232" s="225"/>
      <c r="D232" s="203" t="s">
        <v>145</v>
      </c>
      <c r="E232" s="226" t="s">
        <v>19</v>
      </c>
      <c r="F232" s="227" t="s">
        <v>3444</v>
      </c>
      <c r="G232" s="225"/>
      <c r="H232" s="226" t="s">
        <v>19</v>
      </c>
      <c r="I232" s="228"/>
      <c r="J232" s="225"/>
      <c r="K232" s="225"/>
      <c r="L232" s="229"/>
      <c r="M232" s="230"/>
      <c r="N232" s="231"/>
      <c r="O232" s="231"/>
      <c r="P232" s="231"/>
      <c r="Q232" s="231"/>
      <c r="R232" s="231"/>
      <c r="S232" s="231"/>
      <c r="T232" s="232"/>
      <c r="AT232" s="233" t="s">
        <v>145</v>
      </c>
      <c r="AU232" s="233" t="s">
        <v>85</v>
      </c>
      <c r="AV232" s="15" t="s">
        <v>83</v>
      </c>
      <c r="AW232" s="15" t="s">
        <v>35</v>
      </c>
      <c r="AX232" s="15" t="s">
        <v>75</v>
      </c>
      <c r="AY232" s="233" t="s">
        <v>137</v>
      </c>
    </row>
    <row r="233" spans="2:51" s="13" customFormat="1" ht="11.25">
      <c r="B233" s="201"/>
      <c r="C233" s="202"/>
      <c r="D233" s="203" t="s">
        <v>145</v>
      </c>
      <c r="E233" s="204" t="s">
        <v>19</v>
      </c>
      <c r="F233" s="205" t="s">
        <v>3445</v>
      </c>
      <c r="G233" s="202"/>
      <c r="H233" s="206">
        <v>35.74</v>
      </c>
      <c r="I233" s="207"/>
      <c r="J233" s="202"/>
      <c r="K233" s="202"/>
      <c r="L233" s="208"/>
      <c r="M233" s="209"/>
      <c r="N233" s="210"/>
      <c r="O233" s="210"/>
      <c r="P233" s="210"/>
      <c r="Q233" s="210"/>
      <c r="R233" s="210"/>
      <c r="S233" s="210"/>
      <c r="T233" s="211"/>
      <c r="AT233" s="212" t="s">
        <v>145</v>
      </c>
      <c r="AU233" s="212" t="s">
        <v>85</v>
      </c>
      <c r="AV233" s="13" t="s">
        <v>85</v>
      </c>
      <c r="AW233" s="13" t="s">
        <v>35</v>
      </c>
      <c r="AX233" s="13" t="s">
        <v>75</v>
      </c>
      <c r="AY233" s="212" t="s">
        <v>137</v>
      </c>
    </row>
    <row r="234" spans="2:51" s="15" customFormat="1" ht="11.25">
      <c r="B234" s="224"/>
      <c r="C234" s="225"/>
      <c r="D234" s="203" t="s">
        <v>145</v>
      </c>
      <c r="E234" s="226" t="s">
        <v>19</v>
      </c>
      <c r="F234" s="227" t="s">
        <v>695</v>
      </c>
      <c r="G234" s="225"/>
      <c r="H234" s="226" t="s">
        <v>19</v>
      </c>
      <c r="I234" s="228"/>
      <c r="J234" s="225"/>
      <c r="K234" s="225"/>
      <c r="L234" s="229"/>
      <c r="M234" s="230"/>
      <c r="N234" s="231"/>
      <c r="O234" s="231"/>
      <c r="P234" s="231"/>
      <c r="Q234" s="231"/>
      <c r="R234" s="231"/>
      <c r="S234" s="231"/>
      <c r="T234" s="232"/>
      <c r="AT234" s="233" t="s">
        <v>145</v>
      </c>
      <c r="AU234" s="233" t="s">
        <v>85</v>
      </c>
      <c r="AV234" s="15" t="s">
        <v>83</v>
      </c>
      <c r="AW234" s="15" t="s">
        <v>35</v>
      </c>
      <c r="AX234" s="15" t="s">
        <v>75</v>
      </c>
      <c r="AY234" s="233" t="s">
        <v>137</v>
      </c>
    </row>
    <row r="235" spans="2:51" s="15" customFormat="1" ht="11.25">
      <c r="B235" s="224"/>
      <c r="C235" s="225"/>
      <c r="D235" s="203" t="s">
        <v>145</v>
      </c>
      <c r="E235" s="226" t="s">
        <v>19</v>
      </c>
      <c r="F235" s="227" t="s">
        <v>3446</v>
      </c>
      <c r="G235" s="225"/>
      <c r="H235" s="226" t="s">
        <v>19</v>
      </c>
      <c r="I235" s="228"/>
      <c r="J235" s="225"/>
      <c r="K235" s="225"/>
      <c r="L235" s="229"/>
      <c r="M235" s="230"/>
      <c r="N235" s="231"/>
      <c r="O235" s="231"/>
      <c r="P235" s="231"/>
      <c r="Q235" s="231"/>
      <c r="R235" s="231"/>
      <c r="S235" s="231"/>
      <c r="T235" s="232"/>
      <c r="AT235" s="233" t="s">
        <v>145</v>
      </c>
      <c r="AU235" s="233" t="s">
        <v>85</v>
      </c>
      <c r="AV235" s="15" t="s">
        <v>83</v>
      </c>
      <c r="AW235" s="15" t="s">
        <v>35</v>
      </c>
      <c r="AX235" s="15" t="s">
        <v>75</v>
      </c>
      <c r="AY235" s="233" t="s">
        <v>137</v>
      </c>
    </row>
    <row r="236" spans="2:51" s="13" customFormat="1" ht="11.25">
      <c r="B236" s="201"/>
      <c r="C236" s="202"/>
      <c r="D236" s="203" t="s">
        <v>145</v>
      </c>
      <c r="E236" s="204" t="s">
        <v>19</v>
      </c>
      <c r="F236" s="205" t="s">
        <v>3447</v>
      </c>
      <c r="G236" s="202"/>
      <c r="H236" s="206">
        <v>29.166</v>
      </c>
      <c r="I236" s="207"/>
      <c r="J236" s="202"/>
      <c r="K236" s="202"/>
      <c r="L236" s="208"/>
      <c r="M236" s="209"/>
      <c r="N236" s="210"/>
      <c r="O236" s="210"/>
      <c r="P236" s="210"/>
      <c r="Q236" s="210"/>
      <c r="R236" s="210"/>
      <c r="S236" s="210"/>
      <c r="T236" s="211"/>
      <c r="AT236" s="212" t="s">
        <v>145</v>
      </c>
      <c r="AU236" s="212" t="s">
        <v>85</v>
      </c>
      <c r="AV236" s="13" t="s">
        <v>85</v>
      </c>
      <c r="AW236" s="13" t="s">
        <v>35</v>
      </c>
      <c r="AX236" s="13" t="s">
        <v>75</v>
      </c>
      <c r="AY236" s="212" t="s">
        <v>137</v>
      </c>
    </row>
    <row r="237" spans="2:51" s="15" customFormat="1" ht="11.25">
      <c r="B237" s="224"/>
      <c r="C237" s="225"/>
      <c r="D237" s="203" t="s">
        <v>145</v>
      </c>
      <c r="E237" s="226" t="s">
        <v>19</v>
      </c>
      <c r="F237" s="227" t="s">
        <v>3433</v>
      </c>
      <c r="G237" s="225"/>
      <c r="H237" s="226" t="s">
        <v>19</v>
      </c>
      <c r="I237" s="228"/>
      <c r="J237" s="225"/>
      <c r="K237" s="225"/>
      <c r="L237" s="229"/>
      <c r="M237" s="230"/>
      <c r="N237" s="231"/>
      <c r="O237" s="231"/>
      <c r="P237" s="231"/>
      <c r="Q237" s="231"/>
      <c r="R237" s="231"/>
      <c r="S237" s="231"/>
      <c r="T237" s="232"/>
      <c r="AT237" s="233" t="s">
        <v>145</v>
      </c>
      <c r="AU237" s="233" t="s">
        <v>85</v>
      </c>
      <c r="AV237" s="15" t="s">
        <v>83</v>
      </c>
      <c r="AW237" s="15" t="s">
        <v>35</v>
      </c>
      <c r="AX237" s="15" t="s">
        <v>75</v>
      </c>
      <c r="AY237" s="233" t="s">
        <v>137</v>
      </c>
    </row>
    <row r="238" spans="2:51" s="13" customFormat="1" ht="11.25">
      <c r="B238" s="201"/>
      <c r="C238" s="202"/>
      <c r="D238" s="203" t="s">
        <v>145</v>
      </c>
      <c r="E238" s="204" t="s">
        <v>19</v>
      </c>
      <c r="F238" s="205" t="s">
        <v>3448</v>
      </c>
      <c r="G238" s="202"/>
      <c r="H238" s="206">
        <v>23.36</v>
      </c>
      <c r="I238" s="207"/>
      <c r="J238" s="202"/>
      <c r="K238" s="202"/>
      <c r="L238" s="208"/>
      <c r="M238" s="209"/>
      <c r="N238" s="210"/>
      <c r="O238" s="210"/>
      <c r="P238" s="210"/>
      <c r="Q238" s="210"/>
      <c r="R238" s="210"/>
      <c r="S238" s="210"/>
      <c r="T238" s="211"/>
      <c r="AT238" s="212" t="s">
        <v>145</v>
      </c>
      <c r="AU238" s="212" t="s">
        <v>85</v>
      </c>
      <c r="AV238" s="13" t="s">
        <v>85</v>
      </c>
      <c r="AW238" s="13" t="s">
        <v>35</v>
      </c>
      <c r="AX238" s="13" t="s">
        <v>75</v>
      </c>
      <c r="AY238" s="212" t="s">
        <v>137</v>
      </c>
    </row>
    <row r="239" spans="2:51" s="15" customFormat="1" ht="11.25">
      <c r="B239" s="224"/>
      <c r="C239" s="225"/>
      <c r="D239" s="203" t="s">
        <v>145</v>
      </c>
      <c r="E239" s="226" t="s">
        <v>19</v>
      </c>
      <c r="F239" s="227" t="s">
        <v>3414</v>
      </c>
      <c r="G239" s="225"/>
      <c r="H239" s="226" t="s">
        <v>19</v>
      </c>
      <c r="I239" s="228"/>
      <c r="J239" s="225"/>
      <c r="K239" s="225"/>
      <c r="L239" s="229"/>
      <c r="M239" s="230"/>
      <c r="N239" s="231"/>
      <c r="O239" s="231"/>
      <c r="P239" s="231"/>
      <c r="Q239" s="231"/>
      <c r="R239" s="231"/>
      <c r="S239" s="231"/>
      <c r="T239" s="232"/>
      <c r="AT239" s="233" t="s">
        <v>145</v>
      </c>
      <c r="AU239" s="233" t="s">
        <v>85</v>
      </c>
      <c r="AV239" s="15" t="s">
        <v>83</v>
      </c>
      <c r="AW239" s="15" t="s">
        <v>35</v>
      </c>
      <c r="AX239" s="15" t="s">
        <v>75</v>
      </c>
      <c r="AY239" s="233" t="s">
        <v>137</v>
      </c>
    </row>
    <row r="240" spans="2:51" s="13" customFormat="1" ht="11.25">
      <c r="B240" s="201"/>
      <c r="C240" s="202"/>
      <c r="D240" s="203" t="s">
        <v>145</v>
      </c>
      <c r="E240" s="204" t="s">
        <v>19</v>
      </c>
      <c r="F240" s="205" t="s">
        <v>3449</v>
      </c>
      <c r="G240" s="202"/>
      <c r="H240" s="206">
        <v>57.6</v>
      </c>
      <c r="I240" s="207"/>
      <c r="J240" s="202"/>
      <c r="K240" s="202"/>
      <c r="L240" s="208"/>
      <c r="M240" s="209"/>
      <c r="N240" s="210"/>
      <c r="O240" s="210"/>
      <c r="P240" s="210"/>
      <c r="Q240" s="210"/>
      <c r="R240" s="210"/>
      <c r="S240" s="210"/>
      <c r="T240" s="211"/>
      <c r="AT240" s="212" t="s">
        <v>145</v>
      </c>
      <c r="AU240" s="212" t="s">
        <v>85</v>
      </c>
      <c r="AV240" s="13" t="s">
        <v>85</v>
      </c>
      <c r="AW240" s="13" t="s">
        <v>35</v>
      </c>
      <c r="AX240" s="13" t="s">
        <v>75</v>
      </c>
      <c r="AY240" s="212" t="s">
        <v>137</v>
      </c>
    </row>
    <row r="241" spans="2:51" s="14" customFormat="1" ht="11.25">
      <c r="B241" s="213"/>
      <c r="C241" s="214"/>
      <c r="D241" s="203" t="s">
        <v>145</v>
      </c>
      <c r="E241" s="215" t="s">
        <v>19</v>
      </c>
      <c r="F241" s="216" t="s">
        <v>147</v>
      </c>
      <c r="G241" s="214"/>
      <c r="H241" s="217">
        <v>145.866</v>
      </c>
      <c r="I241" s="218"/>
      <c r="J241" s="214"/>
      <c r="K241" s="214"/>
      <c r="L241" s="219"/>
      <c r="M241" s="220"/>
      <c r="N241" s="221"/>
      <c r="O241" s="221"/>
      <c r="P241" s="221"/>
      <c r="Q241" s="221"/>
      <c r="R241" s="221"/>
      <c r="S241" s="221"/>
      <c r="T241" s="222"/>
      <c r="AT241" s="223" t="s">
        <v>145</v>
      </c>
      <c r="AU241" s="223" t="s">
        <v>85</v>
      </c>
      <c r="AV241" s="14" t="s">
        <v>144</v>
      </c>
      <c r="AW241" s="14" t="s">
        <v>35</v>
      </c>
      <c r="AX241" s="14" t="s">
        <v>83</v>
      </c>
      <c r="AY241" s="223" t="s">
        <v>137</v>
      </c>
    </row>
    <row r="242" spans="1:65" s="2" customFormat="1" ht="21.75" customHeight="1">
      <c r="A242" s="35"/>
      <c r="B242" s="36"/>
      <c r="C242" s="188" t="s">
        <v>253</v>
      </c>
      <c r="D242" s="188" t="s">
        <v>139</v>
      </c>
      <c r="E242" s="189" t="s">
        <v>3450</v>
      </c>
      <c r="F242" s="190" t="s">
        <v>3451</v>
      </c>
      <c r="G242" s="191" t="s">
        <v>216</v>
      </c>
      <c r="H242" s="192">
        <v>67.148</v>
      </c>
      <c r="I242" s="193"/>
      <c r="J242" s="194">
        <f>ROUND(I242*H242,2)</f>
        <v>0</v>
      </c>
      <c r="K242" s="190" t="s">
        <v>143</v>
      </c>
      <c r="L242" s="40"/>
      <c r="M242" s="195" t="s">
        <v>19</v>
      </c>
      <c r="N242" s="196" t="s">
        <v>46</v>
      </c>
      <c r="O242" s="65"/>
      <c r="P242" s="197">
        <f>O242*H242</f>
        <v>0</v>
      </c>
      <c r="Q242" s="197">
        <v>0</v>
      </c>
      <c r="R242" s="197">
        <f>Q242*H242</f>
        <v>0</v>
      </c>
      <c r="S242" s="197">
        <v>0</v>
      </c>
      <c r="T242" s="198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9" t="s">
        <v>144</v>
      </c>
      <c r="AT242" s="199" t="s">
        <v>139</v>
      </c>
      <c r="AU242" s="199" t="s">
        <v>85</v>
      </c>
      <c r="AY242" s="18" t="s">
        <v>137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18" t="s">
        <v>83</v>
      </c>
      <c r="BK242" s="200">
        <f>ROUND(I242*H242,2)</f>
        <v>0</v>
      </c>
      <c r="BL242" s="18" t="s">
        <v>144</v>
      </c>
      <c r="BM242" s="199" t="s">
        <v>256</v>
      </c>
    </row>
    <row r="243" spans="2:51" s="15" customFormat="1" ht="11.25">
      <c r="B243" s="224"/>
      <c r="C243" s="225"/>
      <c r="D243" s="203" t="s">
        <v>145</v>
      </c>
      <c r="E243" s="226" t="s">
        <v>19</v>
      </c>
      <c r="F243" s="227" t="s">
        <v>688</v>
      </c>
      <c r="G243" s="225"/>
      <c r="H243" s="226" t="s">
        <v>19</v>
      </c>
      <c r="I243" s="228"/>
      <c r="J243" s="225"/>
      <c r="K243" s="225"/>
      <c r="L243" s="229"/>
      <c r="M243" s="230"/>
      <c r="N243" s="231"/>
      <c r="O243" s="231"/>
      <c r="P243" s="231"/>
      <c r="Q243" s="231"/>
      <c r="R243" s="231"/>
      <c r="S243" s="231"/>
      <c r="T243" s="232"/>
      <c r="AT243" s="233" t="s">
        <v>145</v>
      </c>
      <c r="AU243" s="233" t="s">
        <v>85</v>
      </c>
      <c r="AV243" s="15" t="s">
        <v>83</v>
      </c>
      <c r="AW243" s="15" t="s">
        <v>35</v>
      </c>
      <c r="AX243" s="15" t="s">
        <v>75</v>
      </c>
      <c r="AY243" s="233" t="s">
        <v>137</v>
      </c>
    </row>
    <row r="244" spans="2:51" s="15" customFormat="1" ht="11.25">
      <c r="B244" s="224"/>
      <c r="C244" s="225"/>
      <c r="D244" s="203" t="s">
        <v>145</v>
      </c>
      <c r="E244" s="226" t="s">
        <v>19</v>
      </c>
      <c r="F244" s="227" t="s">
        <v>3429</v>
      </c>
      <c r="G244" s="225"/>
      <c r="H244" s="226" t="s">
        <v>19</v>
      </c>
      <c r="I244" s="228"/>
      <c r="J244" s="225"/>
      <c r="K244" s="225"/>
      <c r="L244" s="229"/>
      <c r="M244" s="230"/>
      <c r="N244" s="231"/>
      <c r="O244" s="231"/>
      <c r="P244" s="231"/>
      <c r="Q244" s="231"/>
      <c r="R244" s="231"/>
      <c r="S244" s="231"/>
      <c r="T244" s="232"/>
      <c r="AT244" s="233" t="s">
        <v>145</v>
      </c>
      <c r="AU244" s="233" t="s">
        <v>85</v>
      </c>
      <c r="AV244" s="15" t="s">
        <v>83</v>
      </c>
      <c r="AW244" s="15" t="s">
        <v>35</v>
      </c>
      <c r="AX244" s="15" t="s">
        <v>75</v>
      </c>
      <c r="AY244" s="233" t="s">
        <v>137</v>
      </c>
    </row>
    <row r="245" spans="2:51" s="13" customFormat="1" ht="11.25">
      <c r="B245" s="201"/>
      <c r="C245" s="202"/>
      <c r="D245" s="203" t="s">
        <v>145</v>
      </c>
      <c r="E245" s="204" t="s">
        <v>19</v>
      </c>
      <c r="F245" s="205" t="s">
        <v>3452</v>
      </c>
      <c r="G245" s="202"/>
      <c r="H245" s="206">
        <v>29.422</v>
      </c>
      <c r="I245" s="207"/>
      <c r="J245" s="202"/>
      <c r="K245" s="202"/>
      <c r="L245" s="208"/>
      <c r="M245" s="209"/>
      <c r="N245" s="210"/>
      <c r="O245" s="210"/>
      <c r="P245" s="210"/>
      <c r="Q245" s="210"/>
      <c r="R245" s="210"/>
      <c r="S245" s="210"/>
      <c r="T245" s="211"/>
      <c r="AT245" s="212" t="s">
        <v>145</v>
      </c>
      <c r="AU245" s="212" t="s">
        <v>85</v>
      </c>
      <c r="AV245" s="13" t="s">
        <v>85</v>
      </c>
      <c r="AW245" s="13" t="s">
        <v>35</v>
      </c>
      <c r="AX245" s="13" t="s">
        <v>75</v>
      </c>
      <c r="AY245" s="212" t="s">
        <v>137</v>
      </c>
    </row>
    <row r="246" spans="2:51" s="15" customFormat="1" ht="11.25">
      <c r="B246" s="224"/>
      <c r="C246" s="225"/>
      <c r="D246" s="203" t="s">
        <v>145</v>
      </c>
      <c r="E246" s="226" t="s">
        <v>19</v>
      </c>
      <c r="F246" s="227" t="s">
        <v>3431</v>
      </c>
      <c r="G246" s="225"/>
      <c r="H246" s="226" t="s">
        <v>19</v>
      </c>
      <c r="I246" s="228"/>
      <c r="J246" s="225"/>
      <c r="K246" s="225"/>
      <c r="L246" s="229"/>
      <c r="M246" s="230"/>
      <c r="N246" s="231"/>
      <c r="O246" s="231"/>
      <c r="P246" s="231"/>
      <c r="Q246" s="231"/>
      <c r="R246" s="231"/>
      <c r="S246" s="231"/>
      <c r="T246" s="232"/>
      <c r="AT246" s="233" t="s">
        <v>145</v>
      </c>
      <c r="AU246" s="233" t="s">
        <v>85</v>
      </c>
      <c r="AV246" s="15" t="s">
        <v>83</v>
      </c>
      <c r="AW246" s="15" t="s">
        <v>35</v>
      </c>
      <c r="AX246" s="15" t="s">
        <v>75</v>
      </c>
      <c r="AY246" s="233" t="s">
        <v>137</v>
      </c>
    </row>
    <row r="247" spans="2:51" s="13" customFormat="1" ht="11.25">
      <c r="B247" s="201"/>
      <c r="C247" s="202"/>
      <c r="D247" s="203" t="s">
        <v>145</v>
      </c>
      <c r="E247" s="204" t="s">
        <v>19</v>
      </c>
      <c r="F247" s="205" t="s">
        <v>3453</v>
      </c>
      <c r="G247" s="202"/>
      <c r="H247" s="206">
        <v>34.397</v>
      </c>
      <c r="I247" s="207"/>
      <c r="J247" s="202"/>
      <c r="K247" s="202"/>
      <c r="L247" s="208"/>
      <c r="M247" s="209"/>
      <c r="N247" s="210"/>
      <c r="O247" s="210"/>
      <c r="P247" s="210"/>
      <c r="Q247" s="210"/>
      <c r="R247" s="210"/>
      <c r="S247" s="210"/>
      <c r="T247" s="211"/>
      <c r="AT247" s="212" t="s">
        <v>145</v>
      </c>
      <c r="AU247" s="212" t="s">
        <v>85</v>
      </c>
      <c r="AV247" s="13" t="s">
        <v>85</v>
      </c>
      <c r="AW247" s="13" t="s">
        <v>35</v>
      </c>
      <c r="AX247" s="13" t="s">
        <v>75</v>
      </c>
      <c r="AY247" s="212" t="s">
        <v>137</v>
      </c>
    </row>
    <row r="248" spans="2:51" s="13" customFormat="1" ht="11.25">
      <c r="B248" s="201"/>
      <c r="C248" s="202"/>
      <c r="D248" s="203" t="s">
        <v>145</v>
      </c>
      <c r="E248" s="204" t="s">
        <v>19</v>
      </c>
      <c r="F248" s="205" t="s">
        <v>3454</v>
      </c>
      <c r="G248" s="202"/>
      <c r="H248" s="206">
        <v>3.329</v>
      </c>
      <c r="I248" s="207"/>
      <c r="J248" s="202"/>
      <c r="K248" s="202"/>
      <c r="L248" s="208"/>
      <c r="M248" s="209"/>
      <c r="N248" s="210"/>
      <c r="O248" s="210"/>
      <c r="P248" s="210"/>
      <c r="Q248" s="210"/>
      <c r="R248" s="210"/>
      <c r="S248" s="210"/>
      <c r="T248" s="211"/>
      <c r="AT248" s="212" t="s">
        <v>145</v>
      </c>
      <c r="AU248" s="212" t="s">
        <v>85</v>
      </c>
      <c r="AV248" s="13" t="s">
        <v>85</v>
      </c>
      <c r="AW248" s="13" t="s">
        <v>35</v>
      </c>
      <c r="AX248" s="13" t="s">
        <v>75</v>
      </c>
      <c r="AY248" s="212" t="s">
        <v>137</v>
      </c>
    </row>
    <row r="249" spans="2:51" s="14" customFormat="1" ht="11.25">
      <c r="B249" s="213"/>
      <c r="C249" s="214"/>
      <c r="D249" s="203" t="s">
        <v>145</v>
      </c>
      <c r="E249" s="215" t="s">
        <v>19</v>
      </c>
      <c r="F249" s="216" t="s">
        <v>147</v>
      </c>
      <c r="G249" s="214"/>
      <c r="H249" s="217">
        <v>67.148</v>
      </c>
      <c r="I249" s="218"/>
      <c r="J249" s="214"/>
      <c r="K249" s="214"/>
      <c r="L249" s="219"/>
      <c r="M249" s="220"/>
      <c r="N249" s="221"/>
      <c r="O249" s="221"/>
      <c r="P249" s="221"/>
      <c r="Q249" s="221"/>
      <c r="R249" s="221"/>
      <c r="S249" s="221"/>
      <c r="T249" s="222"/>
      <c r="AT249" s="223" t="s">
        <v>145</v>
      </c>
      <c r="AU249" s="223" t="s">
        <v>85</v>
      </c>
      <c r="AV249" s="14" t="s">
        <v>144</v>
      </c>
      <c r="AW249" s="14" t="s">
        <v>35</v>
      </c>
      <c r="AX249" s="14" t="s">
        <v>83</v>
      </c>
      <c r="AY249" s="223" t="s">
        <v>137</v>
      </c>
    </row>
    <row r="250" spans="1:65" s="2" customFormat="1" ht="21.75" customHeight="1">
      <c r="A250" s="35"/>
      <c r="B250" s="36"/>
      <c r="C250" s="188" t="s">
        <v>205</v>
      </c>
      <c r="D250" s="188" t="s">
        <v>139</v>
      </c>
      <c r="E250" s="189" t="s">
        <v>3455</v>
      </c>
      <c r="F250" s="190" t="s">
        <v>3456</v>
      </c>
      <c r="G250" s="191" t="s">
        <v>216</v>
      </c>
      <c r="H250" s="192">
        <v>32.733</v>
      </c>
      <c r="I250" s="193"/>
      <c r="J250" s="194">
        <f>ROUND(I250*H250,2)</f>
        <v>0</v>
      </c>
      <c r="K250" s="190" t="s">
        <v>143</v>
      </c>
      <c r="L250" s="40"/>
      <c r="M250" s="195" t="s">
        <v>19</v>
      </c>
      <c r="N250" s="196" t="s">
        <v>46</v>
      </c>
      <c r="O250" s="65"/>
      <c r="P250" s="197">
        <f>O250*H250</f>
        <v>0</v>
      </c>
      <c r="Q250" s="197">
        <v>0</v>
      </c>
      <c r="R250" s="197">
        <f>Q250*H250</f>
        <v>0</v>
      </c>
      <c r="S250" s="197">
        <v>0</v>
      </c>
      <c r="T250" s="198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9" t="s">
        <v>144</v>
      </c>
      <c r="AT250" s="199" t="s">
        <v>139</v>
      </c>
      <c r="AU250" s="199" t="s">
        <v>85</v>
      </c>
      <c r="AY250" s="18" t="s">
        <v>137</v>
      </c>
      <c r="BE250" s="200">
        <f>IF(N250="základní",J250,0)</f>
        <v>0</v>
      </c>
      <c r="BF250" s="200">
        <f>IF(N250="snížená",J250,0)</f>
        <v>0</v>
      </c>
      <c r="BG250" s="200">
        <f>IF(N250="zákl. přenesená",J250,0)</f>
        <v>0</v>
      </c>
      <c r="BH250" s="200">
        <f>IF(N250="sníž. přenesená",J250,0)</f>
        <v>0</v>
      </c>
      <c r="BI250" s="200">
        <f>IF(N250="nulová",J250,0)</f>
        <v>0</v>
      </c>
      <c r="BJ250" s="18" t="s">
        <v>83</v>
      </c>
      <c r="BK250" s="200">
        <f>ROUND(I250*H250,2)</f>
        <v>0</v>
      </c>
      <c r="BL250" s="18" t="s">
        <v>144</v>
      </c>
      <c r="BM250" s="199" t="s">
        <v>260</v>
      </c>
    </row>
    <row r="251" spans="2:51" s="15" customFormat="1" ht="11.25">
      <c r="B251" s="224"/>
      <c r="C251" s="225"/>
      <c r="D251" s="203" t="s">
        <v>145</v>
      </c>
      <c r="E251" s="226" t="s">
        <v>19</v>
      </c>
      <c r="F251" s="227" t="s">
        <v>1054</v>
      </c>
      <c r="G251" s="225"/>
      <c r="H251" s="226" t="s">
        <v>19</v>
      </c>
      <c r="I251" s="228"/>
      <c r="J251" s="225"/>
      <c r="K251" s="225"/>
      <c r="L251" s="229"/>
      <c r="M251" s="230"/>
      <c r="N251" s="231"/>
      <c r="O251" s="231"/>
      <c r="P251" s="231"/>
      <c r="Q251" s="231"/>
      <c r="R251" s="231"/>
      <c r="S251" s="231"/>
      <c r="T251" s="232"/>
      <c r="AT251" s="233" t="s">
        <v>145</v>
      </c>
      <c r="AU251" s="233" t="s">
        <v>85</v>
      </c>
      <c r="AV251" s="15" t="s">
        <v>83</v>
      </c>
      <c r="AW251" s="15" t="s">
        <v>35</v>
      </c>
      <c r="AX251" s="15" t="s">
        <v>75</v>
      </c>
      <c r="AY251" s="233" t="s">
        <v>137</v>
      </c>
    </row>
    <row r="252" spans="2:51" s="13" customFormat="1" ht="11.25">
      <c r="B252" s="201"/>
      <c r="C252" s="202"/>
      <c r="D252" s="203" t="s">
        <v>145</v>
      </c>
      <c r="E252" s="204" t="s">
        <v>19</v>
      </c>
      <c r="F252" s="205" t="s">
        <v>3457</v>
      </c>
      <c r="G252" s="202"/>
      <c r="H252" s="206">
        <v>32.733</v>
      </c>
      <c r="I252" s="207"/>
      <c r="J252" s="202"/>
      <c r="K252" s="202"/>
      <c r="L252" s="208"/>
      <c r="M252" s="209"/>
      <c r="N252" s="210"/>
      <c r="O252" s="210"/>
      <c r="P252" s="210"/>
      <c r="Q252" s="210"/>
      <c r="R252" s="210"/>
      <c r="S252" s="210"/>
      <c r="T252" s="211"/>
      <c r="AT252" s="212" t="s">
        <v>145</v>
      </c>
      <c r="AU252" s="212" t="s">
        <v>85</v>
      </c>
      <c r="AV252" s="13" t="s">
        <v>85</v>
      </c>
      <c r="AW252" s="13" t="s">
        <v>35</v>
      </c>
      <c r="AX252" s="13" t="s">
        <v>75</v>
      </c>
      <c r="AY252" s="212" t="s">
        <v>137</v>
      </c>
    </row>
    <row r="253" spans="2:51" s="14" customFormat="1" ht="11.25">
      <c r="B253" s="213"/>
      <c r="C253" s="214"/>
      <c r="D253" s="203" t="s">
        <v>145</v>
      </c>
      <c r="E253" s="215" t="s">
        <v>19</v>
      </c>
      <c r="F253" s="216" t="s">
        <v>147</v>
      </c>
      <c r="G253" s="214"/>
      <c r="H253" s="217">
        <v>32.733</v>
      </c>
      <c r="I253" s="218"/>
      <c r="J253" s="214"/>
      <c r="K253" s="214"/>
      <c r="L253" s="219"/>
      <c r="M253" s="220"/>
      <c r="N253" s="221"/>
      <c r="O253" s="221"/>
      <c r="P253" s="221"/>
      <c r="Q253" s="221"/>
      <c r="R253" s="221"/>
      <c r="S253" s="221"/>
      <c r="T253" s="222"/>
      <c r="AT253" s="223" t="s">
        <v>145</v>
      </c>
      <c r="AU253" s="223" t="s">
        <v>85</v>
      </c>
      <c r="AV253" s="14" t="s">
        <v>144</v>
      </c>
      <c r="AW253" s="14" t="s">
        <v>35</v>
      </c>
      <c r="AX253" s="14" t="s">
        <v>83</v>
      </c>
      <c r="AY253" s="223" t="s">
        <v>137</v>
      </c>
    </row>
    <row r="254" spans="1:65" s="2" customFormat="1" ht="16.5" customHeight="1">
      <c r="A254" s="35"/>
      <c r="B254" s="36"/>
      <c r="C254" s="188" t="s">
        <v>261</v>
      </c>
      <c r="D254" s="188" t="s">
        <v>139</v>
      </c>
      <c r="E254" s="189" t="s">
        <v>3458</v>
      </c>
      <c r="F254" s="190" t="s">
        <v>3459</v>
      </c>
      <c r="G254" s="191" t="s">
        <v>216</v>
      </c>
      <c r="H254" s="192">
        <v>32.733</v>
      </c>
      <c r="I254" s="193"/>
      <c r="J254" s="194">
        <f>ROUND(I254*H254,2)</f>
        <v>0</v>
      </c>
      <c r="K254" s="190" t="s">
        <v>19</v>
      </c>
      <c r="L254" s="40"/>
      <c r="M254" s="195" t="s">
        <v>19</v>
      </c>
      <c r="N254" s="196" t="s">
        <v>46</v>
      </c>
      <c r="O254" s="65"/>
      <c r="P254" s="197">
        <f>O254*H254</f>
        <v>0</v>
      </c>
      <c r="Q254" s="197">
        <v>0</v>
      </c>
      <c r="R254" s="197">
        <f>Q254*H254</f>
        <v>0</v>
      </c>
      <c r="S254" s="197">
        <v>0</v>
      </c>
      <c r="T254" s="198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9" t="s">
        <v>144</v>
      </c>
      <c r="AT254" s="199" t="s">
        <v>139</v>
      </c>
      <c r="AU254" s="199" t="s">
        <v>85</v>
      </c>
      <c r="AY254" s="18" t="s">
        <v>137</v>
      </c>
      <c r="BE254" s="200">
        <f>IF(N254="základní",J254,0)</f>
        <v>0</v>
      </c>
      <c r="BF254" s="200">
        <f>IF(N254="snížená",J254,0)</f>
        <v>0</v>
      </c>
      <c r="BG254" s="200">
        <f>IF(N254="zákl. přenesená",J254,0)</f>
        <v>0</v>
      </c>
      <c r="BH254" s="200">
        <f>IF(N254="sníž. přenesená",J254,0)</f>
        <v>0</v>
      </c>
      <c r="BI254" s="200">
        <f>IF(N254="nulová",J254,0)</f>
        <v>0</v>
      </c>
      <c r="BJ254" s="18" t="s">
        <v>83</v>
      </c>
      <c r="BK254" s="200">
        <f>ROUND(I254*H254,2)</f>
        <v>0</v>
      </c>
      <c r="BL254" s="18" t="s">
        <v>144</v>
      </c>
      <c r="BM254" s="199" t="s">
        <v>264</v>
      </c>
    </row>
    <row r="255" spans="1:65" s="2" customFormat="1" ht="16.5" customHeight="1">
      <c r="A255" s="35"/>
      <c r="B255" s="36"/>
      <c r="C255" s="188" t="s">
        <v>207</v>
      </c>
      <c r="D255" s="188" t="s">
        <v>139</v>
      </c>
      <c r="E255" s="189" t="s">
        <v>700</v>
      </c>
      <c r="F255" s="190" t="s">
        <v>701</v>
      </c>
      <c r="G255" s="191" t="s">
        <v>216</v>
      </c>
      <c r="H255" s="192">
        <v>17.64</v>
      </c>
      <c r="I255" s="193"/>
      <c r="J255" s="194">
        <f>ROUND(I255*H255,2)</f>
        <v>0</v>
      </c>
      <c r="K255" s="190" t="s">
        <v>143</v>
      </c>
      <c r="L255" s="40"/>
      <c r="M255" s="195" t="s">
        <v>19</v>
      </c>
      <c r="N255" s="196" t="s">
        <v>46</v>
      </c>
      <c r="O255" s="65"/>
      <c r="P255" s="197">
        <f>O255*H255</f>
        <v>0</v>
      </c>
      <c r="Q255" s="197">
        <v>0</v>
      </c>
      <c r="R255" s="197">
        <f>Q255*H255</f>
        <v>0</v>
      </c>
      <c r="S255" s="197">
        <v>0</v>
      </c>
      <c r="T255" s="198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9" t="s">
        <v>144</v>
      </c>
      <c r="AT255" s="199" t="s">
        <v>139</v>
      </c>
      <c r="AU255" s="199" t="s">
        <v>85</v>
      </c>
      <c r="AY255" s="18" t="s">
        <v>137</v>
      </c>
      <c r="BE255" s="200">
        <f>IF(N255="základní",J255,0)</f>
        <v>0</v>
      </c>
      <c r="BF255" s="200">
        <f>IF(N255="snížená",J255,0)</f>
        <v>0</v>
      </c>
      <c r="BG255" s="200">
        <f>IF(N255="zákl. přenesená",J255,0)</f>
        <v>0</v>
      </c>
      <c r="BH255" s="200">
        <f>IF(N255="sníž. přenesená",J255,0)</f>
        <v>0</v>
      </c>
      <c r="BI255" s="200">
        <f>IF(N255="nulová",J255,0)</f>
        <v>0</v>
      </c>
      <c r="BJ255" s="18" t="s">
        <v>83</v>
      </c>
      <c r="BK255" s="200">
        <f>ROUND(I255*H255,2)</f>
        <v>0</v>
      </c>
      <c r="BL255" s="18" t="s">
        <v>144</v>
      </c>
      <c r="BM255" s="199" t="s">
        <v>268</v>
      </c>
    </row>
    <row r="256" spans="2:51" s="13" customFormat="1" ht="11.25">
      <c r="B256" s="201"/>
      <c r="C256" s="202"/>
      <c r="D256" s="203" t="s">
        <v>145</v>
      </c>
      <c r="E256" s="204" t="s">
        <v>19</v>
      </c>
      <c r="F256" s="205" t="s">
        <v>3460</v>
      </c>
      <c r="G256" s="202"/>
      <c r="H256" s="206">
        <v>17.64</v>
      </c>
      <c r="I256" s="207"/>
      <c r="J256" s="202"/>
      <c r="K256" s="202"/>
      <c r="L256" s="208"/>
      <c r="M256" s="209"/>
      <c r="N256" s="210"/>
      <c r="O256" s="210"/>
      <c r="P256" s="210"/>
      <c r="Q256" s="210"/>
      <c r="R256" s="210"/>
      <c r="S256" s="210"/>
      <c r="T256" s="211"/>
      <c r="AT256" s="212" t="s">
        <v>145</v>
      </c>
      <c r="AU256" s="212" t="s">
        <v>85</v>
      </c>
      <c r="AV256" s="13" t="s">
        <v>85</v>
      </c>
      <c r="AW256" s="13" t="s">
        <v>35</v>
      </c>
      <c r="AX256" s="13" t="s">
        <v>75</v>
      </c>
      <c r="AY256" s="212" t="s">
        <v>137</v>
      </c>
    </row>
    <row r="257" spans="2:51" s="14" customFormat="1" ht="11.25">
      <c r="B257" s="213"/>
      <c r="C257" s="214"/>
      <c r="D257" s="203" t="s">
        <v>145</v>
      </c>
      <c r="E257" s="215" t="s">
        <v>19</v>
      </c>
      <c r="F257" s="216" t="s">
        <v>147</v>
      </c>
      <c r="G257" s="214"/>
      <c r="H257" s="217">
        <v>17.64</v>
      </c>
      <c r="I257" s="218"/>
      <c r="J257" s="214"/>
      <c r="K257" s="214"/>
      <c r="L257" s="219"/>
      <c r="M257" s="220"/>
      <c r="N257" s="221"/>
      <c r="O257" s="221"/>
      <c r="P257" s="221"/>
      <c r="Q257" s="221"/>
      <c r="R257" s="221"/>
      <c r="S257" s="221"/>
      <c r="T257" s="222"/>
      <c r="AT257" s="223" t="s">
        <v>145</v>
      </c>
      <c r="AU257" s="223" t="s">
        <v>85</v>
      </c>
      <c r="AV257" s="14" t="s">
        <v>144</v>
      </c>
      <c r="AW257" s="14" t="s">
        <v>35</v>
      </c>
      <c r="AX257" s="14" t="s">
        <v>83</v>
      </c>
      <c r="AY257" s="223" t="s">
        <v>137</v>
      </c>
    </row>
    <row r="258" spans="1:65" s="2" customFormat="1" ht="16.5" customHeight="1">
      <c r="A258" s="35"/>
      <c r="B258" s="36"/>
      <c r="C258" s="188" t="s">
        <v>270</v>
      </c>
      <c r="D258" s="188" t="s">
        <v>139</v>
      </c>
      <c r="E258" s="189" t="s">
        <v>706</v>
      </c>
      <c r="F258" s="190" t="s">
        <v>707</v>
      </c>
      <c r="G258" s="191" t="s">
        <v>224</v>
      </c>
      <c r="H258" s="192">
        <v>21</v>
      </c>
      <c r="I258" s="193"/>
      <c r="J258" s="194">
        <f>ROUND(I258*H258,2)</f>
        <v>0</v>
      </c>
      <c r="K258" s="190" t="s">
        <v>19</v>
      </c>
      <c r="L258" s="40"/>
      <c r="M258" s="195" t="s">
        <v>19</v>
      </c>
      <c r="N258" s="196" t="s">
        <v>46</v>
      </c>
      <c r="O258" s="65"/>
      <c r="P258" s="197">
        <f>O258*H258</f>
        <v>0</v>
      </c>
      <c r="Q258" s="197">
        <v>0</v>
      </c>
      <c r="R258" s="197">
        <f>Q258*H258</f>
        <v>0</v>
      </c>
      <c r="S258" s="197">
        <v>0</v>
      </c>
      <c r="T258" s="198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9" t="s">
        <v>144</v>
      </c>
      <c r="AT258" s="199" t="s">
        <v>139</v>
      </c>
      <c r="AU258" s="199" t="s">
        <v>85</v>
      </c>
      <c r="AY258" s="18" t="s">
        <v>137</v>
      </c>
      <c r="BE258" s="200">
        <f>IF(N258="základní",J258,0)</f>
        <v>0</v>
      </c>
      <c r="BF258" s="200">
        <f>IF(N258="snížená",J258,0)</f>
        <v>0</v>
      </c>
      <c r="BG258" s="200">
        <f>IF(N258="zákl. přenesená",J258,0)</f>
        <v>0</v>
      </c>
      <c r="BH258" s="200">
        <f>IF(N258="sníž. přenesená",J258,0)</f>
        <v>0</v>
      </c>
      <c r="BI258" s="200">
        <f>IF(N258="nulová",J258,0)</f>
        <v>0</v>
      </c>
      <c r="BJ258" s="18" t="s">
        <v>83</v>
      </c>
      <c r="BK258" s="200">
        <f>ROUND(I258*H258,2)</f>
        <v>0</v>
      </c>
      <c r="BL258" s="18" t="s">
        <v>144</v>
      </c>
      <c r="BM258" s="199" t="s">
        <v>274</v>
      </c>
    </row>
    <row r="259" spans="2:51" s="13" customFormat="1" ht="11.25">
      <c r="B259" s="201"/>
      <c r="C259" s="202"/>
      <c r="D259" s="203" t="s">
        <v>145</v>
      </c>
      <c r="E259" s="204" t="s">
        <v>19</v>
      </c>
      <c r="F259" s="205" t="s">
        <v>3461</v>
      </c>
      <c r="G259" s="202"/>
      <c r="H259" s="206">
        <v>21</v>
      </c>
      <c r="I259" s="207"/>
      <c r="J259" s="202"/>
      <c r="K259" s="202"/>
      <c r="L259" s="208"/>
      <c r="M259" s="209"/>
      <c r="N259" s="210"/>
      <c r="O259" s="210"/>
      <c r="P259" s="210"/>
      <c r="Q259" s="210"/>
      <c r="R259" s="210"/>
      <c r="S259" s="210"/>
      <c r="T259" s="211"/>
      <c r="AT259" s="212" t="s">
        <v>145</v>
      </c>
      <c r="AU259" s="212" t="s">
        <v>85</v>
      </c>
      <c r="AV259" s="13" t="s">
        <v>85</v>
      </c>
      <c r="AW259" s="13" t="s">
        <v>35</v>
      </c>
      <c r="AX259" s="13" t="s">
        <v>75</v>
      </c>
      <c r="AY259" s="212" t="s">
        <v>137</v>
      </c>
    </row>
    <row r="260" spans="2:51" s="14" customFormat="1" ht="11.25">
      <c r="B260" s="213"/>
      <c r="C260" s="214"/>
      <c r="D260" s="203" t="s">
        <v>145</v>
      </c>
      <c r="E260" s="215" t="s">
        <v>19</v>
      </c>
      <c r="F260" s="216" t="s">
        <v>147</v>
      </c>
      <c r="G260" s="214"/>
      <c r="H260" s="217">
        <v>21</v>
      </c>
      <c r="I260" s="218"/>
      <c r="J260" s="214"/>
      <c r="K260" s="214"/>
      <c r="L260" s="219"/>
      <c r="M260" s="220"/>
      <c r="N260" s="221"/>
      <c r="O260" s="221"/>
      <c r="P260" s="221"/>
      <c r="Q260" s="221"/>
      <c r="R260" s="221"/>
      <c r="S260" s="221"/>
      <c r="T260" s="222"/>
      <c r="AT260" s="223" t="s">
        <v>145</v>
      </c>
      <c r="AU260" s="223" t="s">
        <v>85</v>
      </c>
      <c r="AV260" s="14" t="s">
        <v>144</v>
      </c>
      <c r="AW260" s="14" t="s">
        <v>35</v>
      </c>
      <c r="AX260" s="14" t="s">
        <v>83</v>
      </c>
      <c r="AY260" s="223" t="s">
        <v>137</v>
      </c>
    </row>
    <row r="261" spans="1:65" s="2" customFormat="1" ht="16.5" customHeight="1">
      <c r="A261" s="35"/>
      <c r="B261" s="36"/>
      <c r="C261" s="234" t="s">
        <v>209</v>
      </c>
      <c r="D261" s="234" t="s">
        <v>218</v>
      </c>
      <c r="E261" s="235" t="s">
        <v>714</v>
      </c>
      <c r="F261" s="236" t="s">
        <v>715</v>
      </c>
      <c r="G261" s="237" t="s">
        <v>224</v>
      </c>
      <c r="H261" s="238">
        <v>22.05</v>
      </c>
      <c r="I261" s="239"/>
      <c r="J261" s="240">
        <f>ROUND(I261*H261,2)</f>
        <v>0</v>
      </c>
      <c r="K261" s="236" t="s">
        <v>143</v>
      </c>
      <c r="L261" s="241"/>
      <c r="M261" s="242" t="s">
        <v>19</v>
      </c>
      <c r="N261" s="243" t="s">
        <v>46</v>
      </c>
      <c r="O261" s="65"/>
      <c r="P261" s="197">
        <f>O261*H261</f>
        <v>0</v>
      </c>
      <c r="Q261" s="197">
        <v>0</v>
      </c>
      <c r="R261" s="197">
        <f>Q261*H261</f>
        <v>0</v>
      </c>
      <c r="S261" s="197">
        <v>0</v>
      </c>
      <c r="T261" s="198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9" t="s">
        <v>158</v>
      </c>
      <c r="AT261" s="199" t="s">
        <v>218</v>
      </c>
      <c r="AU261" s="199" t="s">
        <v>85</v>
      </c>
      <c r="AY261" s="18" t="s">
        <v>137</v>
      </c>
      <c r="BE261" s="200">
        <f>IF(N261="základní",J261,0)</f>
        <v>0</v>
      </c>
      <c r="BF261" s="200">
        <f>IF(N261="snížená",J261,0)</f>
        <v>0</v>
      </c>
      <c r="BG261" s="200">
        <f>IF(N261="zákl. přenesená",J261,0)</f>
        <v>0</v>
      </c>
      <c r="BH261" s="200">
        <f>IF(N261="sníž. přenesená",J261,0)</f>
        <v>0</v>
      </c>
      <c r="BI261" s="200">
        <f>IF(N261="nulová",J261,0)</f>
        <v>0</v>
      </c>
      <c r="BJ261" s="18" t="s">
        <v>83</v>
      </c>
      <c r="BK261" s="200">
        <f>ROUND(I261*H261,2)</f>
        <v>0</v>
      </c>
      <c r="BL261" s="18" t="s">
        <v>144</v>
      </c>
      <c r="BM261" s="199" t="s">
        <v>277</v>
      </c>
    </row>
    <row r="262" spans="2:51" s="13" customFormat="1" ht="11.25">
      <c r="B262" s="201"/>
      <c r="C262" s="202"/>
      <c r="D262" s="203" t="s">
        <v>145</v>
      </c>
      <c r="E262" s="204" t="s">
        <v>19</v>
      </c>
      <c r="F262" s="205" t="s">
        <v>3462</v>
      </c>
      <c r="G262" s="202"/>
      <c r="H262" s="206">
        <v>22.05</v>
      </c>
      <c r="I262" s="207"/>
      <c r="J262" s="202"/>
      <c r="K262" s="202"/>
      <c r="L262" s="208"/>
      <c r="M262" s="209"/>
      <c r="N262" s="210"/>
      <c r="O262" s="210"/>
      <c r="P262" s="210"/>
      <c r="Q262" s="210"/>
      <c r="R262" s="210"/>
      <c r="S262" s="210"/>
      <c r="T262" s="211"/>
      <c r="AT262" s="212" t="s">
        <v>145</v>
      </c>
      <c r="AU262" s="212" t="s">
        <v>85</v>
      </c>
      <c r="AV262" s="13" t="s">
        <v>85</v>
      </c>
      <c r="AW262" s="13" t="s">
        <v>35</v>
      </c>
      <c r="AX262" s="13" t="s">
        <v>75</v>
      </c>
      <c r="AY262" s="212" t="s">
        <v>137</v>
      </c>
    </row>
    <row r="263" spans="2:51" s="14" customFormat="1" ht="11.25">
      <c r="B263" s="213"/>
      <c r="C263" s="214"/>
      <c r="D263" s="203" t="s">
        <v>145</v>
      </c>
      <c r="E263" s="215" t="s">
        <v>19</v>
      </c>
      <c r="F263" s="216" t="s">
        <v>147</v>
      </c>
      <c r="G263" s="214"/>
      <c r="H263" s="217">
        <v>22.05</v>
      </c>
      <c r="I263" s="218"/>
      <c r="J263" s="214"/>
      <c r="K263" s="214"/>
      <c r="L263" s="219"/>
      <c r="M263" s="220"/>
      <c r="N263" s="221"/>
      <c r="O263" s="221"/>
      <c r="P263" s="221"/>
      <c r="Q263" s="221"/>
      <c r="R263" s="221"/>
      <c r="S263" s="221"/>
      <c r="T263" s="222"/>
      <c r="AT263" s="223" t="s">
        <v>145</v>
      </c>
      <c r="AU263" s="223" t="s">
        <v>85</v>
      </c>
      <c r="AV263" s="14" t="s">
        <v>144</v>
      </c>
      <c r="AW263" s="14" t="s">
        <v>35</v>
      </c>
      <c r="AX263" s="14" t="s">
        <v>83</v>
      </c>
      <c r="AY263" s="223" t="s">
        <v>137</v>
      </c>
    </row>
    <row r="264" spans="1:65" s="2" customFormat="1" ht="16.5" customHeight="1">
      <c r="A264" s="35"/>
      <c r="B264" s="36"/>
      <c r="C264" s="188" t="s">
        <v>278</v>
      </c>
      <c r="D264" s="188" t="s">
        <v>139</v>
      </c>
      <c r="E264" s="189" t="s">
        <v>3463</v>
      </c>
      <c r="F264" s="190" t="s">
        <v>3464</v>
      </c>
      <c r="G264" s="191" t="s">
        <v>216</v>
      </c>
      <c r="H264" s="192">
        <v>3.15</v>
      </c>
      <c r="I264" s="193"/>
      <c r="J264" s="194">
        <f>ROUND(I264*H264,2)</f>
        <v>0</v>
      </c>
      <c r="K264" s="190" t="s">
        <v>143</v>
      </c>
      <c r="L264" s="40"/>
      <c r="M264" s="195" t="s">
        <v>19</v>
      </c>
      <c r="N264" s="196" t="s">
        <v>46</v>
      </c>
      <c r="O264" s="65"/>
      <c r="P264" s="197">
        <f>O264*H264</f>
        <v>0</v>
      </c>
      <c r="Q264" s="197">
        <v>0</v>
      </c>
      <c r="R264" s="197">
        <f>Q264*H264</f>
        <v>0</v>
      </c>
      <c r="S264" s="197">
        <v>0</v>
      </c>
      <c r="T264" s="198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9" t="s">
        <v>144</v>
      </c>
      <c r="AT264" s="199" t="s">
        <v>139</v>
      </c>
      <c r="AU264" s="199" t="s">
        <v>85</v>
      </c>
      <c r="AY264" s="18" t="s">
        <v>137</v>
      </c>
      <c r="BE264" s="200">
        <f>IF(N264="základní",J264,0)</f>
        <v>0</v>
      </c>
      <c r="BF264" s="200">
        <f>IF(N264="snížená",J264,0)</f>
        <v>0</v>
      </c>
      <c r="BG264" s="200">
        <f>IF(N264="zákl. přenesená",J264,0)</f>
        <v>0</v>
      </c>
      <c r="BH264" s="200">
        <f>IF(N264="sníž. přenesená",J264,0)</f>
        <v>0</v>
      </c>
      <c r="BI264" s="200">
        <f>IF(N264="nulová",J264,0)</f>
        <v>0</v>
      </c>
      <c r="BJ264" s="18" t="s">
        <v>83</v>
      </c>
      <c r="BK264" s="200">
        <f>ROUND(I264*H264,2)</f>
        <v>0</v>
      </c>
      <c r="BL264" s="18" t="s">
        <v>144</v>
      </c>
      <c r="BM264" s="199" t="s">
        <v>281</v>
      </c>
    </row>
    <row r="265" spans="2:51" s="13" customFormat="1" ht="11.25">
      <c r="B265" s="201"/>
      <c r="C265" s="202"/>
      <c r="D265" s="203" t="s">
        <v>145</v>
      </c>
      <c r="E265" s="204" t="s">
        <v>19</v>
      </c>
      <c r="F265" s="205" t="s">
        <v>3465</v>
      </c>
      <c r="G265" s="202"/>
      <c r="H265" s="206">
        <v>3.15</v>
      </c>
      <c r="I265" s="207"/>
      <c r="J265" s="202"/>
      <c r="K265" s="202"/>
      <c r="L265" s="208"/>
      <c r="M265" s="209"/>
      <c r="N265" s="210"/>
      <c r="O265" s="210"/>
      <c r="P265" s="210"/>
      <c r="Q265" s="210"/>
      <c r="R265" s="210"/>
      <c r="S265" s="210"/>
      <c r="T265" s="211"/>
      <c r="AT265" s="212" t="s">
        <v>145</v>
      </c>
      <c r="AU265" s="212" t="s">
        <v>85</v>
      </c>
      <c r="AV265" s="13" t="s">
        <v>85</v>
      </c>
      <c r="AW265" s="13" t="s">
        <v>35</v>
      </c>
      <c r="AX265" s="13" t="s">
        <v>75</v>
      </c>
      <c r="AY265" s="212" t="s">
        <v>137</v>
      </c>
    </row>
    <row r="266" spans="2:51" s="14" customFormat="1" ht="11.25">
      <c r="B266" s="213"/>
      <c r="C266" s="214"/>
      <c r="D266" s="203" t="s">
        <v>145</v>
      </c>
      <c r="E266" s="215" t="s">
        <v>19</v>
      </c>
      <c r="F266" s="216" t="s">
        <v>147</v>
      </c>
      <c r="G266" s="214"/>
      <c r="H266" s="217">
        <v>3.15</v>
      </c>
      <c r="I266" s="218"/>
      <c r="J266" s="214"/>
      <c r="K266" s="214"/>
      <c r="L266" s="219"/>
      <c r="M266" s="220"/>
      <c r="N266" s="221"/>
      <c r="O266" s="221"/>
      <c r="P266" s="221"/>
      <c r="Q266" s="221"/>
      <c r="R266" s="221"/>
      <c r="S266" s="221"/>
      <c r="T266" s="222"/>
      <c r="AT266" s="223" t="s">
        <v>145</v>
      </c>
      <c r="AU266" s="223" t="s">
        <v>85</v>
      </c>
      <c r="AV266" s="14" t="s">
        <v>144</v>
      </c>
      <c r="AW266" s="14" t="s">
        <v>35</v>
      </c>
      <c r="AX266" s="14" t="s">
        <v>83</v>
      </c>
      <c r="AY266" s="223" t="s">
        <v>137</v>
      </c>
    </row>
    <row r="267" spans="1:65" s="2" customFormat="1" ht="16.5" customHeight="1">
      <c r="A267" s="35"/>
      <c r="B267" s="36"/>
      <c r="C267" s="188" t="s">
        <v>210</v>
      </c>
      <c r="D267" s="188" t="s">
        <v>139</v>
      </c>
      <c r="E267" s="189" t="s">
        <v>3466</v>
      </c>
      <c r="F267" s="190" t="s">
        <v>3467</v>
      </c>
      <c r="G267" s="191" t="s">
        <v>216</v>
      </c>
      <c r="H267" s="192">
        <v>32.733</v>
      </c>
      <c r="I267" s="193"/>
      <c r="J267" s="194">
        <f>ROUND(I267*H267,2)</f>
        <v>0</v>
      </c>
      <c r="K267" s="190" t="s">
        <v>143</v>
      </c>
      <c r="L267" s="40"/>
      <c r="M267" s="195" t="s">
        <v>19</v>
      </c>
      <c r="N267" s="196" t="s">
        <v>46</v>
      </c>
      <c r="O267" s="65"/>
      <c r="P267" s="197">
        <f>O267*H267</f>
        <v>0</v>
      </c>
      <c r="Q267" s="197">
        <v>0</v>
      </c>
      <c r="R267" s="197">
        <f>Q267*H267</f>
        <v>0</v>
      </c>
      <c r="S267" s="197">
        <v>0</v>
      </c>
      <c r="T267" s="198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9" t="s">
        <v>144</v>
      </c>
      <c r="AT267" s="199" t="s">
        <v>139</v>
      </c>
      <c r="AU267" s="199" t="s">
        <v>85</v>
      </c>
      <c r="AY267" s="18" t="s">
        <v>137</v>
      </c>
      <c r="BE267" s="200">
        <f>IF(N267="základní",J267,0)</f>
        <v>0</v>
      </c>
      <c r="BF267" s="200">
        <f>IF(N267="snížená",J267,0)</f>
        <v>0</v>
      </c>
      <c r="BG267" s="200">
        <f>IF(N267="zákl. přenesená",J267,0)</f>
        <v>0</v>
      </c>
      <c r="BH267" s="200">
        <f>IF(N267="sníž. přenesená",J267,0)</f>
        <v>0</v>
      </c>
      <c r="BI267" s="200">
        <f>IF(N267="nulová",J267,0)</f>
        <v>0</v>
      </c>
      <c r="BJ267" s="18" t="s">
        <v>83</v>
      </c>
      <c r="BK267" s="200">
        <f>ROUND(I267*H267,2)</f>
        <v>0</v>
      </c>
      <c r="BL267" s="18" t="s">
        <v>144</v>
      </c>
      <c r="BM267" s="199" t="s">
        <v>284</v>
      </c>
    </row>
    <row r="268" spans="2:51" s="15" customFormat="1" ht="11.25">
      <c r="B268" s="224"/>
      <c r="C268" s="225"/>
      <c r="D268" s="203" t="s">
        <v>145</v>
      </c>
      <c r="E268" s="226" t="s">
        <v>19</v>
      </c>
      <c r="F268" s="227" t="s">
        <v>3468</v>
      </c>
      <c r="G268" s="225"/>
      <c r="H268" s="226" t="s">
        <v>19</v>
      </c>
      <c r="I268" s="228"/>
      <c r="J268" s="225"/>
      <c r="K268" s="225"/>
      <c r="L268" s="229"/>
      <c r="M268" s="230"/>
      <c r="N268" s="231"/>
      <c r="O268" s="231"/>
      <c r="P268" s="231"/>
      <c r="Q268" s="231"/>
      <c r="R268" s="231"/>
      <c r="S268" s="231"/>
      <c r="T268" s="232"/>
      <c r="AT268" s="233" t="s">
        <v>145</v>
      </c>
      <c r="AU268" s="233" t="s">
        <v>85</v>
      </c>
      <c r="AV268" s="15" t="s">
        <v>83</v>
      </c>
      <c r="AW268" s="15" t="s">
        <v>35</v>
      </c>
      <c r="AX268" s="15" t="s">
        <v>75</v>
      </c>
      <c r="AY268" s="233" t="s">
        <v>137</v>
      </c>
    </row>
    <row r="269" spans="2:51" s="13" customFormat="1" ht="11.25">
      <c r="B269" s="201"/>
      <c r="C269" s="202"/>
      <c r="D269" s="203" t="s">
        <v>145</v>
      </c>
      <c r="E269" s="204" t="s">
        <v>19</v>
      </c>
      <c r="F269" s="205" t="s">
        <v>931</v>
      </c>
      <c r="G269" s="202"/>
      <c r="H269" s="206">
        <v>32.733</v>
      </c>
      <c r="I269" s="207"/>
      <c r="J269" s="202"/>
      <c r="K269" s="202"/>
      <c r="L269" s="208"/>
      <c r="M269" s="209"/>
      <c r="N269" s="210"/>
      <c r="O269" s="210"/>
      <c r="P269" s="210"/>
      <c r="Q269" s="210"/>
      <c r="R269" s="210"/>
      <c r="S269" s="210"/>
      <c r="T269" s="211"/>
      <c r="AT269" s="212" t="s">
        <v>145</v>
      </c>
      <c r="AU269" s="212" t="s">
        <v>85</v>
      </c>
      <c r="AV269" s="13" t="s">
        <v>85</v>
      </c>
      <c r="AW269" s="13" t="s">
        <v>35</v>
      </c>
      <c r="AX269" s="13" t="s">
        <v>75</v>
      </c>
      <c r="AY269" s="212" t="s">
        <v>137</v>
      </c>
    </row>
    <row r="270" spans="2:51" s="14" customFormat="1" ht="11.25">
      <c r="B270" s="213"/>
      <c r="C270" s="214"/>
      <c r="D270" s="203" t="s">
        <v>145</v>
      </c>
      <c r="E270" s="215" t="s">
        <v>19</v>
      </c>
      <c r="F270" s="216" t="s">
        <v>147</v>
      </c>
      <c r="G270" s="214"/>
      <c r="H270" s="217">
        <v>32.733</v>
      </c>
      <c r="I270" s="218"/>
      <c r="J270" s="214"/>
      <c r="K270" s="214"/>
      <c r="L270" s="219"/>
      <c r="M270" s="220"/>
      <c r="N270" s="221"/>
      <c r="O270" s="221"/>
      <c r="P270" s="221"/>
      <c r="Q270" s="221"/>
      <c r="R270" s="221"/>
      <c r="S270" s="221"/>
      <c r="T270" s="222"/>
      <c r="AT270" s="223" t="s">
        <v>145</v>
      </c>
      <c r="AU270" s="223" t="s">
        <v>85</v>
      </c>
      <c r="AV270" s="14" t="s">
        <v>144</v>
      </c>
      <c r="AW270" s="14" t="s">
        <v>35</v>
      </c>
      <c r="AX270" s="14" t="s">
        <v>83</v>
      </c>
      <c r="AY270" s="223" t="s">
        <v>137</v>
      </c>
    </row>
    <row r="271" spans="2:63" s="12" customFormat="1" ht="22.9" customHeight="1">
      <c r="B271" s="172"/>
      <c r="C271" s="173"/>
      <c r="D271" s="174" t="s">
        <v>74</v>
      </c>
      <c r="E271" s="186" t="s">
        <v>630</v>
      </c>
      <c r="F271" s="186" t="s">
        <v>934</v>
      </c>
      <c r="G271" s="173"/>
      <c r="H271" s="173"/>
      <c r="I271" s="176"/>
      <c r="J271" s="187">
        <f>BK271</f>
        <v>0</v>
      </c>
      <c r="K271" s="173"/>
      <c r="L271" s="178"/>
      <c r="M271" s="179"/>
      <c r="N271" s="180"/>
      <c r="O271" s="180"/>
      <c r="P271" s="181">
        <f>SUM(P272:P275)</f>
        <v>0</v>
      </c>
      <c r="Q271" s="180"/>
      <c r="R271" s="181">
        <f>SUM(R272:R275)</f>
        <v>0</v>
      </c>
      <c r="S271" s="180"/>
      <c r="T271" s="182">
        <f>SUM(T272:T275)</f>
        <v>0</v>
      </c>
      <c r="AR271" s="183" t="s">
        <v>83</v>
      </c>
      <c r="AT271" s="184" t="s">
        <v>74</v>
      </c>
      <c r="AU271" s="184" t="s">
        <v>83</v>
      </c>
      <c r="AY271" s="183" t="s">
        <v>137</v>
      </c>
      <c r="BK271" s="185">
        <f>SUM(BK272:BK275)</f>
        <v>0</v>
      </c>
    </row>
    <row r="272" spans="1:65" s="2" customFormat="1" ht="16.5" customHeight="1">
      <c r="A272" s="35"/>
      <c r="B272" s="36"/>
      <c r="C272" s="188" t="s">
        <v>286</v>
      </c>
      <c r="D272" s="188" t="s">
        <v>139</v>
      </c>
      <c r="E272" s="189" t="s">
        <v>936</v>
      </c>
      <c r="F272" s="190" t="s">
        <v>937</v>
      </c>
      <c r="G272" s="191" t="s">
        <v>142</v>
      </c>
      <c r="H272" s="192">
        <v>0.3</v>
      </c>
      <c r="I272" s="193"/>
      <c r="J272" s="194">
        <f>ROUND(I272*H272,2)</f>
        <v>0</v>
      </c>
      <c r="K272" s="190" t="s">
        <v>143</v>
      </c>
      <c r="L272" s="40"/>
      <c r="M272" s="195" t="s">
        <v>19</v>
      </c>
      <c r="N272" s="196" t="s">
        <v>46</v>
      </c>
      <c r="O272" s="65"/>
      <c r="P272" s="197">
        <f>O272*H272</f>
        <v>0</v>
      </c>
      <c r="Q272" s="197">
        <v>0</v>
      </c>
      <c r="R272" s="197">
        <f>Q272*H272</f>
        <v>0</v>
      </c>
      <c r="S272" s="197">
        <v>0</v>
      </c>
      <c r="T272" s="198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99" t="s">
        <v>144</v>
      </c>
      <c r="AT272" s="199" t="s">
        <v>139</v>
      </c>
      <c r="AU272" s="199" t="s">
        <v>85</v>
      </c>
      <c r="AY272" s="18" t="s">
        <v>137</v>
      </c>
      <c r="BE272" s="200">
        <f>IF(N272="základní",J272,0)</f>
        <v>0</v>
      </c>
      <c r="BF272" s="200">
        <f>IF(N272="snížená",J272,0)</f>
        <v>0</v>
      </c>
      <c r="BG272" s="200">
        <f>IF(N272="zákl. přenesená",J272,0)</f>
        <v>0</v>
      </c>
      <c r="BH272" s="200">
        <f>IF(N272="sníž. přenesená",J272,0)</f>
        <v>0</v>
      </c>
      <c r="BI272" s="200">
        <f>IF(N272="nulová",J272,0)</f>
        <v>0</v>
      </c>
      <c r="BJ272" s="18" t="s">
        <v>83</v>
      </c>
      <c r="BK272" s="200">
        <f>ROUND(I272*H272,2)</f>
        <v>0</v>
      </c>
      <c r="BL272" s="18" t="s">
        <v>144</v>
      </c>
      <c r="BM272" s="199" t="s">
        <v>289</v>
      </c>
    </row>
    <row r="273" spans="2:51" s="15" customFormat="1" ht="11.25">
      <c r="B273" s="224"/>
      <c r="C273" s="225"/>
      <c r="D273" s="203" t="s">
        <v>145</v>
      </c>
      <c r="E273" s="226" t="s">
        <v>19</v>
      </c>
      <c r="F273" s="227" t="s">
        <v>3469</v>
      </c>
      <c r="G273" s="225"/>
      <c r="H273" s="226" t="s">
        <v>19</v>
      </c>
      <c r="I273" s="228"/>
      <c r="J273" s="225"/>
      <c r="K273" s="225"/>
      <c r="L273" s="229"/>
      <c r="M273" s="230"/>
      <c r="N273" s="231"/>
      <c r="O273" s="231"/>
      <c r="P273" s="231"/>
      <c r="Q273" s="231"/>
      <c r="R273" s="231"/>
      <c r="S273" s="231"/>
      <c r="T273" s="232"/>
      <c r="AT273" s="233" t="s">
        <v>145</v>
      </c>
      <c r="AU273" s="233" t="s">
        <v>85</v>
      </c>
      <c r="AV273" s="15" t="s">
        <v>83</v>
      </c>
      <c r="AW273" s="15" t="s">
        <v>35</v>
      </c>
      <c r="AX273" s="15" t="s">
        <v>75</v>
      </c>
      <c r="AY273" s="233" t="s">
        <v>137</v>
      </c>
    </row>
    <row r="274" spans="2:51" s="13" customFormat="1" ht="11.25">
      <c r="B274" s="201"/>
      <c r="C274" s="202"/>
      <c r="D274" s="203" t="s">
        <v>145</v>
      </c>
      <c r="E274" s="204" t="s">
        <v>19</v>
      </c>
      <c r="F274" s="205" t="s">
        <v>3470</v>
      </c>
      <c r="G274" s="202"/>
      <c r="H274" s="206">
        <v>0.3</v>
      </c>
      <c r="I274" s="207"/>
      <c r="J274" s="202"/>
      <c r="K274" s="202"/>
      <c r="L274" s="208"/>
      <c r="M274" s="209"/>
      <c r="N274" s="210"/>
      <c r="O274" s="210"/>
      <c r="P274" s="210"/>
      <c r="Q274" s="210"/>
      <c r="R274" s="210"/>
      <c r="S274" s="210"/>
      <c r="T274" s="211"/>
      <c r="AT274" s="212" t="s">
        <v>145</v>
      </c>
      <c r="AU274" s="212" t="s">
        <v>85</v>
      </c>
      <c r="AV274" s="13" t="s">
        <v>85</v>
      </c>
      <c r="AW274" s="13" t="s">
        <v>35</v>
      </c>
      <c r="AX274" s="13" t="s">
        <v>75</v>
      </c>
      <c r="AY274" s="212" t="s">
        <v>137</v>
      </c>
    </row>
    <row r="275" spans="2:51" s="14" customFormat="1" ht="11.25">
      <c r="B275" s="213"/>
      <c r="C275" s="214"/>
      <c r="D275" s="203" t="s">
        <v>145</v>
      </c>
      <c r="E275" s="215" t="s">
        <v>19</v>
      </c>
      <c r="F275" s="216" t="s">
        <v>147</v>
      </c>
      <c r="G275" s="214"/>
      <c r="H275" s="217">
        <v>0.3</v>
      </c>
      <c r="I275" s="218"/>
      <c r="J275" s="214"/>
      <c r="K275" s="214"/>
      <c r="L275" s="219"/>
      <c r="M275" s="220"/>
      <c r="N275" s="221"/>
      <c r="O275" s="221"/>
      <c r="P275" s="221"/>
      <c r="Q275" s="221"/>
      <c r="R275" s="221"/>
      <c r="S275" s="221"/>
      <c r="T275" s="222"/>
      <c r="AT275" s="223" t="s">
        <v>145</v>
      </c>
      <c r="AU275" s="223" t="s">
        <v>85</v>
      </c>
      <c r="AV275" s="14" t="s">
        <v>144</v>
      </c>
      <c r="AW275" s="14" t="s">
        <v>35</v>
      </c>
      <c r="AX275" s="14" t="s">
        <v>83</v>
      </c>
      <c r="AY275" s="223" t="s">
        <v>137</v>
      </c>
    </row>
    <row r="276" spans="2:63" s="12" customFormat="1" ht="22.9" customHeight="1">
      <c r="B276" s="172"/>
      <c r="C276" s="173"/>
      <c r="D276" s="174" t="s">
        <v>74</v>
      </c>
      <c r="E276" s="186" t="s">
        <v>268</v>
      </c>
      <c r="F276" s="186" t="s">
        <v>967</v>
      </c>
      <c r="G276" s="173"/>
      <c r="H276" s="173"/>
      <c r="I276" s="176"/>
      <c r="J276" s="187">
        <f>BK276</f>
        <v>0</v>
      </c>
      <c r="K276" s="173"/>
      <c r="L276" s="178"/>
      <c r="M276" s="179"/>
      <c r="N276" s="180"/>
      <c r="O276" s="180"/>
      <c r="P276" s="181">
        <f>SUM(P277:P282)</f>
        <v>0</v>
      </c>
      <c r="Q276" s="180"/>
      <c r="R276" s="181">
        <f>SUM(R277:R282)</f>
        <v>0</v>
      </c>
      <c r="S276" s="180"/>
      <c r="T276" s="182">
        <f>SUM(T277:T282)</f>
        <v>0</v>
      </c>
      <c r="AR276" s="183" t="s">
        <v>83</v>
      </c>
      <c r="AT276" s="184" t="s">
        <v>74</v>
      </c>
      <c r="AU276" s="184" t="s">
        <v>83</v>
      </c>
      <c r="AY276" s="183" t="s">
        <v>137</v>
      </c>
      <c r="BK276" s="185">
        <f>SUM(BK277:BK282)</f>
        <v>0</v>
      </c>
    </row>
    <row r="277" spans="1:65" s="2" customFormat="1" ht="21.75" customHeight="1">
      <c r="A277" s="35"/>
      <c r="B277" s="36"/>
      <c r="C277" s="188" t="s">
        <v>217</v>
      </c>
      <c r="D277" s="188" t="s">
        <v>139</v>
      </c>
      <c r="E277" s="189" t="s">
        <v>3471</v>
      </c>
      <c r="F277" s="190" t="s">
        <v>3472</v>
      </c>
      <c r="G277" s="191" t="s">
        <v>273</v>
      </c>
      <c r="H277" s="192">
        <v>2</v>
      </c>
      <c r="I277" s="193"/>
      <c r="J277" s="194">
        <f>ROUND(I277*H277,2)</f>
        <v>0</v>
      </c>
      <c r="K277" s="190" t="s">
        <v>143</v>
      </c>
      <c r="L277" s="40"/>
      <c r="M277" s="195" t="s">
        <v>19</v>
      </c>
      <c r="N277" s="196" t="s">
        <v>46</v>
      </c>
      <c r="O277" s="65"/>
      <c r="P277" s="197">
        <f>O277*H277</f>
        <v>0</v>
      </c>
      <c r="Q277" s="197">
        <v>0</v>
      </c>
      <c r="R277" s="197">
        <f>Q277*H277</f>
        <v>0</v>
      </c>
      <c r="S277" s="197">
        <v>0</v>
      </c>
      <c r="T277" s="198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99" t="s">
        <v>144</v>
      </c>
      <c r="AT277" s="199" t="s">
        <v>139</v>
      </c>
      <c r="AU277" s="199" t="s">
        <v>85</v>
      </c>
      <c r="AY277" s="18" t="s">
        <v>137</v>
      </c>
      <c r="BE277" s="200">
        <f>IF(N277="základní",J277,0)</f>
        <v>0</v>
      </c>
      <c r="BF277" s="200">
        <f>IF(N277="snížená",J277,0)</f>
        <v>0</v>
      </c>
      <c r="BG277" s="200">
        <f>IF(N277="zákl. přenesená",J277,0)</f>
        <v>0</v>
      </c>
      <c r="BH277" s="200">
        <f>IF(N277="sníž. přenesená",J277,0)</f>
        <v>0</v>
      </c>
      <c r="BI277" s="200">
        <f>IF(N277="nulová",J277,0)</f>
        <v>0</v>
      </c>
      <c r="BJ277" s="18" t="s">
        <v>83</v>
      </c>
      <c r="BK277" s="200">
        <f>ROUND(I277*H277,2)</f>
        <v>0</v>
      </c>
      <c r="BL277" s="18" t="s">
        <v>144</v>
      </c>
      <c r="BM277" s="199" t="s">
        <v>292</v>
      </c>
    </row>
    <row r="278" spans="2:51" s="15" customFormat="1" ht="11.25">
      <c r="B278" s="224"/>
      <c r="C278" s="225"/>
      <c r="D278" s="203" t="s">
        <v>145</v>
      </c>
      <c r="E278" s="226" t="s">
        <v>19</v>
      </c>
      <c r="F278" s="227" t="s">
        <v>1054</v>
      </c>
      <c r="G278" s="225"/>
      <c r="H278" s="226" t="s">
        <v>19</v>
      </c>
      <c r="I278" s="228"/>
      <c r="J278" s="225"/>
      <c r="K278" s="225"/>
      <c r="L278" s="229"/>
      <c r="M278" s="230"/>
      <c r="N278" s="231"/>
      <c r="O278" s="231"/>
      <c r="P278" s="231"/>
      <c r="Q278" s="231"/>
      <c r="R278" s="231"/>
      <c r="S278" s="231"/>
      <c r="T278" s="232"/>
      <c r="AT278" s="233" t="s">
        <v>145</v>
      </c>
      <c r="AU278" s="233" t="s">
        <v>85</v>
      </c>
      <c r="AV278" s="15" t="s">
        <v>83</v>
      </c>
      <c r="AW278" s="15" t="s">
        <v>35</v>
      </c>
      <c r="AX278" s="15" t="s">
        <v>75</v>
      </c>
      <c r="AY278" s="233" t="s">
        <v>137</v>
      </c>
    </row>
    <row r="279" spans="2:51" s="13" customFormat="1" ht="11.25">
      <c r="B279" s="201"/>
      <c r="C279" s="202"/>
      <c r="D279" s="203" t="s">
        <v>145</v>
      </c>
      <c r="E279" s="204" t="s">
        <v>19</v>
      </c>
      <c r="F279" s="205" t="s">
        <v>85</v>
      </c>
      <c r="G279" s="202"/>
      <c r="H279" s="206">
        <v>2</v>
      </c>
      <c r="I279" s="207"/>
      <c r="J279" s="202"/>
      <c r="K279" s="202"/>
      <c r="L279" s="208"/>
      <c r="M279" s="209"/>
      <c r="N279" s="210"/>
      <c r="O279" s="210"/>
      <c r="P279" s="210"/>
      <c r="Q279" s="210"/>
      <c r="R279" s="210"/>
      <c r="S279" s="210"/>
      <c r="T279" s="211"/>
      <c r="AT279" s="212" t="s">
        <v>145</v>
      </c>
      <c r="AU279" s="212" t="s">
        <v>85</v>
      </c>
      <c r="AV279" s="13" t="s">
        <v>85</v>
      </c>
      <c r="AW279" s="13" t="s">
        <v>35</v>
      </c>
      <c r="AX279" s="13" t="s">
        <v>75</v>
      </c>
      <c r="AY279" s="212" t="s">
        <v>137</v>
      </c>
    </row>
    <row r="280" spans="2:51" s="14" customFormat="1" ht="11.25">
      <c r="B280" s="213"/>
      <c r="C280" s="214"/>
      <c r="D280" s="203" t="s">
        <v>145</v>
      </c>
      <c r="E280" s="215" t="s">
        <v>19</v>
      </c>
      <c r="F280" s="216" t="s">
        <v>147</v>
      </c>
      <c r="G280" s="214"/>
      <c r="H280" s="217">
        <v>2</v>
      </c>
      <c r="I280" s="218"/>
      <c r="J280" s="214"/>
      <c r="K280" s="214"/>
      <c r="L280" s="219"/>
      <c r="M280" s="220"/>
      <c r="N280" s="221"/>
      <c r="O280" s="221"/>
      <c r="P280" s="221"/>
      <c r="Q280" s="221"/>
      <c r="R280" s="221"/>
      <c r="S280" s="221"/>
      <c r="T280" s="222"/>
      <c r="AT280" s="223" t="s">
        <v>145</v>
      </c>
      <c r="AU280" s="223" t="s">
        <v>85</v>
      </c>
      <c r="AV280" s="14" t="s">
        <v>144</v>
      </c>
      <c r="AW280" s="14" t="s">
        <v>35</v>
      </c>
      <c r="AX280" s="14" t="s">
        <v>83</v>
      </c>
      <c r="AY280" s="223" t="s">
        <v>137</v>
      </c>
    </row>
    <row r="281" spans="1:65" s="2" customFormat="1" ht="16.5" customHeight="1">
      <c r="A281" s="35"/>
      <c r="B281" s="36"/>
      <c r="C281" s="234" t="s">
        <v>294</v>
      </c>
      <c r="D281" s="234" t="s">
        <v>218</v>
      </c>
      <c r="E281" s="235" t="s">
        <v>3473</v>
      </c>
      <c r="F281" s="236" t="s">
        <v>3474</v>
      </c>
      <c r="G281" s="237" t="s">
        <v>273</v>
      </c>
      <c r="H281" s="238">
        <v>1</v>
      </c>
      <c r="I281" s="239"/>
      <c r="J281" s="240">
        <f>ROUND(I281*H281,2)</f>
        <v>0</v>
      </c>
      <c r="K281" s="236" t="s">
        <v>143</v>
      </c>
      <c r="L281" s="241"/>
      <c r="M281" s="242" t="s">
        <v>19</v>
      </c>
      <c r="N281" s="243" t="s">
        <v>46</v>
      </c>
      <c r="O281" s="65"/>
      <c r="P281" s="197">
        <f>O281*H281</f>
        <v>0</v>
      </c>
      <c r="Q281" s="197">
        <v>0</v>
      </c>
      <c r="R281" s="197">
        <f>Q281*H281</f>
        <v>0</v>
      </c>
      <c r="S281" s="197">
        <v>0</v>
      </c>
      <c r="T281" s="198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99" t="s">
        <v>158</v>
      </c>
      <c r="AT281" s="199" t="s">
        <v>218</v>
      </c>
      <c r="AU281" s="199" t="s">
        <v>85</v>
      </c>
      <c r="AY281" s="18" t="s">
        <v>137</v>
      </c>
      <c r="BE281" s="200">
        <f>IF(N281="základní",J281,0)</f>
        <v>0</v>
      </c>
      <c r="BF281" s="200">
        <f>IF(N281="snížená",J281,0)</f>
        <v>0</v>
      </c>
      <c r="BG281" s="200">
        <f>IF(N281="zákl. přenesená",J281,0)</f>
        <v>0</v>
      </c>
      <c r="BH281" s="200">
        <f>IF(N281="sníž. přenesená",J281,0)</f>
        <v>0</v>
      </c>
      <c r="BI281" s="200">
        <f>IF(N281="nulová",J281,0)</f>
        <v>0</v>
      </c>
      <c r="BJ281" s="18" t="s">
        <v>83</v>
      </c>
      <c r="BK281" s="200">
        <f>ROUND(I281*H281,2)</f>
        <v>0</v>
      </c>
      <c r="BL281" s="18" t="s">
        <v>144</v>
      </c>
      <c r="BM281" s="199" t="s">
        <v>297</v>
      </c>
    </row>
    <row r="282" spans="1:65" s="2" customFormat="1" ht="16.5" customHeight="1">
      <c r="A282" s="35"/>
      <c r="B282" s="36"/>
      <c r="C282" s="234" t="s">
        <v>221</v>
      </c>
      <c r="D282" s="234" t="s">
        <v>218</v>
      </c>
      <c r="E282" s="235" t="s">
        <v>3475</v>
      </c>
      <c r="F282" s="236" t="s">
        <v>3476</v>
      </c>
      <c r="G282" s="237" t="s">
        <v>273</v>
      </c>
      <c r="H282" s="238">
        <v>1</v>
      </c>
      <c r="I282" s="239"/>
      <c r="J282" s="240">
        <f>ROUND(I282*H282,2)</f>
        <v>0</v>
      </c>
      <c r="K282" s="236" t="s">
        <v>143</v>
      </c>
      <c r="L282" s="241"/>
      <c r="M282" s="242" t="s">
        <v>19</v>
      </c>
      <c r="N282" s="243" t="s">
        <v>46</v>
      </c>
      <c r="O282" s="65"/>
      <c r="P282" s="197">
        <f>O282*H282</f>
        <v>0</v>
      </c>
      <c r="Q282" s="197">
        <v>0</v>
      </c>
      <c r="R282" s="197">
        <f>Q282*H282</f>
        <v>0</v>
      </c>
      <c r="S282" s="197">
        <v>0</v>
      </c>
      <c r="T282" s="198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99" t="s">
        <v>158</v>
      </c>
      <c r="AT282" s="199" t="s">
        <v>218</v>
      </c>
      <c r="AU282" s="199" t="s">
        <v>85</v>
      </c>
      <c r="AY282" s="18" t="s">
        <v>137</v>
      </c>
      <c r="BE282" s="200">
        <f>IF(N282="základní",J282,0)</f>
        <v>0</v>
      </c>
      <c r="BF282" s="200">
        <f>IF(N282="snížená",J282,0)</f>
        <v>0</v>
      </c>
      <c r="BG282" s="200">
        <f>IF(N282="zákl. přenesená",J282,0)</f>
        <v>0</v>
      </c>
      <c r="BH282" s="200">
        <f>IF(N282="sníž. přenesená",J282,0)</f>
        <v>0</v>
      </c>
      <c r="BI282" s="200">
        <f>IF(N282="nulová",J282,0)</f>
        <v>0</v>
      </c>
      <c r="BJ282" s="18" t="s">
        <v>83</v>
      </c>
      <c r="BK282" s="200">
        <f>ROUND(I282*H282,2)</f>
        <v>0</v>
      </c>
      <c r="BL282" s="18" t="s">
        <v>144</v>
      </c>
      <c r="BM282" s="199" t="s">
        <v>300</v>
      </c>
    </row>
    <row r="283" spans="2:63" s="12" customFormat="1" ht="22.9" customHeight="1">
      <c r="B283" s="172"/>
      <c r="C283" s="173"/>
      <c r="D283" s="174" t="s">
        <v>74</v>
      </c>
      <c r="E283" s="186" t="s">
        <v>538</v>
      </c>
      <c r="F283" s="186" t="s">
        <v>985</v>
      </c>
      <c r="G283" s="173"/>
      <c r="H283" s="173"/>
      <c r="I283" s="176"/>
      <c r="J283" s="187">
        <f>BK283</f>
        <v>0</v>
      </c>
      <c r="K283" s="173"/>
      <c r="L283" s="178"/>
      <c r="M283" s="179"/>
      <c r="N283" s="180"/>
      <c r="O283" s="180"/>
      <c r="P283" s="181">
        <f>SUM(P284:P306)</f>
        <v>0</v>
      </c>
      <c r="Q283" s="180"/>
      <c r="R283" s="181">
        <f>SUM(R284:R306)</f>
        <v>0</v>
      </c>
      <c r="S283" s="180"/>
      <c r="T283" s="182">
        <f>SUM(T284:T306)</f>
        <v>0</v>
      </c>
      <c r="AR283" s="183" t="s">
        <v>83</v>
      </c>
      <c r="AT283" s="184" t="s">
        <v>74</v>
      </c>
      <c r="AU283" s="184" t="s">
        <v>83</v>
      </c>
      <c r="AY283" s="183" t="s">
        <v>137</v>
      </c>
      <c r="BK283" s="185">
        <f>SUM(BK284:BK306)</f>
        <v>0</v>
      </c>
    </row>
    <row r="284" spans="1:65" s="2" customFormat="1" ht="21.75" customHeight="1">
      <c r="A284" s="35"/>
      <c r="B284" s="36"/>
      <c r="C284" s="188" t="s">
        <v>301</v>
      </c>
      <c r="D284" s="188" t="s">
        <v>139</v>
      </c>
      <c r="E284" s="189" t="s">
        <v>987</v>
      </c>
      <c r="F284" s="190" t="s">
        <v>988</v>
      </c>
      <c r="G284" s="191" t="s">
        <v>216</v>
      </c>
      <c r="H284" s="192">
        <v>55</v>
      </c>
      <c r="I284" s="193"/>
      <c r="J284" s="194">
        <f>ROUND(I284*H284,2)</f>
        <v>0</v>
      </c>
      <c r="K284" s="190" t="s">
        <v>143</v>
      </c>
      <c r="L284" s="40"/>
      <c r="M284" s="195" t="s">
        <v>19</v>
      </c>
      <c r="N284" s="196" t="s">
        <v>46</v>
      </c>
      <c r="O284" s="65"/>
      <c r="P284" s="197">
        <f>O284*H284</f>
        <v>0</v>
      </c>
      <c r="Q284" s="197">
        <v>0</v>
      </c>
      <c r="R284" s="197">
        <f>Q284*H284</f>
        <v>0</v>
      </c>
      <c r="S284" s="197">
        <v>0</v>
      </c>
      <c r="T284" s="198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99" t="s">
        <v>144</v>
      </c>
      <c r="AT284" s="199" t="s">
        <v>139</v>
      </c>
      <c r="AU284" s="199" t="s">
        <v>85</v>
      </c>
      <c r="AY284" s="18" t="s">
        <v>137</v>
      </c>
      <c r="BE284" s="200">
        <f>IF(N284="základní",J284,0)</f>
        <v>0</v>
      </c>
      <c r="BF284" s="200">
        <f>IF(N284="snížená",J284,0)</f>
        <v>0</v>
      </c>
      <c r="BG284" s="200">
        <f>IF(N284="zákl. přenesená",J284,0)</f>
        <v>0</v>
      </c>
      <c r="BH284" s="200">
        <f>IF(N284="sníž. přenesená",J284,0)</f>
        <v>0</v>
      </c>
      <c r="BI284" s="200">
        <f>IF(N284="nulová",J284,0)</f>
        <v>0</v>
      </c>
      <c r="BJ284" s="18" t="s">
        <v>83</v>
      </c>
      <c r="BK284" s="200">
        <f>ROUND(I284*H284,2)</f>
        <v>0</v>
      </c>
      <c r="BL284" s="18" t="s">
        <v>144</v>
      </c>
      <c r="BM284" s="199" t="s">
        <v>304</v>
      </c>
    </row>
    <row r="285" spans="2:51" s="15" customFormat="1" ht="11.25">
      <c r="B285" s="224"/>
      <c r="C285" s="225"/>
      <c r="D285" s="203" t="s">
        <v>145</v>
      </c>
      <c r="E285" s="226" t="s">
        <v>19</v>
      </c>
      <c r="F285" s="227" t="s">
        <v>3477</v>
      </c>
      <c r="G285" s="225"/>
      <c r="H285" s="226" t="s">
        <v>19</v>
      </c>
      <c r="I285" s="228"/>
      <c r="J285" s="225"/>
      <c r="K285" s="225"/>
      <c r="L285" s="229"/>
      <c r="M285" s="230"/>
      <c r="N285" s="231"/>
      <c r="O285" s="231"/>
      <c r="P285" s="231"/>
      <c r="Q285" s="231"/>
      <c r="R285" s="231"/>
      <c r="S285" s="231"/>
      <c r="T285" s="232"/>
      <c r="AT285" s="233" t="s">
        <v>145</v>
      </c>
      <c r="AU285" s="233" t="s">
        <v>85</v>
      </c>
      <c r="AV285" s="15" t="s">
        <v>83</v>
      </c>
      <c r="AW285" s="15" t="s">
        <v>35</v>
      </c>
      <c r="AX285" s="15" t="s">
        <v>75</v>
      </c>
      <c r="AY285" s="233" t="s">
        <v>137</v>
      </c>
    </row>
    <row r="286" spans="2:51" s="13" customFormat="1" ht="11.25">
      <c r="B286" s="201"/>
      <c r="C286" s="202"/>
      <c r="D286" s="203" t="s">
        <v>145</v>
      </c>
      <c r="E286" s="204" t="s">
        <v>19</v>
      </c>
      <c r="F286" s="205" t="s">
        <v>3478</v>
      </c>
      <c r="G286" s="202"/>
      <c r="H286" s="206">
        <v>55</v>
      </c>
      <c r="I286" s="207"/>
      <c r="J286" s="202"/>
      <c r="K286" s="202"/>
      <c r="L286" s="208"/>
      <c r="M286" s="209"/>
      <c r="N286" s="210"/>
      <c r="O286" s="210"/>
      <c r="P286" s="210"/>
      <c r="Q286" s="210"/>
      <c r="R286" s="210"/>
      <c r="S286" s="210"/>
      <c r="T286" s="211"/>
      <c r="AT286" s="212" t="s">
        <v>145</v>
      </c>
      <c r="AU286" s="212" t="s">
        <v>85</v>
      </c>
      <c r="AV286" s="13" t="s">
        <v>85</v>
      </c>
      <c r="AW286" s="13" t="s">
        <v>35</v>
      </c>
      <c r="AX286" s="13" t="s">
        <v>75</v>
      </c>
      <c r="AY286" s="212" t="s">
        <v>137</v>
      </c>
    </row>
    <row r="287" spans="2:51" s="14" customFormat="1" ht="11.25">
      <c r="B287" s="213"/>
      <c r="C287" s="214"/>
      <c r="D287" s="203" t="s">
        <v>145</v>
      </c>
      <c r="E287" s="215" t="s">
        <v>19</v>
      </c>
      <c r="F287" s="216" t="s">
        <v>147</v>
      </c>
      <c r="G287" s="214"/>
      <c r="H287" s="217">
        <v>55</v>
      </c>
      <c r="I287" s="218"/>
      <c r="J287" s="214"/>
      <c r="K287" s="214"/>
      <c r="L287" s="219"/>
      <c r="M287" s="220"/>
      <c r="N287" s="221"/>
      <c r="O287" s="221"/>
      <c r="P287" s="221"/>
      <c r="Q287" s="221"/>
      <c r="R287" s="221"/>
      <c r="S287" s="221"/>
      <c r="T287" s="222"/>
      <c r="AT287" s="223" t="s">
        <v>145</v>
      </c>
      <c r="AU287" s="223" t="s">
        <v>85</v>
      </c>
      <c r="AV287" s="14" t="s">
        <v>144</v>
      </c>
      <c r="AW287" s="14" t="s">
        <v>35</v>
      </c>
      <c r="AX287" s="14" t="s">
        <v>83</v>
      </c>
      <c r="AY287" s="223" t="s">
        <v>137</v>
      </c>
    </row>
    <row r="288" spans="1:65" s="2" customFormat="1" ht="21.75" customHeight="1">
      <c r="A288" s="35"/>
      <c r="B288" s="36"/>
      <c r="C288" s="188" t="s">
        <v>225</v>
      </c>
      <c r="D288" s="188" t="s">
        <v>139</v>
      </c>
      <c r="E288" s="189" t="s">
        <v>991</v>
      </c>
      <c r="F288" s="190" t="s">
        <v>992</v>
      </c>
      <c r="G288" s="191" t="s">
        <v>216</v>
      </c>
      <c r="H288" s="192">
        <v>1100</v>
      </c>
      <c r="I288" s="193"/>
      <c r="J288" s="194">
        <f>ROUND(I288*H288,2)</f>
        <v>0</v>
      </c>
      <c r="K288" s="190" t="s">
        <v>143</v>
      </c>
      <c r="L288" s="40"/>
      <c r="M288" s="195" t="s">
        <v>19</v>
      </c>
      <c r="N288" s="196" t="s">
        <v>46</v>
      </c>
      <c r="O288" s="65"/>
      <c r="P288" s="197">
        <f>O288*H288</f>
        <v>0</v>
      </c>
      <c r="Q288" s="197">
        <v>0</v>
      </c>
      <c r="R288" s="197">
        <f>Q288*H288</f>
        <v>0</v>
      </c>
      <c r="S288" s="197">
        <v>0</v>
      </c>
      <c r="T288" s="198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99" t="s">
        <v>144</v>
      </c>
      <c r="AT288" s="199" t="s">
        <v>139</v>
      </c>
      <c r="AU288" s="199" t="s">
        <v>85</v>
      </c>
      <c r="AY288" s="18" t="s">
        <v>137</v>
      </c>
      <c r="BE288" s="200">
        <f>IF(N288="základní",J288,0)</f>
        <v>0</v>
      </c>
      <c r="BF288" s="200">
        <f>IF(N288="snížená",J288,0)</f>
        <v>0</v>
      </c>
      <c r="BG288" s="200">
        <f>IF(N288="zákl. přenesená",J288,0)</f>
        <v>0</v>
      </c>
      <c r="BH288" s="200">
        <f>IF(N288="sníž. přenesená",J288,0)</f>
        <v>0</v>
      </c>
      <c r="BI288" s="200">
        <f>IF(N288="nulová",J288,0)</f>
        <v>0</v>
      </c>
      <c r="BJ288" s="18" t="s">
        <v>83</v>
      </c>
      <c r="BK288" s="200">
        <f>ROUND(I288*H288,2)</f>
        <v>0</v>
      </c>
      <c r="BL288" s="18" t="s">
        <v>144</v>
      </c>
      <c r="BM288" s="199" t="s">
        <v>307</v>
      </c>
    </row>
    <row r="289" spans="2:51" s="13" customFormat="1" ht="11.25">
      <c r="B289" s="201"/>
      <c r="C289" s="202"/>
      <c r="D289" s="203" t="s">
        <v>145</v>
      </c>
      <c r="E289" s="204" t="s">
        <v>19</v>
      </c>
      <c r="F289" s="205" t="s">
        <v>3479</v>
      </c>
      <c r="G289" s="202"/>
      <c r="H289" s="206">
        <v>1100</v>
      </c>
      <c r="I289" s="207"/>
      <c r="J289" s="202"/>
      <c r="K289" s="202"/>
      <c r="L289" s="208"/>
      <c r="M289" s="209"/>
      <c r="N289" s="210"/>
      <c r="O289" s="210"/>
      <c r="P289" s="210"/>
      <c r="Q289" s="210"/>
      <c r="R289" s="210"/>
      <c r="S289" s="210"/>
      <c r="T289" s="211"/>
      <c r="AT289" s="212" t="s">
        <v>145</v>
      </c>
      <c r="AU289" s="212" t="s">
        <v>85</v>
      </c>
      <c r="AV289" s="13" t="s">
        <v>85</v>
      </c>
      <c r="AW289" s="13" t="s">
        <v>35</v>
      </c>
      <c r="AX289" s="13" t="s">
        <v>75</v>
      </c>
      <c r="AY289" s="212" t="s">
        <v>137</v>
      </c>
    </row>
    <row r="290" spans="2:51" s="14" customFormat="1" ht="11.25">
      <c r="B290" s="213"/>
      <c r="C290" s="214"/>
      <c r="D290" s="203" t="s">
        <v>145</v>
      </c>
      <c r="E290" s="215" t="s">
        <v>19</v>
      </c>
      <c r="F290" s="216" t="s">
        <v>147</v>
      </c>
      <c r="G290" s="214"/>
      <c r="H290" s="217">
        <v>1100</v>
      </c>
      <c r="I290" s="218"/>
      <c r="J290" s="214"/>
      <c r="K290" s="214"/>
      <c r="L290" s="219"/>
      <c r="M290" s="220"/>
      <c r="N290" s="221"/>
      <c r="O290" s="221"/>
      <c r="P290" s="221"/>
      <c r="Q290" s="221"/>
      <c r="R290" s="221"/>
      <c r="S290" s="221"/>
      <c r="T290" s="222"/>
      <c r="AT290" s="223" t="s">
        <v>145</v>
      </c>
      <c r="AU290" s="223" t="s">
        <v>85</v>
      </c>
      <c r="AV290" s="14" t="s">
        <v>144</v>
      </c>
      <c r="AW290" s="14" t="s">
        <v>35</v>
      </c>
      <c r="AX290" s="14" t="s">
        <v>83</v>
      </c>
      <c r="AY290" s="223" t="s">
        <v>137</v>
      </c>
    </row>
    <row r="291" spans="1:65" s="2" customFormat="1" ht="21.75" customHeight="1">
      <c r="A291" s="35"/>
      <c r="B291" s="36"/>
      <c r="C291" s="188" t="s">
        <v>309</v>
      </c>
      <c r="D291" s="188" t="s">
        <v>139</v>
      </c>
      <c r="E291" s="189" t="s">
        <v>996</v>
      </c>
      <c r="F291" s="190" t="s">
        <v>997</v>
      </c>
      <c r="G291" s="191" t="s">
        <v>216</v>
      </c>
      <c r="H291" s="192">
        <v>55</v>
      </c>
      <c r="I291" s="193"/>
      <c r="J291" s="194">
        <f>ROUND(I291*H291,2)</f>
        <v>0</v>
      </c>
      <c r="K291" s="190" t="s">
        <v>143</v>
      </c>
      <c r="L291" s="40"/>
      <c r="M291" s="195" t="s">
        <v>19</v>
      </c>
      <c r="N291" s="196" t="s">
        <v>46</v>
      </c>
      <c r="O291" s="65"/>
      <c r="P291" s="197">
        <f>O291*H291</f>
        <v>0</v>
      </c>
      <c r="Q291" s="197">
        <v>0</v>
      </c>
      <c r="R291" s="197">
        <f>Q291*H291</f>
        <v>0</v>
      </c>
      <c r="S291" s="197">
        <v>0</v>
      </c>
      <c r="T291" s="198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99" t="s">
        <v>144</v>
      </c>
      <c r="AT291" s="199" t="s">
        <v>139</v>
      </c>
      <c r="AU291" s="199" t="s">
        <v>85</v>
      </c>
      <c r="AY291" s="18" t="s">
        <v>137</v>
      </c>
      <c r="BE291" s="200">
        <f>IF(N291="základní",J291,0)</f>
        <v>0</v>
      </c>
      <c r="BF291" s="200">
        <f>IF(N291="snížená",J291,0)</f>
        <v>0</v>
      </c>
      <c r="BG291" s="200">
        <f>IF(N291="zákl. přenesená",J291,0)</f>
        <v>0</v>
      </c>
      <c r="BH291" s="200">
        <f>IF(N291="sníž. přenesená",J291,0)</f>
        <v>0</v>
      </c>
      <c r="BI291" s="200">
        <f>IF(N291="nulová",J291,0)</f>
        <v>0</v>
      </c>
      <c r="BJ291" s="18" t="s">
        <v>83</v>
      </c>
      <c r="BK291" s="200">
        <f>ROUND(I291*H291,2)</f>
        <v>0</v>
      </c>
      <c r="BL291" s="18" t="s">
        <v>144</v>
      </c>
      <c r="BM291" s="199" t="s">
        <v>312</v>
      </c>
    </row>
    <row r="292" spans="1:65" s="2" customFormat="1" ht="16.5" customHeight="1">
      <c r="A292" s="35"/>
      <c r="B292" s="36"/>
      <c r="C292" s="188" t="s">
        <v>229</v>
      </c>
      <c r="D292" s="188" t="s">
        <v>139</v>
      </c>
      <c r="E292" s="189" t="s">
        <v>1017</v>
      </c>
      <c r="F292" s="190" t="s">
        <v>1018</v>
      </c>
      <c r="G292" s="191" t="s">
        <v>216</v>
      </c>
      <c r="H292" s="192">
        <v>55</v>
      </c>
      <c r="I292" s="193"/>
      <c r="J292" s="194">
        <f>ROUND(I292*H292,2)</f>
        <v>0</v>
      </c>
      <c r="K292" s="190" t="s">
        <v>143</v>
      </c>
      <c r="L292" s="40"/>
      <c r="M292" s="195" t="s">
        <v>19</v>
      </c>
      <c r="N292" s="196" t="s">
        <v>46</v>
      </c>
      <c r="O292" s="65"/>
      <c r="P292" s="197">
        <f>O292*H292</f>
        <v>0</v>
      </c>
      <c r="Q292" s="197">
        <v>0</v>
      </c>
      <c r="R292" s="197">
        <f>Q292*H292</f>
        <v>0</v>
      </c>
      <c r="S292" s="197">
        <v>0</v>
      </c>
      <c r="T292" s="198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99" t="s">
        <v>144</v>
      </c>
      <c r="AT292" s="199" t="s">
        <v>139</v>
      </c>
      <c r="AU292" s="199" t="s">
        <v>85</v>
      </c>
      <c r="AY292" s="18" t="s">
        <v>137</v>
      </c>
      <c r="BE292" s="200">
        <f>IF(N292="základní",J292,0)</f>
        <v>0</v>
      </c>
      <c r="BF292" s="200">
        <f>IF(N292="snížená",J292,0)</f>
        <v>0</v>
      </c>
      <c r="BG292" s="200">
        <f>IF(N292="zákl. přenesená",J292,0)</f>
        <v>0</v>
      </c>
      <c r="BH292" s="200">
        <f>IF(N292="sníž. přenesená",J292,0)</f>
        <v>0</v>
      </c>
      <c r="BI292" s="200">
        <f>IF(N292="nulová",J292,0)</f>
        <v>0</v>
      </c>
      <c r="BJ292" s="18" t="s">
        <v>83</v>
      </c>
      <c r="BK292" s="200">
        <f>ROUND(I292*H292,2)</f>
        <v>0</v>
      </c>
      <c r="BL292" s="18" t="s">
        <v>144</v>
      </c>
      <c r="BM292" s="199" t="s">
        <v>319</v>
      </c>
    </row>
    <row r="293" spans="1:65" s="2" customFormat="1" ht="16.5" customHeight="1">
      <c r="A293" s="35"/>
      <c r="B293" s="36"/>
      <c r="C293" s="188" t="s">
        <v>528</v>
      </c>
      <c r="D293" s="188" t="s">
        <v>139</v>
      </c>
      <c r="E293" s="189" t="s">
        <v>1021</v>
      </c>
      <c r="F293" s="190" t="s">
        <v>1022</v>
      </c>
      <c r="G293" s="191" t="s">
        <v>216</v>
      </c>
      <c r="H293" s="192">
        <v>1100</v>
      </c>
      <c r="I293" s="193"/>
      <c r="J293" s="194">
        <f>ROUND(I293*H293,2)</f>
        <v>0</v>
      </c>
      <c r="K293" s="190" t="s">
        <v>143</v>
      </c>
      <c r="L293" s="40"/>
      <c r="M293" s="195" t="s">
        <v>19</v>
      </c>
      <c r="N293" s="196" t="s">
        <v>46</v>
      </c>
      <c r="O293" s="65"/>
      <c r="P293" s="197">
        <f>O293*H293</f>
        <v>0</v>
      </c>
      <c r="Q293" s="197">
        <v>0</v>
      </c>
      <c r="R293" s="197">
        <f>Q293*H293</f>
        <v>0</v>
      </c>
      <c r="S293" s="197">
        <v>0</v>
      </c>
      <c r="T293" s="198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99" t="s">
        <v>144</v>
      </c>
      <c r="AT293" s="199" t="s">
        <v>139</v>
      </c>
      <c r="AU293" s="199" t="s">
        <v>85</v>
      </c>
      <c r="AY293" s="18" t="s">
        <v>137</v>
      </c>
      <c r="BE293" s="200">
        <f>IF(N293="základní",J293,0)</f>
        <v>0</v>
      </c>
      <c r="BF293" s="200">
        <f>IF(N293="snížená",J293,0)</f>
        <v>0</v>
      </c>
      <c r="BG293" s="200">
        <f>IF(N293="zákl. přenesená",J293,0)</f>
        <v>0</v>
      </c>
      <c r="BH293" s="200">
        <f>IF(N293="sníž. přenesená",J293,0)</f>
        <v>0</v>
      </c>
      <c r="BI293" s="200">
        <f>IF(N293="nulová",J293,0)</f>
        <v>0</v>
      </c>
      <c r="BJ293" s="18" t="s">
        <v>83</v>
      </c>
      <c r="BK293" s="200">
        <f>ROUND(I293*H293,2)</f>
        <v>0</v>
      </c>
      <c r="BL293" s="18" t="s">
        <v>144</v>
      </c>
      <c r="BM293" s="199" t="s">
        <v>531</v>
      </c>
    </row>
    <row r="294" spans="2:51" s="13" customFormat="1" ht="11.25">
      <c r="B294" s="201"/>
      <c r="C294" s="202"/>
      <c r="D294" s="203" t="s">
        <v>145</v>
      </c>
      <c r="E294" s="204" t="s">
        <v>19</v>
      </c>
      <c r="F294" s="205" t="s">
        <v>3479</v>
      </c>
      <c r="G294" s="202"/>
      <c r="H294" s="206">
        <v>1100</v>
      </c>
      <c r="I294" s="207"/>
      <c r="J294" s="202"/>
      <c r="K294" s="202"/>
      <c r="L294" s="208"/>
      <c r="M294" s="209"/>
      <c r="N294" s="210"/>
      <c r="O294" s="210"/>
      <c r="P294" s="210"/>
      <c r="Q294" s="210"/>
      <c r="R294" s="210"/>
      <c r="S294" s="210"/>
      <c r="T294" s="211"/>
      <c r="AT294" s="212" t="s">
        <v>145</v>
      </c>
      <c r="AU294" s="212" t="s">
        <v>85</v>
      </c>
      <c r="AV294" s="13" t="s">
        <v>85</v>
      </c>
      <c r="AW294" s="13" t="s">
        <v>35</v>
      </c>
      <c r="AX294" s="13" t="s">
        <v>75</v>
      </c>
      <c r="AY294" s="212" t="s">
        <v>137</v>
      </c>
    </row>
    <row r="295" spans="2:51" s="14" customFormat="1" ht="11.25">
      <c r="B295" s="213"/>
      <c r="C295" s="214"/>
      <c r="D295" s="203" t="s">
        <v>145</v>
      </c>
      <c r="E295" s="215" t="s">
        <v>19</v>
      </c>
      <c r="F295" s="216" t="s">
        <v>147</v>
      </c>
      <c r="G295" s="214"/>
      <c r="H295" s="217">
        <v>1100</v>
      </c>
      <c r="I295" s="218"/>
      <c r="J295" s="214"/>
      <c r="K295" s="214"/>
      <c r="L295" s="219"/>
      <c r="M295" s="220"/>
      <c r="N295" s="221"/>
      <c r="O295" s="221"/>
      <c r="P295" s="221"/>
      <c r="Q295" s="221"/>
      <c r="R295" s="221"/>
      <c r="S295" s="221"/>
      <c r="T295" s="222"/>
      <c r="AT295" s="223" t="s">
        <v>145</v>
      </c>
      <c r="AU295" s="223" t="s">
        <v>85</v>
      </c>
      <c r="AV295" s="14" t="s">
        <v>144</v>
      </c>
      <c r="AW295" s="14" t="s">
        <v>35</v>
      </c>
      <c r="AX295" s="14" t="s">
        <v>83</v>
      </c>
      <c r="AY295" s="223" t="s">
        <v>137</v>
      </c>
    </row>
    <row r="296" spans="1:65" s="2" customFormat="1" ht="16.5" customHeight="1">
      <c r="A296" s="35"/>
      <c r="B296" s="36"/>
      <c r="C296" s="188" t="s">
        <v>234</v>
      </c>
      <c r="D296" s="188" t="s">
        <v>139</v>
      </c>
      <c r="E296" s="189" t="s">
        <v>1026</v>
      </c>
      <c r="F296" s="190" t="s">
        <v>1027</v>
      </c>
      <c r="G296" s="191" t="s">
        <v>216</v>
      </c>
      <c r="H296" s="192">
        <v>55</v>
      </c>
      <c r="I296" s="193"/>
      <c r="J296" s="194">
        <f>ROUND(I296*H296,2)</f>
        <v>0</v>
      </c>
      <c r="K296" s="190" t="s">
        <v>143</v>
      </c>
      <c r="L296" s="40"/>
      <c r="M296" s="195" t="s">
        <v>19</v>
      </c>
      <c r="N296" s="196" t="s">
        <v>46</v>
      </c>
      <c r="O296" s="65"/>
      <c r="P296" s="197">
        <f>O296*H296</f>
        <v>0</v>
      </c>
      <c r="Q296" s="197">
        <v>0</v>
      </c>
      <c r="R296" s="197">
        <f>Q296*H296</f>
        <v>0</v>
      </c>
      <c r="S296" s="197">
        <v>0</v>
      </c>
      <c r="T296" s="198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99" t="s">
        <v>144</v>
      </c>
      <c r="AT296" s="199" t="s">
        <v>139</v>
      </c>
      <c r="AU296" s="199" t="s">
        <v>85</v>
      </c>
      <c r="AY296" s="18" t="s">
        <v>137</v>
      </c>
      <c r="BE296" s="200">
        <f>IF(N296="základní",J296,0)</f>
        <v>0</v>
      </c>
      <c r="BF296" s="200">
        <f>IF(N296="snížená",J296,0)</f>
        <v>0</v>
      </c>
      <c r="BG296" s="200">
        <f>IF(N296="zákl. přenesená",J296,0)</f>
        <v>0</v>
      </c>
      <c r="BH296" s="200">
        <f>IF(N296="sníž. přenesená",J296,0)</f>
        <v>0</v>
      </c>
      <c r="BI296" s="200">
        <f>IF(N296="nulová",J296,0)</f>
        <v>0</v>
      </c>
      <c r="BJ296" s="18" t="s">
        <v>83</v>
      </c>
      <c r="BK296" s="200">
        <f>ROUND(I296*H296,2)</f>
        <v>0</v>
      </c>
      <c r="BL296" s="18" t="s">
        <v>144</v>
      </c>
      <c r="BM296" s="199" t="s">
        <v>534</v>
      </c>
    </row>
    <row r="297" spans="1:65" s="2" customFormat="1" ht="16.5" customHeight="1">
      <c r="A297" s="35"/>
      <c r="B297" s="36"/>
      <c r="C297" s="188" t="s">
        <v>535</v>
      </c>
      <c r="D297" s="188" t="s">
        <v>139</v>
      </c>
      <c r="E297" s="189" t="s">
        <v>1051</v>
      </c>
      <c r="F297" s="190" t="s">
        <v>1052</v>
      </c>
      <c r="G297" s="191" t="s">
        <v>216</v>
      </c>
      <c r="H297" s="192">
        <v>121.75</v>
      </c>
      <c r="I297" s="193"/>
      <c r="J297" s="194">
        <f>ROUND(I297*H297,2)</f>
        <v>0</v>
      </c>
      <c r="K297" s="190" t="s">
        <v>143</v>
      </c>
      <c r="L297" s="40"/>
      <c r="M297" s="195" t="s">
        <v>19</v>
      </c>
      <c r="N297" s="196" t="s">
        <v>46</v>
      </c>
      <c r="O297" s="65"/>
      <c r="P297" s="197">
        <f>O297*H297</f>
        <v>0</v>
      </c>
      <c r="Q297" s="197">
        <v>0</v>
      </c>
      <c r="R297" s="197">
        <f>Q297*H297</f>
        <v>0</v>
      </c>
      <c r="S297" s="197">
        <v>0</v>
      </c>
      <c r="T297" s="198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99" t="s">
        <v>144</v>
      </c>
      <c r="AT297" s="199" t="s">
        <v>139</v>
      </c>
      <c r="AU297" s="199" t="s">
        <v>85</v>
      </c>
      <c r="AY297" s="18" t="s">
        <v>137</v>
      </c>
      <c r="BE297" s="200">
        <f>IF(N297="základní",J297,0)</f>
        <v>0</v>
      </c>
      <c r="BF297" s="200">
        <f>IF(N297="snížená",J297,0)</f>
        <v>0</v>
      </c>
      <c r="BG297" s="200">
        <f>IF(N297="zákl. přenesená",J297,0)</f>
        <v>0</v>
      </c>
      <c r="BH297" s="200">
        <f>IF(N297="sníž. přenesená",J297,0)</f>
        <v>0</v>
      </c>
      <c r="BI297" s="200">
        <f>IF(N297="nulová",J297,0)</f>
        <v>0</v>
      </c>
      <c r="BJ297" s="18" t="s">
        <v>83</v>
      </c>
      <c r="BK297" s="200">
        <f>ROUND(I297*H297,2)</f>
        <v>0</v>
      </c>
      <c r="BL297" s="18" t="s">
        <v>144</v>
      </c>
      <c r="BM297" s="199" t="s">
        <v>538</v>
      </c>
    </row>
    <row r="298" spans="2:51" s="15" customFormat="1" ht="11.25">
      <c r="B298" s="224"/>
      <c r="C298" s="225"/>
      <c r="D298" s="203" t="s">
        <v>145</v>
      </c>
      <c r="E298" s="226" t="s">
        <v>19</v>
      </c>
      <c r="F298" s="227" t="s">
        <v>1054</v>
      </c>
      <c r="G298" s="225"/>
      <c r="H298" s="226" t="s">
        <v>19</v>
      </c>
      <c r="I298" s="228"/>
      <c r="J298" s="225"/>
      <c r="K298" s="225"/>
      <c r="L298" s="229"/>
      <c r="M298" s="230"/>
      <c r="N298" s="231"/>
      <c r="O298" s="231"/>
      <c r="P298" s="231"/>
      <c r="Q298" s="231"/>
      <c r="R298" s="231"/>
      <c r="S298" s="231"/>
      <c r="T298" s="232"/>
      <c r="AT298" s="233" t="s">
        <v>145</v>
      </c>
      <c r="AU298" s="233" t="s">
        <v>85</v>
      </c>
      <c r="AV298" s="15" t="s">
        <v>83</v>
      </c>
      <c r="AW298" s="15" t="s">
        <v>35</v>
      </c>
      <c r="AX298" s="15" t="s">
        <v>75</v>
      </c>
      <c r="AY298" s="233" t="s">
        <v>137</v>
      </c>
    </row>
    <row r="299" spans="2:51" s="13" customFormat="1" ht="11.25">
      <c r="B299" s="201"/>
      <c r="C299" s="202"/>
      <c r="D299" s="203" t="s">
        <v>145</v>
      </c>
      <c r="E299" s="204" t="s">
        <v>19</v>
      </c>
      <c r="F299" s="205" t="s">
        <v>1055</v>
      </c>
      <c r="G299" s="202"/>
      <c r="H299" s="206">
        <v>6.3</v>
      </c>
      <c r="I299" s="207"/>
      <c r="J299" s="202"/>
      <c r="K299" s="202"/>
      <c r="L299" s="208"/>
      <c r="M299" s="209"/>
      <c r="N299" s="210"/>
      <c r="O299" s="210"/>
      <c r="P299" s="210"/>
      <c r="Q299" s="210"/>
      <c r="R299" s="210"/>
      <c r="S299" s="210"/>
      <c r="T299" s="211"/>
      <c r="AT299" s="212" t="s">
        <v>145</v>
      </c>
      <c r="AU299" s="212" t="s">
        <v>85</v>
      </c>
      <c r="AV299" s="13" t="s">
        <v>85</v>
      </c>
      <c r="AW299" s="13" t="s">
        <v>35</v>
      </c>
      <c r="AX299" s="13" t="s">
        <v>75</v>
      </c>
      <c r="AY299" s="212" t="s">
        <v>137</v>
      </c>
    </row>
    <row r="300" spans="2:51" s="15" customFormat="1" ht="11.25">
      <c r="B300" s="224"/>
      <c r="C300" s="225"/>
      <c r="D300" s="203" t="s">
        <v>145</v>
      </c>
      <c r="E300" s="226" t="s">
        <v>19</v>
      </c>
      <c r="F300" s="227" t="s">
        <v>688</v>
      </c>
      <c r="G300" s="225"/>
      <c r="H300" s="226" t="s">
        <v>19</v>
      </c>
      <c r="I300" s="228"/>
      <c r="J300" s="225"/>
      <c r="K300" s="225"/>
      <c r="L300" s="229"/>
      <c r="M300" s="230"/>
      <c r="N300" s="231"/>
      <c r="O300" s="231"/>
      <c r="P300" s="231"/>
      <c r="Q300" s="231"/>
      <c r="R300" s="231"/>
      <c r="S300" s="231"/>
      <c r="T300" s="232"/>
      <c r="AT300" s="233" t="s">
        <v>145</v>
      </c>
      <c r="AU300" s="233" t="s">
        <v>85</v>
      </c>
      <c r="AV300" s="15" t="s">
        <v>83</v>
      </c>
      <c r="AW300" s="15" t="s">
        <v>35</v>
      </c>
      <c r="AX300" s="15" t="s">
        <v>75</v>
      </c>
      <c r="AY300" s="233" t="s">
        <v>137</v>
      </c>
    </row>
    <row r="301" spans="2:51" s="13" customFormat="1" ht="11.25">
      <c r="B301" s="201"/>
      <c r="C301" s="202"/>
      <c r="D301" s="203" t="s">
        <v>145</v>
      </c>
      <c r="E301" s="204" t="s">
        <v>19</v>
      </c>
      <c r="F301" s="205" t="s">
        <v>1056</v>
      </c>
      <c r="G301" s="202"/>
      <c r="H301" s="206">
        <v>35.75</v>
      </c>
      <c r="I301" s="207"/>
      <c r="J301" s="202"/>
      <c r="K301" s="202"/>
      <c r="L301" s="208"/>
      <c r="M301" s="209"/>
      <c r="N301" s="210"/>
      <c r="O301" s="210"/>
      <c r="P301" s="210"/>
      <c r="Q301" s="210"/>
      <c r="R301" s="210"/>
      <c r="S301" s="210"/>
      <c r="T301" s="211"/>
      <c r="AT301" s="212" t="s">
        <v>145</v>
      </c>
      <c r="AU301" s="212" t="s">
        <v>85</v>
      </c>
      <c r="AV301" s="13" t="s">
        <v>85</v>
      </c>
      <c r="AW301" s="13" t="s">
        <v>35</v>
      </c>
      <c r="AX301" s="13" t="s">
        <v>75</v>
      </c>
      <c r="AY301" s="212" t="s">
        <v>137</v>
      </c>
    </row>
    <row r="302" spans="2:51" s="15" customFormat="1" ht="11.25">
      <c r="B302" s="224"/>
      <c r="C302" s="225"/>
      <c r="D302" s="203" t="s">
        <v>145</v>
      </c>
      <c r="E302" s="226" t="s">
        <v>19</v>
      </c>
      <c r="F302" s="227" t="s">
        <v>695</v>
      </c>
      <c r="G302" s="225"/>
      <c r="H302" s="226" t="s">
        <v>19</v>
      </c>
      <c r="I302" s="228"/>
      <c r="J302" s="225"/>
      <c r="K302" s="225"/>
      <c r="L302" s="229"/>
      <c r="M302" s="230"/>
      <c r="N302" s="231"/>
      <c r="O302" s="231"/>
      <c r="P302" s="231"/>
      <c r="Q302" s="231"/>
      <c r="R302" s="231"/>
      <c r="S302" s="231"/>
      <c r="T302" s="232"/>
      <c r="AT302" s="233" t="s">
        <v>145</v>
      </c>
      <c r="AU302" s="233" t="s">
        <v>85</v>
      </c>
      <c r="AV302" s="15" t="s">
        <v>83</v>
      </c>
      <c r="AW302" s="15" t="s">
        <v>35</v>
      </c>
      <c r="AX302" s="15" t="s">
        <v>75</v>
      </c>
      <c r="AY302" s="233" t="s">
        <v>137</v>
      </c>
    </row>
    <row r="303" spans="2:51" s="13" customFormat="1" ht="11.25">
      <c r="B303" s="201"/>
      <c r="C303" s="202"/>
      <c r="D303" s="203" t="s">
        <v>145</v>
      </c>
      <c r="E303" s="204" t="s">
        <v>19</v>
      </c>
      <c r="F303" s="205" t="s">
        <v>1057</v>
      </c>
      <c r="G303" s="202"/>
      <c r="H303" s="206">
        <v>40.1</v>
      </c>
      <c r="I303" s="207"/>
      <c r="J303" s="202"/>
      <c r="K303" s="202"/>
      <c r="L303" s="208"/>
      <c r="M303" s="209"/>
      <c r="N303" s="210"/>
      <c r="O303" s="210"/>
      <c r="P303" s="210"/>
      <c r="Q303" s="210"/>
      <c r="R303" s="210"/>
      <c r="S303" s="210"/>
      <c r="T303" s="211"/>
      <c r="AT303" s="212" t="s">
        <v>145</v>
      </c>
      <c r="AU303" s="212" t="s">
        <v>85</v>
      </c>
      <c r="AV303" s="13" t="s">
        <v>85</v>
      </c>
      <c r="AW303" s="13" t="s">
        <v>35</v>
      </c>
      <c r="AX303" s="13" t="s">
        <v>75</v>
      </c>
      <c r="AY303" s="212" t="s">
        <v>137</v>
      </c>
    </row>
    <row r="304" spans="2:51" s="15" customFormat="1" ht="11.25">
      <c r="B304" s="224"/>
      <c r="C304" s="225"/>
      <c r="D304" s="203" t="s">
        <v>145</v>
      </c>
      <c r="E304" s="226" t="s">
        <v>19</v>
      </c>
      <c r="F304" s="227" t="s">
        <v>1058</v>
      </c>
      <c r="G304" s="225"/>
      <c r="H304" s="226" t="s">
        <v>19</v>
      </c>
      <c r="I304" s="228"/>
      <c r="J304" s="225"/>
      <c r="K304" s="225"/>
      <c r="L304" s="229"/>
      <c r="M304" s="230"/>
      <c r="N304" s="231"/>
      <c r="O304" s="231"/>
      <c r="P304" s="231"/>
      <c r="Q304" s="231"/>
      <c r="R304" s="231"/>
      <c r="S304" s="231"/>
      <c r="T304" s="232"/>
      <c r="AT304" s="233" t="s">
        <v>145</v>
      </c>
      <c r="AU304" s="233" t="s">
        <v>85</v>
      </c>
      <c r="AV304" s="15" t="s">
        <v>83</v>
      </c>
      <c r="AW304" s="15" t="s">
        <v>35</v>
      </c>
      <c r="AX304" s="15" t="s">
        <v>75</v>
      </c>
      <c r="AY304" s="233" t="s">
        <v>137</v>
      </c>
    </row>
    <row r="305" spans="2:51" s="13" customFormat="1" ht="11.25">
      <c r="B305" s="201"/>
      <c r="C305" s="202"/>
      <c r="D305" s="203" t="s">
        <v>145</v>
      </c>
      <c r="E305" s="204" t="s">
        <v>19</v>
      </c>
      <c r="F305" s="205" t="s">
        <v>1059</v>
      </c>
      <c r="G305" s="202"/>
      <c r="H305" s="206">
        <v>39.6</v>
      </c>
      <c r="I305" s="207"/>
      <c r="J305" s="202"/>
      <c r="K305" s="202"/>
      <c r="L305" s="208"/>
      <c r="M305" s="209"/>
      <c r="N305" s="210"/>
      <c r="O305" s="210"/>
      <c r="P305" s="210"/>
      <c r="Q305" s="210"/>
      <c r="R305" s="210"/>
      <c r="S305" s="210"/>
      <c r="T305" s="211"/>
      <c r="AT305" s="212" t="s">
        <v>145</v>
      </c>
      <c r="AU305" s="212" t="s">
        <v>85</v>
      </c>
      <c r="AV305" s="13" t="s">
        <v>85</v>
      </c>
      <c r="AW305" s="13" t="s">
        <v>35</v>
      </c>
      <c r="AX305" s="13" t="s">
        <v>75</v>
      </c>
      <c r="AY305" s="212" t="s">
        <v>137</v>
      </c>
    </row>
    <row r="306" spans="2:51" s="14" customFormat="1" ht="11.25">
      <c r="B306" s="213"/>
      <c r="C306" s="214"/>
      <c r="D306" s="203" t="s">
        <v>145</v>
      </c>
      <c r="E306" s="215" t="s">
        <v>19</v>
      </c>
      <c r="F306" s="216" t="s">
        <v>147</v>
      </c>
      <c r="G306" s="214"/>
      <c r="H306" s="217">
        <v>121.75</v>
      </c>
      <c r="I306" s="218"/>
      <c r="J306" s="214"/>
      <c r="K306" s="214"/>
      <c r="L306" s="219"/>
      <c r="M306" s="220"/>
      <c r="N306" s="221"/>
      <c r="O306" s="221"/>
      <c r="P306" s="221"/>
      <c r="Q306" s="221"/>
      <c r="R306" s="221"/>
      <c r="S306" s="221"/>
      <c r="T306" s="222"/>
      <c r="AT306" s="223" t="s">
        <v>145</v>
      </c>
      <c r="AU306" s="223" t="s">
        <v>85</v>
      </c>
      <c r="AV306" s="14" t="s">
        <v>144</v>
      </c>
      <c r="AW306" s="14" t="s">
        <v>35</v>
      </c>
      <c r="AX306" s="14" t="s">
        <v>83</v>
      </c>
      <c r="AY306" s="223" t="s">
        <v>137</v>
      </c>
    </row>
    <row r="307" spans="2:63" s="12" customFormat="1" ht="22.9" customHeight="1">
      <c r="B307" s="172"/>
      <c r="C307" s="173"/>
      <c r="D307" s="174" t="s">
        <v>74</v>
      </c>
      <c r="E307" s="186" t="s">
        <v>789</v>
      </c>
      <c r="F307" s="186" t="s">
        <v>1069</v>
      </c>
      <c r="G307" s="173"/>
      <c r="H307" s="173"/>
      <c r="I307" s="176"/>
      <c r="J307" s="187">
        <f>BK307</f>
        <v>0</v>
      </c>
      <c r="K307" s="173"/>
      <c r="L307" s="178"/>
      <c r="M307" s="179"/>
      <c r="N307" s="180"/>
      <c r="O307" s="180"/>
      <c r="P307" s="181">
        <f>SUM(P308:P312)</f>
        <v>0</v>
      </c>
      <c r="Q307" s="180"/>
      <c r="R307" s="181">
        <f>SUM(R308:R312)</f>
        <v>0</v>
      </c>
      <c r="S307" s="180"/>
      <c r="T307" s="182">
        <f>SUM(T308:T312)</f>
        <v>0</v>
      </c>
      <c r="AR307" s="183" t="s">
        <v>83</v>
      </c>
      <c r="AT307" s="184" t="s">
        <v>74</v>
      </c>
      <c r="AU307" s="184" t="s">
        <v>83</v>
      </c>
      <c r="AY307" s="183" t="s">
        <v>137</v>
      </c>
      <c r="BK307" s="185">
        <f>SUM(BK308:BK312)</f>
        <v>0</v>
      </c>
    </row>
    <row r="308" spans="1:65" s="2" customFormat="1" ht="16.5" customHeight="1">
      <c r="A308" s="35"/>
      <c r="B308" s="36"/>
      <c r="C308" s="188" t="s">
        <v>238</v>
      </c>
      <c r="D308" s="188" t="s">
        <v>139</v>
      </c>
      <c r="E308" s="189" t="s">
        <v>1070</v>
      </c>
      <c r="F308" s="190" t="s">
        <v>1071</v>
      </c>
      <c r="G308" s="191" t="s">
        <v>422</v>
      </c>
      <c r="H308" s="192">
        <v>3</v>
      </c>
      <c r="I308" s="193"/>
      <c r="J308" s="194">
        <f>ROUND(I308*H308,2)</f>
        <v>0</v>
      </c>
      <c r="K308" s="190" t="s">
        <v>19</v>
      </c>
      <c r="L308" s="40"/>
      <c r="M308" s="195" t="s">
        <v>19</v>
      </c>
      <c r="N308" s="196" t="s">
        <v>46</v>
      </c>
      <c r="O308" s="65"/>
      <c r="P308" s="197">
        <f>O308*H308</f>
        <v>0</v>
      </c>
      <c r="Q308" s="197">
        <v>0</v>
      </c>
      <c r="R308" s="197">
        <f>Q308*H308</f>
        <v>0</v>
      </c>
      <c r="S308" s="197">
        <v>0</v>
      </c>
      <c r="T308" s="198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9" t="s">
        <v>144</v>
      </c>
      <c r="AT308" s="199" t="s">
        <v>139</v>
      </c>
      <c r="AU308" s="199" t="s">
        <v>85</v>
      </c>
      <c r="AY308" s="18" t="s">
        <v>137</v>
      </c>
      <c r="BE308" s="200">
        <f>IF(N308="základní",J308,0)</f>
        <v>0</v>
      </c>
      <c r="BF308" s="200">
        <f>IF(N308="snížená",J308,0)</f>
        <v>0</v>
      </c>
      <c r="BG308" s="200">
        <f>IF(N308="zákl. přenesená",J308,0)</f>
        <v>0</v>
      </c>
      <c r="BH308" s="200">
        <f>IF(N308="sníž. přenesená",J308,0)</f>
        <v>0</v>
      </c>
      <c r="BI308" s="200">
        <f>IF(N308="nulová",J308,0)</f>
        <v>0</v>
      </c>
      <c r="BJ308" s="18" t="s">
        <v>83</v>
      </c>
      <c r="BK308" s="200">
        <f>ROUND(I308*H308,2)</f>
        <v>0</v>
      </c>
      <c r="BL308" s="18" t="s">
        <v>144</v>
      </c>
      <c r="BM308" s="199" t="s">
        <v>541</v>
      </c>
    </row>
    <row r="309" spans="1:65" s="2" customFormat="1" ht="16.5" customHeight="1">
      <c r="A309" s="35"/>
      <c r="B309" s="36"/>
      <c r="C309" s="188" t="s">
        <v>543</v>
      </c>
      <c r="D309" s="188" t="s">
        <v>139</v>
      </c>
      <c r="E309" s="189" t="s">
        <v>3480</v>
      </c>
      <c r="F309" s="190" t="s">
        <v>3481</v>
      </c>
      <c r="G309" s="191" t="s">
        <v>273</v>
      </c>
      <c r="H309" s="192">
        <v>2</v>
      </c>
      <c r="I309" s="193"/>
      <c r="J309" s="194">
        <f>ROUND(I309*H309,2)</f>
        <v>0</v>
      </c>
      <c r="K309" s="190" t="s">
        <v>19</v>
      </c>
      <c r="L309" s="40"/>
      <c r="M309" s="195" t="s">
        <v>19</v>
      </c>
      <c r="N309" s="196" t="s">
        <v>46</v>
      </c>
      <c r="O309" s="65"/>
      <c r="P309" s="197">
        <f>O309*H309</f>
        <v>0</v>
      </c>
      <c r="Q309" s="197">
        <v>0</v>
      </c>
      <c r="R309" s="197">
        <f>Q309*H309</f>
        <v>0</v>
      </c>
      <c r="S309" s="197">
        <v>0</v>
      </c>
      <c r="T309" s="198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99" t="s">
        <v>144</v>
      </c>
      <c r="AT309" s="199" t="s">
        <v>139</v>
      </c>
      <c r="AU309" s="199" t="s">
        <v>85</v>
      </c>
      <c r="AY309" s="18" t="s">
        <v>137</v>
      </c>
      <c r="BE309" s="200">
        <f>IF(N309="základní",J309,0)</f>
        <v>0</v>
      </c>
      <c r="BF309" s="200">
        <f>IF(N309="snížená",J309,0)</f>
        <v>0</v>
      </c>
      <c r="BG309" s="200">
        <f>IF(N309="zákl. přenesená",J309,0)</f>
        <v>0</v>
      </c>
      <c r="BH309" s="200">
        <f>IF(N309="sníž. přenesená",J309,0)</f>
        <v>0</v>
      </c>
      <c r="BI309" s="200">
        <f>IF(N309="nulová",J309,0)</f>
        <v>0</v>
      </c>
      <c r="BJ309" s="18" t="s">
        <v>83</v>
      </c>
      <c r="BK309" s="200">
        <f>ROUND(I309*H309,2)</f>
        <v>0</v>
      </c>
      <c r="BL309" s="18" t="s">
        <v>144</v>
      </c>
      <c r="BM309" s="199" t="s">
        <v>546</v>
      </c>
    </row>
    <row r="310" spans="1:65" s="2" customFormat="1" ht="21.75" customHeight="1">
      <c r="A310" s="35"/>
      <c r="B310" s="36"/>
      <c r="C310" s="188" t="s">
        <v>242</v>
      </c>
      <c r="D310" s="188" t="s">
        <v>139</v>
      </c>
      <c r="E310" s="189" t="s">
        <v>3482</v>
      </c>
      <c r="F310" s="190" t="s">
        <v>3483</v>
      </c>
      <c r="G310" s="191" t="s">
        <v>216</v>
      </c>
      <c r="H310" s="192">
        <v>98</v>
      </c>
      <c r="I310" s="193"/>
      <c r="J310" s="194">
        <f>ROUND(I310*H310,2)</f>
        <v>0</v>
      </c>
      <c r="K310" s="190" t="s">
        <v>143</v>
      </c>
      <c r="L310" s="40"/>
      <c r="M310" s="195" t="s">
        <v>19</v>
      </c>
      <c r="N310" s="196" t="s">
        <v>46</v>
      </c>
      <c r="O310" s="65"/>
      <c r="P310" s="197">
        <f>O310*H310</f>
        <v>0</v>
      </c>
      <c r="Q310" s="197">
        <v>0</v>
      </c>
      <c r="R310" s="197">
        <f>Q310*H310</f>
        <v>0</v>
      </c>
      <c r="S310" s="197">
        <v>0</v>
      </c>
      <c r="T310" s="198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99" t="s">
        <v>144</v>
      </c>
      <c r="AT310" s="199" t="s">
        <v>139</v>
      </c>
      <c r="AU310" s="199" t="s">
        <v>85</v>
      </c>
      <c r="AY310" s="18" t="s">
        <v>137</v>
      </c>
      <c r="BE310" s="200">
        <f>IF(N310="základní",J310,0)</f>
        <v>0</v>
      </c>
      <c r="BF310" s="200">
        <f>IF(N310="snížená",J310,0)</f>
        <v>0</v>
      </c>
      <c r="BG310" s="200">
        <f>IF(N310="zákl. přenesená",J310,0)</f>
        <v>0</v>
      </c>
      <c r="BH310" s="200">
        <f>IF(N310="sníž. přenesená",J310,0)</f>
        <v>0</v>
      </c>
      <c r="BI310" s="200">
        <f>IF(N310="nulová",J310,0)</f>
        <v>0</v>
      </c>
      <c r="BJ310" s="18" t="s">
        <v>83</v>
      </c>
      <c r="BK310" s="200">
        <f>ROUND(I310*H310,2)</f>
        <v>0</v>
      </c>
      <c r="BL310" s="18" t="s">
        <v>144</v>
      </c>
      <c r="BM310" s="199" t="s">
        <v>560</v>
      </c>
    </row>
    <row r="311" spans="2:51" s="13" customFormat="1" ht="11.25">
      <c r="B311" s="201"/>
      <c r="C311" s="202"/>
      <c r="D311" s="203" t="s">
        <v>145</v>
      </c>
      <c r="E311" s="204" t="s">
        <v>19</v>
      </c>
      <c r="F311" s="205" t="s">
        <v>3484</v>
      </c>
      <c r="G311" s="202"/>
      <c r="H311" s="206">
        <v>98</v>
      </c>
      <c r="I311" s="207"/>
      <c r="J311" s="202"/>
      <c r="K311" s="202"/>
      <c r="L311" s="208"/>
      <c r="M311" s="209"/>
      <c r="N311" s="210"/>
      <c r="O311" s="210"/>
      <c r="P311" s="210"/>
      <c r="Q311" s="210"/>
      <c r="R311" s="210"/>
      <c r="S311" s="210"/>
      <c r="T311" s="211"/>
      <c r="AT311" s="212" t="s">
        <v>145</v>
      </c>
      <c r="AU311" s="212" t="s">
        <v>85</v>
      </c>
      <c r="AV311" s="13" t="s">
        <v>85</v>
      </c>
      <c r="AW311" s="13" t="s">
        <v>35</v>
      </c>
      <c r="AX311" s="13" t="s">
        <v>75</v>
      </c>
      <c r="AY311" s="212" t="s">
        <v>137</v>
      </c>
    </row>
    <row r="312" spans="2:51" s="14" customFormat="1" ht="11.25">
      <c r="B312" s="213"/>
      <c r="C312" s="214"/>
      <c r="D312" s="203" t="s">
        <v>145</v>
      </c>
      <c r="E312" s="215" t="s">
        <v>19</v>
      </c>
      <c r="F312" s="216" t="s">
        <v>147</v>
      </c>
      <c r="G312" s="214"/>
      <c r="H312" s="217">
        <v>98</v>
      </c>
      <c r="I312" s="218"/>
      <c r="J312" s="214"/>
      <c r="K312" s="214"/>
      <c r="L312" s="219"/>
      <c r="M312" s="220"/>
      <c r="N312" s="221"/>
      <c r="O312" s="221"/>
      <c r="P312" s="221"/>
      <c r="Q312" s="221"/>
      <c r="R312" s="221"/>
      <c r="S312" s="221"/>
      <c r="T312" s="222"/>
      <c r="AT312" s="223" t="s">
        <v>145</v>
      </c>
      <c r="AU312" s="223" t="s">
        <v>85</v>
      </c>
      <c r="AV312" s="14" t="s">
        <v>144</v>
      </c>
      <c r="AW312" s="14" t="s">
        <v>35</v>
      </c>
      <c r="AX312" s="14" t="s">
        <v>83</v>
      </c>
      <c r="AY312" s="223" t="s">
        <v>137</v>
      </c>
    </row>
    <row r="313" spans="2:63" s="12" customFormat="1" ht="22.9" customHeight="1">
      <c r="B313" s="172"/>
      <c r="C313" s="173"/>
      <c r="D313" s="174" t="s">
        <v>74</v>
      </c>
      <c r="E313" s="186" t="s">
        <v>541</v>
      </c>
      <c r="F313" s="186" t="s">
        <v>3485</v>
      </c>
      <c r="G313" s="173"/>
      <c r="H313" s="173"/>
      <c r="I313" s="176"/>
      <c r="J313" s="187">
        <f>BK313</f>
        <v>0</v>
      </c>
      <c r="K313" s="173"/>
      <c r="L313" s="178"/>
      <c r="M313" s="179"/>
      <c r="N313" s="180"/>
      <c r="O313" s="180"/>
      <c r="P313" s="181">
        <f>SUM(P314:P483)</f>
        <v>0</v>
      </c>
      <c r="Q313" s="180"/>
      <c r="R313" s="181">
        <f>SUM(R314:R483)</f>
        <v>0</v>
      </c>
      <c r="S313" s="180"/>
      <c r="T313" s="182">
        <f>SUM(T314:T483)</f>
        <v>0</v>
      </c>
      <c r="AR313" s="183" t="s">
        <v>83</v>
      </c>
      <c r="AT313" s="184" t="s">
        <v>74</v>
      </c>
      <c r="AU313" s="184" t="s">
        <v>83</v>
      </c>
      <c r="AY313" s="183" t="s">
        <v>137</v>
      </c>
      <c r="BK313" s="185">
        <f>SUM(BK314:BK483)</f>
        <v>0</v>
      </c>
    </row>
    <row r="314" spans="1:65" s="2" customFormat="1" ht="16.5" customHeight="1">
      <c r="A314" s="35"/>
      <c r="B314" s="36"/>
      <c r="C314" s="188" t="s">
        <v>561</v>
      </c>
      <c r="D314" s="188" t="s">
        <v>139</v>
      </c>
      <c r="E314" s="189" t="s">
        <v>3486</v>
      </c>
      <c r="F314" s="190" t="s">
        <v>3487</v>
      </c>
      <c r="G314" s="191" t="s">
        <v>216</v>
      </c>
      <c r="H314" s="192">
        <v>3.21</v>
      </c>
      <c r="I314" s="193"/>
      <c r="J314" s="194">
        <f>ROUND(I314*H314,2)</f>
        <v>0</v>
      </c>
      <c r="K314" s="190" t="s">
        <v>143</v>
      </c>
      <c r="L314" s="40"/>
      <c r="M314" s="195" t="s">
        <v>19</v>
      </c>
      <c r="N314" s="196" t="s">
        <v>46</v>
      </c>
      <c r="O314" s="65"/>
      <c r="P314" s="197">
        <f>O314*H314</f>
        <v>0</v>
      </c>
      <c r="Q314" s="197">
        <v>0</v>
      </c>
      <c r="R314" s="197">
        <f>Q314*H314</f>
        <v>0</v>
      </c>
      <c r="S314" s="197">
        <v>0</v>
      </c>
      <c r="T314" s="198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99" t="s">
        <v>144</v>
      </c>
      <c r="AT314" s="199" t="s">
        <v>139</v>
      </c>
      <c r="AU314" s="199" t="s">
        <v>85</v>
      </c>
      <c r="AY314" s="18" t="s">
        <v>137</v>
      </c>
      <c r="BE314" s="200">
        <f>IF(N314="základní",J314,0)</f>
        <v>0</v>
      </c>
      <c r="BF314" s="200">
        <f>IF(N314="snížená",J314,0)</f>
        <v>0</v>
      </c>
      <c r="BG314" s="200">
        <f>IF(N314="zákl. přenesená",J314,0)</f>
        <v>0</v>
      </c>
      <c r="BH314" s="200">
        <f>IF(N314="sníž. přenesená",J314,0)</f>
        <v>0</v>
      </c>
      <c r="BI314" s="200">
        <f>IF(N314="nulová",J314,0)</f>
        <v>0</v>
      </c>
      <c r="BJ314" s="18" t="s">
        <v>83</v>
      </c>
      <c r="BK314" s="200">
        <f>ROUND(I314*H314,2)</f>
        <v>0</v>
      </c>
      <c r="BL314" s="18" t="s">
        <v>144</v>
      </c>
      <c r="BM314" s="199" t="s">
        <v>564</v>
      </c>
    </row>
    <row r="315" spans="2:51" s="15" customFormat="1" ht="11.25">
      <c r="B315" s="224"/>
      <c r="C315" s="225"/>
      <c r="D315" s="203" t="s">
        <v>145</v>
      </c>
      <c r="E315" s="226" t="s">
        <v>19</v>
      </c>
      <c r="F315" s="227" t="s">
        <v>3488</v>
      </c>
      <c r="G315" s="225"/>
      <c r="H315" s="226" t="s">
        <v>19</v>
      </c>
      <c r="I315" s="228"/>
      <c r="J315" s="225"/>
      <c r="K315" s="225"/>
      <c r="L315" s="229"/>
      <c r="M315" s="230"/>
      <c r="N315" s="231"/>
      <c r="O315" s="231"/>
      <c r="P315" s="231"/>
      <c r="Q315" s="231"/>
      <c r="R315" s="231"/>
      <c r="S315" s="231"/>
      <c r="T315" s="232"/>
      <c r="AT315" s="233" t="s">
        <v>145</v>
      </c>
      <c r="AU315" s="233" t="s">
        <v>85</v>
      </c>
      <c r="AV315" s="15" t="s">
        <v>83</v>
      </c>
      <c r="AW315" s="15" t="s">
        <v>35</v>
      </c>
      <c r="AX315" s="15" t="s">
        <v>75</v>
      </c>
      <c r="AY315" s="233" t="s">
        <v>137</v>
      </c>
    </row>
    <row r="316" spans="2:51" s="13" customFormat="1" ht="11.25">
      <c r="B316" s="201"/>
      <c r="C316" s="202"/>
      <c r="D316" s="203" t="s">
        <v>145</v>
      </c>
      <c r="E316" s="204" t="s">
        <v>19</v>
      </c>
      <c r="F316" s="205" t="s">
        <v>3489</v>
      </c>
      <c r="G316" s="202"/>
      <c r="H316" s="206">
        <v>3.21</v>
      </c>
      <c r="I316" s="207"/>
      <c r="J316" s="202"/>
      <c r="K316" s="202"/>
      <c r="L316" s="208"/>
      <c r="M316" s="209"/>
      <c r="N316" s="210"/>
      <c r="O316" s="210"/>
      <c r="P316" s="210"/>
      <c r="Q316" s="210"/>
      <c r="R316" s="210"/>
      <c r="S316" s="210"/>
      <c r="T316" s="211"/>
      <c r="AT316" s="212" t="s">
        <v>145</v>
      </c>
      <c r="AU316" s="212" t="s">
        <v>85</v>
      </c>
      <c r="AV316" s="13" t="s">
        <v>85</v>
      </c>
      <c r="AW316" s="13" t="s">
        <v>35</v>
      </c>
      <c r="AX316" s="13" t="s">
        <v>75</v>
      </c>
      <c r="AY316" s="212" t="s">
        <v>137</v>
      </c>
    </row>
    <row r="317" spans="2:51" s="14" customFormat="1" ht="11.25">
      <c r="B317" s="213"/>
      <c r="C317" s="214"/>
      <c r="D317" s="203" t="s">
        <v>145</v>
      </c>
      <c r="E317" s="215" t="s">
        <v>19</v>
      </c>
      <c r="F317" s="216" t="s">
        <v>147</v>
      </c>
      <c r="G317" s="214"/>
      <c r="H317" s="217">
        <v>3.21</v>
      </c>
      <c r="I317" s="218"/>
      <c r="J317" s="214"/>
      <c r="K317" s="214"/>
      <c r="L317" s="219"/>
      <c r="M317" s="220"/>
      <c r="N317" s="221"/>
      <c r="O317" s="221"/>
      <c r="P317" s="221"/>
      <c r="Q317" s="221"/>
      <c r="R317" s="221"/>
      <c r="S317" s="221"/>
      <c r="T317" s="222"/>
      <c r="AT317" s="223" t="s">
        <v>145</v>
      </c>
      <c r="AU317" s="223" t="s">
        <v>85</v>
      </c>
      <c r="AV317" s="14" t="s">
        <v>144</v>
      </c>
      <c r="AW317" s="14" t="s">
        <v>35</v>
      </c>
      <c r="AX317" s="14" t="s">
        <v>83</v>
      </c>
      <c r="AY317" s="223" t="s">
        <v>137</v>
      </c>
    </row>
    <row r="318" spans="1:65" s="2" customFormat="1" ht="16.5" customHeight="1">
      <c r="A318" s="35"/>
      <c r="B318" s="36"/>
      <c r="C318" s="188" t="s">
        <v>245</v>
      </c>
      <c r="D318" s="188" t="s">
        <v>139</v>
      </c>
      <c r="E318" s="189" t="s">
        <v>3490</v>
      </c>
      <c r="F318" s="190" t="s">
        <v>3491</v>
      </c>
      <c r="G318" s="191" t="s">
        <v>216</v>
      </c>
      <c r="H318" s="192">
        <v>14.4</v>
      </c>
      <c r="I318" s="193"/>
      <c r="J318" s="194">
        <f>ROUND(I318*H318,2)</f>
        <v>0</v>
      </c>
      <c r="K318" s="190" t="s">
        <v>143</v>
      </c>
      <c r="L318" s="40"/>
      <c r="M318" s="195" t="s">
        <v>19</v>
      </c>
      <c r="N318" s="196" t="s">
        <v>46</v>
      </c>
      <c r="O318" s="65"/>
      <c r="P318" s="197">
        <f>O318*H318</f>
        <v>0</v>
      </c>
      <c r="Q318" s="197">
        <v>0</v>
      </c>
      <c r="R318" s="197">
        <f>Q318*H318</f>
        <v>0</v>
      </c>
      <c r="S318" s="197">
        <v>0</v>
      </c>
      <c r="T318" s="198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99" t="s">
        <v>144</v>
      </c>
      <c r="AT318" s="199" t="s">
        <v>139</v>
      </c>
      <c r="AU318" s="199" t="s">
        <v>85</v>
      </c>
      <c r="AY318" s="18" t="s">
        <v>137</v>
      </c>
      <c r="BE318" s="200">
        <f>IF(N318="základní",J318,0)</f>
        <v>0</v>
      </c>
      <c r="BF318" s="200">
        <f>IF(N318="snížená",J318,0)</f>
        <v>0</v>
      </c>
      <c r="BG318" s="200">
        <f>IF(N318="zákl. přenesená",J318,0)</f>
        <v>0</v>
      </c>
      <c r="BH318" s="200">
        <f>IF(N318="sníž. přenesená",J318,0)</f>
        <v>0</v>
      </c>
      <c r="BI318" s="200">
        <f>IF(N318="nulová",J318,0)</f>
        <v>0</v>
      </c>
      <c r="BJ318" s="18" t="s">
        <v>83</v>
      </c>
      <c r="BK318" s="200">
        <f>ROUND(I318*H318,2)</f>
        <v>0</v>
      </c>
      <c r="BL318" s="18" t="s">
        <v>144</v>
      </c>
      <c r="BM318" s="199" t="s">
        <v>567</v>
      </c>
    </row>
    <row r="319" spans="2:51" s="15" customFormat="1" ht="11.25">
      <c r="B319" s="224"/>
      <c r="C319" s="225"/>
      <c r="D319" s="203" t="s">
        <v>145</v>
      </c>
      <c r="E319" s="226" t="s">
        <v>19</v>
      </c>
      <c r="F319" s="227" t="s">
        <v>3492</v>
      </c>
      <c r="G319" s="225"/>
      <c r="H319" s="226" t="s">
        <v>19</v>
      </c>
      <c r="I319" s="228"/>
      <c r="J319" s="225"/>
      <c r="K319" s="225"/>
      <c r="L319" s="229"/>
      <c r="M319" s="230"/>
      <c r="N319" s="231"/>
      <c r="O319" s="231"/>
      <c r="P319" s="231"/>
      <c r="Q319" s="231"/>
      <c r="R319" s="231"/>
      <c r="S319" s="231"/>
      <c r="T319" s="232"/>
      <c r="AT319" s="233" t="s">
        <v>145</v>
      </c>
      <c r="AU319" s="233" t="s">
        <v>85</v>
      </c>
      <c r="AV319" s="15" t="s">
        <v>83</v>
      </c>
      <c r="AW319" s="15" t="s">
        <v>35</v>
      </c>
      <c r="AX319" s="15" t="s">
        <v>75</v>
      </c>
      <c r="AY319" s="233" t="s">
        <v>137</v>
      </c>
    </row>
    <row r="320" spans="2:51" s="13" customFormat="1" ht="11.25">
      <c r="B320" s="201"/>
      <c r="C320" s="202"/>
      <c r="D320" s="203" t="s">
        <v>145</v>
      </c>
      <c r="E320" s="204" t="s">
        <v>19</v>
      </c>
      <c r="F320" s="205" t="s">
        <v>3493</v>
      </c>
      <c r="G320" s="202"/>
      <c r="H320" s="206">
        <v>14.4</v>
      </c>
      <c r="I320" s="207"/>
      <c r="J320" s="202"/>
      <c r="K320" s="202"/>
      <c r="L320" s="208"/>
      <c r="M320" s="209"/>
      <c r="N320" s="210"/>
      <c r="O320" s="210"/>
      <c r="P320" s="210"/>
      <c r="Q320" s="210"/>
      <c r="R320" s="210"/>
      <c r="S320" s="210"/>
      <c r="T320" s="211"/>
      <c r="AT320" s="212" t="s">
        <v>145</v>
      </c>
      <c r="AU320" s="212" t="s">
        <v>85</v>
      </c>
      <c r="AV320" s="13" t="s">
        <v>85</v>
      </c>
      <c r="AW320" s="13" t="s">
        <v>35</v>
      </c>
      <c r="AX320" s="13" t="s">
        <v>75</v>
      </c>
      <c r="AY320" s="212" t="s">
        <v>137</v>
      </c>
    </row>
    <row r="321" spans="2:51" s="14" customFormat="1" ht="11.25">
      <c r="B321" s="213"/>
      <c r="C321" s="214"/>
      <c r="D321" s="203" t="s">
        <v>145</v>
      </c>
      <c r="E321" s="215" t="s">
        <v>19</v>
      </c>
      <c r="F321" s="216" t="s">
        <v>147</v>
      </c>
      <c r="G321" s="214"/>
      <c r="H321" s="217">
        <v>14.4</v>
      </c>
      <c r="I321" s="218"/>
      <c r="J321" s="214"/>
      <c r="K321" s="214"/>
      <c r="L321" s="219"/>
      <c r="M321" s="220"/>
      <c r="N321" s="221"/>
      <c r="O321" s="221"/>
      <c r="P321" s="221"/>
      <c r="Q321" s="221"/>
      <c r="R321" s="221"/>
      <c r="S321" s="221"/>
      <c r="T321" s="222"/>
      <c r="AT321" s="223" t="s">
        <v>145</v>
      </c>
      <c r="AU321" s="223" t="s">
        <v>85</v>
      </c>
      <c r="AV321" s="14" t="s">
        <v>144</v>
      </c>
      <c r="AW321" s="14" t="s">
        <v>35</v>
      </c>
      <c r="AX321" s="14" t="s">
        <v>83</v>
      </c>
      <c r="AY321" s="223" t="s">
        <v>137</v>
      </c>
    </row>
    <row r="322" spans="1:65" s="2" customFormat="1" ht="16.5" customHeight="1">
      <c r="A322" s="35"/>
      <c r="B322" s="36"/>
      <c r="C322" s="188" t="s">
        <v>568</v>
      </c>
      <c r="D322" s="188" t="s">
        <v>139</v>
      </c>
      <c r="E322" s="189" t="s">
        <v>3494</v>
      </c>
      <c r="F322" s="190" t="s">
        <v>3495</v>
      </c>
      <c r="G322" s="191" t="s">
        <v>224</v>
      </c>
      <c r="H322" s="192">
        <v>14.4</v>
      </c>
      <c r="I322" s="193"/>
      <c r="J322" s="194">
        <f>ROUND(I322*H322,2)</f>
        <v>0</v>
      </c>
      <c r="K322" s="190" t="s">
        <v>143</v>
      </c>
      <c r="L322" s="40"/>
      <c r="M322" s="195" t="s">
        <v>19</v>
      </c>
      <c r="N322" s="196" t="s">
        <v>46</v>
      </c>
      <c r="O322" s="65"/>
      <c r="P322" s="197">
        <f>O322*H322</f>
        <v>0</v>
      </c>
      <c r="Q322" s="197">
        <v>0</v>
      </c>
      <c r="R322" s="197">
        <f>Q322*H322</f>
        <v>0</v>
      </c>
      <c r="S322" s="197">
        <v>0</v>
      </c>
      <c r="T322" s="198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99" t="s">
        <v>144</v>
      </c>
      <c r="AT322" s="199" t="s">
        <v>139</v>
      </c>
      <c r="AU322" s="199" t="s">
        <v>85</v>
      </c>
      <c r="AY322" s="18" t="s">
        <v>137</v>
      </c>
      <c r="BE322" s="200">
        <f>IF(N322="základní",J322,0)</f>
        <v>0</v>
      </c>
      <c r="BF322" s="200">
        <f>IF(N322="snížená",J322,0)</f>
        <v>0</v>
      </c>
      <c r="BG322" s="200">
        <f>IF(N322="zákl. přenesená",J322,0)</f>
        <v>0</v>
      </c>
      <c r="BH322" s="200">
        <f>IF(N322="sníž. přenesená",J322,0)</f>
        <v>0</v>
      </c>
      <c r="BI322" s="200">
        <f>IF(N322="nulová",J322,0)</f>
        <v>0</v>
      </c>
      <c r="BJ322" s="18" t="s">
        <v>83</v>
      </c>
      <c r="BK322" s="200">
        <f>ROUND(I322*H322,2)</f>
        <v>0</v>
      </c>
      <c r="BL322" s="18" t="s">
        <v>144</v>
      </c>
      <c r="BM322" s="199" t="s">
        <v>571</v>
      </c>
    </row>
    <row r="323" spans="2:51" s="13" customFormat="1" ht="11.25">
      <c r="B323" s="201"/>
      <c r="C323" s="202"/>
      <c r="D323" s="203" t="s">
        <v>145</v>
      </c>
      <c r="E323" s="204" t="s">
        <v>19</v>
      </c>
      <c r="F323" s="205" t="s">
        <v>3496</v>
      </c>
      <c r="G323" s="202"/>
      <c r="H323" s="206">
        <v>14.4</v>
      </c>
      <c r="I323" s="207"/>
      <c r="J323" s="202"/>
      <c r="K323" s="202"/>
      <c r="L323" s="208"/>
      <c r="M323" s="209"/>
      <c r="N323" s="210"/>
      <c r="O323" s="210"/>
      <c r="P323" s="210"/>
      <c r="Q323" s="210"/>
      <c r="R323" s="210"/>
      <c r="S323" s="210"/>
      <c r="T323" s="211"/>
      <c r="AT323" s="212" t="s">
        <v>145</v>
      </c>
      <c r="AU323" s="212" t="s">
        <v>85</v>
      </c>
      <c r="AV323" s="13" t="s">
        <v>85</v>
      </c>
      <c r="AW323" s="13" t="s">
        <v>35</v>
      </c>
      <c r="AX323" s="13" t="s">
        <v>75</v>
      </c>
      <c r="AY323" s="212" t="s">
        <v>137</v>
      </c>
    </row>
    <row r="324" spans="2:51" s="14" customFormat="1" ht="11.25">
      <c r="B324" s="213"/>
      <c r="C324" s="214"/>
      <c r="D324" s="203" t="s">
        <v>145</v>
      </c>
      <c r="E324" s="215" t="s">
        <v>19</v>
      </c>
      <c r="F324" s="216" t="s">
        <v>147</v>
      </c>
      <c r="G324" s="214"/>
      <c r="H324" s="217">
        <v>14.4</v>
      </c>
      <c r="I324" s="218"/>
      <c r="J324" s="214"/>
      <c r="K324" s="214"/>
      <c r="L324" s="219"/>
      <c r="M324" s="220"/>
      <c r="N324" s="221"/>
      <c r="O324" s="221"/>
      <c r="P324" s="221"/>
      <c r="Q324" s="221"/>
      <c r="R324" s="221"/>
      <c r="S324" s="221"/>
      <c r="T324" s="222"/>
      <c r="AT324" s="223" t="s">
        <v>145</v>
      </c>
      <c r="AU324" s="223" t="s">
        <v>85</v>
      </c>
      <c r="AV324" s="14" t="s">
        <v>144</v>
      </c>
      <c r="AW324" s="14" t="s">
        <v>35</v>
      </c>
      <c r="AX324" s="14" t="s">
        <v>83</v>
      </c>
      <c r="AY324" s="223" t="s">
        <v>137</v>
      </c>
    </row>
    <row r="325" spans="1:65" s="2" customFormat="1" ht="16.5" customHeight="1">
      <c r="A325" s="35"/>
      <c r="B325" s="36"/>
      <c r="C325" s="188" t="s">
        <v>249</v>
      </c>
      <c r="D325" s="188" t="s">
        <v>139</v>
      </c>
      <c r="E325" s="189" t="s">
        <v>3497</v>
      </c>
      <c r="F325" s="190" t="s">
        <v>3498</v>
      </c>
      <c r="G325" s="191" t="s">
        <v>224</v>
      </c>
      <c r="H325" s="192">
        <v>12.4</v>
      </c>
      <c r="I325" s="193"/>
      <c r="J325" s="194">
        <f>ROUND(I325*H325,2)</f>
        <v>0</v>
      </c>
      <c r="K325" s="190" t="s">
        <v>143</v>
      </c>
      <c r="L325" s="40"/>
      <c r="M325" s="195" t="s">
        <v>19</v>
      </c>
      <c r="N325" s="196" t="s">
        <v>46</v>
      </c>
      <c r="O325" s="65"/>
      <c r="P325" s="197">
        <f>O325*H325</f>
        <v>0</v>
      </c>
      <c r="Q325" s="197">
        <v>0</v>
      </c>
      <c r="R325" s="197">
        <f>Q325*H325</f>
        <v>0</v>
      </c>
      <c r="S325" s="197">
        <v>0</v>
      </c>
      <c r="T325" s="198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99" t="s">
        <v>144</v>
      </c>
      <c r="AT325" s="199" t="s">
        <v>139</v>
      </c>
      <c r="AU325" s="199" t="s">
        <v>85</v>
      </c>
      <c r="AY325" s="18" t="s">
        <v>137</v>
      </c>
      <c r="BE325" s="200">
        <f>IF(N325="základní",J325,0)</f>
        <v>0</v>
      </c>
      <c r="BF325" s="200">
        <f>IF(N325="snížená",J325,0)</f>
        <v>0</v>
      </c>
      <c r="BG325" s="200">
        <f>IF(N325="zákl. přenesená",J325,0)</f>
        <v>0</v>
      </c>
      <c r="BH325" s="200">
        <f>IF(N325="sníž. přenesená",J325,0)</f>
        <v>0</v>
      </c>
      <c r="BI325" s="200">
        <f>IF(N325="nulová",J325,0)</f>
        <v>0</v>
      </c>
      <c r="BJ325" s="18" t="s">
        <v>83</v>
      </c>
      <c r="BK325" s="200">
        <f>ROUND(I325*H325,2)</f>
        <v>0</v>
      </c>
      <c r="BL325" s="18" t="s">
        <v>144</v>
      </c>
      <c r="BM325" s="199" t="s">
        <v>574</v>
      </c>
    </row>
    <row r="326" spans="2:51" s="13" customFormat="1" ht="11.25">
      <c r="B326" s="201"/>
      <c r="C326" s="202"/>
      <c r="D326" s="203" t="s">
        <v>145</v>
      </c>
      <c r="E326" s="204" t="s">
        <v>19</v>
      </c>
      <c r="F326" s="205" t="s">
        <v>3499</v>
      </c>
      <c r="G326" s="202"/>
      <c r="H326" s="206">
        <v>12.4</v>
      </c>
      <c r="I326" s="207"/>
      <c r="J326" s="202"/>
      <c r="K326" s="202"/>
      <c r="L326" s="208"/>
      <c r="M326" s="209"/>
      <c r="N326" s="210"/>
      <c r="O326" s="210"/>
      <c r="P326" s="210"/>
      <c r="Q326" s="210"/>
      <c r="R326" s="210"/>
      <c r="S326" s="210"/>
      <c r="T326" s="211"/>
      <c r="AT326" s="212" t="s">
        <v>145</v>
      </c>
      <c r="AU326" s="212" t="s">
        <v>85</v>
      </c>
      <c r="AV326" s="13" t="s">
        <v>85</v>
      </c>
      <c r="AW326" s="13" t="s">
        <v>35</v>
      </c>
      <c r="AX326" s="13" t="s">
        <v>75</v>
      </c>
      <c r="AY326" s="212" t="s">
        <v>137</v>
      </c>
    </row>
    <row r="327" spans="2:51" s="14" customFormat="1" ht="11.25">
      <c r="B327" s="213"/>
      <c r="C327" s="214"/>
      <c r="D327" s="203" t="s">
        <v>145</v>
      </c>
      <c r="E327" s="215" t="s">
        <v>19</v>
      </c>
      <c r="F327" s="216" t="s">
        <v>147</v>
      </c>
      <c r="G327" s="214"/>
      <c r="H327" s="217">
        <v>12.4</v>
      </c>
      <c r="I327" s="218"/>
      <c r="J327" s="214"/>
      <c r="K327" s="214"/>
      <c r="L327" s="219"/>
      <c r="M327" s="220"/>
      <c r="N327" s="221"/>
      <c r="O327" s="221"/>
      <c r="P327" s="221"/>
      <c r="Q327" s="221"/>
      <c r="R327" s="221"/>
      <c r="S327" s="221"/>
      <c r="T327" s="222"/>
      <c r="AT327" s="223" t="s">
        <v>145</v>
      </c>
      <c r="AU327" s="223" t="s">
        <v>85</v>
      </c>
      <c r="AV327" s="14" t="s">
        <v>144</v>
      </c>
      <c r="AW327" s="14" t="s">
        <v>35</v>
      </c>
      <c r="AX327" s="14" t="s">
        <v>83</v>
      </c>
      <c r="AY327" s="223" t="s">
        <v>137</v>
      </c>
    </row>
    <row r="328" spans="1:65" s="2" customFormat="1" ht="16.5" customHeight="1">
      <c r="A328" s="35"/>
      <c r="B328" s="36"/>
      <c r="C328" s="188" t="s">
        <v>575</v>
      </c>
      <c r="D328" s="188" t="s">
        <v>139</v>
      </c>
      <c r="E328" s="189" t="s">
        <v>3500</v>
      </c>
      <c r="F328" s="190" t="s">
        <v>3501</v>
      </c>
      <c r="G328" s="191" t="s">
        <v>273</v>
      </c>
      <c r="H328" s="192">
        <v>3</v>
      </c>
      <c r="I328" s="193"/>
      <c r="J328" s="194">
        <f>ROUND(I328*H328,2)</f>
        <v>0</v>
      </c>
      <c r="K328" s="190" t="s">
        <v>143</v>
      </c>
      <c r="L328" s="40"/>
      <c r="M328" s="195" t="s">
        <v>19</v>
      </c>
      <c r="N328" s="196" t="s">
        <v>46</v>
      </c>
      <c r="O328" s="65"/>
      <c r="P328" s="197">
        <f>O328*H328</f>
        <v>0</v>
      </c>
      <c r="Q328" s="197">
        <v>0</v>
      </c>
      <c r="R328" s="197">
        <f>Q328*H328</f>
        <v>0</v>
      </c>
      <c r="S328" s="197">
        <v>0</v>
      </c>
      <c r="T328" s="198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99" t="s">
        <v>144</v>
      </c>
      <c r="AT328" s="199" t="s">
        <v>139</v>
      </c>
      <c r="AU328" s="199" t="s">
        <v>85</v>
      </c>
      <c r="AY328" s="18" t="s">
        <v>137</v>
      </c>
      <c r="BE328" s="200">
        <f>IF(N328="základní",J328,0)</f>
        <v>0</v>
      </c>
      <c r="BF328" s="200">
        <f>IF(N328="snížená",J328,0)</f>
        <v>0</v>
      </c>
      <c r="BG328" s="200">
        <f>IF(N328="zákl. přenesená",J328,0)</f>
        <v>0</v>
      </c>
      <c r="BH328" s="200">
        <f>IF(N328="sníž. přenesená",J328,0)</f>
        <v>0</v>
      </c>
      <c r="BI328" s="200">
        <f>IF(N328="nulová",J328,0)</f>
        <v>0</v>
      </c>
      <c r="BJ328" s="18" t="s">
        <v>83</v>
      </c>
      <c r="BK328" s="200">
        <f>ROUND(I328*H328,2)</f>
        <v>0</v>
      </c>
      <c r="BL328" s="18" t="s">
        <v>144</v>
      </c>
      <c r="BM328" s="199" t="s">
        <v>578</v>
      </c>
    </row>
    <row r="329" spans="1:65" s="2" customFormat="1" ht="16.5" customHeight="1">
      <c r="A329" s="35"/>
      <c r="B329" s="36"/>
      <c r="C329" s="188" t="s">
        <v>252</v>
      </c>
      <c r="D329" s="188" t="s">
        <v>139</v>
      </c>
      <c r="E329" s="189" t="s">
        <v>3502</v>
      </c>
      <c r="F329" s="190" t="s">
        <v>3503</v>
      </c>
      <c r="G329" s="191" t="s">
        <v>224</v>
      </c>
      <c r="H329" s="192">
        <v>6.6</v>
      </c>
      <c r="I329" s="193"/>
      <c r="J329" s="194">
        <f>ROUND(I329*H329,2)</f>
        <v>0</v>
      </c>
      <c r="K329" s="190" t="s">
        <v>143</v>
      </c>
      <c r="L329" s="40"/>
      <c r="M329" s="195" t="s">
        <v>19</v>
      </c>
      <c r="N329" s="196" t="s">
        <v>46</v>
      </c>
      <c r="O329" s="65"/>
      <c r="P329" s="197">
        <f>O329*H329</f>
        <v>0</v>
      </c>
      <c r="Q329" s="197">
        <v>0</v>
      </c>
      <c r="R329" s="197">
        <f>Q329*H329</f>
        <v>0</v>
      </c>
      <c r="S329" s="197">
        <v>0</v>
      </c>
      <c r="T329" s="198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99" t="s">
        <v>144</v>
      </c>
      <c r="AT329" s="199" t="s">
        <v>139</v>
      </c>
      <c r="AU329" s="199" t="s">
        <v>85</v>
      </c>
      <c r="AY329" s="18" t="s">
        <v>137</v>
      </c>
      <c r="BE329" s="200">
        <f>IF(N329="základní",J329,0)</f>
        <v>0</v>
      </c>
      <c r="BF329" s="200">
        <f>IF(N329="snížená",J329,0)</f>
        <v>0</v>
      </c>
      <c r="BG329" s="200">
        <f>IF(N329="zákl. přenesená",J329,0)</f>
        <v>0</v>
      </c>
      <c r="BH329" s="200">
        <f>IF(N329="sníž. přenesená",J329,0)</f>
        <v>0</v>
      </c>
      <c r="BI329" s="200">
        <f>IF(N329="nulová",J329,0)</f>
        <v>0</v>
      </c>
      <c r="BJ329" s="18" t="s">
        <v>83</v>
      </c>
      <c r="BK329" s="200">
        <f>ROUND(I329*H329,2)</f>
        <v>0</v>
      </c>
      <c r="BL329" s="18" t="s">
        <v>144</v>
      </c>
      <c r="BM329" s="199" t="s">
        <v>592</v>
      </c>
    </row>
    <row r="330" spans="2:51" s="13" customFormat="1" ht="11.25">
      <c r="B330" s="201"/>
      <c r="C330" s="202"/>
      <c r="D330" s="203" t="s">
        <v>145</v>
      </c>
      <c r="E330" s="204" t="s">
        <v>19</v>
      </c>
      <c r="F330" s="205" t="s">
        <v>3504</v>
      </c>
      <c r="G330" s="202"/>
      <c r="H330" s="206">
        <v>6.6</v>
      </c>
      <c r="I330" s="207"/>
      <c r="J330" s="202"/>
      <c r="K330" s="202"/>
      <c r="L330" s="208"/>
      <c r="M330" s="209"/>
      <c r="N330" s="210"/>
      <c r="O330" s="210"/>
      <c r="P330" s="210"/>
      <c r="Q330" s="210"/>
      <c r="R330" s="210"/>
      <c r="S330" s="210"/>
      <c r="T330" s="211"/>
      <c r="AT330" s="212" t="s">
        <v>145</v>
      </c>
      <c r="AU330" s="212" t="s">
        <v>85</v>
      </c>
      <c r="AV330" s="13" t="s">
        <v>85</v>
      </c>
      <c r="AW330" s="13" t="s">
        <v>35</v>
      </c>
      <c r="AX330" s="13" t="s">
        <v>75</v>
      </c>
      <c r="AY330" s="212" t="s">
        <v>137</v>
      </c>
    </row>
    <row r="331" spans="2:51" s="14" customFormat="1" ht="11.25">
      <c r="B331" s="213"/>
      <c r="C331" s="214"/>
      <c r="D331" s="203" t="s">
        <v>145</v>
      </c>
      <c r="E331" s="215" t="s">
        <v>19</v>
      </c>
      <c r="F331" s="216" t="s">
        <v>147</v>
      </c>
      <c r="G331" s="214"/>
      <c r="H331" s="217">
        <v>6.6</v>
      </c>
      <c r="I331" s="218"/>
      <c r="J331" s="214"/>
      <c r="K331" s="214"/>
      <c r="L331" s="219"/>
      <c r="M331" s="220"/>
      <c r="N331" s="221"/>
      <c r="O331" s="221"/>
      <c r="P331" s="221"/>
      <c r="Q331" s="221"/>
      <c r="R331" s="221"/>
      <c r="S331" s="221"/>
      <c r="T331" s="222"/>
      <c r="AT331" s="223" t="s">
        <v>145</v>
      </c>
      <c r="AU331" s="223" t="s">
        <v>85</v>
      </c>
      <c r="AV331" s="14" t="s">
        <v>144</v>
      </c>
      <c r="AW331" s="14" t="s">
        <v>35</v>
      </c>
      <c r="AX331" s="14" t="s">
        <v>83</v>
      </c>
      <c r="AY331" s="223" t="s">
        <v>137</v>
      </c>
    </row>
    <row r="332" spans="1:65" s="2" customFormat="1" ht="21.75" customHeight="1">
      <c r="A332" s="35"/>
      <c r="B332" s="36"/>
      <c r="C332" s="188" t="s">
        <v>594</v>
      </c>
      <c r="D332" s="188" t="s">
        <v>139</v>
      </c>
      <c r="E332" s="189" t="s">
        <v>3505</v>
      </c>
      <c r="F332" s="190" t="s">
        <v>3506</v>
      </c>
      <c r="G332" s="191" t="s">
        <v>216</v>
      </c>
      <c r="H332" s="192">
        <v>139.68</v>
      </c>
      <c r="I332" s="193"/>
      <c r="J332" s="194">
        <f>ROUND(I332*H332,2)</f>
        <v>0</v>
      </c>
      <c r="K332" s="190" t="s">
        <v>143</v>
      </c>
      <c r="L332" s="40"/>
      <c r="M332" s="195" t="s">
        <v>19</v>
      </c>
      <c r="N332" s="196" t="s">
        <v>46</v>
      </c>
      <c r="O332" s="65"/>
      <c r="P332" s="197">
        <f>O332*H332</f>
        <v>0</v>
      </c>
      <c r="Q332" s="197">
        <v>0</v>
      </c>
      <c r="R332" s="197">
        <f>Q332*H332</f>
        <v>0</v>
      </c>
      <c r="S332" s="197">
        <v>0</v>
      </c>
      <c r="T332" s="198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99" t="s">
        <v>144</v>
      </c>
      <c r="AT332" s="199" t="s">
        <v>139</v>
      </c>
      <c r="AU332" s="199" t="s">
        <v>85</v>
      </c>
      <c r="AY332" s="18" t="s">
        <v>137</v>
      </c>
      <c r="BE332" s="200">
        <f>IF(N332="základní",J332,0)</f>
        <v>0</v>
      </c>
      <c r="BF332" s="200">
        <f>IF(N332="snížená",J332,0)</f>
        <v>0</v>
      </c>
      <c r="BG332" s="200">
        <f>IF(N332="zákl. přenesená",J332,0)</f>
        <v>0</v>
      </c>
      <c r="BH332" s="200">
        <f>IF(N332="sníž. přenesená",J332,0)</f>
        <v>0</v>
      </c>
      <c r="BI332" s="200">
        <f>IF(N332="nulová",J332,0)</f>
        <v>0</v>
      </c>
      <c r="BJ332" s="18" t="s">
        <v>83</v>
      </c>
      <c r="BK332" s="200">
        <f>ROUND(I332*H332,2)</f>
        <v>0</v>
      </c>
      <c r="BL332" s="18" t="s">
        <v>144</v>
      </c>
      <c r="BM332" s="199" t="s">
        <v>597</v>
      </c>
    </row>
    <row r="333" spans="2:51" s="15" customFormat="1" ht="11.25">
      <c r="B333" s="224"/>
      <c r="C333" s="225"/>
      <c r="D333" s="203" t="s">
        <v>145</v>
      </c>
      <c r="E333" s="226" t="s">
        <v>19</v>
      </c>
      <c r="F333" s="227" t="s">
        <v>3507</v>
      </c>
      <c r="G333" s="225"/>
      <c r="H333" s="226" t="s">
        <v>19</v>
      </c>
      <c r="I333" s="228"/>
      <c r="J333" s="225"/>
      <c r="K333" s="225"/>
      <c r="L333" s="229"/>
      <c r="M333" s="230"/>
      <c r="N333" s="231"/>
      <c r="O333" s="231"/>
      <c r="P333" s="231"/>
      <c r="Q333" s="231"/>
      <c r="R333" s="231"/>
      <c r="S333" s="231"/>
      <c r="T333" s="232"/>
      <c r="AT333" s="233" t="s">
        <v>145</v>
      </c>
      <c r="AU333" s="233" t="s">
        <v>85</v>
      </c>
      <c r="AV333" s="15" t="s">
        <v>83</v>
      </c>
      <c r="AW333" s="15" t="s">
        <v>35</v>
      </c>
      <c r="AX333" s="15" t="s">
        <v>75</v>
      </c>
      <c r="AY333" s="233" t="s">
        <v>137</v>
      </c>
    </row>
    <row r="334" spans="2:51" s="13" customFormat="1" ht="11.25">
      <c r="B334" s="201"/>
      <c r="C334" s="202"/>
      <c r="D334" s="203" t="s">
        <v>145</v>
      </c>
      <c r="E334" s="204" t="s">
        <v>19</v>
      </c>
      <c r="F334" s="205" t="s">
        <v>3508</v>
      </c>
      <c r="G334" s="202"/>
      <c r="H334" s="206">
        <v>164.16</v>
      </c>
      <c r="I334" s="207"/>
      <c r="J334" s="202"/>
      <c r="K334" s="202"/>
      <c r="L334" s="208"/>
      <c r="M334" s="209"/>
      <c r="N334" s="210"/>
      <c r="O334" s="210"/>
      <c r="P334" s="210"/>
      <c r="Q334" s="210"/>
      <c r="R334" s="210"/>
      <c r="S334" s="210"/>
      <c r="T334" s="211"/>
      <c r="AT334" s="212" t="s">
        <v>145</v>
      </c>
      <c r="AU334" s="212" t="s">
        <v>85</v>
      </c>
      <c r="AV334" s="13" t="s">
        <v>85</v>
      </c>
      <c r="AW334" s="13" t="s">
        <v>35</v>
      </c>
      <c r="AX334" s="13" t="s">
        <v>75</v>
      </c>
      <c r="AY334" s="212" t="s">
        <v>137</v>
      </c>
    </row>
    <row r="335" spans="2:51" s="13" customFormat="1" ht="11.25">
      <c r="B335" s="201"/>
      <c r="C335" s="202"/>
      <c r="D335" s="203" t="s">
        <v>145</v>
      </c>
      <c r="E335" s="204" t="s">
        <v>19</v>
      </c>
      <c r="F335" s="205" t="s">
        <v>3509</v>
      </c>
      <c r="G335" s="202"/>
      <c r="H335" s="206">
        <v>-37.44</v>
      </c>
      <c r="I335" s="207"/>
      <c r="J335" s="202"/>
      <c r="K335" s="202"/>
      <c r="L335" s="208"/>
      <c r="M335" s="209"/>
      <c r="N335" s="210"/>
      <c r="O335" s="210"/>
      <c r="P335" s="210"/>
      <c r="Q335" s="210"/>
      <c r="R335" s="210"/>
      <c r="S335" s="210"/>
      <c r="T335" s="211"/>
      <c r="AT335" s="212" t="s">
        <v>145</v>
      </c>
      <c r="AU335" s="212" t="s">
        <v>85</v>
      </c>
      <c r="AV335" s="13" t="s">
        <v>85</v>
      </c>
      <c r="AW335" s="13" t="s">
        <v>35</v>
      </c>
      <c r="AX335" s="13" t="s">
        <v>75</v>
      </c>
      <c r="AY335" s="212" t="s">
        <v>137</v>
      </c>
    </row>
    <row r="336" spans="2:51" s="15" customFormat="1" ht="11.25">
      <c r="B336" s="224"/>
      <c r="C336" s="225"/>
      <c r="D336" s="203" t="s">
        <v>145</v>
      </c>
      <c r="E336" s="226" t="s">
        <v>19</v>
      </c>
      <c r="F336" s="227" t="s">
        <v>3510</v>
      </c>
      <c r="G336" s="225"/>
      <c r="H336" s="226" t="s">
        <v>19</v>
      </c>
      <c r="I336" s="228"/>
      <c r="J336" s="225"/>
      <c r="K336" s="225"/>
      <c r="L336" s="229"/>
      <c r="M336" s="230"/>
      <c r="N336" s="231"/>
      <c r="O336" s="231"/>
      <c r="P336" s="231"/>
      <c r="Q336" s="231"/>
      <c r="R336" s="231"/>
      <c r="S336" s="231"/>
      <c r="T336" s="232"/>
      <c r="AT336" s="233" t="s">
        <v>145</v>
      </c>
      <c r="AU336" s="233" t="s">
        <v>85</v>
      </c>
      <c r="AV336" s="15" t="s">
        <v>83</v>
      </c>
      <c r="AW336" s="15" t="s">
        <v>35</v>
      </c>
      <c r="AX336" s="15" t="s">
        <v>75</v>
      </c>
      <c r="AY336" s="233" t="s">
        <v>137</v>
      </c>
    </row>
    <row r="337" spans="2:51" s="13" customFormat="1" ht="11.25">
      <c r="B337" s="201"/>
      <c r="C337" s="202"/>
      <c r="D337" s="203" t="s">
        <v>145</v>
      </c>
      <c r="E337" s="204" t="s">
        <v>19</v>
      </c>
      <c r="F337" s="205" t="s">
        <v>3511</v>
      </c>
      <c r="G337" s="202"/>
      <c r="H337" s="206">
        <v>12.96</v>
      </c>
      <c r="I337" s="207"/>
      <c r="J337" s="202"/>
      <c r="K337" s="202"/>
      <c r="L337" s="208"/>
      <c r="M337" s="209"/>
      <c r="N337" s="210"/>
      <c r="O337" s="210"/>
      <c r="P337" s="210"/>
      <c r="Q337" s="210"/>
      <c r="R337" s="210"/>
      <c r="S337" s="210"/>
      <c r="T337" s="211"/>
      <c r="AT337" s="212" t="s">
        <v>145</v>
      </c>
      <c r="AU337" s="212" t="s">
        <v>85</v>
      </c>
      <c r="AV337" s="13" t="s">
        <v>85</v>
      </c>
      <c r="AW337" s="13" t="s">
        <v>35</v>
      </c>
      <c r="AX337" s="13" t="s">
        <v>75</v>
      </c>
      <c r="AY337" s="212" t="s">
        <v>137</v>
      </c>
    </row>
    <row r="338" spans="2:51" s="14" customFormat="1" ht="11.25">
      <c r="B338" s="213"/>
      <c r="C338" s="214"/>
      <c r="D338" s="203" t="s">
        <v>145</v>
      </c>
      <c r="E338" s="215" t="s">
        <v>19</v>
      </c>
      <c r="F338" s="216" t="s">
        <v>147</v>
      </c>
      <c r="G338" s="214"/>
      <c r="H338" s="217">
        <v>139.68</v>
      </c>
      <c r="I338" s="218"/>
      <c r="J338" s="214"/>
      <c r="K338" s="214"/>
      <c r="L338" s="219"/>
      <c r="M338" s="220"/>
      <c r="N338" s="221"/>
      <c r="O338" s="221"/>
      <c r="P338" s="221"/>
      <c r="Q338" s="221"/>
      <c r="R338" s="221"/>
      <c r="S338" s="221"/>
      <c r="T338" s="222"/>
      <c r="AT338" s="223" t="s">
        <v>145</v>
      </c>
      <c r="AU338" s="223" t="s">
        <v>85</v>
      </c>
      <c r="AV338" s="14" t="s">
        <v>144</v>
      </c>
      <c r="AW338" s="14" t="s">
        <v>35</v>
      </c>
      <c r="AX338" s="14" t="s">
        <v>83</v>
      </c>
      <c r="AY338" s="223" t="s">
        <v>137</v>
      </c>
    </row>
    <row r="339" spans="1:65" s="2" customFormat="1" ht="16.5" customHeight="1">
      <c r="A339" s="35"/>
      <c r="B339" s="36"/>
      <c r="C339" s="188" t="s">
        <v>256</v>
      </c>
      <c r="D339" s="188" t="s">
        <v>139</v>
      </c>
      <c r="E339" s="189" t="s">
        <v>3512</v>
      </c>
      <c r="F339" s="190" t="s">
        <v>3513</v>
      </c>
      <c r="G339" s="191" t="s">
        <v>216</v>
      </c>
      <c r="H339" s="192">
        <v>139.68</v>
      </c>
      <c r="I339" s="193"/>
      <c r="J339" s="194">
        <f>ROUND(I339*H339,2)</f>
        <v>0</v>
      </c>
      <c r="K339" s="190" t="s">
        <v>143</v>
      </c>
      <c r="L339" s="40"/>
      <c r="M339" s="195" t="s">
        <v>19</v>
      </c>
      <c r="N339" s="196" t="s">
        <v>46</v>
      </c>
      <c r="O339" s="65"/>
      <c r="P339" s="197">
        <f>O339*H339</f>
        <v>0</v>
      </c>
      <c r="Q339" s="197">
        <v>0</v>
      </c>
      <c r="R339" s="197">
        <f>Q339*H339</f>
        <v>0</v>
      </c>
      <c r="S339" s="197">
        <v>0</v>
      </c>
      <c r="T339" s="198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99" t="s">
        <v>144</v>
      </c>
      <c r="AT339" s="199" t="s">
        <v>139</v>
      </c>
      <c r="AU339" s="199" t="s">
        <v>85</v>
      </c>
      <c r="AY339" s="18" t="s">
        <v>137</v>
      </c>
      <c r="BE339" s="200">
        <f>IF(N339="základní",J339,0)</f>
        <v>0</v>
      </c>
      <c r="BF339" s="200">
        <f>IF(N339="snížená",J339,0)</f>
        <v>0</v>
      </c>
      <c r="BG339" s="200">
        <f>IF(N339="zákl. přenesená",J339,0)</f>
        <v>0</v>
      </c>
      <c r="BH339" s="200">
        <f>IF(N339="sníž. přenesená",J339,0)</f>
        <v>0</v>
      </c>
      <c r="BI339" s="200">
        <f>IF(N339="nulová",J339,0)</f>
        <v>0</v>
      </c>
      <c r="BJ339" s="18" t="s">
        <v>83</v>
      </c>
      <c r="BK339" s="200">
        <f>ROUND(I339*H339,2)</f>
        <v>0</v>
      </c>
      <c r="BL339" s="18" t="s">
        <v>144</v>
      </c>
      <c r="BM339" s="199" t="s">
        <v>602</v>
      </c>
    </row>
    <row r="340" spans="1:65" s="2" customFormat="1" ht="16.5" customHeight="1">
      <c r="A340" s="35"/>
      <c r="B340" s="36"/>
      <c r="C340" s="188" t="s">
        <v>608</v>
      </c>
      <c r="D340" s="188" t="s">
        <v>139</v>
      </c>
      <c r="E340" s="189" t="s">
        <v>3514</v>
      </c>
      <c r="F340" s="190" t="s">
        <v>3515</v>
      </c>
      <c r="G340" s="191" t="s">
        <v>216</v>
      </c>
      <c r="H340" s="192">
        <v>64.07</v>
      </c>
      <c r="I340" s="193"/>
      <c r="J340" s="194">
        <f>ROUND(I340*H340,2)</f>
        <v>0</v>
      </c>
      <c r="K340" s="190" t="s">
        <v>143</v>
      </c>
      <c r="L340" s="40"/>
      <c r="M340" s="195" t="s">
        <v>19</v>
      </c>
      <c r="N340" s="196" t="s">
        <v>46</v>
      </c>
      <c r="O340" s="65"/>
      <c r="P340" s="197">
        <f>O340*H340</f>
        <v>0</v>
      </c>
      <c r="Q340" s="197">
        <v>0</v>
      </c>
      <c r="R340" s="197">
        <f>Q340*H340</f>
        <v>0</v>
      </c>
      <c r="S340" s="197">
        <v>0</v>
      </c>
      <c r="T340" s="198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99" t="s">
        <v>144</v>
      </c>
      <c r="AT340" s="199" t="s">
        <v>139</v>
      </c>
      <c r="AU340" s="199" t="s">
        <v>85</v>
      </c>
      <c r="AY340" s="18" t="s">
        <v>137</v>
      </c>
      <c r="BE340" s="200">
        <f>IF(N340="základní",J340,0)</f>
        <v>0</v>
      </c>
      <c r="BF340" s="200">
        <f>IF(N340="snížená",J340,0)</f>
        <v>0</v>
      </c>
      <c r="BG340" s="200">
        <f>IF(N340="zákl. přenesená",J340,0)</f>
        <v>0</v>
      </c>
      <c r="BH340" s="200">
        <f>IF(N340="sníž. přenesená",J340,0)</f>
        <v>0</v>
      </c>
      <c r="BI340" s="200">
        <f>IF(N340="nulová",J340,0)</f>
        <v>0</v>
      </c>
      <c r="BJ340" s="18" t="s">
        <v>83</v>
      </c>
      <c r="BK340" s="200">
        <f>ROUND(I340*H340,2)</f>
        <v>0</v>
      </c>
      <c r="BL340" s="18" t="s">
        <v>144</v>
      </c>
      <c r="BM340" s="199" t="s">
        <v>611</v>
      </c>
    </row>
    <row r="341" spans="2:51" s="15" customFormat="1" ht="11.25">
      <c r="B341" s="224"/>
      <c r="C341" s="225"/>
      <c r="D341" s="203" t="s">
        <v>145</v>
      </c>
      <c r="E341" s="226" t="s">
        <v>19</v>
      </c>
      <c r="F341" s="227" t="s">
        <v>3516</v>
      </c>
      <c r="G341" s="225"/>
      <c r="H341" s="226" t="s">
        <v>19</v>
      </c>
      <c r="I341" s="228"/>
      <c r="J341" s="225"/>
      <c r="K341" s="225"/>
      <c r="L341" s="229"/>
      <c r="M341" s="230"/>
      <c r="N341" s="231"/>
      <c r="O341" s="231"/>
      <c r="P341" s="231"/>
      <c r="Q341" s="231"/>
      <c r="R341" s="231"/>
      <c r="S341" s="231"/>
      <c r="T341" s="232"/>
      <c r="AT341" s="233" t="s">
        <v>145</v>
      </c>
      <c r="AU341" s="233" t="s">
        <v>85</v>
      </c>
      <c r="AV341" s="15" t="s">
        <v>83</v>
      </c>
      <c r="AW341" s="15" t="s">
        <v>35</v>
      </c>
      <c r="AX341" s="15" t="s">
        <v>75</v>
      </c>
      <c r="AY341" s="233" t="s">
        <v>137</v>
      </c>
    </row>
    <row r="342" spans="2:51" s="13" customFormat="1" ht="11.25">
      <c r="B342" s="201"/>
      <c r="C342" s="202"/>
      <c r="D342" s="203" t="s">
        <v>145</v>
      </c>
      <c r="E342" s="204" t="s">
        <v>19</v>
      </c>
      <c r="F342" s="205" t="s">
        <v>3517</v>
      </c>
      <c r="G342" s="202"/>
      <c r="H342" s="206">
        <v>28.75</v>
      </c>
      <c r="I342" s="207"/>
      <c r="J342" s="202"/>
      <c r="K342" s="202"/>
      <c r="L342" s="208"/>
      <c r="M342" s="209"/>
      <c r="N342" s="210"/>
      <c r="O342" s="210"/>
      <c r="P342" s="210"/>
      <c r="Q342" s="210"/>
      <c r="R342" s="210"/>
      <c r="S342" s="210"/>
      <c r="T342" s="211"/>
      <c r="AT342" s="212" t="s">
        <v>145</v>
      </c>
      <c r="AU342" s="212" t="s">
        <v>85</v>
      </c>
      <c r="AV342" s="13" t="s">
        <v>85</v>
      </c>
      <c r="AW342" s="13" t="s">
        <v>35</v>
      </c>
      <c r="AX342" s="13" t="s">
        <v>75</v>
      </c>
      <c r="AY342" s="212" t="s">
        <v>137</v>
      </c>
    </row>
    <row r="343" spans="2:51" s="15" customFormat="1" ht="11.25">
      <c r="B343" s="224"/>
      <c r="C343" s="225"/>
      <c r="D343" s="203" t="s">
        <v>145</v>
      </c>
      <c r="E343" s="226" t="s">
        <v>19</v>
      </c>
      <c r="F343" s="227" t="s">
        <v>695</v>
      </c>
      <c r="G343" s="225"/>
      <c r="H343" s="226" t="s">
        <v>19</v>
      </c>
      <c r="I343" s="228"/>
      <c r="J343" s="225"/>
      <c r="K343" s="225"/>
      <c r="L343" s="229"/>
      <c r="M343" s="230"/>
      <c r="N343" s="231"/>
      <c r="O343" s="231"/>
      <c r="P343" s="231"/>
      <c r="Q343" s="231"/>
      <c r="R343" s="231"/>
      <c r="S343" s="231"/>
      <c r="T343" s="232"/>
      <c r="AT343" s="233" t="s">
        <v>145</v>
      </c>
      <c r="AU343" s="233" t="s">
        <v>85</v>
      </c>
      <c r="AV343" s="15" t="s">
        <v>83</v>
      </c>
      <c r="AW343" s="15" t="s">
        <v>35</v>
      </c>
      <c r="AX343" s="15" t="s">
        <v>75</v>
      </c>
      <c r="AY343" s="233" t="s">
        <v>137</v>
      </c>
    </row>
    <row r="344" spans="2:51" s="13" customFormat="1" ht="11.25">
      <c r="B344" s="201"/>
      <c r="C344" s="202"/>
      <c r="D344" s="203" t="s">
        <v>145</v>
      </c>
      <c r="E344" s="204" t="s">
        <v>19</v>
      </c>
      <c r="F344" s="205" t="s">
        <v>963</v>
      </c>
      <c r="G344" s="202"/>
      <c r="H344" s="206">
        <v>35.32</v>
      </c>
      <c r="I344" s="207"/>
      <c r="J344" s="202"/>
      <c r="K344" s="202"/>
      <c r="L344" s="208"/>
      <c r="M344" s="209"/>
      <c r="N344" s="210"/>
      <c r="O344" s="210"/>
      <c r="P344" s="210"/>
      <c r="Q344" s="210"/>
      <c r="R344" s="210"/>
      <c r="S344" s="210"/>
      <c r="T344" s="211"/>
      <c r="AT344" s="212" t="s">
        <v>145</v>
      </c>
      <c r="AU344" s="212" t="s">
        <v>85</v>
      </c>
      <c r="AV344" s="13" t="s">
        <v>85</v>
      </c>
      <c r="AW344" s="13" t="s">
        <v>35</v>
      </c>
      <c r="AX344" s="13" t="s">
        <v>75</v>
      </c>
      <c r="AY344" s="212" t="s">
        <v>137</v>
      </c>
    </row>
    <row r="345" spans="2:51" s="14" customFormat="1" ht="11.25">
      <c r="B345" s="213"/>
      <c r="C345" s="214"/>
      <c r="D345" s="203" t="s">
        <v>145</v>
      </c>
      <c r="E345" s="215" t="s">
        <v>19</v>
      </c>
      <c r="F345" s="216" t="s">
        <v>147</v>
      </c>
      <c r="G345" s="214"/>
      <c r="H345" s="217">
        <v>64.07</v>
      </c>
      <c r="I345" s="218"/>
      <c r="J345" s="214"/>
      <c r="K345" s="214"/>
      <c r="L345" s="219"/>
      <c r="M345" s="220"/>
      <c r="N345" s="221"/>
      <c r="O345" s="221"/>
      <c r="P345" s="221"/>
      <c r="Q345" s="221"/>
      <c r="R345" s="221"/>
      <c r="S345" s="221"/>
      <c r="T345" s="222"/>
      <c r="AT345" s="223" t="s">
        <v>145</v>
      </c>
      <c r="AU345" s="223" t="s">
        <v>85</v>
      </c>
      <c r="AV345" s="14" t="s">
        <v>144</v>
      </c>
      <c r="AW345" s="14" t="s">
        <v>35</v>
      </c>
      <c r="AX345" s="14" t="s">
        <v>83</v>
      </c>
      <c r="AY345" s="223" t="s">
        <v>137</v>
      </c>
    </row>
    <row r="346" spans="1:65" s="2" customFormat="1" ht="16.5" customHeight="1">
      <c r="A346" s="35"/>
      <c r="B346" s="36"/>
      <c r="C346" s="188" t="s">
        <v>260</v>
      </c>
      <c r="D346" s="188" t="s">
        <v>139</v>
      </c>
      <c r="E346" s="189" t="s">
        <v>3518</v>
      </c>
      <c r="F346" s="190" t="s">
        <v>3519</v>
      </c>
      <c r="G346" s="191" t="s">
        <v>224</v>
      </c>
      <c r="H346" s="192">
        <v>58.745</v>
      </c>
      <c r="I346" s="193"/>
      <c r="J346" s="194">
        <f>ROUND(I346*H346,2)</f>
        <v>0</v>
      </c>
      <c r="K346" s="190" t="s">
        <v>143</v>
      </c>
      <c r="L346" s="40"/>
      <c r="M346" s="195" t="s">
        <v>19</v>
      </c>
      <c r="N346" s="196" t="s">
        <v>46</v>
      </c>
      <c r="O346" s="65"/>
      <c r="P346" s="197">
        <f>O346*H346</f>
        <v>0</v>
      </c>
      <c r="Q346" s="197">
        <v>0</v>
      </c>
      <c r="R346" s="197">
        <f>Q346*H346</f>
        <v>0</v>
      </c>
      <c r="S346" s="197">
        <v>0</v>
      </c>
      <c r="T346" s="198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99" t="s">
        <v>144</v>
      </c>
      <c r="AT346" s="199" t="s">
        <v>139</v>
      </c>
      <c r="AU346" s="199" t="s">
        <v>85</v>
      </c>
      <c r="AY346" s="18" t="s">
        <v>137</v>
      </c>
      <c r="BE346" s="200">
        <f>IF(N346="základní",J346,0)</f>
        <v>0</v>
      </c>
      <c r="BF346" s="200">
        <f>IF(N346="snížená",J346,0)</f>
        <v>0</v>
      </c>
      <c r="BG346" s="200">
        <f>IF(N346="zákl. přenesená",J346,0)</f>
        <v>0</v>
      </c>
      <c r="BH346" s="200">
        <f>IF(N346="sníž. přenesená",J346,0)</f>
        <v>0</v>
      </c>
      <c r="BI346" s="200">
        <f>IF(N346="nulová",J346,0)</f>
        <v>0</v>
      </c>
      <c r="BJ346" s="18" t="s">
        <v>83</v>
      </c>
      <c r="BK346" s="200">
        <f>ROUND(I346*H346,2)</f>
        <v>0</v>
      </c>
      <c r="BL346" s="18" t="s">
        <v>144</v>
      </c>
      <c r="BM346" s="199" t="s">
        <v>613</v>
      </c>
    </row>
    <row r="347" spans="2:51" s="15" customFormat="1" ht="11.25">
      <c r="B347" s="224"/>
      <c r="C347" s="225"/>
      <c r="D347" s="203" t="s">
        <v>145</v>
      </c>
      <c r="E347" s="226" t="s">
        <v>19</v>
      </c>
      <c r="F347" s="227" t="s">
        <v>3516</v>
      </c>
      <c r="G347" s="225"/>
      <c r="H347" s="226" t="s">
        <v>19</v>
      </c>
      <c r="I347" s="228"/>
      <c r="J347" s="225"/>
      <c r="K347" s="225"/>
      <c r="L347" s="229"/>
      <c r="M347" s="230"/>
      <c r="N347" s="231"/>
      <c r="O347" s="231"/>
      <c r="P347" s="231"/>
      <c r="Q347" s="231"/>
      <c r="R347" s="231"/>
      <c r="S347" s="231"/>
      <c r="T347" s="232"/>
      <c r="AT347" s="233" t="s">
        <v>145</v>
      </c>
      <c r="AU347" s="233" t="s">
        <v>85</v>
      </c>
      <c r="AV347" s="15" t="s">
        <v>83</v>
      </c>
      <c r="AW347" s="15" t="s">
        <v>35</v>
      </c>
      <c r="AX347" s="15" t="s">
        <v>75</v>
      </c>
      <c r="AY347" s="233" t="s">
        <v>137</v>
      </c>
    </row>
    <row r="348" spans="2:51" s="13" customFormat="1" ht="11.25">
      <c r="B348" s="201"/>
      <c r="C348" s="202"/>
      <c r="D348" s="203" t="s">
        <v>145</v>
      </c>
      <c r="E348" s="204" t="s">
        <v>19</v>
      </c>
      <c r="F348" s="205" t="s">
        <v>3520</v>
      </c>
      <c r="G348" s="202"/>
      <c r="H348" s="206">
        <v>11.66</v>
      </c>
      <c r="I348" s="207"/>
      <c r="J348" s="202"/>
      <c r="K348" s="202"/>
      <c r="L348" s="208"/>
      <c r="M348" s="209"/>
      <c r="N348" s="210"/>
      <c r="O348" s="210"/>
      <c r="P348" s="210"/>
      <c r="Q348" s="210"/>
      <c r="R348" s="210"/>
      <c r="S348" s="210"/>
      <c r="T348" s="211"/>
      <c r="AT348" s="212" t="s">
        <v>145</v>
      </c>
      <c r="AU348" s="212" t="s">
        <v>85</v>
      </c>
      <c r="AV348" s="13" t="s">
        <v>85</v>
      </c>
      <c r="AW348" s="13" t="s">
        <v>35</v>
      </c>
      <c r="AX348" s="13" t="s">
        <v>75</v>
      </c>
      <c r="AY348" s="212" t="s">
        <v>137</v>
      </c>
    </row>
    <row r="349" spans="2:51" s="13" customFormat="1" ht="11.25">
      <c r="B349" s="201"/>
      <c r="C349" s="202"/>
      <c r="D349" s="203" t="s">
        <v>145</v>
      </c>
      <c r="E349" s="204" t="s">
        <v>19</v>
      </c>
      <c r="F349" s="205" t="s">
        <v>3521</v>
      </c>
      <c r="G349" s="202"/>
      <c r="H349" s="206">
        <v>14.25</v>
      </c>
      <c r="I349" s="207"/>
      <c r="J349" s="202"/>
      <c r="K349" s="202"/>
      <c r="L349" s="208"/>
      <c r="M349" s="209"/>
      <c r="N349" s="210"/>
      <c r="O349" s="210"/>
      <c r="P349" s="210"/>
      <c r="Q349" s="210"/>
      <c r="R349" s="210"/>
      <c r="S349" s="210"/>
      <c r="T349" s="211"/>
      <c r="AT349" s="212" t="s">
        <v>145</v>
      </c>
      <c r="AU349" s="212" t="s">
        <v>85</v>
      </c>
      <c r="AV349" s="13" t="s">
        <v>85</v>
      </c>
      <c r="AW349" s="13" t="s">
        <v>35</v>
      </c>
      <c r="AX349" s="13" t="s">
        <v>75</v>
      </c>
      <c r="AY349" s="212" t="s">
        <v>137</v>
      </c>
    </row>
    <row r="350" spans="2:51" s="13" customFormat="1" ht="11.25">
      <c r="B350" s="201"/>
      <c r="C350" s="202"/>
      <c r="D350" s="203" t="s">
        <v>145</v>
      </c>
      <c r="E350" s="204" t="s">
        <v>19</v>
      </c>
      <c r="F350" s="205" t="s">
        <v>3522</v>
      </c>
      <c r="G350" s="202"/>
      <c r="H350" s="206">
        <v>11.6</v>
      </c>
      <c r="I350" s="207"/>
      <c r="J350" s="202"/>
      <c r="K350" s="202"/>
      <c r="L350" s="208"/>
      <c r="M350" s="209"/>
      <c r="N350" s="210"/>
      <c r="O350" s="210"/>
      <c r="P350" s="210"/>
      <c r="Q350" s="210"/>
      <c r="R350" s="210"/>
      <c r="S350" s="210"/>
      <c r="T350" s="211"/>
      <c r="AT350" s="212" t="s">
        <v>145</v>
      </c>
      <c r="AU350" s="212" t="s">
        <v>85</v>
      </c>
      <c r="AV350" s="13" t="s">
        <v>85</v>
      </c>
      <c r="AW350" s="13" t="s">
        <v>35</v>
      </c>
      <c r="AX350" s="13" t="s">
        <v>75</v>
      </c>
      <c r="AY350" s="212" t="s">
        <v>137</v>
      </c>
    </row>
    <row r="351" spans="2:51" s="15" customFormat="1" ht="11.25">
      <c r="B351" s="224"/>
      <c r="C351" s="225"/>
      <c r="D351" s="203" t="s">
        <v>145</v>
      </c>
      <c r="E351" s="226" t="s">
        <v>19</v>
      </c>
      <c r="F351" s="227" t="s">
        <v>695</v>
      </c>
      <c r="G351" s="225"/>
      <c r="H351" s="226" t="s">
        <v>19</v>
      </c>
      <c r="I351" s="228"/>
      <c r="J351" s="225"/>
      <c r="K351" s="225"/>
      <c r="L351" s="229"/>
      <c r="M351" s="230"/>
      <c r="N351" s="231"/>
      <c r="O351" s="231"/>
      <c r="P351" s="231"/>
      <c r="Q351" s="231"/>
      <c r="R351" s="231"/>
      <c r="S351" s="231"/>
      <c r="T351" s="232"/>
      <c r="AT351" s="233" t="s">
        <v>145</v>
      </c>
      <c r="AU351" s="233" t="s">
        <v>85</v>
      </c>
      <c r="AV351" s="15" t="s">
        <v>83</v>
      </c>
      <c r="AW351" s="15" t="s">
        <v>35</v>
      </c>
      <c r="AX351" s="15" t="s">
        <v>75</v>
      </c>
      <c r="AY351" s="233" t="s">
        <v>137</v>
      </c>
    </row>
    <row r="352" spans="2:51" s="13" customFormat="1" ht="11.25">
      <c r="B352" s="201"/>
      <c r="C352" s="202"/>
      <c r="D352" s="203" t="s">
        <v>145</v>
      </c>
      <c r="E352" s="204" t="s">
        <v>19</v>
      </c>
      <c r="F352" s="205" t="s">
        <v>3523</v>
      </c>
      <c r="G352" s="202"/>
      <c r="H352" s="206">
        <v>6.18</v>
      </c>
      <c r="I352" s="207"/>
      <c r="J352" s="202"/>
      <c r="K352" s="202"/>
      <c r="L352" s="208"/>
      <c r="M352" s="209"/>
      <c r="N352" s="210"/>
      <c r="O352" s="210"/>
      <c r="P352" s="210"/>
      <c r="Q352" s="210"/>
      <c r="R352" s="210"/>
      <c r="S352" s="210"/>
      <c r="T352" s="211"/>
      <c r="AT352" s="212" t="s">
        <v>145</v>
      </c>
      <c r="AU352" s="212" t="s">
        <v>85</v>
      </c>
      <c r="AV352" s="13" t="s">
        <v>85</v>
      </c>
      <c r="AW352" s="13" t="s">
        <v>35</v>
      </c>
      <c r="AX352" s="13" t="s">
        <v>75</v>
      </c>
      <c r="AY352" s="212" t="s">
        <v>137</v>
      </c>
    </row>
    <row r="353" spans="2:51" s="13" customFormat="1" ht="11.25">
      <c r="B353" s="201"/>
      <c r="C353" s="202"/>
      <c r="D353" s="203" t="s">
        <v>145</v>
      </c>
      <c r="E353" s="204" t="s">
        <v>19</v>
      </c>
      <c r="F353" s="205" t="s">
        <v>3524</v>
      </c>
      <c r="G353" s="202"/>
      <c r="H353" s="206">
        <v>15.055</v>
      </c>
      <c r="I353" s="207"/>
      <c r="J353" s="202"/>
      <c r="K353" s="202"/>
      <c r="L353" s="208"/>
      <c r="M353" s="209"/>
      <c r="N353" s="210"/>
      <c r="O353" s="210"/>
      <c r="P353" s="210"/>
      <c r="Q353" s="210"/>
      <c r="R353" s="210"/>
      <c r="S353" s="210"/>
      <c r="T353" s="211"/>
      <c r="AT353" s="212" t="s">
        <v>145</v>
      </c>
      <c r="AU353" s="212" t="s">
        <v>85</v>
      </c>
      <c r="AV353" s="13" t="s">
        <v>85</v>
      </c>
      <c r="AW353" s="13" t="s">
        <v>35</v>
      </c>
      <c r="AX353" s="13" t="s">
        <v>75</v>
      </c>
      <c r="AY353" s="212" t="s">
        <v>137</v>
      </c>
    </row>
    <row r="354" spans="2:51" s="14" customFormat="1" ht="11.25">
      <c r="B354" s="213"/>
      <c r="C354" s="214"/>
      <c r="D354" s="203" t="s">
        <v>145</v>
      </c>
      <c r="E354" s="215" t="s">
        <v>19</v>
      </c>
      <c r="F354" s="216" t="s">
        <v>147</v>
      </c>
      <c r="G354" s="214"/>
      <c r="H354" s="217">
        <v>58.745</v>
      </c>
      <c r="I354" s="218"/>
      <c r="J354" s="214"/>
      <c r="K354" s="214"/>
      <c r="L354" s="219"/>
      <c r="M354" s="220"/>
      <c r="N354" s="221"/>
      <c r="O354" s="221"/>
      <c r="P354" s="221"/>
      <c r="Q354" s="221"/>
      <c r="R354" s="221"/>
      <c r="S354" s="221"/>
      <c r="T354" s="222"/>
      <c r="AT354" s="223" t="s">
        <v>145</v>
      </c>
      <c r="AU354" s="223" t="s">
        <v>85</v>
      </c>
      <c r="AV354" s="14" t="s">
        <v>144</v>
      </c>
      <c r="AW354" s="14" t="s">
        <v>35</v>
      </c>
      <c r="AX354" s="14" t="s">
        <v>83</v>
      </c>
      <c r="AY354" s="223" t="s">
        <v>137</v>
      </c>
    </row>
    <row r="355" spans="1:65" s="2" customFormat="1" ht="16.5" customHeight="1">
      <c r="A355" s="35"/>
      <c r="B355" s="36"/>
      <c r="C355" s="188" t="s">
        <v>615</v>
      </c>
      <c r="D355" s="188" t="s">
        <v>139</v>
      </c>
      <c r="E355" s="189" t="s">
        <v>3525</v>
      </c>
      <c r="F355" s="190" t="s">
        <v>3526</v>
      </c>
      <c r="G355" s="191" t="s">
        <v>216</v>
      </c>
      <c r="H355" s="192">
        <v>25.18</v>
      </c>
      <c r="I355" s="193"/>
      <c r="J355" s="194">
        <f>ROUND(I355*H355,2)</f>
        <v>0</v>
      </c>
      <c r="K355" s="190" t="s">
        <v>143</v>
      </c>
      <c r="L355" s="40"/>
      <c r="M355" s="195" t="s">
        <v>19</v>
      </c>
      <c r="N355" s="196" t="s">
        <v>46</v>
      </c>
      <c r="O355" s="65"/>
      <c r="P355" s="197">
        <f>O355*H355</f>
        <v>0</v>
      </c>
      <c r="Q355" s="197">
        <v>0</v>
      </c>
      <c r="R355" s="197">
        <f>Q355*H355</f>
        <v>0</v>
      </c>
      <c r="S355" s="197">
        <v>0</v>
      </c>
      <c r="T355" s="198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99" t="s">
        <v>144</v>
      </c>
      <c r="AT355" s="199" t="s">
        <v>139</v>
      </c>
      <c r="AU355" s="199" t="s">
        <v>85</v>
      </c>
      <c r="AY355" s="18" t="s">
        <v>137</v>
      </c>
      <c r="BE355" s="200">
        <f>IF(N355="základní",J355,0)</f>
        <v>0</v>
      </c>
      <c r="BF355" s="200">
        <f>IF(N355="snížená",J355,0)</f>
        <v>0</v>
      </c>
      <c r="BG355" s="200">
        <f>IF(N355="zákl. přenesená",J355,0)</f>
        <v>0</v>
      </c>
      <c r="BH355" s="200">
        <f>IF(N355="sníž. přenesená",J355,0)</f>
        <v>0</v>
      </c>
      <c r="BI355" s="200">
        <f>IF(N355="nulová",J355,0)</f>
        <v>0</v>
      </c>
      <c r="BJ355" s="18" t="s">
        <v>83</v>
      </c>
      <c r="BK355" s="200">
        <f>ROUND(I355*H355,2)</f>
        <v>0</v>
      </c>
      <c r="BL355" s="18" t="s">
        <v>144</v>
      </c>
      <c r="BM355" s="199" t="s">
        <v>618</v>
      </c>
    </row>
    <row r="356" spans="2:51" s="15" customFormat="1" ht="11.25">
      <c r="B356" s="224"/>
      <c r="C356" s="225"/>
      <c r="D356" s="203" t="s">
        <v>145</v>
      </c>
      <c r="E356" s="226" t="s">
        <v>19</v>
      </c>
      <c r="F356" s="227" t="s">
        <v>3527</v>
      </c>
      <c r="G356" s="225"/>
      <c r="H356" s="226" t="s">
        <v>19</v>
      </c>
      <c r="I356" s="228"/>
      <c r="J356" s="225"/>
      <c r="K356" s="225"/>
      <c r="L356" s="229"/>
      <c r="M356" s="230"/>
      <c r="N356" s="231"/>
      <c r="O356" s="231"/>
      <c r="P356" s="231"/>
      <c r="Q356" s="231"/>
      <c r="R356" s="231"/>
      <c r="S356" s="231"/>
      <c r="T356" s="232"/>
      <c r="AT356" s="233" t="s">
        <v>145</v>
      </c>
      <c r="AU356" s="233" t="s">
        <v>85</v>
      </c>
      <c r="AV356" s="15" t="s">
        <v>83</v>
      </c>
      <c r="AW356" s="15" t="s">
        <v>35</v>
      </c>
      <c r="AX356" s="15" t="s">
        <v>75</v>
      </c>
      <c r="AY356" s="233" t="s">
        <v>137</v>
      </c>
    </row>
    <row r="357" spans="2:51" s="13" customFormat="1" ht="11.25">
      <c r="B357" s="201"/>
      <c r="C357" s="202"/>
      <c r="D357" s="203" t="s">
        <v>145</v>
      </c>
      <c r="E357" s="204" t="s">
        <v>19</v>
      </c>
      <c r="F357" s="205" t="s">
        <v>3528</v>
      </c>
      <c r="G357" s="202"/>
      <c r="H357" s="206">
        <v>6.58</v>
      </c>
      <c r="I357" s="207"/>
      <c r="J357" s="202"/>
      <c r="K357" s="202"/>
      <c r="L357" s="208"/>
      <c r="M357" s="209"/>
      <c r="N357" s="210"/>
      <c r="O357" s="210"/>
      <c r="P357" s="210"/>
      <c r="Q357" s="210"/>
      <c r="R357" s="210"/>
      <c r="S357" s="210"/>
      <c r="T357" s="211"/>
      <c r="AT357" s="212" t="s">
        <v>145</v>
      </c>
      <c r="AU357" s="212" t="s">
        <v>85</v>
      </c>
      <c r="AV357" s="13" t="s">
        <v>85</v>
      </c>
      <c r="AW357" s="13" t="s">
        <v>35</v>
      </c>
      <c r="AX357" s="13" t="s">
        <v>75</v>
      </c>
      <c r="AY357" s="212" t="s">
        <v>137</v>
      </c>
    </row>
    <row r="358" spans="2:51" s="13" customFormat="1" ht="11.25">
      <c r="B358" s="201"/>
      <c r="C358" s="202"/>
      <c r="D358" s="203" t="s">
        <v>145</v>
      </c>
      <c r="E358" s="204" t="s">
        <v>19</v>
      </c>
      <c r="F358" s="205" t="s">
        <v>3529</v>
      </c>
      <c r="G358" s="202"/>
      <c r="H358" s="206">
        <v>4.2</v>
      </c>
      <c r="I358" s="207"/>
      <c r="J358" s="202"/>
      <c r="K358" s="202"/>
      <c r="L358" s="208"/>
      <c r="M358" s="209"/>
      <c r="N358" s="210"/>
      <c r="O358" s="210"/>
      <c r="P358" s="210"/>
      <c r="Q358" s="210"/>
      <c r="R358" s="210"/>
      <c r="S358" s="210"/>
      <c r="T358" s="211"/>
      <c r="AT358" s="212" t="s">
        <v>145</v>
      </c>
      <c r="AU358" s="212" t="s">
        <v>85</v>
      </c>
      <c r="AV358" s="13" t="s">
        <v>85</v>
      </c>
      <c r="AW358" s="13" t="s">
        <v>35</v>
      </c>
      <c r="AX358" s="13" t="s">
        <v>75</v>
      </c>
      <c r="AY358" s="212" t="s">
        <v>137</v>
      </c>
    </row>
    <row r="359" spans="2:51" s="13" customFormat="1" ht="11.25">
      <c r="B359" s="201"/>
      <c r="C359" s="202"/>
      <c r="D359" s="203" t="s">
        <v>145</v>
      </c>
      <c r="E359" s="204" t="s">
        <v>19</v>
      </c>
      <c r="F359" s="205" t="s">
        <v>3530</v>
      </c>
      <c r="G359" s="202"/>
      <c r="H359" s="206">
        <v>14.4</v>
      </c>
      <c r="I359" s="207"/>
      <c r="J359" s="202"/>
      <c r="K359" s="202"/>
      <c r="L359" s="208"/>
      <c r="M359" s="209"/>
      <c r="N359" s="210"/>
      <c r="O359" s="210"/>
      <c r="P359" s="210"/>
      <c r="Q359" s="210"/>
      <c r="R359" s="210"/>
      <c r="S359" s="210"/>
      <c r="T359" s="211"/>
      <c r="AT359" s="212" t="s">
        <v>145</v>
      </c>
      <c r="AU359" s="212" t="s">
        <v>85</v>
      </c>
      <c r="AV359" s="13" t="s">
        <v>85</v>
      </c>
      <c r="AW359" s="13" t="s">
        <v>35</v>
      </c>
      <c r="AX359" s="13" t="s">
        <v>75</v>
      </c>
      <c r="AY359" s="212" t="s">
        <v>137</v>
      </c>
    </row>
    <row r="360" spans="2:51" s="14" customFormat="1" ht="11.25">
      <c r="B360" s="213"/>
      <c r="C360" s="214"/>
      <c r="D360" s="203" t="s">
        <v>145</v>
      </c>
      <c r="E360" s="215" t="s">
        <v>19</v>
      </c>
      <c r="F360" s="216" t="s">
        <v>147</v>
      </c>
      <c r="G360" s="214"/>
      <c r="H360" s="217">
        <v>25.18</v>
      </c>
      <c r="I360" s="218"/>
      <c r="J360" s="214"/>
      <c r="K360" s="214"/>
      <c r="L360" s="219"/>
      <c r="M360" s="220"/>
      <c r="N360" s="221"/>
      <c r="O360" s="221"/>
      <c r="P360" s="221"/>
      <c r="Q360" s="221"/>
      <c r="R360" s="221"/>
      <c r="S360" s="221"/>
      <c r="T360" s="222"/>
      <c r="AT360" s="223" t="s">
        <v>145</v>
      </c>
      <c r="AU360" s="223" t="s">
        <v>85</v>
      </c>
      <c r="AV360" s="14" t="s">
        <v>144</v>
      </c>
      <c r="AW360" s="14" t="s">
        <v>35</v>
      </c>
      <c r="AX360" s="14" t="s">
        <v>83</v>
      </c>
      <c r="AY360" s="223" t="s">
        <v>137</v>
      </c>
    </row>
    <row r="361" spans="1:65" s="2" customFormat="1" ht="16.5" customHeight="1">
      <c r="A361" s="35"/>
      <c r="B361" s="36"/>
      <c r="C361" s="188" t="s">
        <v>264</v>
      </c>
      <c r="D361" s="188" t="s">
        <v>139</v>
      </c>
      <c r="E361" s="189" t="s">
        <v>3531</v>
      </c>
      <c r="F361" s="190" t="s">
        <v>3532</v>
      </c>
      <c r="G361" s="191" t="s">
        <v>142</v>
      </c>
      <c r="H361" s="192">
        <v>0.8</v>
      </c>
      <c r="I361" s="193"/>
      <c r="J361" s="194">
        <f>ROUND(I361*H361,2)</f>
        <v>0</v>
      </c>
      <c r="K361" s="190" t="s">
        <v>143</v>
      </c>
      <c r="L361" s="40"/>
      <c r="M361" s="195" t="s">
        <v>19</v>
      </c>
      <c r="N361" s="196" t="s">
        <v>46</v>
      </c>
      <c r="O361" s="65"/>
      <c r="P361" s="197">
        <f>O361*H361</f>
        <v>0</v>
      </c>
      <c r="Q361" s="197">
        <v>0</v>
      </c>
      <c r="R361" s="197">
        <f>Q361*H361</f>
        <v>0</v>
      </c>
      <c r="S361" s="197">
        <v>0</v>
      </c>
      <c r="T361" s="198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99" t="s">
        <v>144</v>
      </c>
      <c r="AT361" s="199" t="s">
        <v>139</v>
      </c>
      <c r="AU361" s="199" t="s">
        <v>85</v>
      </c>
      <c r="AY361" s="18" t="s">
        <v>137</v>
      </c>
      <c r="BE361" s="200">
        <f>IF(N361="základní",J361,0)</f>
        <v>0</v>
      </c>
      <c r="BF361" s="200">
        <f>IF(N361="snížená",J361,0)</f>
        <v>0</v>
      </c>
      <c r="BG361" s="200">
        <f>IF(N361="zákl. přenesená",J361,0)</f>
        <v>0</v>
      </c>
      <c r="BH361" s="200">
        <f>IF(N361="sníž. přenesená",J361,0)</f>
        <v>0</v>
      </c>
      <c r="BI361" s="200">
        <f>IF(N361="nulová",J361,0)</f>
        <v>0</v>
      </c>
      <c r="BJ361" s="18" t="s">
        <v>83</v>
      </c>
      <c r="BK361" s="200">
        <f>ROUND(I361*H361,2)</f>
        <v>0</v>
      </c>
      <c r="BL361" s="18" t="s">
        <v>144</v>
      </c>
      <c r="BM361" s="199" t="s">
        <v>629</v>
      </c>
    </row>
    <row r="362" spans="2:51" s="15" customFormat="1" ht="11.25">
      <c r="B362" s="224"/>
      <c r="C362" s="225"/>
      <c r="D362" s="203" t="s">
        <v>145</v>
      </c>
      <c r="E362" s="226" t="s">
        <v>19</v>
      </c>
      <c r="F362" s="227" t="s">
        <v>3533</v>
      </c>
      <c r="G362" s="225"/>
      <c r="H362" s="226" t="s">
        <v>19</v>
      </c>
      <c r="I362" s="228"/>
      <c r="J362" s="225"/>
      <c r="K362" s="225"/>
      <c r="L362" s="229"/>
      <c r="M362" s="230"/>
      <c r="N362" s="231"/>
      <c r="O362" s="231"/>
      <c r="P362" s="231"/>
      <c r="Q362" s="231"/>
      <c r="R362" s="231"/>
      <c r="S362" s="231"/>
      <c r="T362" s="232"/>
      <c r="AT362" s="233" t="s">
        <v>145</v>
      </c>
      <c r="AU362" s="233" t="s">
        <v>85</v>
      </c>
      <c r="AV362" s="15" t="s">
        <v>83</v>
      </c>
      <c r="AW362" s="15" t="s">
        <v>35</v>
      </c>
      <c r="AX362" s="15" t="s">
        <v>75</v>
      </c>
      <c r="AY362" s="233" t="s">
        <v>137</v>
      </c>
    </row>
    <row r="363" spans="2:51" s="13" customFormat="1" ht="11.25">
      <c r="B363" s="201"/>
      <c r="C363" s="202"/>
      <c r="D363" s="203" t="s">
        <v>145</v>
      </c>
      <c r="E363" s="204" t="s">
        <v>19</v>
      </c>
      <c r="F363" s="205" t="s">
        <v>3534</v>
      </c>
      <c r="G363" s="202"/>
      <c r="H363" s="206">
        <v>0.8</v>
      </c>
      <c r="I363" s="207"/>
      <c r="J363" s="202"/>
      <c r="K363" s="202"/>
      <c r="L363" s="208"/>
      <c r="M363" s="209"/>
      <c r="N363" s="210"/>
      <c r="O363" s="210"/>
      <c r="P363" s="210"/>
      <c r="Q363" s="210"/>
      <c r="R363" s="210"/>
      <c r="S363" s="210"/>
      <c r="T363" s="211"/>
      <c r="AT363" s="212" t="s">
        <v>145</v>
      </c>
      <c r="AU363" s="212" t="s">
        <v>85</v>
      </c>
      <c r="AV363" s="13" t="s">
        <v>85</v>
      </c>
      <c r="AW363" s="13" t="s">
        <v>35</v>
      </c>
      <c r="AX363" s="13" t="s">
        <v>75</v>
      </c>
      <c r="AY363" s="212" t="s">
        <v>137</v>
      </c>
    </row>
    <row r="364" spans="2:51" s="14" customFormat="1" ht="11.25">
      <c r="B364" s="213"/>
      <c r="C364" s="214"/>
      <c r="D364" s="203" t="s">
        <v>145</v>
      </c>
      <c r="E364" s="215" t="s">
        <v>19</v>
      </c>
      <c r="F364" s="216" t="s">
        <v>147</v>
      </c>
      <c r="G364" s="214"/>
      <c r="H364" s="217">
        <v>0.8</v>
      </c>
      <c r="I364" s="218"/>
      <c r="J364" s="214"/>
      <c r="K364" s="214"/>
      <c r="L364" s="219"/>
      <c r="M364" s="220"/>
      <c r="N364" s="221"/>
      <c r="O364" s="221"/>
      <c r="P364" s="221"/>
      <c r="Q364" s="221"/>
      <c r="R364" s="221"/>
      <c r="S364" s="221"/>
      <c r="T364" s="222"/>
      <c r="AT364" s="223" t="s">
        <v>145</v>
      </c>
      <c r="AU364" s="223" t="s">
        <v>85</v>
      </c>
      <c r="AV364" s="14" t="s">
        <v>144</v>
      </c>
      <c r="AW364" s="14" t="s">
        <v>35</v>
      </c>
      <c r="AX364" s="14" t="s">
        <v>83</v>
      </c>
      <c r="AY364" s="223" t="s">
        <v>137</v>
      </c>
    </row>
    <row r="365" spans="1:65" s="2" customFormat="1" ht="21.75" customHeight="1">
      <c r="A365" s="35"/>
      <c r="B365" s="36"/>
      <c r="C365" s="188" t="s">
        <v>630</v>
      </c>
      <c r="D365" s="188" t="s">
        <v>139</v>
      </c>
      <c r="E365" s="189" t="s">
        <v>3535</v>
      </c>
      <c r="F365" s="190" t="s">
        <v>3536</v>
      </c>
      <c r="G365" s="191" t="s">
        <v>216</v>
      </c>
      <c r="H365" s="192">
        <v>2.12</v>
      </c>
      <c r="I365" s="193"/>
      <c r="J365" s="194">
        <f>ROUND(I365*H365,2)</f>
        <v>0</v>
      </c>
      <c r="K365" s="190" t="s">
        <v>143</v>
      </c>
      <c r="L365" s="40"/>
      <c r="M365" s="195" t="s">
        <v>19</v>
      </c>
      <c r="N365" s="196" t="s">
        <v>46</v>
      </c>
      <c r="O365" s="65"/>
      <c r="P365" s="197">
        <f>O365*H365</f>
        <v>0</v>
      </c>
      <c r="Q365" s="197">
        <v>0</v>
      </c>
      <c r="R365" s="197">
        <f>Q365*H365</f>
        <v>0</v>
      </c>
      <c r="S365" s="197">
        <v>0</v>
      </c>
      <c r="T365" s="198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99" t="s">
        <v>144</v>
      </c>
      <c r="AT365" s="199" t="s">
        <v>139</v>
      </c>
      <c r="AU365" s="199" t="s">
        <v>85</v>
      </c>
      <c r="AY365" s="18" t="s">
        <v>137</v>
      </c>
      <c r="BE365" s="200">
        <f>IF(N365="základní",J365,0)</f>
        <v>0</v>
      </c>
      <c r="BF365" s="200">
        <f>IF(N365="snížená",J365,0)</f>
        <v>0</v>
      </c>
      <c r="BG365" s="200">
        <f>IF(N365="zákl. přenesená",J365,0)</f>
        <v>0</v>
      </c>
      <c r="BH365" s="200">
        <f>IF(N365="sníž. přenesená",J365,0)</f>
        <v>0</v>
      </c>
      <c r="BI365" s="200">
        <f>IF(N365="nulová",J365,0)</f>
        <v>0</v>
      </c>
      <c r="BJ365" s="18" t="s">
        <v>83</v>
      </c>
      <c r="BK365" s="200">
        <f>ROUND(I365*H365,2)</f>
        <v>0</v>
      </c>
      <c r="BL365" s="18" t="s">
        <v>144</v>
      </c>
      <c r="BM365" s="199" t="s">
        <v>633</v>
      </c>
    </row>
    <row r="366" spans="2:51" s="15" customFormat="1" ht="11.25">
      <c r="B366" s="224"/>
      <c r="C366" s="225"/>
      <c r="D366" s="203" t="s">
        <v>145</v>
      </c>
      <c r="E366" s="226" t="s">
        <v>19</v>
      </c>
      <c r="F366" s="227" t="s">
        <v>688</v>
      </c>
      <c r="G366" s="225"/>
      <c r="H366" s="226" t="s">
        <v>19</v>
      </c>
      <c r="I366" s="228"/>
      <c r="J366" s="225"/>
      <c r="K366" s="225"/>
      <c r="L366" s="229"/>
      <c r="M366" s="230"/>
      <c r="N366" s="231"/>
      <c r="O366" s="231"/>
      <c r="P366" s="231"/>
      <c r="Q366" s="231"/>
      <c r="R366" s="231"/>
      <c r="S366" s="231"/>
      <c r="T366" s="232"/>
      <c r="AT366" s="233" t="s">
        <v>145</v>
      </c>
      <c r="AU366" s="233" t="s">
        <v>85</v>
      </c>
      <c r="AV366" s="15" t="s">
        <v>83</v>
      </c>
      <c r="AW366" s="15" t="s">
        <v>35</v>
      </c>
      <c r="AX366" s="15" t="s">
        <v>75</v>
      </c>
      <c r="AY366" s="233" t="s">
        <v>137</v>
      </c>
    </row>
    <row r="367" spans="2:51" s="13" customFormat="1" ht="11.25">
      <c r="B367" s="201"/>
      <c r="C367" s="202"/>
      <c r="D367" s="203" t="s">
        <v>145</v>
      </c>
      <c r="E367" s="204" t="s">
        <v>19</v>
      </c>
      <c r="F367" s="205" t="s">
        <v>3537</v>
      </c>
      <c r="G367" s="202"/>
      <c r="H367" s="206">
        <v>2.12</v>
      </c>
      <c r="I367" s="207"/>
      <c r="J367" s="202"/>
      <c r="K367" s="202"/>
      <c r="L367" s="208"/>
      <c r="M367" s="209"/>
      <c r="N367" s="210"/>
      <c r="O367" s="210"/>
      <c r="P367" s="210"/>
      <c r="Q367" s="210"/>
      <c r="R367" s="210"/>
      <c r="S367" s="210"/>
      <c r="T367" s="211"/>
      <c r="AT367" s="212" t="s">
        <v>145</v>
      </c>
      <c r="AU367" s="212" t="s">
        <v>85</v>
      </c>
      <c r="AV367" s="13" t="s">
        <v>85</v>
      </c>
      <c r="AW367" s="13" t="s">
        <v>35</v>
      </c>
      <c r="AX367" s="13" t="s">
        <v>75</v>
      </c>
      <c r="AY367" s="212" t="s">
        <v>137</v>
      </c>
    </row>
    <row r="368" spans="2:51" s="14" customFormat="1" ht="11.25">
      <c r="B368" s="213"/>
      <c r="C368" s="214"/>
      <c r="D368" s="203" t="s">
        <v>145</v>
      </c>
      <c r="E368" s="215" t="s">
        <v>19</v>
      </c>
      <c r="F368" s="216" t="s">
        <v>147</v>
      </c>
      <c r="G368" s="214"/>
      <c r="H368" s="217">
        <v>2.12</v>
      </c>
      <c r="I368" s="218"/>
      <c r="J368" s="214"/>
      <c r="K368" s="214"/>
      <c r="L368" s="219"/>
      <c r="M368" s="220"/>
      <c r="N368" s="221"/>
      <c r="O368" s="221"/>
      <c r="P368" s="221"/>
      <c r="Q368" s="221"/>
      <c r="R368" s="221"/>
      <c r="S368" s="221"/>
      <c r="T368" s="222"/>
      <c r="AT368" s="223" t="s">
        <v>145</v>
      </c>
      <c r="AU368" s="223" t="s">
        <v>85</v>
      </c>
      <c r="AV368" s="14" t="s">
        <v>144</v>
      </c>
      <c r="AW368" s="14" t="s">
        <v>35</v>
      </c>
      <c r="AX368" s="14" t="s">
        <v>83</v>
      </c>
      <c r="AY368" s="223" t="s">
        <v>137</v>
      </c>
    </row>
    <row r="369" spans="1:65" s="2" customFormat="1" ht="21.75" customHeight="1">
      <c r="A369" s="35"/>
      <c r="B369" s="36"/>
      <c r="C369" s="188" t="s">
        <v>268</v>
      </c>
      <c r="D369" s="188" t="s">
        <v>139</v>
      </c>
      <c r="E369" s="189" t="s">
        <v>3538</v>
      </c>
      <c r="F369" s="190" t="s">
        <v>3539</v>
      </c>
      <c r="G369" s="191" t="s">
        <v>142</v>
      </c>
      <c r="H369" s="192">
        <v>1.875</v>
      </c>
      <c r="I369" s="193"/>
      <c r="J369" s="194">
        <f>ROUND(I369*H369,2)</f>
        <v>0</v>
      </c>
      <c r="K369" s="190" t="s">
        <v>143</v>
      </c>
      <c r="L369" s="40"/>
      <c r="M369" s="195" t="s">
        <v>19</v>
      </c>
      <c r="N369" s="196" t="s">
        <v>46</v>
      </c>
      <c r="O369" s="65"/>
      <c r="P369" s="197">
        <f>O369*H369</f>
        <v>0</v>
      </c>
      <c r="Q369" s="197">
        <v>0</v>
      </c>
      <c r="R369" s="197">
        <f>Q369*H369</f>
        <v>0</v>
      </c>
      <c r="S369" s="197">
        <v>0</v>
      </c>
      <c r="T369" s="198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99" t="s">
        <v>144</v>
      </c>
      <c r="AT369" s="199" t="s">
        <v>139</v>
      </c>
      <c r="AU369" s="199" t="s">
        <v>85</v>
      </c>
      <c r="AY369" s="18" t="s">
        <v>137</v>
      </c>
      <c r="BE369" s="200">
        <f>IF(N369="základní",J369,0)</f>
        <v>0</v>
      </c>
      <c r="BF369" s="200">
        <f>IF(N369="snížená",J369,0)</f>
        <v>0</v>
      </c>
      <c r="BG369" s="200">
        <f>IF(N369="zákl. přenesená",J369,0)</f>
        <v>0</v>
      </c>
      <c r="BH369" s="200">
        <f>IF(N369="sníž. přenesená",J369,0)</f>
        <v>0</v>
      </c>
      <c r="BI369" s="200">
        <f>IF(N369="nulová",J369,0)</f>
        <v>0</v>
      </c>
      <c r="BJ369" s="18" t="s">
        <v>83</v>
      </c>
      <c r="BK369" s="200">
        <f>ROUND(I369*H369,2)</f>
        <v>0</v>
      </c>
      <c r="BL369" s="18" t="s">
        <v>144</v>
      </c>
      <c r="BM369" s="199" t="s">
        <v>636</v>
      </c>
    </row>
    <row r="370" spans="2:51" s="15" customFormat="1" ht="11.25">
      <c r="B370" s="224"/>
      <c r="C370" s="225"/>
      <c r="D370" s="203" t="s">
        <v>145</v>
      </c>
      <c r="E370" s="226" t="s">
        <v>19</v>
      </c>
      <c r="F370" s="227" t="s">
        <v>3540</v>
      </c>
      <c r="G370" s="225"/>
      <c r="H370" s="226" t="s">
        <v>19</v>
      </c>
      <c r="I370" s="228"/>
      <c r="J370" s="225"/>
      <c r="K370" s="225"/>
      <c r="L370" s="229"/>
      <c r="M370" s="230"/>
      <c r="N370" s="231"/>
      <c r="O370" s="231"/>
      <c r="P370" s="231"/>
      <c r="Q370" s="231"/>
      <c r="R370" s="231"/>
      <c r="S370" s="231"/>
      <c r="T370" s="232"/>
      <c r="AT370" s="233" t="s">
        <v>145</v>
      </c>
      <c r="AU370" s="233" t="s">
        <v>85</v>
      </c>
      <c r="AV370" s="15" t="s">
        <v>83</v>
      </c>
      <c r="AW370" s="15" t="s">
        <v>35</v>
      </c>
      <c r="AX370" s="15" t="s">
        <v>75</v>
      </c>
      <c r="AY370" s="233" t="s">
        <v>137</v>
      </c>
    </row>
    <row r="371" spans="2:51" s="13" customFormat="1" ht="11.25">
      <c r="B371" s="201"/>
      <c r="C371" s="202"/>
      <c r="D371" s="203" t="s">
        <v>145</v>
      </c>
      <c r="E371" s="204" t="s">
        <v>19</v>
      </c>
      <c r="F371" s="205" t="s">
        <v>3541</v>
      </c>
      <c r="G371" s="202"/>
      <c r="H371" s="206">
        <v>1.875</v>
      </c>
      <c r="I371" s="207"/>
      <c r="J371" s="202"/>
      <c r="K371" s="202"/>
      <c r="L371" s="208"/>
      <c r="M371" s="209"/>
      <c r="N371" s="210"/>
      <c r="O371" s="210"/>
      <c r="P371" s="210"/>
      <c r="Q371" s="210"/>
      <c r="R371" s="210"/>
      <c r="S371" s="210"/>
      <c r="T371" s="211"/>
      <c r="AT371" s="212" t="s">
        <v>145</v>
      </c>
      <c r="AU371" s="212" t="s">
        <v>85</v>
      </c>
      <c r="AV371" s="13" t="s">
        <v>85</v>
      </c>
      <c r="AW371" s="13" t="s">
        <v>35</v>
      </c>
      <c r="AX371" s="13" t="s">
        <v>75</v>
      </c>
      <c r="AY371" s="212" t="s">
        <v>137</v>
      </c>
    </row>
    <row r="372" spans="2:51" s="14" customFormat="1" ht="11.25">
      <c r="B372" s="213"/>
      <c r="C372" s="214"/>
      <c r="D372" s="203" t="s">
        <v>145</v>
      </c>
      <c r="E372" s="215" t="s">
        <v>19</v>
      </c>
      <c r="F372" s="216" t="s">
        <v>147</v>
      </c>
      <c r="G372" s="214"/>
      <c r="H372" s="217">
        <v>1.875</v>
      </c>
      <c r="I372" s="218"/>
      <c r="J372" s="214"/>
      <c r="K372" s="214"/>
      <c r="L372" s="219"/>
      <c r="M372" s="220"/>
      <c r="N372" s="221"/>
      <c r="O372" s="221"/>
      <c r="P372" s="221"/>
      <c r="Q372" s="221"/>
      <c r="R372" s="221"/>
      <c r="S372" s="221"/>
      <c r="T372" s="222"/>
      <c r="AT372" s="223" t="s">
        <v>145</v>
      </c>
      <c r="AU372" s="223" t="s">
        <v>85</v>
      </c>
      <c r="AV372" s="14" t="s">
        <v>144</v>
      </c>
      <c r="AW372" s="14" t="s">
        <v>35</v>
      </c>
      <c r="AX372" s="14" t="s">
        <v>83</v>
      </c>
      <c r="AY372" s="223" t="s">
        <v>137</v>
      </c>
    </row>
    <row r="373" spans="1:65" s="2" customFormat="1" ht="21.75" customHeight="1">
      <c r="A373" s="35"/>
      <c r="B373" s="36"/>
      <c r="C373" s="188" t="s">
        <v>637</v>
      </c>
      <c r="D373" s="188" t="s">
        <v>139</v>
      </c>
      <c r="E373" s="189" t="s">
        <v>3542</v>
      </c>
      <c r="F373" s="190" t="s">
        <v>3543</v>
      </c>
      <c r="G373" s="191" t="s">
        <v>142</v>
      </c>
      <c r="H373" s="192">
        <v>6.615</v>
      </c>
      <c r="I373" s="193"/>
      <c r="J373" s="194">
        <f>ROUND(I373*H373,2)</f>
        <v>0</v>
      </c>
      <c r="K373" s="190" t="s">
        <v>143</v>
      </c>
      <c r="L373" s="40"/>
      <c r="M373" s="195" t="s">
        <v>19</v>
      </c>
      <c r="N373" s="196" t="s">
        <v>46</v>
      </c>
      <c r="O373" s="65"/>
      <c r="P373" s="197">
        <f>O373*H373</f>
        <v>0</v>
      </c>
      <c r="Q373" s="197">
        <v>0</v>
      </c>
      <c r="R373" s="197">
        <f>Q373*H373</f>
        <v>0</v>
      </c>
      <c r="S373" s="197">
        <v>0</v>
      </c>
      <c r="T373" s="198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99" t="s">
        <v>144</v>
      </c>
      <c r="AT373" s="199" t="s">
        <v>139</v>
      </c>
      <c r="AU373" s="199" t="s">
        <v>85</v>
      </c>
      <c r="AY373" s="18" t="s">
        <v>137</v>
      </c>
      <c r="BE373" s="200">
        <f>IF(N373="základní",J373,0)</f>
        <v>0</v>
      </c>
      <c r="BF373" s="200">
        <f>IF(N373="snížená",J373,0)</f>
        <v>0</v>
      </c>
      <c r="BG373" s="200">
        <f>IF(N373="zákl. přenesená",J373,0)</f>
        <v>0</v>
      </c>
      <c r="BH373" s="200">
        <f>IF(N373="sníž. přenesená",J373,0)</f>
        <v>0</v>
      </c>
      <c r="BI373" s="200">
        <f>IF(N373="nulová",J373,0)</f>
        <v>0</v>
      </c>
      <c r="BJ373" s="18" t="s">
        <v>83</v>
      </c>
      <c r="BK373" s="200">
        <f>ROUND(I373*H373,2)</f>
        <v>0</v>
      </c>
      <c r="BL373" s="18" t="s">
        <v>144</v>
      </c>
      <c r="BM373" s="199" t="s">
        <v>639</v>
      </c>
    </row>
    <row r="374" spans="2:51" s="15" customFormat="1" ht="11.25">
      <c r="B374" s="224"/>
      <c r="C374" s="225"/>
      <c r="D374" s="203" t="s">
        <v>145</v>
      </c>
      <c r="E374" s="226" t="s">
        <v>19</v>
      </c>
      <c r="F374" s="227" t="s">
        <v>3544</v>
      </c>
      <c r="G374" s="225"/>
      <c r="H374" s="226" t="s">
        <v>19</v>
      </c>
      <c r="I374" s="228"/>
      <c r="J374" s="225"/>
      <c r="K374" s="225"/>
      <c r="L374" s="229"/>
      <c r="M374" s="230"/>
      <c r="N374" s="231"/>
      <c r="O374" s="231"/>
      <c r="P374" s="231"/>
      <c r="Q374" s="231"/>
      <c r="R374" s="231"/>
      <c r="S374" s="231"/>
      <c r="T374" s="232"/>
      <c r="AT374" s="233" t="s">
        <v>145</v>
      </c>
      <c r="AU374" s="233" t="s">
        <v>85</v>
      </c>
      <c r="AV374" s="15" t="s">
        <v>83</v>
      </c>
      <c r="AW374" s="15" t="s">
        <v>35</v>
      </c>
      <c r="AX374" s="15" t="s">
        <v>75</v>
      </c>
      <c r="AY374" s="233" t="s">
        <v>137</v>
      </c>
    </row>
    <row r="375" spans="2:51" s="15" customFormat="1" ht="11.25">
      <c r="B375" s="224"/>
      <c r="C375" s="225"/>
      <c r="D375" s="203" t="s">
        <v>145</v>
      </c>
      <c r="E375" s="226" t="s">
        <v>19</v>
      </c>
      <c r="F375" s="227" t="s">
        <v>688</v>
      </c>
      <c r="G375" s="225"/>
      <c r="H375" s="226" t="s">
        <v>19</v>
      </c>
      <c r="I375" s="228"/>
      <c r="J375" s="225"/>
      <c r="K375" s="225"/>
      <c r="L375" s="229"/>
      <c r="M375" s="230"/>
      <c r="N375" s="231"/>
      <c r="O375" s="231"/>
      <c r="P375" s="231"/>
      <c r="Q375" s="231"/>
      <c r="R375" s="231"/>
      <c r="S375" s="231"/>
      <c r="T375" s="232"/>
      <c r="AT375" s="233" t="s">
        <v>145</v>
      </c>
      <c r="AU375" s="233" t="s">
        <v>85</v>
      </c>
      <c r="AV375" s="15" t="s">
        <v>83</v>
      </c>
      <c r="AW375" s="15" t="s">
        <v>35</v>
      </c>
      <c r="AX375" s="15" t="s">
        <v>75</v>
      </c>
      <c r="AY375" s="233" t="s">
        <v>137</v>
      </c>
    </row>
    <row r="376" spans="2:51" s="13" customFormat="1" ht="11.25">
      <c r="B376" s="201"/>
      <c r="C376" s="202"/>
      <c r="D376" s="203" t="s">
        <v>145</v>
      </c>
      <c r="E376" s="204" t="s">
        <v>19</v>
      </c>
      <c r="F376" s="205" t="s">
        <v>3545</v>
      </c>
      <c r="G376" s="202"/>
      <c r="H376" s="206">
        <v>1.89</v>
      </c>
      <c r="I376" s="207"/>
      <c r="J376" s="202"/>
      <c r="K376" s="202"/>
      <c r="L376" s="208"/>
      <c r="M376" s="209"/>
      <c r="N376" s="210"/>
      <c r="O376" s="210"/>
      <c r="P376" s="210"/>
      <c r="Q376" s="210"/>
      <c r="R376" s="210"/>
      <c r="S376" s="210"/>
      <c r="T376" s="211"/>
      <c r="AT376" s="212" t="s">
        <v>145</v>
      </c>
      <c r="AU376" s="212" t="s">
        <v>85</v>
      </c>
      <c r="AV376" s="13" t="s">
        <v>85</v>
      </c>
      <c r="AW376" s="13" t="s">
        <v>35</v>
      </c>
      <c r="AX376" s="13" t="s">
        <v>75</v>
      </c>
      <c r="AY376" s="212" t="s">
        <v>137</v>
      </c>
    </row>
    <row r="377" spans="2:51" s="15" customFormat="1" ht="11.25">
      <c r="B377" s="224"/>
      <c r="C377" s="225"/>
      <c r="D377" s="203" t="s">
        <v>145</v>
      </c>
      <c r="E377" s="226" t="s">
        <v>19</v>
      </c>
      <c r="F377" s="227" t="s">
        <v>695</v>
      </c>
      <c r="G377" s="225"/>
      <c r="H377" s="226" t="s">
        <v>19</v>
      </c>
      <c r="I377" s="228"/>
      <c r="J377" s="225"/>
      <c r="K377" s="225"/>
      <c r="L377" s="229"/>
      <c r="M377" s="230"/>
      <c r="N377" s="231"/>
      <c r="O377" s="231"/>
      <c r="P377" s="231"/>
      <c r="Q377" s="231"/>
      <c r="R377" s="231"/>
      <c r="S377" s="231"/>
      <c r="T377" s="232"/>
      <c r="AT377" s="233" t="s">
        <v>145</v>
      </c>
      <c r="AU377" s="233" t="s">
        <v>85</v>
      </c>
      <c r="AV377" s="15" t="s">
        <v>83</v>
      </c>
      <c r="AW377" s="15" t="s">
        <v>35</v>
      </c>
      <c r="AX377" s="15" t="s">
        <v>75</v>
      </c>
      <c r="AY377" s="233" t="s">
        <v>137</v>
      </c>
    </row>
    <row r="378" spans="2:51" s="13" customFormat="1" ht="11.25">
      <c r="B378" s="201"/>
      <c r="C378" s="202"/>
      <c r="D378" s="203" t="s">
        <v>145</v>
      </c>
      <c r="E378" s="204" t="s">
        <v>19</v>
      </c>
      <c r="F378" s="205" t="s">
        <v>3545</v>
      </c>
      <c r="G378" s="202"/>
      <c r="H378" s="206">
        <v>1.89</v>
      </c>
      <c r="I378" s="207"/>
      <c r="J378" s="202"/>
      <c r="K378" s="202"/>
      <c r="L378" s="208"/>
      <c r="M378" s="209"/>
      <c r="N378" s="210"/>
      <c r="O378" s="210"/>
      <c r="P378" s="210"/>
      <c r="Q378" s="210"/>
      <c r="R378" s="210"/>
      <c r="S378" s="210"/>
      <c r="T378" s="211"/>
      <c r="AT378" s="212" t="s">
        <v>145</v>
      </c>
      <c r="AU378" s="212" t="s">
        <v>85</v>
      </c>
      <c r="AV378" s="13" t="s">
        <v>85</v>
      </c>
      <c r="AW378" s="13" t="s">
        <v>35</v>
      </c>
      <c r="AX378" s="13" t="s">
        <v>75</v>
      </c>
      <c r="AY378" s="212" t="s">
        <v>137</v>
      </c>
    </row>
    <row r="379" spans="2:51" s="15" customFormat="1" ht="11.25">
      <c r="B379" s="224"/>
      <c r="C379" s="225"/>
      <c r="D379" s="203" t="s">
        <v>145</v>
      </c>
      <c r="E379" s="226" t="s">
        <v>19</v>
      </c>
      <c r="F379" s="227" t="s">
        <v>1058</v>
      </c>
      <c r="G379" s="225"/>
      <c r="H379" s="226" t="s">
        <v>19</v>
      </c>
      <c r="I379" s="228"/>
      <c r="J379" s="225"/>
      <c r="K379" s="225"/>
      <c r="L379" s="229"/>
      <c r="M379" s="230"/>
      <c r="N379" s="231"/>
      <c r="O379" s="231"/>
      <c r="P379" s="231"/>
      <c r="Q379" s="231"/>
      <c r="R379" s="231"/>
      <c r="S379" s="231"/>
      <c r="T379" s="232"/>
      <c r="AT379" s="233" t="s">
        <v>145</v>
      </c>
      <c r="AU379" s="233" t="s">
        <v>85</v>
      </c>
      <c r="AV379" s="15" t="s">
        <v>83</v>
      </c>
      <c r="AW379" s="15" t="s">
        <v>35</v>
      </c>
      <c r="AX379" s="15" t="s">
        <v>75</v>
      </c>
      <c r="AY379" s="233" t="s">
        <v>137</v>
      </c>
    </row>
    <row r="380" spans="2:51" s="13" customFormat="1" ht="11.25">
      <c r="B380" s="201"/>
      <c r="C380" s="202"/>
      <c r="D380" s="203" t="s">
        <v>145</v>
      </c>
      <c r="E380" s="204" t="s">
        <v>19</v>
      </c>
      <c r="F380" s="205" t="s">
        <v>3546</v>
      </c>
      <c r="G380" s="202"/>
      <c r="H380" s="206">
        <v>2.835</v>
      </c>
      <c r="I380" s="207"/>
      <c r="J380" s="202"/>
      <c r="K380" s="202"/>
      <c r="L380" s="208"/>
      <c r="M380" s="209"/>
      <c r="N380" s="210"/>
      <c r="O380" s="210"/>
      <c r="P380" s="210"/>
      <c r="Q380" s="210"/>
      <c r="R380" s="210"/>
      <c r="S380" s="210"/>
      <c r="T380" s="211"/>
      <c r="AT380" s="212" t="s">
        <v>145</v>
      </c>
      <c r="AU380" s="212" t="s">
        <v>85</v>
      </c>
      <c r="AV380" s="13" t="s">
        <v>85</v>
      </c>
      <c r="AW380" s="13" t="s">
        <v>35</v>
      </c>
      <c r="AX380" s="13" t="s">
        <v>75</v>
      </c>
      <c r="AY380" s="212" t="s">
        <v>137</v>
      </c>
    </row>
    <row r="381" spans="2:51" s="14" customFormat="1" ht="11.25">
      <c r="B381" s="213"/>
      <c r="C381" s="214"/>
      <c r="D381" s="203" t="s">
        <v>145</v>
      </c>
      <c r="E381" s="215" t="s">
        <v>19</v>
      </c>
      <c r="F381" s="216" t="s">
        <v>147</v>
      </c>
      <c r="G381" s="214"/>
      <c r="H381" s="217">
        <v>6.615</v>
      </c>
      <c r="I381" s="218"/>
      <c r="J381" s="214"/>
      <c r="K381" s="214"/>
      <c r="L381" s="219"/>
      <c r="M381" s="220"/>
      <c r="N381" s="221"/>
      <c r="O381" s="221"/>
      <c r="P381" s="221"/>
      <c r="Q381" s="221"/>
      <c r="R381" s="221"/>
      <c r="S381" s="221"/>
      <c r="T381" s="222"/>
      <c r="AT381" s="223" t="s">
        <v>145</v>
      </c>
      <c r="AU381" s="223" t="s">
        <v>85</v>
      </c>
      <c r="AV381" s="14" t="s">
        <v>144</v>
      </c>
      <c r="AW381" s="14" t="s">
        <v>35</v>
      </c>
      <c r="AX381" s="14" t="s">
        <v>83</v>
      </c>
      <c r="AY381" s="223" t="s">
        <v>137</v>
      </c>
    </row>
    <row r="382" spans="1:65" s="2" customFormat="1" ht="21.75" customHeight="1">
      <c r="A382" s="35"/>
      <c r="B382" s="36"/>
      <c r="C382" s="188" t="s">
        <v>274</v>
      </c>
      <c r="D382" s="188" t="s">
        <v>139</v>
      </c>
      <c r="E382" s="189" t="s">
        <v>3547</v>
      </c>
      <c r="F382" s="190" t="s">
        <v>3548</v>
      </c>
      <c r="G382" s="191" t="s">
        <v>142</v>
      </c>
      <c r="H382" s="192">
        <v>1.123</v>
      </c>
      <c r="I382" s="193"/>
      <c r="J382" s="194">
        <f>ROUND(I382*H382,2)</f>
        <v>0</v>
      </c>
      <c r="K382" s="190" t="s">
        <v>143</v>
      </c>
      <c r="L382" s="40"/>
      <c r="M382" s="195" t="s">
        <v>19</v>
      </c>
      <c r="N382" s="196" t="s">
        <v>46</v>
      </c>
      <c r="O382" s="65"/>
      <c r="P382" s="197">
        <f>O382*H382</f>
        <v>0</v>
      </c>
      <c r="Q382" s="197">
        <v>0</v>
      </c>
      <c r="R382" s="197">
        <f>Q382*H382</f>
        <v>0</v>
      </c>
      <c r="S382" s="197">
        <v>0</v>
      </c>
      <c r="T382" s="198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99" t="s">
        <v>144</v>
      </c>
      <c r="AT382" s="199" t="s">
        <v>139</v>
      </c>
      <c r="AU382" s="199" t="s">
        <v>85</v>
      </c>
      <c r="AY382" s="18" t="s">
        <v>137</v>
      </c>
      <c r="BE382" s="200">
        <f>IF(N382="základní",J382,0)</f>
        <v>0</v>
      </c>
      <c r="BF382" s="200">
        <f>IF(N382="snížená",J382,0)</f>
        <v>0</v>
      </c>
      <c r="BG382" s="200">
        <f>IF(N382="zákl. přenesená",J382,0)</f>
        <v>0</v>
      </c>
      <c r="BH382" s="200">
        <f>IF(N382="sníž. přenesená",J382,0)</f>
        <v>0</v>
      </c>
      <c r="BI382" s="200">
        <f>IF(N382="nulová",J382,0)</f>
        <v>0</v>
      </c>
      <c r="BJ382" s="18" t="s">
        <v>83</v>
      </c>
      <c r="BK382" s="200">
        <f>ROUND(I382*H382,2)</f>
        <v>0</v>
      </c>
      <c r="BL382" s="18" t="s">
        <v>144</v>
      </c>
      <c r="BM382" s="199" t="s">
        <v>643</v>
      </c>
    </row>
    <row r="383" spans="2:51" s="15" customFormat="1" ht="11.25">
      <c r="B383" s="224"/>
      <c r="C383" s="225"/>
      <c r="D383" s="203" t="s">
        <v>145</v>
      </c>
      <c r="E383" s="226" t="s">
        <v>19</v>
      </c>
      <c r="F383" s="227" t="s">
        <v>3549</v>
      </c>
      <c r="G383" s="225"/>
      <c r="H383" s="226" t="s">
        <v>19</v>
      </c>
      <c r="I383" s="228"/>
      <c r="J383" s="225"/>
      <c r="K383" s="225"/>
      <c r="L383" s="229"/>
      <c r="M383" s="230"/>
      <c r="N383" s="231"/>
      <c r="O383" s="231"/>
      <c r="P383" s="231"/>
      <c r="Q383" s="231"/>
      <c r="R383" s="231"/>
      <c r="S383" s="231"/>
      <c r="T383" s="232"/>
      <c r="AT383" s="233" t="s">
        <v>145</v>
      </c>
      <c r="AU383" s="233" t="s">
        <v>85</v>
      </c>
      <c r="AV383" s="15" t="s">
        <v>83</v>
      </c>
      <c r="AW383" s="15" t="s">
        <v>35</v>
      </c>
      <c r="AX383" s="15" t="s">
        <v>75</v>
      </c>
      <c r="AY383" s="233" t="s">
        <v>137</v>
      </c>
    </row>
    <row r="384" spans="2:51" s="13" customFormat="1" ht="11.25">
      <c r="B384" s="201"/>
      <c r="C384" s="202"/>
      <c r="D384" s="203" t="s">
        <v>145</v>
      </c>
      <c r="E384" s="204" t="s">
        <v>19</v>
      </c>
      <c r="F384" s="205" t="s">
        <v>3550</v>
      </c>
      <c r="G384" s="202"/>
      <c r="H384" s="206">
        <v>1.123</v>
      </c>
      <c r="I384" s="207"/>
      <c r="J384" s="202"/>
      <c r="K384" s="202"/>
      <c r="L384" s="208"/>
      <c r="M384" s="209"/>
      <c r="N384" s="210"/>
      <c r="O384" s="210"/>
      <c r="P384" s="210"/>
      <c r="Q384" s="210"/>
      <c r="R384" s="210"/>
      <c r="S384" s="210"/>
      <c r="T384" s="211"/>
      <c r="AT384" s="212" t="s">
        <v>145</v>
      </c>
      <c r="AU384" s="212" t="s">
        <v>85</v>
      </c>
      <c r="AV384" s="13" t="s">
        <v>85</v>
      </c>
      <c r="AW384" s="13" t="s">
        <v>35</v>
      </c>
      <c r="AX384" s="13" t="s">
        <v>75</v>
      </c>
      <c r="AY384" s="212" t="s">
        <v>137</v>
      </c>
    </row>
    <row r="385" spans="2:51" s="14" customFormat="1" ht="11.25">
      <c r="B385" s="213"/>
      <c r="C385" s="214"/>
      <c r="D385" s="203" t="s">
        <v>145</v>
      </c>
      <c r="E385" s="215" t="s">
        <v>19</v>
      </c>
      <c r="F385" s="216" t="s">
        <v>147</v>
      </c>
      <c r="G385" s="214"/>
      <c r="H385" s="217">
        <v>1.123</v>
      </c>
      <c r="I385" s="218"/>
      <c r="J385" s="214"/>
      <c r="K385" s="214"/>
      <c r="L385" s="219"/>
      <c r="M385" s="220"/>
      <c r="N385" s="221"/>
      <c r="O385" s="221"/>
      <c r="P385" s="221"/>
      <c r="Q385" s="221"/>
      <c r="R385" s="221"/>
      <c r="S385" s="221"/>
      <c r="T385" s="222"/>
      <c r="AT385" s="223" t="s">
        <v>145</v>
      </c>
      <c r="AU385" s="223" t="s">
        <v>85</v>
      </c>
      <c r="AV385" s="14" t="s">
        <v>144</v>
      </c>
      <c r="AW385" s="14" t="s">
        <v>35</v>
      </c>
      <c r="AX385" s="14" t="s">
        <v>83</v>
      </c>
      <c r="AY385" s="223" t="s">
        <v>137</v>
      </c>
    </row>
    <row r="386" spans="1:65" s="2" customFormat="1" ht="21.75" customHeight="1">
      <c r="A386" s="35"/>
      <c r="B386" s="36"/>
      <c r="C386" s="188" t="s">
        <v>646</v>
      </c>
      <c r="D386" s="188" t="s">
        <v>139</v>
      </c>
      <c r="E386" s="189" t="s">
        <v>3551</v>
      </c>
      <c r="F386" s="190" t="s">
        <v>3552</v>
      </c>
      <c r="G386" s="191" t="s">
        <v>224</v>
      </c>
      <c r="H386" s="192">
        <v>12.8</v>
      </c>
      <c r="I386" s="193"/>
      <c r="J386" s="194">
        <f>ROUND(I386*H386,2)</f>
        <v>0</v>
      </c>
      <c r="K386" s="190" t="s">
        <v>143</v>
      </c>
      <c r="L386" s="40"/>
      <c r="M386" s="195" t="s">
        <v>19</v>
      </c>
      <c r="N386" s="196" t="s">
        <v>46</v>
      </c>
      <c r="O386" s="65"/>
      <c r="P386" s="197">
        <f>O386*H386</f>
        <v>0</v>
      </c>
      <c r="Q386" s="197">
        <v>0</v>
      </c>
      <c r="R386" s="197">
        <f>Q386*H386</f>
        <v>0</v>
      </c>
      <c r="S386" s="197">
        <v>0</v>
      </c>
      <c r="T386" s="198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99" t="s">
        <v>144</v>
      </c>
      <c r="AT386" s="199" t="s">
        <v>139</v>
      </c>
      <c r="AU386" s="199" t="s">
        <v>85</v>
      </c>
      <c r="AY386" s="18" t="s">
        <v>137</v>
      </c>
      <c r="BE386" s="200">
        <f>IF(N386="základní",J386,0)</f>
        <v>0</v>
      </c>
      <c r="BF386" s="200">
        <f>IF(N386="snížená",J386,0)</f>
        <v>0</v>
      </c>
      <c r="BG386" s="200">
        <f>IF(N386="zákl. přenesená",J386,0)</f>
        <v>0</v>
      </c>
      <c r="BH386" s="200">
        <f>IF(N386="sníž. přenesená",J386,0)</f>
        <v>0</v>
      </c>
      <c r="BI386" s="200">
        <f>IF(N386="nulová",J386,0)</f>
        <v>0</v>
      </c>
      <c r="BJ386" s="18" t="s">
        <v>83</v>
      </c>
      <c r="BK386" s="200">
        <f>ROUND(I386*H386,2)</f>
        <v>0</v>
      </c>
      <c r="BL386" s="18" t="s">
        <v>144</v>
      </c>
      <c r="BM386" s="199" t="s">
        <v>649</v>
      </c>
    </row>
    <row r="387" spans="2:51" s="13" customFormat="1" ht="11.25">
      <c r="B387" s="201"/>
      <c r="C387" s="202"/>
      <c r="D387" s="203" t="s">
        <v>145</v>
      </c>
      <c r="E387" s="204" t="s">
        <v>19</v>
      </c>
      <c r="F387" s="205" t="s">
        <v>3553</v>
      </c>
      <c r="G387" s="202"/>
      <c r="H387" s="206">
        <v>12.8</v>
      </c>
      <c r="I387" s="207"/>
      <c r="J387" s="202"/>
      <c r="K387" s="202"/>
      <c r="L387" s="208"/>
      <c r="M387" s="209"/>
      <c r="N387" s="210"/>
      <c r="O387" s="210"/>
      <c r="P387" s="210"/>
      <c r="Q387" s="210"/>
      <c r="R387" s="210"/>
      <c r="S387" s="210"/>
      <c r="T387" s="211"/>
      <c r="AT387" s="212" t="s">
        <v>145</v>
      </c>
      <c r="AU387" s="212" t="s">
        <v>85</v>
      </c>
      <c r="AV387" s="13" t="s">
        <v>85</v>
      </c>
      <c r="AW387" s="13" t="s">
        <v>35</v>
      </c>
      <c r="AX387" s="13" t="s">
        <v>75</v>
      </c>
      <c r="AY387" s="212" t="s">
        <v>137</v>
      </c>
    </row>
    <row r="388" spans="2:51" s="14" customFormat="1" ht="11.25">
      <c r="B388" s="213"/>
      <c r="C388" s="214"/>
      <c r="D388" s="203" t="s">
        <v>145</v>
      </c>
      <c r="E388" s="215" t="s">
        <v>19</v>
      </c>
      <c r="F388" s="216" t="s">
        <v>147</v>
      </c>
      <c r="G388" s="214"/>
      <c r="H388" s="217">
        <v>12.8</v>
      </c>
      <c r="I388" s="218"/>
      <c r="J388" s="214"/>
      <c r="K388" s="214"/>
      <c r="L388" s="219"/>
      <c r="M388" s="220"/>
      <c r="N388" s="221"/>
      <c r="O388" s="221"/>
      <c r="P388" s="221"/>
      <c r="Q388" s="221"/>
      <c r="R388" s="221"/>
      <c r="S388" s="221"/>
      <c r="T388" s="222"/>
      <c r="AT388" s="223" t="s">
        <v>145</v>
      </c>
      <c r="AU388" s="223" t="s">
        <v>85</v>
      </c>
      <c r="AV388" s="14" t="s">
        <v>144</v>
      </c>
      <c r="AW388" s="14" t="s">
        <v>35</v>
      </c>
      <c r="AX388" s="14" t="s">
        <v>83</v>
      </c>
      <c r="AY388" s="223" t="s">
        <v>137</v>
      </c>
    </row>
    <row r="389" spans="1:65" s="2" customFormat="1" ht="16.5" customHeight="1">
      <c r="A389" s="35"/>
      <c r="B389" s="36"/>
      <c r="C389" s="188" t="s">
        <v>277</v>
      </c>
      <c r="D389" s="188" t="s">
        <v>139</v>
      </c>
      <c r="E389" s="189" t="s">
        <v>3554</v>
      </c>
      <c r="F389" s="190" t="s">
        <v>3555</v>
      </c>
      <c r="G389" s="191" t="s">
        <v>224</v>
      </c>
      <c r="H389" s="192">
        <v>4</v>
      </c>
      <c r="I389" s="193"/>
      <c r="J389" s="194">
        <f>ROUND(I389*H389,2)</f>
        <v>0</v>
      </c>
      <c r="K389" s="190" t="s">
        <v>143</v>
      </c>
      <c r="L389" s="40"/>
      <c r="M389" s="195" t="s">
        <v>19</v>
      </c>
      <c r="N389" s="196" t="s">
        <v>46</v>
      </c>
      <c r="O389" s="65"/>
      <c r="P389" s="197">
        <f>O389*H389</f>
        <v>0</v>
      </c>
      <c r="Q389" s="197">
        <v>0</v>
      </c>
      <c r="R389" s="197">
        <f>Q389*H389</f>
        <v>0</v>
      </c>
      <c r="S389" s="197">
        <v>0</v>
      </c>
      <c r="T389" s="198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99" t="s">
        <v>144</v>
      </c>
      <c r="AT389" s="199" t="s">
        <v>139</v>
      </c>
      <c r="AU389" s="199" t="s">
        <v>85</v>
      </c>
      <c r="AY389" s="18" t="s">
        <v>137</v>
      </c>
      <c r="BE389" s="200">
        <f>IF(N389="základní",J389,0)</f>
        <v>0</v>
      </c>
      <c r="BF389" s="200">
        <f>IF(N389="snížená",J389,0)</f>
        <v>0</v>
      </c>
      <c r="BG389" s="200">
        <f>IF(N389="zákl. přenesená",J389,0)</f>
        <v>0</v>
      </c>
      <c r="BH389" s="200">
        <f>IF(N389="sníž. přenesená",J389,0)</f>
        <v>0</v>
      </c>
      <c r="BI389" s="200">
        <f>IF(N389="nulová",J389,0)</f>
        <v>0</v>
      </c>
      <c r="BJ389" s="18" t="s">
        <v>83</v>
      </c>
      <c r="BK389" s="200">
        <f>ROUND(I389*H389,2)</f>
        <v>0</v>
      </c>
      <c r="BL389" s="18" t="s">
        <v>144</v>
      </c>
      <c r="BM389" s="199" t="s">
        <v>653</v>
      </c>
    </row>
    <row r="390" spans="2:51" s="15" customFormat="1" ht="11.25">
      <c r="B390" s="224"/>
      <c r="C390" s="225"/>
      <c r="D390" s="203" t="s">
        <v>145</v>
      </c>
      <c r="E390" s="226" t="s">
        <v>19</v>
      </c>
      <c r="F390" s="227" t="s">
        <v>3556</v>
      </c>
      <c r="G390" s="225"/>
      <c r="H390" s="226" t="s">
        <v>19</v>
      </c>
      <c r="I390" s="228"/>
      <c r="J390" s="225"/>
      <c r="K390" s="225"/>
      <c r="L390" s="229"/>
      <c r="M390" s="230"/>
      <c r="N390" s="231"/>
      <c r="O390" s="231"/>
      <c r="P390" s="231"/>
      <c r="Q390" s="231"/>
      <c r="R390" s="231"/>
      <c r="S390" s="231"/>
      <c r="T390" s="232"/>
      <c r="AT390" s="233" t="s">
        <v>145</v>
      </c>
      <c r="AU390" s="233" t="s">
        <v>85</v>
      </c>
      <c r="AV390" s="15" t="s">
        <v>83</v>
      </c>
      <c r="AW390" s="15" t="s">
        <v>35</v>
      </c>
      <c r="AX390" s="15" t="s">
        <v>75</v>
      </c>
      <c r="AY390" s="233" t="s">
        <v>137</v>
      </c>
    </row>
    <row r="391" spans="2:51" s="13" customFormat="1" ht="11.25">
      <c r="B391" s="201"/>
      <c r="C391" s="202"/>
      <c r="D391" s="203" t="s">
        <v>145</v>
      </c>
      <c r="E391" s="204" t="s">
        <v>19</v>
      </c>
      <c r="F391" s="205" t="s">
        <v>3557</v>
      </c>
      <c r="G391" s="202"/>
      <c r="H391" s="206">
        <v>4</v>
      </c>
      <c r="I391" s="207"/>
      <c r="J391" s="202"/>
      <c r="K391" s="202"/>
      <c r="L391" s="208"/>
      <c r="M391" s="209"/>
      <c r="N391" s="210"/>
      <c r="O391" s="210"/>
      <c r="P391" s="210"/>
      <c r="Q391" s="210"/>
      <c r="R391" s="210"/>
      <c r="S391" s="210"/>
      <c r="T391" s="211"/>
      <c r="AT391" s="212" t="s">
        <v>145</v>
      </c>
      <c r="AU391" s="212" t="s">
        <v>85</v>
      </c>
      <c r="AV391" s="13" t="s">
        <v>85</v>
      </c>
      <c r="AW391" s="13" t="s">
        <v>35</v>
      </c>
      <c r="AX391" s="13" t="s">
        <v>75</v>
      </c>
      <c r="AY391" s="212" t="s">
        <v>137</v>
      </c>
    </row>
    <row r="392" spans="2:51" s="14" customFormat="1" ht="11.25">
      <c r="B392" s="213"/>
      <c r="C392" s="214"/>
      <c r="D392" s="203" t="s">
        <v>145</v>
      </c>
      <c r="E392" s="215" t="s">
        <v>19</v>
      </c>
      <c r="F392" s="216" t="s">
        <v>147</v>
      </c>
      <c r="G392" s="214"/>
      <c r="H392" s="217">
        <v>4</v>
      </c>
      <c r="I392" s="218"/>
      <c r="J392" s="214"/>
      <c r="K392" s="214"/>
      <c r="L392" s="219"/>
      <c r="M392" s="220"/>
      <c r="N392" s="221"/>
      <c r="O392" s="221"/>
      <c r="P392" s="221"/>
      <c r="Q392" s="221"/>
      <c r="R392" s="221"/>
      <c r="S392" s="221"/>
      <c r="T392" s="222"/>
      <c r="AT392" s="223" t="s">
        <v>145</v>
      </c>
      <c r="AU392" s="223" t="s">
        <v>85</v>
      </c>
      <c r="AV392" s="14" t="s">
        <v>144</v>
      </c>
      <c r="AW392" s="14" t="s">
        <v>35</v>
      </c>
      <c r="AX392" s="14" t="s">
        <v>83</v>
      </c>
      <c r="AY392" s="223" t="s">
        <v>137</v>
      </c>
    </row>
    <row r="393" spans="1:65" s="2" customFormat="1" ht="16.5" customHeight="1">
      <c r="A393" s="35"/>
      <c r="B393" s="36"/>
      <c r="C393" s="188" t="s">
        <v>654</v>
      </c>
      <c r="D393" s="188" t="s">
        <v>139</v>
      </c>
      <c r="E393" s="189" t="s">
        <v>3558</v>
      </c>
      <c r="F393" s="190" t="s">
        <v>3559</v>
      </c>
      <c r="G393" s="191" t="s">
        <v>142</v>
      </c>
      <c r="H393" s="192">
        <v>0.705</v>
      </c>
      <c r="I393" s="193"/>
      <c r="J393" s="194">
        <f>ROUND(I393*H393,2)</f>
        <v>0</v>
      </c>
      <c r="K393" s="190" t="s">
        <v>143</v>
      </c>
      <c r="L393" s="40"/>
      <c r="M393" s="195" t="s">
        <v>19</v>
      </c>
      <c r="N393" s="196" t="s">
        <v>46</v>
      </c>
      <c r="O393" s="65"/>
      <c r="P393" s="197">
        <f>O393*H393</f>
        <v>0</v>
      </c>
      <c r="Q393" s="197">
        <v>0</v>
      </c>
      <c r="R393" s="197">
        <f>Q393*H393</f>
        <v>0</v>
      </c>
      <c r="S393" s="197">
        <v>0</v>
      </c>
      <c r="T393" s="198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99" t="s">
        <v>144</v>
      </c>
      <c r="AT393" s="199" t="s">
        <v>139</v>
      </c>
      <c r="AU393" s="199" t="s">
        <v>85</v>
      </c>
      <c r="AY393" s="18" t="s">
        <v>137</v>
      </c>
      <c r="BE393" s="200">
        <f>IF(N393="základní",J393,0)</f>
        <v>0</v>
      </c>
      <c r="BF393" s="200">
        <f>IF(N393="snížená",J393,0)</f>
        <v>0</v>
      </c>
      <c r="BG393" s="200">
        <f>IF(N393="zákl. přenesená",J393,0)</f>
        <v>0</v>
      </c>
      <c r="BH393" s="200">
        <f>IF(N393="sníž. přenesená",J393,0)</f>
        <v>0</v>
      </c>
      <c r="BI393" s="200">
        <f>IF(N393="nulová",J393,0)</f>
        <v>0</v>
      </c>
      <c r="BJ393" s="18" t="s">
        <v>83</v>
      </c>
      <c r="BK393" s="200">
        <f>ROUND(I393*H393,2)</f>
        <v>0</v>
      </c>
      <c r="BL393" s="18" t="s">
        <v>144</v>
      </c>
      <c r="BM393" s="199" t="s">
        <v>657</v>
      </c>
    </row>
    <row r="394" spans="2:51" s="15" customFormat="1" ht="11.25">
      <c r="B394" s="224"/>
      <c r="C394" s="225"/>
      <c r="D394" s="203" t="s">
        <v>145</v>
      </c>
      <c r="E394" s="226" t="s">
        <v>19</v>
      </c>
      <c r="F394" s="227" t="s">
        <v>3560</v>
      </c>
      <c r="G394" s="225"/>
      <c r="H394" s="226" t="s">
        <v>19</v>
      </c>
      <c r="I394" s="228"/>
      <c r="J394" s="225"/>
      <c r="K394" s="225"/>
      <c r="L394" s="229"/>
      <c r="M394" s="230"/>
      <c r="N394" s="231"/>
      <c r="O394" s="231"/>
      <c r="P394" s="231"/>
      <c r="Q394" s="231"/>
      <c r="R394" s="231"/>
      <c r="S394" s="231"/>
      <c r="T394" s="232"/>
      <c r="AT394" s="233" t="s">
        <v>145</v>
      </c>
      <c r="AU394" s="233" t="s">
        <v>85</v>
      </c>
      <c r="AV394" s="15" t="s">
        <v>83</v>
      </c>
      <c r="AW394" s="15" t="s">
        <v>35</v>
      </c>
      <c r="AX394" s="15" t="s">
        <v>75</v>
      </c>
      <c r="AY394" s="233" t="s">
        <v>137</v>
      </c>
    </row>
    <row r="395" spans="2:51" s="13" customFormat="1" ht="11.25">
      <c r="B395" s="201"/>
      <c r="C395" s="202"/>
      <c r="D395" s="203" t="s">
        <v>145</v>
      </c>
      <c r="E395" s="204" t="s">
        <v>19</v>
      </c>
      <c r="F395" s="205" t="s">
        <v>3561</v>
      </c>
      <c r="G395" s="202"/>
      <c r="H395" s="206">
        <v>0.705</v>
      </c>
      <c r="I395" s="207"/>
      <c r="J395" s="202"/>
      <c r="K395" s="202"/>
      <c r="L395" s="208"/>
      <c r="M395" s="209"/>
      <c r="N395" s="210"/>
      <c r="O395" s="210"/>
      <c r="P395" s="210"/>
      <c r="Q395" s="210"/>
      <c r="R395" s="210"/>
      <c r="S395" s="210"/>
      <c r="T395" s="211"/>
      <c r="AT395" s="212" t="s">
        <v>145</v>
      </c>
      <c r="AU395" s="212" t="s">
        <v>85</v>
      </c>
      <c r="AV395" s="13" t="s">
        <v>85</v>
      </c>
      <c r="AW395" s="13" t="s">
        <v>35</v>
      </c>
      <c r="AX395" s="13" t="s">
        <v>75</v>
      </c>
      <c r="AY395" s="212" t="s">
        <v>137</v>
      </c>
    </row>
    <row r="396" spans="2:51" s="14" customFormat="1" ht="11.25">
      <c r="B396" s="213"/>
      <c r="C396" s="214"/>
      <c r="D396" s="203" t="s">
        <v>145</v>
      </c>
      <c r="E396" s="215" t="s">
        <v>19</v>
      </c>
      <c r="F396" s="216" t="s">
        <v>147</v>
      </c>
      <c r="G396" s="214"/>
      <c r="H396" s="217">
        <v>0.705</v>
      </c>
      <c r="I396" s="218"/>
      <c r="J396" s="214"/>
      <c r="K396" s="214"/>
      <c r="L396" s="219"/>
      <c r="M396" s="220"/>
      <c r="N396" s="221"/>
      <c r="O396" s="221"/>
      <c r="P396" s="221"/>
      <c r="Q396" s="221"/>
      <c r="R396" s="221"/>
      <c r="S396" s="221"/>
      <c r="T396" s="222"/>
      <c r="AT396" s="223" t="s">
        <v>145</v>
      </c>
      <c r="AU396" s="223" t="s">
        <v>85</v>
      </c>
      <c r="AV396" s="14" t="s">
        <v>144</v>
      </c>
      <c r="AW396" s="14" t="s">
        <v>35</v>
      </c>
      <c r="AX396" s="14" t="s">
        <v>83</v>
      </c>
      <c r="AY396" s="223" t="s">
        <v>137</v>
      </c>
    </row>
    <row r="397" spans="1:65" s="2" customFormat="1" ht="16.5" customHeight="1">
      <c r="A397" s="35"/>
      <c r="B397" s="36"/>
      <c r="C397" s="188" t="s">
        <v>281</v>
      </c>
      <c r="D397" s="188" t="s">
        <v>139</v>
      </c>
      <c r="E397" s="189" t="s">
        <v>3562</v>
      </c>
      <c r="F397" s="190" t="s">
        <v>3563</v>
      </c>
      <c r="G397" s="191" t="s">
        <v>142</v>
      </c>
      <c r="H397" s="192">
        <v>0.911</v>
      </c>
      <c r="I397" s="193"/>
      <c r="J397" s="194">
        <f>ROUND(I397*H397,2)</f>
        <v>0</v>
      </c>
      <c r="K397" s="190" t="s">
        <v>143</v>
      </c>
      <c r="L397" s="40"/>
      <c r="M397" s="195" t="s">
        <v>19</v>
      </c>
      <c r="N397" s="196" t="s">
        <v>46</v>
      </c>
      <c r="O397" s="65"/>
      <c r="P397" s="197">
        <f>O397*H397</f>
        <v>0</v>
      </c>
      <c r="Q397" s="197">
        <v>0</v>
      </c>
      <c r="R397" s="197">
        <f>Q397*H397</f>
        <v>0</v>
      </c>
      <c r="S397" s="197">
        <v>0</v>
      </c>
      <c r="T397" s="198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99" t="s">
        <v>144</v>
      </c>
      <c r="AT397" s="199" t="s">
        <v>139</v>
      </c>
      <c r="AU397" s="199" t="s">
        <v>85</v>
      </c>
      <c r="AY397" s="18" t="s">
        <v>137</v>
      </c>
      <c r="BE397" s="200">
        <f>IF(N397="základní",J397,0)</f>
        <v>0</v>
      </c>
      <c r="BF397" s="200">
        <f>IF(N397="snížená",J397,0)</f>
        <v>0</v>
      </c>
      <c r="BG397" s="200">
        <f>IF(N397="zákl. přenesená",J397,0)</f>
        <v>0</v>
      </c>
      <c r="BH397" s="200">
        <f>IF(N397="sníž. přenesená",J397,0)</f>
        <v>0</v>
      </c>
      <c r="BI397" s="200">
        <f>IF(N397="nulová",J397,0)</f>
        <v>0</v>
      </c>
      <c r="BJ397" s="18" t="s">
        <v>83</v>
      </c>
      <c r="BK397" s="200">
        <f>ROUND(I397*H397,2)</f>
        <v>0</v>
      </c>
      <c r="BL397" s="18" t="s">
        <v>144</v>
      </c>
      <c r="BM397" s="199" t="s">
        <v>660</v>
      </c>
    </row>
    <row r="398" spans="2:51" s="15" customFormat="1" ht="11.25">
      <c r="B398" s="224"/>
      <c r="C398" s="225"/>
      <c r="D398" s="203" t="s">
        <v>145</v>
      </c>
      <c r="E398" s="226" t="s">
        <v>19</v>
      </c>
      <c r="F398" s="227" t="s">
        <v>3488</v>
      </c>
      <c r="G398" s="225"/>
      <c r="H398" s="226" t="s">
        <v>19</v>
      </c>
      <c r="I398" s="228"/>
      <c r="J398" s="225"/>
      <c r="K398" s="225"/>
      <c r="L398" s="229"/>
      <c r="M398" s="230"/>
      <c r="N398" s="231"/>
      <c r="O398" s="231"/>
      <c r="P398" s="231"/>
      <c r="Q398" s="231"/>
      <c r="R398" s="231"/>
      <c r="S398" s="231"/>
      <c r="T398" s="232"/>
      <c r="AT398" s="233" t="s">
        <v>145</v>
      </c>
      <c r="AU398" s="233" t="s">
        <v>85</v>
      </c>
      <c r="AV398" s="15" t="s">
        <v>83</v>
      </c>
      <c r="AW398" s="15" t="s">
        <v>35</v>
      </c>
      <c r="AX398" s="15" t="s">
        <v>75</v>
      </c>
      <c r="AY398" s="233" t="s">
        <v>137</v>
      </c>
    </row>
    <row r="399" spans="2:51" s="13" customFormat="1" ht="11.25">
      <c r="B399" s="201"/>
      <c r="C399" s="202"/>
      <c r="D399" s="203" t="s">
        <v>145</v>
      </c>
      <c r="E399" s="204" t="s">
        <v>19</v>
      </c>
      <c r="F399" s="205" t="s">
        <v>3564</v>
      </c>
      <c r="G399" s="202"/>
      <c r="H399" s="206">
        <v>0.321</v>
      </c>
      <c r="I399" s="207"/>
      <c r="J399" s="202"/>
      <c r="K399" s="202"/>
      <c r="L399" s="208"/>
      <c r="M399" s="209"/>
      <c r="N399" s="210"/>
      <c r="O399" s="210"/>
      <c r="P399" s="210"/>
      <c r="Q399" s="210"/>
      <c r="R399" s="210"/>
      <c r="S399" s="210"/>
      <c r="T399" s="211"/>
      <c r="AT399" s="212" t="s">
        <v>145</v>
      </c>
      <c r="AU399" s="212" t="s">
        <v>85</v>
      </c>
      <c r="AV399" s="13" t="s">
        <v>85</v>
      </c>
      <c r="AW399" s="13" t="s">
        <v>35</v>
      </c>
      <c r="AX399" s="13" t="s">
        <v>75</v>
      </c>
      <c r="AY399" s="212" t="s">
        <v>137</v>
      </c>
    </row>
    <row r="400" spans="2:51" s="15" customFormat="1" ht="11.25">
      <c r="B400" s="224"/>
      <c r="C400" s="225"/>
      <c r="D400" s="203" t="s">
        <v>145</v>
      </c>
      <c r="E400" s="226" t="s">
        <v>19</v>
      </c>
      <c r="F400" s="227" t="s">
        <v>3565</v>
      </c>
      <c r="G400" s="225"/>
      <c r="H400" s="226" t="s">
        <v>19</v>
      </c>
      <c r="I400" s="228"/>
      <c r="J400" s="225"/>
      <c r="K400" s="225"/>
      <c r="L400" s="229"/>
      <c r="M400" s="230"/>
      <c r="N400" s="231"/>
      <c r="O400" s="231"/>
      <c r="P400" s="231"/>
      <c r="Q400" s="231"/>
      <c r="R400" s="231"/>
      <c r="S400" s="231"/>
      <c r="T400" s="232"/>
      <c r="AT400" s="233" t="s">
        <v>145</v>
      </c>
      <c r="AU400" s="233" t="s">
        <v>85</v>
      </c>
      <c r="AV400" s="15" t="s">
        <v>83</v>
      </c>
      <c r="AW400" s="15" t="s">
        <v>35</v>
      </c>
      <c r="AX400" s="15" t="s">
        <v>75</v>
      </c>
      <c r="AY400" s="233" t="s">
        <v>137</v>
      </c>
    </row>
    <row r="401" spans="2:51" s="13" customFormat="1" ht="11.25">
      <c r="B401" s="201"/>
      <c r="C401" s="202"/>
      <c r="D401" s="203" t="s">
        <v>145</v>
      </c>
      <c r="E401" s="204" t="s">
        <v>19</v>
      </c>
      <c r="F401" s="205" t="s">
        <v>3566</v>
      </c>
      <c r="G401" s="202"/>
      <c r="H401" s="206">
        <v>0.225</v>
      </c>
      <c r="I401" s="207"/>
      <c r="J401" s="202"/>
      <c r="K401" s="202"/>
      <c r="L401" s="208"/>
      <c r="M401" s="209"/>
      <c r="N401" s="210"/>
      <c r="O401" s="210"/>
      <c r="P401" s="210"/>
      <c r="Q401" s="210"/>
      <c r="R401" s="210"/>
      <c r="S401" s="210"/>
      <c r="T401" s="211"/>
      <c r="AT401" s="212" t="s">
        <v>145</v>
      </c>
      <c r="AU401" s="212" t="s">
        <v>85</v>
      </c>
      <c r="AV401" s="13" t="s">
        <v>85</v>
      </c>
      <c r="AW401" s="13" t="s">
        <v>35</v>
      </c>
      <c r="AX401" s="13" t="s">
        <v>75</v>
      </c>
      <c r="AY401" s="212" t="s">
        <v>137</v>
      </c>
    </row>
    <row r="402" spans="2:51" s="15" customFormat="1" ht="11.25">
      <c r="B402" s="224"/>
      <c r="C402" s="225"/>
      <c r="D402" s="203" t="s">
        <v>145</v>
      </c>
      <c r="E402" s="226" t="s">
        <v>19</v>
      </c>
      <c r="F402" s="227" t="s">
        <v>3567</v>
      </c>
      <c r="G402" s="225"/>
      <c r="H402" s="226" t="s">
        <v>19</v>
      </c>
      <c r="I402" s="228"/>
      <c r="J402" s="225"/>
      <c r="K402" s="225"/>
      <c r="L402" s="229"/>
      <c r="M402" s="230"/>
      <c r="N402" s="231"/>
      <c r="O402" s="231"/>
      <c r="P402" s="231"/>
      <c r="Q402" s="231"/>
      <c r="R402" s="231"/>
      <c r="S402" s="231"/>
      <c r="T402" s="232"/>
      <c r="AT402" s="233" t="s">
        <v>145</v>
      </c>
      <c r="AU402" s="233" t="s">
        <v>85</v>
      </c>
      <c r="AV402" s="15" t="s">
        <v>83</v>
      </c>
      <c r="AW402" s="15" t="s">
        <v>35</v>
      </c>
      <c r="AX402" s="15" t="s">
        <v>75</v>
      </c>
      <c r="AY402" s="233" t="s">
        <v>137</v>
      </c>
    </row>
    <row r="403" spans="2:51" s="13" customFormat="1" ht="11.25">
      <c r="B403" s="201"/>
      <c r="C403" s="202"/>
      <c r="D403" s="203" t="s">
        <v>145</v>
      </c>
      <c r="E403" s="204" t="s">
        <v>19</v>
      </c>
      <c r="F403" s="205" t="s">
        <v>3568</v>
      </c>
      <c r="G403" s="202"/>
      <c r="H403" s="206">
        <v>0.365</v>
      </c>
      <c r="I403" s="207"/>
      <c r="J403" s="202"/>
      <c r="K403" s="202"/>
      <c r="L403" s="208"/>
      <c r="M403" s="209"/>
      <c r="N403" s="210"/>
      <c r="O403" s="210"/>
      <c r="P403" s="210"/>
      <c r="Q403" s="210"/>
      <c r="R403" s="210"/>
      <c r="S403" s="210"/>
      <c r="T403" s="211"/>
      <c r="AT403" s="212" t="s">
        <v>145</v>
      </c>
      <c r="AU403" s="212" t="s">
        <v>85</v>
      </c>
      <c r="AV403" s="13" t="s">
        <v>85</v>
      </c>
      <c r="AW403" s="13" t="s">
        <v>35</v>
      </c>
      <c r="AX403" s="13" t="s">
        <v>75</v>
      </c>
      <c r="AY403" s="212" t="s">
        <v>137</v>
      </c>
    </row>
    <row r="404" spans="2:51" s="14" customFormat="1" ht="11.25">
      <c r="B404" s="213"/>
      <c r="C404" s="214"/>
      <c r="D404" s="203" t="s">
        <v>145</v>
      </c>
      <c r="E404" s="215" t="s">
        <v>19</v>
      </c>
      <c r="F404" s="216" t="s">
        <v>147</v>
      </c>
      <c r="G404" s="214"/>
      <c r="H404" s="217">
        <v>0.911</v>
      </c>
      <c r="I404" s="218"/>
      <c r="J404" s="214"/>
      <c r="K404" s="214"/>
      <c r="L404" s="219"/>
      <c r="M404" s="220"/>
      <c r="N404" s="221"/>
      <c r="O404" s="221"/>
      <c r="P404" s="221"/>
      <c r="Q404" s="221"/>
      <c r="R404" s="221"/>
      <c r="S404" s="221"/>
      <c r="T404" s="222"/>
      <c r="AT404" s="223" t="s">
        <v>145</v>
      </c>
      <c r="AU404" s="223" t="s">
        <v>85</v>
      </c>
      <c r="AV404" s="14" t="s">
        <v>144</v>
      </c>
      <c r="AW404" s="14" t="s">
        <v>35</v>
      </c>
      <c r="AX404" s="14" t="s">
        <v>83</v>
      </c>
      <c r="AY404" s="223" t="s">
        <v>137</v>
      </c>
    </row>
    <row r="405" spans="1:65" s="2" customFormat="1" ht="16.5" customHeight="1">
      <c r="A405" s="35"/>
      <c r="B405" s="36"/>
      <c r="C405" s="188" t="s">
        <v>663</v>
      </c>
      <c r="D405" s="188" t="s">
        <v>139</v>
      </c>
      <c r="E405" s="189" t="s">
        <v>3569</v>
      </c>
      <c r="F405" s="190" t="s">
        <v>3570</v>
      </c>
      <c r="G405" s="191" t="s">
        <v>142</v>
      </c>
      <c r="H405" s="192">
        <v>0.482</v>
      </c>
      <c r="I405" s="193"/>
      <c r="J405" s="194">
        <f>ROUND(I405*H405,2)</f>
        <v>0</v>
      </c>
      <c r="K405" s="190" t="s">
        <v>143</v>
      </c>
      <c r="L405" s="40"/>
      <c r="M405" s="195" t="s">
        <v>19</v>
      </c>
      <c r="N405" s="196" t="s">
        <v>46</v>
      </c>
      <c r="O405" s="65"/>
      <c r="P405" s="197">
        <f>O405*H405</f>
        <v>0</v>
      </c>
      <c r="Q405" s="197">
        <v>0</v>
      </c>
      <c r="R405" s="197">
        <f>Q405*H405</f>
        <v>0</v>
      </c>
      <c r="S405" s="197">
        <v>0</v>
      </c>
      <c r="T405" s="198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99" t="s">
        <v>144</v>
      </c>
      <c r="AT405" s="199" t="s">
        <v>139</v>
      </c>
      <c r="AU405" s="199" t="s">
        <v>85</v>
      </c>
      <c r="AY405" s="18" t="s">
        <v>137</v>
      </c>
      <c r="BE405" s="200">
        <f>IF(N405="základní",J405,0)</f>
        <v>0</v>
      </c>
      <c r="BF405" s="200">
        <f>IF(N405="snížená",J405,0)</f>
        <v>0</v>
      </c>
      <c r="BG405" s="200">
        <f>IF(N405="zákl. přenesená",J405,0)</f>
        <v>0</v>
      </c>
      <c r="BH405" s="200">
        <f>IF(N405="sníž. přenesená",J405,0)</f>
        <v>0</v>
      </c>
      <c r="BI405" s="200">
        <f>IF(N405="nulová",J405,0)</f>
        <v>0</v>
      </c>
      <c r="BJ405" s="18" t="s">
        <v>83</v>
      </c>
      <c r="BK405" s="200">
        <f>ROUND(I405*H405,2)</f>
        <v>0</v>
      </c>
      <c r="BL405" s="18" t="s">
        <v>144</v>
      </c>
      <c r="BM405" s="199" t="s">
        <v>666</v>
      </c>
    </row>
    <row r="406" spans="2:51" s="15" customFormat="1" ht="11.25">
      <c r="B406" s="224"/>
      <c r="C406" s="225"/>
      <c r="D406" s="203" t="s">
        <v>145</v>
      </c>
      <c r="E406" s="226" t="s">
        <v>19</v>
      </c>
      <c r="F406" s="227" t="s">
        <v>3488</v>
      </c>
      <c r="G406" s="225"/>
      <c r="H406" s="226" t="s">
        <v>19</v>
      </c>
      <c r="I406" s="228"/>
      <c r="J406" s="225"/>
      <c r="K406" s="225"/>
      <c r="L406" s="229"/>
      <c r="M406" s="230"/>
      <c r="N406" s="231"/>
      <c r="O406" s="231"/>
      <c r="P406" s="231"/>
      <c r="Q406" s="231"/>
      <c r="R406" s="231"/>
      <c r="S406" s="231"/>
      <c r="T406" s="232"/>
      <c r="AT406" s="233" t="s">
        <v>145</v>
      </c>
      <c r="AU406" s="233" t="s">
        <v>85</v>
      </c>
      <c r="AV406" s="15" t="s">
        <v>83</v>
      </c>
      <c r="AW406" s="15" t="s">
        <v>35</v>
      </c>
      <c r="AX406" s="15" t="s">
        <v>75</v>
      </c>
      <c r="AY406" s="233" t="s">
        <v>137</v>
      </c>
    </row>
    <row r="407" spans="2:51" s="13" customFormat="1" ht="11.25">
      <c r="B407" s="201"/>
      <c r="C407" s="202"/>
      <c r="D407" s="203" t="s">
        <v>145</v>
      </c>
      <c r="E407" s="204" t="s">
        <v>19</v>
      </c>
      <c r="F407" s="205" t="s">
        <v>3571</v>
      </c>
      <c r="G407" s="202"/>
      <c r="H407" s="206">
        <v>0.482</v>
      </c>
      <c r="I407" s="207"/>
      <c r="J407" s="202"/>
      <c r="K407" s="202"/>
      <c r="L407" s="208"/>
      <c r="M407" s="209"/>
      <c r="N407" s="210"/>
      <c r="O407" s="210"/>
      <c r="P407" s="210"/>
      <c r="Q407" s="210"/>
      <c r="R407" s="210"/>
      <c r="S407" s="210"/>
      <c r="T407" s="211"/>
      <c r="AT407" s="212" t="s">
        <v>145</v>
      </c>
      <c r="AU407" s="212" t="s">
        <v>85</v>
      </c>
      <c r="AV407" s="13" t="s">
        <v>85</v>
      </c>
      <c r="AW407" s="13" t="s">
        <v>35</v>
      </c>
      <c r="AX407" s="13" t="s">
        <v>75</v>
      </c>
      <c r="AY407" s="212" t="s">
        <v>137</v>
      </c>
    </row>
    <row r="408" spans="2:51" s="14" customFormat="1" ht="11.25">
      <c r="B408" s="213"/>
      <c r="C408" s="214"/>
      <c r="D408" s="203" t="s">
        <v>145</v>
      </c>
      <c r="E408" s="215" t="s">
        <v>19</v>
      </c>
      <c r="F408" s="216" t="s">
        <v>147</v>
      </c>
      <c r="G408" s="214"/>
      <c r="H408" s="217">
        <v>0.482</v>
      </c>
      <c r="I408" s="218"/>
      <c r="J408" s="214"/>
      <c r="K408" s="214"/>
      <c r="L408" s="219"/>
      <c r="M408" s="220"/>
      <c r="N408" s="221"/>
      <c r="O408" s="221"/>
      <c r="P408" s="221"/>
      <c r="Q408" s="221"/>
      <c r="R408" s="221"/>
      <c r="S408" s="221"/>
      <c r="T408" s="222"/>
      <c r="AT408" s="223" t="s">
        <v>145</v>
      </c>
      <c r="AU408" s="223" t="s">
        <v>85</v>
      </c>
      <c r="AV408" s="14" t="s">
        <v>144</v>
      </c>
      <c r="AW408" s="14" t="s">
        <v>35</v>
      </c>
      <c r="AX408" s="14" t="s">
        <v>83</v>
      </c>
      <c r="AY408" s="223" t="s">
        <v>137</v>
      </c>
    </row>
    <row r="409" spans="1:65" s="2" customFormat="1" ht="16.5" customHeight="1">
      <c r="A409" s="35"/>
      <c r="B409" s="36"/>
      <c r="C409" s="188" t="s">
        <v>284</v>
      </c>
      <c r="D409" s="188" t="s">
        <v>139</v>
      </c>
      <c r="E409" s="189" t="s">
        <v>3572</v>
      </c>
      <c r="F409" s="190" t="s">
        <v>3573</v>
      </c>
      <c r="G409" s="191" t="s">
        <v>142</v>
      </c>
      <c r="H409" s="192">
        <v>0.482</v>
      </c>
      <c r="I409" s="193"/>
      <c r="J409" s="194">
        <f>ROUND(I409*H409,2)</f>
        <v>0</v>
      </c>
      <c r="K409" s="190" t="s">
        <v>143</v>
      </c>
      <c r="L409" s="40"/>
      <c r="M409" s="195" t="s">
        <v>19</v>
      </c>
      <c r="N409" s="196" t="s">
        <v>46</v>
      </c>
      <c r="O409" s="65"/>
      <c r="P409" s="197">
        <f>O409*H409</f>
        <v>0</v>
      </c>
      <c r="Q409" s="197">
        <v>0</v>
      </c>
      <c r="R409" s="197">
        <f>Q409*H409</f>
        <v>0</v>
      </c>
      <c r="S409" s="197">
        <v>0</v>
      </c>
      <c r="T409" s="198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99" t="s">
        <v>144</v>
      </c>
      <c r="AT409" s="199" t="s">
        <v>139</v>
      </c>
      <c r="AU409" s="199" t="s">
        <v>85</v>
      </c>
      <c r="AY409" s="18" t="s">
        <v>137</v>
      </c>
      <c r="BE409" s="200">
        <f>IF(N409="základní",J409,0)</f>
        <v>0</v>
      </c>
      <c r="BF409" s="200">
        <f>IF(N409="snížená",J409,0)</f>
        <v>0</v>
      </c>
      <c r="BG409" s="200">
        <f>IF(N409="zákl. přenesená",J409,0)</f>
        <v>0</v>
      </c>
      <c r="BH409" s="200">
        <f>IF(N409="sníž. přenesená",J409,0)</f>
        <v>0</v>
      </c>
      <c r="BI409" s="200">
        <f>IF(N409="nulová",J409,0)</f>
        <v>0</v>
      </c>
      <c r="BJ409" s="18" t="s">
        <v>83</v>
      </c>
      <c r="BK409" s="200">
        <f>ROUND(I409*H409,2)</f>
        <v>0</v>
      </c>
      <c r="BL409" s="18" t="s">
        <v>144</v>
      </c>
      <c r="BM409" s="199" t="s">
        <v>667</v>
      </c>
    </row>
    <row r="410" spans="2:51" s="15" customFormat="1" ht="11.25">
      <c r="B410" s="224"/>
      <c r="C410" s="225"/>
      <c r="D410" s="203" t="s">
        <v>145</v>
      </c>
      <c r="E410" s="226" t="s">
        <v>19</v>
      </c>
      <c r="F410" s="227" t="s">
        <v>3488</v>
      </c>
      <c r="G410" s="225"/>
      <c r="H410" s="226" t="s">
        <v>19</v>
      </c>
      <c r="I410" s="228"/>
      <c r="J410" s="225"/>
      <c r="K410" s="225"/>
      <c r="L410" s="229"/>
      <c r="M410" s="230"/>
      <c r="N410" s="231"/>
      <c r="O410" s="231"/>
      <c r="P410" s="231"/>
      <c r="Q410" s="231"/>
      <c r="R410" s="231"/>
      <c r="S410" s="231"/>
      <c r="T410" s="232"/>
      <c r="AT410" s="233" t="s">
        <v>145</v>
      </c>
      <c r="AU410" s="233" t="s">
        <v>85</v>
      </c>
      <c r="AV410" s="15" t="s">
        <v>83</v>
      </c>
      <c r="AW410" s="15" t="s">
        <v>35</v>
      </c>
      <c r="AX410" s="15" t="s">
        <v>75</v>
      </c>
      <c r="AY410" s="233" t="s">
        <v>137</v>
      </c>
    </row>
    <row r="411" spans="2:51" s="13" customFormat="1" ht="11.25">
      <c r="B411" s="201"/>
      <c r="C411" s="202"/>
      <c r="D411" s="203" t="s">
        <v>145</v>
      </c>
      <c r="E411" s="204" t="s">
        <v>19</v>
      </c>
      <c r="F411" s="205" t="s">
        <v>3571</v>
      </c>
      <c r="G411" s="202"/>
      <c r="H411" s="206">
        <v>0.482</v>
      </c>
      <c r="I411" s="207"/>
      <c r="J411" s="202"/>
      <c r="K411" s="202"/>
      <c r="L411" s="208"/>
      <c r="M411" s="209"/>
      <c r="N411" s="210"/>
      <c r="O411" s="210"/>
      <c r="P411" s="210"/>
      <c r="Q411" s="210"/>
      <c r="R411" s="210"/>
      <c r="S411" s="210"/>
      <c r="T411" s="211"/>
      <c r="AT411" s="212" t="s">
        <v>145</v>
      </c>
      <c r="AU411" s="212" t="s">
        <v>85</v>
      </c>
      <c r="AV411" s="13" t="s">
        <v>85</v>
      </c>
      <c r="AW411" s="13" t="s">
        <v>35</v>
      </c>
      <c r="AX411" s="13" t="s">
        <v>75</v>
      </c>
      <c r="AY411" s="212" t="s">
        <v>137</v>
      </c>
    </row>
    <row r="412" spans="2:51" s="14" customFormat="1" ht="11.25">
      <c r="B412" s="213"/>
      <c r="C412" s="214"/>
      <c r="D412" s="203" t="s">
        <v>145</v>
      </c>
      <c r="E412" s="215" t="s">
        <v>19</v>
      </c>
      <c r="F412" s="216" t="s">
        <v>147</v>
      </c>
      <c r="G412" s="214"/>
      <c r="H412" s="217">
        <v>0.482</v>
      </c>
      <c r="I412" s="218"/>
      <c r="J412" s="214"/>
      <c r="K412" s="214"/>
      <c r="L412" s="219"/>
      <c r="M412" s="220"/>
      <c r="N412" s="221"/>
      <c r="O412" s="221"/>
      <c r="P412" s="221"/>
      <c r="Q412" s="221"/>
      <c r="R412" s="221"/>
      <c r="S412" s="221"/>
      <c r="T412" s="222"/>
      <c r="AT412" s="223" t="s">
        <v>145</v>
      </c>
      <c r="AU412" s="223" t="s">
        <v>85</v>
      </c>
      <c r="AV412" s="14" t="s">
        <v>144</v>
      </c>
      <c r="AW412" s="14" t="s">
        <v>35</v>
      </c>
      <c r="AX412" s="14" t="s">
        <v>83</v>
      </c>
      <c r="AY412" s="223" t="s">
        <v>137</v>
      </c>
    </row>
    <row r="413" spans="1:65" s="2" customFormat="1" ht="21.75" customHeight="1">
      <c r="A413" s="35"/>
      <c r="B413" s="36"/>
      <c r="C413" s="188" t="s">
        <v>671</v>
      </c>
      <c r="D413" s="188" t="s">
        <v>139</v>
      </c>
      <c r="E413" s="189" t="s">
        <v>3574</v>
      </c>
      <c r="F413" s="190" t="s">
        <v>3575</v>
      </c>
      <c r="G413" s="191" t="s">
        <v>216</v>
      </c>
      <c r="H413" s="192">
        <v>8.82</v>
      </c>
      <c r="I413" s="193"/>
      <c r="J413" s="194">
        <f>ROUND(I413*H413,2)</f>
        <v>0</v>
      </c>
      <c r="K413" s="190" t="s">
        <v>143</v>
      </c>
      <c r="L413" s="40"/>
      <c r="M413" s="195" t="s">
        <v>19</v>
      </c>
      <c r="N413" s="196" t="s">
        <v>46</v>
      </c>
      <c r="O413" s="65"/>
      <c r="P413" s="197">
        <f>O413*H413</f>
        <v>0</v>
      </c>
      <c r="Q413" s="197">
        <v>0</v>
      </c>
      <c r="R413" s="197">
        <f>Q413*H413</f>
        <v>0</v>
      </c>
      <c r="S413" s="197">
        <v>0</v>
      </c>
      <c r="T413" s="198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199" t="s">
        <v>144</v>
      </c>
      <c r="AT413" s="199" t="s">
        <v>139</v>
      </c>
      <c r="AU413" s="199" t="s">
        <v>85</v>
      </c>
      <c r="AY413" s="18" t="s">
        <v>137</v>
      </c>
      <c r="BE413" s="200">
        <f>IF(N413="základní",J413,0)</f>
        <v>0</v>
      </c>
      <c r="BF413" s="200">
        <f>IF(N413="snížená",J413,0)</f>
        <v>0</v>
      </c>
      <c r="BG413" s="200">
        <f>IF(N413="zákl. přenesená",J413,0)</f>
        <v>0</v>
      </c>
      <c r="BH413" s="200">
        <f>IF(N413="sníž. přenesená",J413,0)</f>
        <v>0</v>
      </c>
      <c r="BI413" s="200">
        <f>IF(N413="nulová",J413,0)</f>
        <v>0</v>
      </c>
      <c r="BJ413" s="18" t="s">
        <v>83</v>
      </c>
      <c r="BK413" s="200">
        <f>ROUND(I413*H413,2)</f>
        <v>0</v>
      </c>
      <c r="BL413" s="18" t="s">
        <v>144</v>
      </c>
      <c r="BM413" s="199" t="s">
        <v>674</v>
      </c>
    </row>
    <row r="414" spans="2:51" s="15" customFormat="1" ht="11.25">
      <c r="B414" s="224"/>
      <c r="C414" s="225"/>
      <c r="D414" s="203" t="s">
        <v>145</v>
      </c>
      <c r="E414" s="226" t="s">
        <v>19</v>
      </c>
      <c r="F414" s="227" t="s">
        <v>3576</v>
      </c>
      <c r="G414" s="225"/>
      <c r="H414" s="226" t="s">
        <v>19</v>
      </c>
      <c r="I414" s="228"/>
      <c r="J414" s="225"/>
      <c r="K414" s="225"/>
      <c r="L414" s="229"/>
      <c r="M414" s="230"/>
      <c r="N414" s="231"/>
      <c r="O414" s="231"/>
      <c r="P414" s="231"/>
      <c r="Q414" s="231"/>
      <c r="R414" s="231"/>
      <c r="S414" s="231"/>
      <c r="T414" s="232"/>
      <c r="AT414" s="233" t="s">
        <v>145</v>
      </c>
      <c r="AU414" s="233" t="s">
        <v>85</v>
      </c>
      <c r="AV414" s="15" t="s">
        <v>83</v>
      </c>
      <c r="AW414" s="15" t="s">
        <v>35</v>
      </c>
      <c r="AX414" s="15" t="s">
        <v>75</v>
      </c>
      <c r="AY414" s="233" t="s">
        <v>137</v>
      </c>
    </row>
    <row r="415" spans="2:51" s="13" customFormat="1" ht="11.25">
      <c r="B415" s="201"/>
      <c r="C415" s="202"/>
      <c r="D415" s="203" t="s">
        <v>145</v>
      </c>
      <c r="E415" s="204" t="s">
        <v>19</v>
      </c>
      <c r="F415" s="205" t="s">
        <v>3577</v>
      </c>
      <c r="G415" s="202"/>
      <c r="H415" s="206">
        <v>8.82</v>
      </c>
      <c r="I415" s="207"/>
      <c r="J415" s="202"/>
      <c r="K415" s="202"/>
      <c r="L415" s="208"/>
      <c r="M415" s="209"/>
      <c r="N415" s="210"/>
      <c r="O415" s="210"/>
      <c r="P415" s="210"/>
      <c r="Q415" s="210"/>
      <c r="R415" s="210"/>
      <c r="S415" s="210"/>
      <c r="T415" s="211"/>
      <c r="AT415" s="212" t="s">
        <v>145</v>
      </c>
      <c r="AU415" s="212" t="s">
        <v>85</v>
      </c>
      <c r="AV415" s="13" t="s">
        <v>85</v>
      </c>
      <c r="AW415" s="13" t="s">
        <v>35</v>
      </c>
      <c r="AX415" s="13" t="s">
        <v>75</v>
      </c>
      <c r="AY415" s="212" t="s">
        <v>137</v>
      </c>
    </row>
    <row r="416" spans="2:51" s="14" customFormat="1" ht="11.25">
      <c r="B416" s="213"/>
      <c r="C416" s="214"/>
      <c r="D416" s="203" t="s">
        <v>145</v>
      </c>
      <c r="E416" s="215" t="s">
        <v>19</v>
      </c>
      <c r="F416" s="216" t="s">
        <v>147</v>
      </c>
      <c r="G416" s="214"/>
      <c r="H416" s="217">
        <v>8.82</v>
      </c>
      <c r="I416" s="218"/>
      <c r="J416" s="214"/>
      <c r="K416" s="214"/>
      <c r="L416" s="219"/>
      <c r="M416" s="220"/>
      <c r="N416" s="221"/>
      <c r="O416" s="221"/>
      <c r="P416" s="221"/>
      <c r="Q416" s="221"/>
      <c r="R416" s="221"/>
      <c r="S416" s="221"/>
      <c r="T416" s="222"/>
      <c r="AT416" s="223" t="s">
        <v>145</v>
      </c>
      <c r="AU416" s="223" t="s">
        <v>85</v>
      </c>
      <c r="AV416" s="14" t="s">
        <v>144</v>
      </c>
      <c r="AW416" s="14" t="s">
        <v>35</v>
      </c>
      <c r="AX416" s="14" t="s">
        <v>83</v>
      </c>
      <c r="AY416" s="223" t="s">
        <v>137</v>
      </c>
    </row>
    <row r="417" spans="1:65" s="2" customFormat="1" ht="16.5" customHeight="1">
      <c r="A417" s="35"/>
      <c r="B417" s="36"/>
      <c r="C417" s="188" t="s">
        <v>289</v>
      </c>
      <c r="D417" s="188" t="s">
        <v>139</v>
      </c>
      <c r="E417" s="189" t="s">
        <v>3578</v>
      </c>
      <c r="F417" s="190" t="s">
        <v>3579</v>
      </c>
      <c r="G417" s="191" t="s">
        <v>224</v>
      </c>
      <c r="H417" s="192">
        <v>22.65</v>
      </c>
      <c r="I417" s="193"/>
      <c r="J417" s="194">
        <f>ROUND(I417*H417,2)</f>
        <v>0</v>
      </c>
      <c r="K417" s="190" t="s">
        <v>143</v>
      </c>
      <c r="L417" s="40"/>
      <c r="M417" s="195" t="s">
        <v>19</v>
      </c>
      <c r="N417" s="196" t="s">
        <v>46</v>
      </c>
      <c r="O417" s="65"/>
      <c r="P417" s="197">
        <f>O417*H417</f>
        <v>0</v>
      </c>
      <c r="Q417" s="197">
        <v>0</v>
      </c>
      <c r="R417" s="197">
        <f>Q417*H417</f>
        <v>0</v>
      </c>
      <c r="S417" s="197">
        <v>0</v>
      </c>
      <c r="T417" s="198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199" t="s">
        <v>144</v>
      </c>
      <c r="AT417" s="199" t="s">
        <v>139</v>
      </c>
      <c r="AU417" s="199" t="s">
        <v>85</v>
      </c>
      <c r="AY417" s="18" t="s">
        <v>137</v>
      </c>
      <c r="BE417" s="200">
        <f>IF(N417="základní",J417,0)</f>
        <v>0</v>
      </c>
      <c r="BF417" s="200">
        <f>IF(N417="snížená",J417,0)</f>
        <v>0</v>
      </c>
      <c r="BG417" s="200">
        <f>IF(N417="zákl. přenesená",J417,0)</f>
        <v>0</v>
      </c>
      <c r="BH417" s="200">
        <f>IF(N417="sníž. přenesená",J417,0)</f>
        <v>0</v>
      </c>
      <c r="BI417" s="200">
        <f>IF(N417="nulová",J417,0)</f>
        <v>0</v>
      </c>
      <c r="BJ417" s="18" t="s">
        <v>83</v>
      </c>
      <c r="BK417" s="200">
        <f>ROUND(I417*H417,2)</f>
        <v>0</v>
      </c>
      <c r="BL417" s="18" t="s">
        <v>144</v>
      </c>
      <c r="BM417" s="199" t="s">
        <v>677</v>
      </c>
    </row>
    <row r="418" spans="2:51" s="15" customFormat="1" ht="11.25">
      <c r="B418" s="224"/>
      <c r="C418" s="225"/>
      <c r="D418" s="203" t="s">
        <v>145</v>
      </c>
      <c r="E418" s="226" t="s">
        <v>19</v>
      </c>
      <c r="F418" s="227" t="s">
        <v>1054</v>
      </c>
      <c r="G418" s="225"/>
      <c r="H418" s="226" t="s">
        <v>19</v>
      </c>
      <c r="I418" s="228"/>
      <c r="J418" s="225"/>
      <c r="K418" s="225"/>
      <c r="L418" s="229"/>
      <c r="M418" s="230"/>
      <c r="N418" s="231"/>
      <c r="O418" s="231"/>
      <c r="P418" s="231"/>
      <c r="Q418" s="231"/>
      <c r="R418" s="231"/>
      <c r="S418" s="231"/>
      <c r="T418" s="232"/>
      <c r="AT418" s="233" t="s">
        <v>145</v>
      </c>
      <c r="AU418" s="233" t="s">
        <v>85</v>
      </c>
      <c r="AV418" s="15" t="s">
        <v>83</v>
      </c>
      <c r="AW418" s="15" t="s">
        <v>35</v>
      </c>
      <c r="AX418" s="15" t="s">
        <v>75</v>
      </c>
      <c r="AY418" s="233" t="s">
        <v>137</v>
      </c>
    </row>
    <row r="419" spans="2:51" s="13" customFormat="1" ht="11.25">
      <c r="B419" s="201"/>
      <c r="C419" s="202"/>
      <c r="D419" s="203" t="s">
        <v>145</v>
      </c>
      <c r="E419" s="204" t="s">
        <v>19</v>
      </c>
      <c r="F419" s="205" t="s">
        <v>3580</v>
      </c>
      <c r="G419" s="202"/>
      <c r="H419" s="206">
        <v>22.65</v>
      </c>
      <c r="I419" s="207"/>
      <c r="J419" s="202"/>
      <c r="K419" s="202"/>
      <c r="L419" s="208"/>
      <c r="M419" s="209"/>
      <c r="N419" s="210"/>
      <c r="O419" s="210"/>
      <c r="P419" s="210"/>
      <c r="Q419" s="210"/>
      <c r="R419" s="210"/>
      <c r="S419" s="210"/>
      <c r="T419" s="211"/>
      <c r="AT419" s="212" t="s">
        <v>145</v>
      </c>
      <c r="AU419" s="212" t="s">
        <v>85</v>
      </c>
      <c r="AV419" s="13" t="s">
        <v>85</v>
      </c>
      <c r="AW419" s="13" t="s">
        <v>35</v>
      </c>
      <c r="AX419" s="13" t="s">
        <v>75</v>
      </c>
      <c r="AY419" s="212" t="s">
        <v>137</v>
      </c>
    </row>
    <row r="420" spans="2:51" s="14" customFormat="1" ht="11.25">
      <c r="B420" s="213"/>
      <c r="C420" s="214"/>
      <c r="D420" s="203" t="s">
        <v>145</v>
      </c>
      <c r="E420" s="215" t="s">
        <v>19</v>
      </c>
      <c r="F420" s="216" t="s">
        <v>147</v>
      </c>
      <c r="G420" s="214"/>
      <c r="H420" s="217">
        <v>22.65</v>
      </c>
      <c r="I420" s="218"/>
      <c r="J420" s="214"/>
      <c r="K420" s="214"/>
      <c r="L420" s="219"/>
      <c r="M420" s="220"/>
      <c r="N420" s="221"/>
      <c r="O420" s="221"/>
      <c r="P420" s="221"/>
      <c r="Q420" s="221"/>
      <c r="R420" s="221"/>
      <c r="S420" s="221"/>
      <c r="T420" s="222"/>
      <c r="AT420" s="223" t="s">
        <v>145</v>
      </c>
      <c r="AU420" s="223" t="s">
        <v>85</v>
      </c>
      <c r="AV420" s="14" t="s">
        <v>144</v>
      </c>
      <c r="AW420" s="14" t="s">
        <v>35</v>
      </c>
      <c r="AX420" s="14" t="s">
        <v>83</v>
      </c>
      <c r="AY420" s="223" t="s">
        <v>137</v>
      </c>
    </row>
    <row r="421" spans="1:65" s="2" customFormat="1" ht="21.75" customHeight="1">
      <c r="A421" s="35"/>
      <c r="B421" s="36"/>
      <c r="C421" s="188" t="s">
        <v>678</v>
      </c>
      <c r="D421" s="188" t="s">
        <v>139</v>
      </c>
      <c r="E421" s="189" t="s">
        <v>3581</v>
      </c>
      <c r="F421" s="190" t="s">
        <v>3582</v>
      </c>
      <c r="G421" s="191" t="s">
        <v>216</v>
      </c>
      <c r="H421" s="192">
        <v>10.178</v>
      </c>
      <c r="I421" s="193"/>
      <c r="J421" s="194">
        <f>ROUND(I421*H421,2)</f>
        <v>0</v>
      </c>
      <c r="K421" s="190" t="s">
        <v>143</v>
      </c>
      <c r="L421" s="40"/>
      <c r="M421" s="195" t="s">
        <v>19</v>
      </c>
      <c r="N421" s="196" t="s">
        <v>46</v>
      </c>
      <c r="O421" s="65"/>
      <c r="P421" s="197">
        <f>O421*H421</f>
        <v>0</v>
      </c>
      <c r="Q421" s="197">
        <v>0</v>
      </c>
      <c r="R421" s="197">
        <f>Q421*H421</f>
        <v>0</v>
      </c>
      <c r="S421" s="197">
        <v>0</v>
      </c>
      <c r="T421" s="198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99" t="s">
        <v>144</v>
      </c>
      <c r="AT421" s="199" t="s">
        <v>139</v>
      </c>
      <c r="AU421" s="199" t="s">
        <v>85</v>
      </c>
      <c r="AY421" s="18" t="s">
        <v>137</v>
      </c>
      <c r="BE421" s="200">
        <f>IF(N421="základní",J421,0)</f>
        <v>0</v>
      </c>
      <c r="BF421" s="200">
        <f>IF(N421="snížená",J421,0)</f>
        <v>0</v>
      </c>
      <c r="BG421" s="200">
        <f>IF(N421="zákl. přenesená",J421,0)</f>
        <v>0</v>
      </c>
      <c r="BH421" s="200">
        <f>IF(N421="sníž. přenesená",J421,0)</f>
        <v>0</v>
      </c>
      <c r="BI421" s="200">
        <f>IF(N421="nulová",J421,0)</f>
        <v>0</v>
      </c>
      <c r="BJ421" s="18" t="s">
        <v>83</v>
      </c>
      <c r="BK421" s="200">
        <f>ROUND(I421*H421,2)</f>
        <v>0</v>
      </c>
      <c r="BL421" s="18" t="s">
        <v>144</v>
      </c>
      <c r="BM421" s="199" t="s">
        <v>681</v>
      </c>
    </row>
    <row r="422" spans="2:51" s="15" customFormat="1" ht="11.25">
      <c r="B422" s="224"/>
      <c r="C422" s="225"/>
      <c r="D422" s="203" t="s">
        <v>145</v>
      </c>
      <c r="E422" s="226" t="s">
        <v>19</v>
      </c>
      <c r="F422" s="227" t="s">
        <v>1054</v>
      </c>
      <c r="G422" s="225"/>
      <c r="H422" s="226" t="s">
        <v>19</v>
      </c>
      <c r="I422" s="228"/>
      <c r="J422" s="225"/>
      <c r="K422" s="225"/>
      <c r="L422" s="229"/>
      <c r="M422" s="230"/>
      <c r="N422" s="231"/>
      <c r="O422" s="231"/>
      <c r="P422" s="231"/>
      <c r="Q422" s="231"/>
      <c r="R422" s="231"/>
      <c r="S422" s="231"/>
      <c r="T422" s="232"/>
      <c r="AT422" s="233" t="s">
        <v>145</v>
      </c>
      <c r="AU422" s="233" t="s">
        <v>85</v>
      </c>
      <c r="AV422" s="15" t="s">
        <v>83</v>
      </c>
      <c r="AW422" s="15" t="s">
        <v>35</v>
      </c>
      <c r="AX422" s="15" t="s">
        <v>75</v>
      </c>
      <c r="AY422" s="233" t="s">
        <v>137</v>
      </c>
    </row>
    <row r="423" spans="2:51" s="13" customFormat="1" ht="11.25">
      <c r="B423" s="201"/>
      <c r="C423" s="202"/>
      <c r="D423" s="203" t="s">
        <v>145</v>
      </c>
      <c r="E423" s="204" t="s">
        <v>19</v>
      </c>
      <c r="F423" s="205" t="s">
        <v>3583</v>
      </c>
      <c r="G423" s="202"/>
      <c r="H423" s="206">
        <v>2.303</v>
      </c>
      <c r="I423" s="207"/>
      <c r="J423" s="202"/>
      <c r="K423" s="202"/>
      <c r="L423" s="208"/>
      <c r="M423" s="209"/>
      <c r="N423" s="210"/>
      <c r="O423" s="210"/>
      <c r="P423" s="210"/>
      <c r="Q423" s="210"/>
      <c r="R423" s="210"/>
      <c r="S423" s="210"/>
      <c r="T423" s="211"/>
      <c r="AT423" s="212" t="s">
        <v>145</v>
      </c>
      <c r="AU423" s="212" t="s">
        <v>85</v>
      </c>
      <c r="AV423" s="13" t="s">
        <v>85</v>
      </c>
      <c r="AW423" s="13" t="s">
        <v>35</v>
      </c>
      <c r="AX423" s="13" t="s">
        <v>75</v>
      </c>
      <c r="AY423" s="212" t="s">
        <v>137</v>
      </c>
    </row>
    <row r="424" spans="2:51" s="15" customFormat="1" ht="11.25">
      <c r="B424" s="224"/>
      <c r="C424" s="225"/>
      <c r="D424" s="203" t="s">
        <v>145</v>
      </c>
      <c r="E424" s="226" t="s">
        <v>19</v>
      </c>
      <c r="F424" s="227" t="s">
        <v>688</v>
      </c>
      <c r="G424" s="225"/>
      <c r="H424" s="226" t="s">
        <v>19</v>
      </c>
      <c r="I424" s="228"/>
      <c r="J424" s="225"/>
      <c r="K424" s="225"/>
      <c r="L424" s="229"/>
      <c r="M424" s="230"/>
      <c r="N424" s="231"/>
      <c r="O424" s="231"/>
      <c r="P424" s="231"/>
      <c r="Q424" s="231"/>
      <c r="R424" s="231"/>
      <c r="S424" s="231"/>
      <c r="T424" s="232"/>
      <c r="AT424" s="233" t="s">
        <v>145</v>
      </c>
      <c r="AU424" s="233" t="s">
        <v>85</v>
      </c>
      <c r="AV424" s="15" t="s">
        <v>83</v>
      </c>
      <c r="AW424" s="15" t="s">
        <v>35</v>
      </c>
      <c r="AX424" s="15" t="s">
        <v>75</v>
      </c>
      <c r="AY424" s="233" t="s">
        <v>137</v>
      </c>
    </row>
    <row r="425" spans="2:51" s="13" customFormat="1" ht="11.25">
      <c r="B425" s="201"/>
      <c r="C425" s="202"/>
      <c r="D425" s="203" t="s">
        <v>145</v>
      </c>
      <c r="E425" s="204" t="s">
        <v>19</v>
      </c>
      <c r="F425" s="205" t="s">
        <v>3584</v>
      </c>
      <c r="G425" s="202"/>
      <c r="H425" s="206">
        <v>2.475</v>
      </c>
      <c r="I425" s="207"/>
      <c r="J425" s="202"/>
      <c r="K425" s="202"/>
      <c r="L425" s="208"/>
      <c r="M425" s="209"/>
      <c r="N425" s="210"/>
      <c r="O425" s="210"/>
      <c r="P425" s="210"/>
      <c r="Q425" s="210"/>
      <c r="R425" s="210"/>
      <c r="S425" s="210"/>
      <c r="T425" s="211"/>
      <c r="AT425" s="212" t="s">
        <v>145</v>
      </c>
      <c r="AU425" s="212" t="s">
        <v>85</v>
      </c>
      <c r="AV425" s="13" t="s">
        <v>85</v>
      </c>
      <c r="AW425" s="13" t="s">
        <v>35</v>
      </c>
      <c r="AX425" s="13" t="s">
        <v>75</v>
      </c>
      <c r="AY425" s="212" t="s">
        <v>137</v>
      </c>
    </row>
    <row r="426" spans="2:51" s="15" customFormat="1" ht="11.25">
      <c r="B426" s="224"/>
      <c r="C426" s="225"/>
      <c r="D426" s="203" t="s">
        <v>145</v>
      </c>
      <c r="E426" s="226" t="s">
        <v>19</v>
      </c>
      <c r="F426" s="227" t="s">
        <v>695</v>
      </c>
      <c r="G426" s="225"/>
      <c r="H426" s="226" t="s">
        <v>19</v>
      </c>
      <c r="I426" s="228"/>
      <c r="J426" s="225"/>
      <c r="K426" s="225"/>
      <c r="L426" s="229"/>
      <c r="M426" s="230"/>
      <c r="N426" s="231"/>
      <c r="O426" s="231"/>
      <c r="P426" s="231"/>
      <c r="Q426" s="231"/>
      <c r="R426" s="231"/>
      <c r="S426" s="231"/>
      <c r="T426" s="232"/>
      <c r="AT426" s="233" t="s">
        <v>145</v>
      </c>
      <c r="AU426" s="233" t="s">
        <v>85</v>
      </c>
      <c r="AV426" s="15" t="s">
        <v>83</v>
      </c>
      <c r="AW426" s="15" t="s">
        <v>35</v>
      </c>
      <c r="AX426" s="15" t="s">
        <v>75</v>
      </c>
      <c r="AY426" s="233" t="s">
        <v>137</v>
      </c>
    </row>
    <row r="427" spans="2:51" s="13" customFormat="1" ht="11.25">
      <c r="B427" s="201"/>
      <c r="C427" s="202"/>
      <c r="D427" s="203" t="s">
        <v>145</v>
      </c>
      <c r="E427" s="204" t="s">
        <v>19</v>
      </c>
      <c r="F427" s="205" t="s">
        <v>3584</v>
      </c>
      <c r="G427" s="202"/>
      <c r="H427" s="206">
        <v>2.475</v>
      </c>
      <c r="I427" s="207"/>
      <c r="J427" s="202"/>
      <c r="K427" s="202"/>
      <c r="L427" s="208"/>
      <c r="M427" s="209"/>
      <c r="N427" s="210"/>
      <c r="O427" s="210"/>
      <c r="P427" s="210"/>
      <c r="Q427" s="210"/>
      <c r="R427" s="210"/>
      <c r="S427" s="210"/>
      <c r="T427" s="211"/>
      <c r="AT427" s="212" t="s">
        <v>145</v>
      </c>
      <c r="AU427" s="212" t="s">
        <v>85</v>
      </c>
      <c r="AV427" s="13" t="s">
        <v>85</v>
      </c>
      <c r="AW427" s="13" t="s">
        <v>35</v>
      </c>
      <c r="AX427" s="13" t="s">
        <v>75</v>
      </c>
      <c r="AY427" s="212" t="s">
        <v>137</v>
      </c>
    </row>
    <row r="428" spans="2:51" s="15" customFormat="1" ht="11.25">
      <c r="B428" s="224"/>
      <c r="C428" s="225"/>
      <c r="D428" s="203" t="s">
        <v>145</v>
      </c>
      <c r="E428" s="226" t="s">
        <v>19</v>
      </c>
      <c r="F428" s="227" t="s">
        <v>1058</v>
      </c>
      <c r="G428" s="225"/>
      <c r="H428" s="226" t="s">
        <v>19</v>
      </c>
      <c r="I428" s="228"/>
      <c r="J428" s="225"/>
      <c r="K428" s="225"/>
      <c r="L428" s="229"/>
      <c r="M428" s="230"/>
      <c r="N428" s="231"/>
      <c r="O428" s="231"/>
      <c r="P428" s="231"/>
      <c r="Q428" s="231"/>
      <c r="R428" s="231"/>
      <c r="S428" s="231"/>
      <c r="T428" s="232"/>
      <c r="AT428" s="233" t="s">
        <v>145</v>
      </c>
      <c r="AU428" s="233" t="s">
        <v>85</v>
      </c>
      <c r="AV428" s="15" t="s">
        <v>83</v>
      </c>
      <c r="AW428" s="15" t="s">
        <v>35</v>
      </c>
      <c r="AX428" s="15" t="s">
        <v>75</v>
      </c>
      <c r="AY428" s="233" t="s">
        <v>137</v>
      </c>
    </row>
    <row r="429" spans="2:51" s="13" customFormat="1" ht="11.25">
      <c r="B429" s="201"/>
      <c r="C429" s="202"/>
      <c r="D429" s="203" t="s">
        <v>145</v>
      </c>
      <c r="E429" s="204" t="s">
        <v>19</v>
      </c>
      <c r="F429" s="205" t="s">
        <v>3585</v>
      </c>
      <c r="G429" s="202"/>
      <c r="H429" s="206">
        <v>2.925</v>
      </c>
      <c r="I429" s="207"/>
      <c r="J429" s="202"/>
      <c r="K429" s="202"/>
      <c r="L429" s="208"/>
      <c r="M429" s="209"/>
      <c r="N429" s="210"/>
      <c r="O429" s="210"/>
      <c r="P429" s="210"/>
      <c r="Q429" s="210"/>
      <c r="R429" s="210"/>
      <c r="S429" s="210"/>
      <c r="T429" s="211"/>
      <c r="AT429" s="212" t="s">
        <v>145</v>
      </c>
      <c r="AU429" s="212" t="s">
        <v>85</v>
      </c>
      <c r="AV429" s="13" t="s">
        <v>85</v>
      </c>
      <c r="AW429" s="13" t="s">
        <v>35</v>
      </c>
      <c r="AX429" s="13" t="s">
        <v>75</v>
      </c>
      <c r="AY429" s="212" t="s">
        <v>137</v>
      </c>
    </row>
    <row r="430" spans="2:51" s="14" customFormat="1" ht="11.25">
      <c r="B430" s="213"/>
      <c r="C430" s="214"/>
      <c r="D430" s="203" t="s">
        <v>145</v>
      </c>
      <c r="E430" s="215" t="s">
        <v>19</v>
      </c>
      <c r="F430" s="216" t="s">
        <v>147</v>
      </c>
      <c r="G430" s="214"/>
      <c r="H430" s="217">
        <v>10.178</v>
      </c>
      <c r="I430" s="218"/>
      <c r="J430" s="214"/>
      <c r="K430" s="214"/>
      <c r="L430" s="219"/>
      <c r="M430" s="220"/>
      <c r="N430" s="221"/>
      <c r="O430" s="221"/>
      <c r="P430" s="221"/>
      <c r="Q430" s="221"/>
      <c r="R430" s="221"/>
      <c r="S430" s="221"/>
      <c r="T430" s="222"/>
      <c r="AT430" s="223" t="s">
        <v>145</v>
      </c>
      <c r="AU430" s="223" t="s">
        <v>85</v>
      </c>
      <c r="AV430" s="14" t="s">
        <v>144</v>
      </c>
      <c r="AW430" s="14" t="s">
        <v>35</v>
      </c>
      <c r="AX430" s="14" t="s">
        <v>83</v>
      </c>
      <c r="AY430" s="223" t="s">
        <v>137</v>
      </c>
    </row>
    <row r="431" spans="1:65" s="2" customFormat="1" ht="21.75" customHeight="1">
      <c r="A431" s="35"/>
      <c r="B431" s="36"/>
      <c r="C431" s="188" t="s">
        <v>292</v>
      </c>
      <c r="D431" s="188" t="s">
        <v>139</v>
      </c>
      <c r="E431" s="189" t="s">
        <v>3586</v>
      </c>
      <c r="F431" s="190" t="s">
        <v>3587</v>
      </c>
      <c r="G431" s="191" t="s">
        <v>216</v>
      </c>
      <c r="H431" s="192">
        <v>4.8</v>
      </c>
      <c r="I431" s="193"/>
      <c r="J431" s="194">
        <f>ROUND(I431*H431,2)</f>
        <v>0</v>
      </c>
      <c r="K431" s="190" t="s">
        <v>143</v>
      </c>
      <c r="L431" s="40"/>
      <c r="M431" s="195" t="s">
        <v>19</v>
      </c>
      <c r="N431" s="196" t="s">
        <v>46</v>
      </c>
      <c r="O431" s="65"/>
      <c r="P431" s="197">
        <f>O431*H431</f>
        <v>0</v>
      </c>
      <c r="Q431" s="197">
        <v>0</v>
      </c>
      <c r="R431" s="197">
        <f>Q431*H431</f>
        <v>0</v>
      </c>
      <c r="S431" s="197">
        <v>0</v>
      </c>
      <c r="T431" s="198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99" t="s">
        <v>144</v>
      </c>
      <c r="AT431" s="199" t="s">
        <v>139</v>
      </c>
      <c r="AU431" s="199" t="s">
        <v>85</v>
      </c>
      <c r="AY431" s="18" t="s">
        <v>137</v>
      </c>
      <c r="BE431" s="200">
        <f>IF(N431="základní",J431,0)</f>
        <v>0</v>
      </c>
      <c r="BF431" s="200">
        <f>IF(N431="snížená",J431,0)</f>
        <v>0</v>
      </c>
      <c r="BG431" s="200">
        <f>IF(N431="zákl. přenesená",J431,0)</f>
        <v>0</v>
      </c>
      <c r="BH431" s="200">
        <f>IF(N431="sníž. přenesená",J431,0)</f>
        <v>0</v>
      </c>
      <c r="BI431" s="200">
        <f>IF(N431="nulová",J431,0)</f>
        <v>0</v>
      </c>
      <c r="BJ431" s="18" t="s">
        <v>83</v>
      </c>
      <c r="BK431" s="200">
        <f>ROUND(I431*H431,2)</f>
        <v>0</v>
      </c>
      <c r="BL431" s="18" t="s">
        <v>144</v>
      </c>
      <c r="BM431" s="199" t="s">
        <v>687</v>
      </c>
    </row>
    <row r="432" spans="2:51" s="15" customFormat="1" ht="11.25">
      <c r="B432" s="224"/>
      <c r="C432" s="225"/>
      <c r="D432" s="203" t="s">
        <v>145</v>
      </c>
      <c r="E432" s="226" t="s">
        <v>19</v>
      </c>
      <c r="F432" s="227" t="s">
        <v>1054</v>
      </c>
      <c r="G432" s="225"/>
      <c r="H432" s="226" t="s">
        <v>19</v>
      </c>
      <c r="I432" s="228"/>
      <c r="J432" s="225"/>
      <c r="K432" s="225"/>
      <c r="L432" s="229"/>
      <c r="M432" s="230"/>
      <c r="N432" s="231"/>
      <c r="O432" s="231"/>
      <c r="P432" s="231"/>
      <c r="Q432" s="231"/>
      <c r="R432" s="231"/>
      <c r="S432" s="231"/>
      <c r="T432" s="232"/>
      <c r="AT432" s="233" t="s">
        <v>145</v>
      </c>
      <c r="AU432" s="233" t="s">
        <v>85</v>
      </c>
      <c r="AV432" s="15" t="s">
        <v>83</v>
      </c>
      <c r="AW432" s="15" t="s">
        <v>35</v>
      </c>
      <c r="AX432" s="15" t="s">
        <v>75</v>
      </c>
      <c r="AY432" s="233" t="s">
        <v>137</v>
      </c>
    </row>
    <row r="433" spans="2:51" s="13" customFormat="1" ht="11.25">
      <c r="B433" s="201"/>
      <c r="C433" s="202"/>
      <c r="D433" s="203" t="s">
        <v>145</v>
      </c>
      <c r="E433" s="204" t="s">
        <v>19</v>
      </c>
      <c r="F433" s="205" t="s">
        <v>3588</v>
      </c>
      <c r="G433" s="202"/>
      <c r="H433" s="206">
        <v>1.6</v>
      </c>
      <c r="I433" s="207"/>
      <c r="J433" s="202"/>
      <c r="K433" s="202"/>
      <c r="L433" s="208"/>
      <c r="M433" s="209"/>
      <c r="N433" s="210"/>
      <c r="O433" s="210"/>
      <c r="P433" s="210"/>
      <c r="Q433" s="210"/>
      <c r="R433" s="210"/>
      <c r="S433" s="210"/>
      <c r="T433" s="211"/>
      <c r="AT433" s="212" t="s">
        <v>145</v>
      </c>
      <c r="AU433" s="212" t="s">
        <v>85</v>
      </c>
      <c r="AV433" s="13" t="s">
        <v>85</v>
      </c>
      <c r="AW433" s="13" t="s">
        <v>35</v>
      </c>
      <c r="AX433" s="13" t="s">
        <v>75</v>
      </c>
      <c r="AY433" s="212" t="s">
        <v>137</v>
      </c>
    </row>
    <row r="434" spans="2:51" s="15" customFormat="1" ht="11.25">
      <c r="B434" s="224"/>
      <c r="C434" s="225"/>
      <c r="D434" s="203" t="s">
        <v>145</v>
      </c>
      <c r="E434" s="226" t="s">
        <v>19</v>
      </c>
      <c r="F434" s="227" t="s">
        <v>688</v>
      </c>
      <c r="G434" s="225"/>
      <c r="H434" s="226" t="s">
        <v>19</v>
      </c>
      <c r="I434" s="228"/>
      <c r="J434" s="225"/>
      <c r="K434" s="225"/>
      <c r="L434" s="229"/>
      <c r="M434" s="230"/>
      <c r="N434" s="231"/>
      <c r="O434" s="231"/>
      <c r="P434" s="231"/>
      <c r="Q434" s="231"/>
      <c r="R434" s="231"/>
      <c r="S434" s="231"/>
      <c r="T434" s="232"/>
      <c r="AT434" s="233" t="s">
        <v>145</v>
      </c>
      <c r="AU434" s="233" t="s">
        <v>85</v>
      </c>
      <c r="AV434" s="15" t="s">
        <v>83</v>
      </c>
      <c r="AW434" s="15" t="s">
        <v>35</v>
      </c>
      <c r="AX434" s="15" t="s">
        <v>75</v>
      </c>
      <c r="AY434" s="233" t="s">
        <v>137</v>
      </c>
    </row>
    <row r="435" spans="2:51" s="13" customFormat="1" ht="11.25">
      <c r="B435" s="201"/>
      <c r="C435" s="202"/>
      <c r="D435" s="203" t="s">
        <v>145</v>
      </c>
      <c r="E435" s="204" t="s">
        <v>19</v>
      </c>
      <c r="F435" s="205" t="s">
        <v>3589</v>
      </c>
      <c r="G435" s="202"/>
      <c r="H435" s="206">
        <v>3.2</v>
      </c>
      <c r="I435" s="207"/>
      <c r="J435" s="202"/>
      <c r="K435" s="202"/>
      <c r="L435" s="208"/>
      <c r="M435" s="209"/>
      <c r="N435" s="210"/>
      <c r="O435" s="210"/>
      <c r="P435" s="210"/>
      <c r="Q435" s="210"/>
      <c r="R435" s="210"/>
      <c r="S435" s="210"/>
      <c r="T435" s="211"/>
      <c r="AT435" s="212" t="s">
        <v>145</v>
      </c>
      <c r="AU435" s="212" t="s">
        <v>85</v>
      </c>
      <c r="AV435" s="13" t="s">
        <v>85</v>
      </c>
      <c r="AW435" s="13" t="s">
        <v>35</v>
      </c>
      <c r="AX435" s="13" t="s">
        <v>75</v>
      </c>
      <c r="AY435" s="212" t="s">
        <v>137</v>
      </c>
    </row>
    <row r="436" spans="2:51" s="14" customFormat="1" ht="11.25">
      <c r="B436" s="213"/>
      <c r="C436" s="214"/>
      <c r="D436" s="203" t="s">
        <v>145</v>
      </c>
      <c r="E436" s="215" t="s">
        <v>19</v>
      </c>
      <c r="F436" s="216" t="s">
        <v>147</v>
      </c>
      <c r="G436" s="214"/>
      <c r="H436" s="217">
        <v>4.800000000000001</v>
      </c>
      <c r="I436" s="218"/>
      <c r="J436" s="214"/>
      <c r="K436" s="214"/>
      <c r="L436" s="219"/>
      <c r="M436" s="220"/>
      <c r="N436" s="221"/>
      <c r="O436" s="221"/>
      <c r="P436" s="221"/>
      <c r="Q436" s="221"/>
      <c r="R436" s="221"/>
      <c r="S436" s="221"/>
      <c r="T436" s="222"/>
      <c r="AT436" s="223" t="s">
        <v>145</v>
      </c>
      <c r="AU436" s="223" t="s">
        <v>85</v>
      </c>
      <c r="AV436" s="14" t="s">
        <v>144</v>
      </c>
      <c r="AW436" s="14" t="s">
        <v>35</v>
      </c>
      <c r="AX436" s="14" t="s">
        <v>83</v>
      </c>
      <c r="AY436" s="223" t="s">
        <v>137</v>
      </c>
    </row>
    <row r="437" spans="1:65" s="2" customFormat="1" ht="16.5" customHeight="1">
      <c r="A437" s="35"/>
      <c r="B437" s="36"/>
      <c r="C437" s="188" t="s">
        <v>699</v>
      </c>
      <c r="D437" s="188" t="s">
        <v>139</v>
      </c>
      <c r="E437" s="189" t="s">
        <v>3590</v>
      </c>
      <c r="F437" s="190" t="s">
        <v>3591</v>
      </c>
      <c r="G437" s="191" t="s">
        <v>216</v>
      </c>
      <c r="H437" s="192">
        <v>33.66</v>
      </c>
      <c r="I437" s="193"/>
      <c r="J437" s="194">
        <f>ROUND(I437*H437,2)</f>
        <v>0</v>
      </c>
      <c r="K437" s="190" t="s">
        <v>143</v>
      </c>
      <c r="L437" s="40"/>
      <c r="M437" s="195" t="s">
        <v>19</v>
      </c>
      <c r="N437" s="196" t="s">
        <v>46</v>
      </c>
      <c r="O437" s="65"/>
      <c r="P437" s="197">
        <f>O437*H437</f>
        <v>0</v>
      </c>
      <c r="Q437" s="197">
        <v>0</v>
      </c>
      <c r="R437" s="197">
        <f>Q437*H437</f>
        <v>0</v>
      </c>
      <c r="S437" s="197">
        <v>0</v>
      </c>
      <c r="T437" s="198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199" t="s">
        <v>144</v>
      </c>
      <c r="AT437" s="199" t="s">
        <v>139</v>
      </c>
      <c r="AU437" s="199" t="s">
        <v>85</v>
      </c>
      <c r="AY437" s="18" t="s">
        <v>137</v>
      </c>
      <c r="BE437" s="200">
        <f>IF(N437="základní",J437,0)</f>
        <v>0</v>
      </c>
      <c r="BF437" s="200">
        <f>IF(N437="snížená",J437,0)</f>
        <v>0</v>
      </c>
      <c r="BG437" s="200">
        <f>IF(N437="zákl. přenesená",J437,0)</f>
        <v>0</v>
      </c>
      <c r="BH437" s="200">
        <f>IF(N437="sníž. přenesená",J437,0)</f>
        <v>0</v>
      </c>
      <c r="BI437" s="200">
        <f>IF(N437="nulová",J437,0)</f>
        <v>0</v>
      </c>
      <c r="BJ437" s="18" t="s">
        <v>83</v>
      </c>
      <c r="BK437" s="200">
        <f>ROUND(I437*H437,2)</f>
        <v>0</v>
      </c>
      <c r="BL437" s="18" t="s">
        <v>144</v>
      </c>
      <c r="BM437" s="199" t="s">
        <v>702</v>
      </c>
    </row>
    <row r="438" spans="2:51" s="15" customFormat="1" ht="11.25">
      <c r="B438" s="224"/>
      <c r="C438" s="225"/>
      <c r="D438" s="203" t="s">
        <v>145</v>
      </c>
      <c r="E438" s="226" t="s">
        <v>19</v>
      </c>
      <c r="F438" s="227" t="s">
        <v>688</v>
      </c>
      <c r="G438" s="225"/>
      <c r="H438" s="226" t="s">
        <v>19</v>
      </c>
      <c r="I438" s="228"/>
      <c r="J438" s="225"/>
      <c r="K438" s="225"/>
      <c r="L438" s="229"/>
      <c r="M438" s="230"/>
      <c r="N438" s="231"/>
      <c r="O438" s="231"/>
      <c r="P438" s="231"/>
      <c r="Q438" s="231"/>
      <c r="R438" s="231"/>
      <c r="S438" s="231"/>
      <c r="T438" s="232"/>
      <c r="AT438" s="233" t="s">
        <v>145</v>
      </c>
      <c r="AU438" s="233" t="s">
        <v>85</v>
      </c>
      <c r="AV438" s="15" t="s">
        <v>83</v>
      </c>
      <c r="AW438" s="15" t="s">
        <v>35</v>
      </c>
      <c r="AX438" s="15" t="s">
        <v>75</v>
      </c>
      <c r="AY438" s="233" t="s">
        <v>137</v>
      </c>
    </row>
    <row r="439" spans="2:51" s="13" customFormat="1" ht="11.25">
      <c r="B439" s="201"/>
      <c r="C439" s="202"/>
      <c r="D439" s="203" t="s">
        <v>145</v>
      </c>
      <c r="E439" s="204" t="s">
        <v>19</v>
      </c>
      <c r="F439" s="205" t="s">
        <v>3430</v>
      </c>
      <c r="G439" s="202"/>
      <c r="H439" s="206">
        <v>6.3</v>
      </c>
      <c r="I439" s="207"/>
      <c r="J439" s="202"/>
      <c r="K439" s="202"/>
      <c r="L439" s="208"/>
      <c r="M439" s="209"/>
      <c r="N439" s="210"/>
      <c r="O439" s="210"/>
      <c r="P439" s="210"/>
      <c r="Q439" s="210"/>
      <c r="R439" s="210"/>
      <c r="S439" s="210"/>
      <c r="T439" s="211"/>
      <c r="AT439" s="212" t="s">
        <v>145</v>
      </c>
      <c r="AU439" s="212" t="s">
        <v>85</v>
      </c>
      <c r="AV439" s="13" t="s">
        <v>85</v>
      </c>
      <c r="AW439" s="13" t="s">
        <v>35</v>
      </c>
      <c r="AX439" s="13" t="s">
        <v>75</v>
      </c>
      <c r="AY439" s="212" t="s">
        <v>137</v>
      </c>
    </row>
    <row r="440" spans="2:51" s="15" customFormat="1" ht="11.25">
      <c r="B440" s="224"/>
      <c r="C440" s="225"/>
      <c r="D440" s="203" t="s">
        <v>145</v>
      </c>
      <c r="E440" s="226" t="s">
        <v>19</v>
      </c>
      <c r="F440" s="227" t="s">
        <v>695</v>
      </c>
      <c r="G440" s="225"/>
      <c r="H440" s="226" t="s">
        <v>19</v>
      </c>
      <c r="I440" s="228"/>
      <c r="J440" s="225"/>
      <c r="K440" s="225"/>
      <c r="L440" s="229"/>
      <c r="M440" s="230"/>
      <c r="N440" s="231"/>
      <c r="O440" s="231"/>
      <c r="P440" s="231"/>
      <c r="Q440" s="231"/>
      <c r="R440" s="231"/>
      <c r="S440" s="231"/>
      <c r="T440" s="232"/>
      <c r="AT440" s="233" t="s">
        <v>145</v>
      </c>
      <c r="AU440" s="233" t="s">
        <v>85</v>
      </c>
      <c r="AV440" s="15" t="s">
        <v>83</v>
      </c>
      <c r="AW440" s="15" t="s">
        <v>35</v>
      </c>
      <c r="AX440" s="15" t="s">
        <v>75</v>
      </c>
      <c r="AY440" s="233" t="s">
        <v>137</v>
      </c>
    </row>
    <row r="441" spans="2:51" s="13" customFormat="1" ht="11.25">
      <c r="B441" s="201"/>
      <c r="C441" s="202"/>
      <c r="D441" s="203" t="s">
        <v>145</v>
      </c>
      <c r="E441" s="204" t="s">
        <v>19</v>
      </c>
      <c r="F441" s="205" t="s">
        <v>3435</v>
      </c>
      <c r="G441" s="202"/>
      <c r="H441" s="206">
        <v>13.68</v>
      </c>
      <c r="I441" s="207"/>
      <c r="J441" s="202"/>
      <c r="K441" s="202"/>
      <c r="L441" s="208"/>
      <c r="M441" s="209"/>
      <c r="N441" s="210"/>
      <c r="O441" s="210"/>
      <c r="P441" s="210"/>
      <c r="Q441" s="210"/>
      <c r="R441" s="210"/>
      <c r="S441" s="210"/>
      <c r="T441" s="211"/>
      <c r="AT441" s="212" t="s">
        <v>145</v>
      </c>
      <c r="AU441" s="212" t="s">
        <v>85</v>
      </c>
      <c r="AV441" s="13" t="s">
        <v>85</v>
      </c>
      <c r="AW441" s="13" t="s">
        <v>35</v>
      </c>
      <c r="AX441" s="13" t="s">
        <v>75</v>
      </c>
      <c r="AY441" s="212" t="s">
        <v>137</v>
      </c>
    </row>
    <row r="442" spans="2:51" s="15" customFormat="1" ht="11.25">
      <c r="B442" s="224"/>
      <c r="C442" s="225"/>
      <c r="D442" s="203" t="s">
        <v>145</v>
      </c>
      <c r="E442" s="226" t="s">
        <v>19</v>
      </c>
      <c r="F442" s="227" t="s">
        <v>1058</v>
      </c>
      <c r="G442" s="225"/>
      <c r="H442" s="226" t="s">
        <v>19</v>
      </c>
      <c r="I442" s="228"/>
      <c r="J442" s="225"/>
      <c r="K442" s="225"/>
      <c r="L442" s="229"/>
      <c r="M442" s="230"/>
      <c r="N442" s="231"/>
      <c r="O442" s="231"/>
      <c r="P442" s="231"/>
      <c r="Q442" s="231"/>
      <c r="R442" s="231"/>
      <c r="S442" s="231"/>
      <c r="T442" s="232"/>
      <c r="AT442" s="233" t="s">
        <v>145</v>
      </c>
      <c r="AU442" s="233" t="s">
        <v>85</v>
      </c>
      <c r="AV442" s="15" t="s">
        <v>83</v>
      </c>
      <c r="AW442" s="15" t="s">
        <v>35</v>
      </c>
      <c r="AX442" s="15" t="s">
        <v>75</v>
      </c>
      <c r="AY442" s="233" t="s">
        <v>137</v>
      </c>
    </row>
    <row r="443" spans="2:51" s="13" customFormat="1" ht="11.25">
      <c r="B443" s="201"/>
      <c r="C443" s="202"/>
      <c r="D443" s="203" t="s">
        <v>145</v>
      </c>
      <c r="E443" s="204" t="s">
        <v>19</v>
      </c>
      <c r="F443" s="205" t="s">
        <v>3435</v>
      </c>
      <c r="G443" s="202"/>
      <c r="H443" s="206">
        <v>13.68</v>
      </c>
      <c r="I443" s="207"/>
      <c r="J443" s="202"/>
      <c r="K443" s="202"/>
      <c r="L443" s="208"/>
      <c r="M443" s="209"/>
      <c r="N443" s="210"/>
      <c r="O443" s="210"/>
      <c r="P443" s="210"/>
      <c r="Q443" s="210"/>
      <c r="R443" s="210"/>
      <c r="S443" s="210"/>
      <c r="T443" s="211"/>
      <c r="AT443" s="212" t="s">
        <v>145</v>
      </c>
      <c r="AU443" s="212" t="s">
        <v>85</v>
      </c>
      <c r="AV443" s="13" t="s">
        <v>85</v>
      </c>
      <c r="AW443" s="13" t="s">
        <v>35</v>
      </c>
      <c r="AX443" s="13" t="s">
        <v>75</v>
      </c>
      <c r="AY443" s="212" t="s">
        <v>137</v>
      </c>
    </row>
    <row r="444" spans="2:51" s="14" customFormat="1" ht="11.25">
      <c r="B444" s="213"/>
      <c r="C444" s="214"/>
      <c r="D444" s="203" t="s">
        <v>145</v>
      </c>
      <c r="E444" s="215" t="s">
        <v>19</v>
      </c>
      <c r="F444" s="216" t="s">
        <v>147</v>
      </c>
      <c r="G444" s="214"/>
      <c r="H444" s="217">
        <v>33.66</v>
      </c>
      <c r="I444" s="218"/>
      <c r="J444" s="214"/>
      <c r="K444" s="214"/>
      <c r="L444" s="219"/>
      <c r="M444" s="220"/>
      <c r="N444" s="221"/>
      <c r="O444" s="221"/>
      <c r="P444" s="221"/>
      <c r="Q444" s="221"/>
      <c r="R444" s="221"/>
      <c r="S444" s="221"/>
      <c r="T444" s="222"/>
      <c r="AT444" s="223" t="s">
        <v>145</v>
      </c>
      <c r="AU444" s="223" t="s">
        <v>85</v>
      </c>
      <c r="AV444" s="14" t="s">
        <v>144</v>
      </c>
      <c r="AW444" s="14" t="s">
        <v>35</v>
      </c>
      <c r="AX444" s="14" t="s">
        <v>83</v>
      </c>
      <c r="AY444" s="223" t="s">
        <v>137</v>
      </c>
    </row>
    <row r="445" spans="1:65" s="2" customFormat="1" ht="16.5" customHeight="1">
      <c r="A445" s="35"/>
      <c r="B445" s="36"/>
      <c r="C445" s="188" t="s">
        <v>297</v>
      </c>
      <c r="D445" s="188" t="s">
        <v>139</v>
      </c>
      <c r="E445" s="189" t="s">
        <v>3592</v>
      </c>
      <c r="F445" s="190" t="s">
        <v>3593</v>
      </c>
      <c r="G445" s="191" t="s">
        <v>216</v>
      </c>
      <c r="H445" s="192">
        <v>7.56</v>
      </c>
      <c r="I445" s="193"/>
      <c r="J445" s="194">
        <f>ROUND(I445*H445,2)</f>
        <v>0</v>
      </c>
      <c r="K445" s="190" t="s">
        <v>143</v>
      </c>
      <c r="L445" s="40"/>
      <c r="M445" s="195" t="s">
        <v>19</v>
      </c>
      <c r="N445" s="196" t="s">
        <v>46</v>
      </c>
      <c r="O445" s="65"/>
      <c r="P445" s="197">
        <f>O445*H445</f>
        <v>0</v>
      </c>
      <c r="Q445" s="197">
        <v>0</v>
      </c>
      <c r="R445" s="197">
        <f>Q445*H445</f>
        <v>0</v>
      </c>
      <c r="S445" s="197">
        <v>0</v>
      </c>
      <c r="T445" s="198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199" t="s">
        <v>144</v>
      </c>
      <c r="AT445" s="199" t="s">
        <v>139</v>
      </c>
      <c r="AU445" s="199" t="s">
        <v>85</v>
      </c>
      <c r="AY445" s="18" t="s">
        <v>137</v>
      </c>
      <c r="BE445" s="200">
        <f>IF(N445="základní",J445,0)</f>
        <v>0</v>
      </c>
      <c r="BF445" s="200">
        <f>IF(N445="snížená",J445,0)</f>
        <v>0</v>
      </c>
      <c r="BG445" s="200">
        <f>IF(N445="zákl. přenesená",J445,0)</f>
        <v>0</v>
      </c>
      <c r="BH445" s="200">
        <f>IF(N445="sníž. přenesená",J445,0)</f>
        <v>0</v>
      </c>
      <c r="BI445" s="200">
        <f>IF(N445="nulová",J445,0)</f>
        <v>0</v>
      </c>
      <c r="BJ445" s="18" t="s">
        <v>83</v>
      </c>
      <c r="BK445" s="200">
        <f>ROUND(I445*H445,2)</f>
        <v>0</v>
      </c>
      <c r="BL445" s="18" t="s">
        <v>144</v>
      </c>
      <c r="BM445" s="199" t="s">
        <v>708</v>
      </c>
    </row>
    <row r="446" spans="2:51" s="15" customFormat="1" ht="11.25">
      <c r="B446" s="224"/>
      <c r="C446" s="225"/>
      <c r="D446" s="203" t="s">
        <v>145</v>
      </c>
      <c r="E446" s="226" t="s">
        <v>19</v>
      </c>
      <c r="F446" s="227" t="s">
        <v>688</v>
      </c>
      <c r="G446" s="225"/>
      <c r="H446" s="226" t="s">
        <v>19</v>
      </c>
      <c r="I446" s="228"/>
      <c r="J446" s="225"/>
      <c r="K446" s="225"/>
      <c r="L446" s="229"/>
      <c r="M446" s="230"/>
      <c r="N446" s="231"/>
      <c r="O446" s="231"/>
      <c r="P446" s="231"/>
      <c r="Q446" s="231"/>
      <c r="R446" s="231"/>
      <c r="S446" s="231"/>
      <c r="T446" s="232"/>
      <c r="AT446" s="233" t="s">
        <v>145</v>
      </c>
      <c r="AU446" s="233" t="s">
        <v>85</v>
      </c>
      <c r="AV446" s="15" t="s">
        <v>83</v>
      </c>
      <c r="AW446" s="15" t="s">
        <v>35</v>
      </c>
      <c r="AX446" s="15" t="s">
        <v>75</v>
      </c>
      <c r="AY446" s="233" t="s">
        <v>137</v>
      </c>
    </row>
    <row r="447" spans="2:51" s="13" customFormat="1" ht="11.25">
      <c r="B447" s="201"/>
      <c r="C447" s="202"/>
      <c r="D447" s="203" t="s">
        <v>145</v>
      </c>
      <c r="E447" s="204" t="s">
        <v>19</v>
      </c>
      <c r="F447" s="205" t="s">
        <v>3594</v>
      </c>
      <c r="G447" s="202"/>
      <c r="H447" s="206">
        <v>7.56</v>
      </c>
      <c r="I447" s="207"/>
      <c r="J447" s="202"/>
      <c r="K447" s="202"/>
      <c r="L447" s="208"/>
      <c r="M447" s="209"/>
      <c r="N447" s="210"/>
      <c r="O447" s="210"/>
      <c r="P447" s="210"/>
      <c r="Q447" s="210"/>
      <c r="R447" s="210"/>
      <c r="S447" s="210"/>
      <c r="T447" s="211"/>
      <c r="AT447" s="212" t="s">
        <v>145</v>
      </c>
      <c r="AU447" s="212" t="s">
        <v>85</v>
      </c>
      <c r="AV447" s="13" t="s">
        <v>85</v>
      </c>
      <c r="AW447" s="13" t="s">
        <v>35</v>
      </c>
      <c r="AX447" s="13" t="s">
        <v>75</v>
      </c>
      <c r="AY447" s="212" t="s">
        <v>137</v>
      </c>
    </row>
    <row r="448" spans="2:51" s="14" customFormat="1" ht="11.25">
      <c r="B448" s="213"/>
      <c r="C448" s="214"/>
      <c r="D448" s="203" t="s">
        <v>145</v>
      </c>
      <c r="E448" s="215" t="s">
        <v>19</v>
      </c>
      <c r="F448" s="216" t="s">
        <v>147</v>
      </c>
      <c r="G448" s="214"/>
      <c r="H448" s="217">
        <v>7.56</v>
      </c>
      <c r="I448" s="218"/>
      <c r="J448" s="214"/>
      <c r="K448" s="214"/>
      <c r="L448" s="219"/>
      <c r="M448" s="220"/>
      <c r="N448" s="221"/>
      <c r="O448" s="221"/>
      <c r="P448" s="221"/>
      <c r="Q448" s="221"/>
      <c r="R448" s="221"/>
      <c r="S448" s="221"/>
      <c r="T448" s="222"/>
      <c r="AT448" s="223" t="s">
        <v>145</v>
      </c>
      <c r="AU448" s="223" t="s">
        <v>85</v>
      </c>
      <c r="AV448" s="14" t="s">
        <v>144</v>
      </c>
      <c r="AW448" s="14" t="s">
        <v>35</v>
      </c>
      <c r="AX448" s="14" t="s">
        <v>83</v>
      </c>
      <c r="AY448" s="223" t="s">
        <v>137</v>
      </c>
    </row>
    <row r="449" spans="1:65" s="2" customFormat="1" ht="21.75" customHeight="1">
      <c r="A449" s="35"/>
      <c r="B449" s="36"/>
      <c r="C449" s="188" t="s">
        <v>713</v>
      </c>
      <c r="D449" s="188" t="s">
        <v>139</v>
      </c>
      <c r="E449" s="189" t="s">
        <v>3595</v>
      </c>
      <c r="F449" s="190" t="s">
        <v>3596</v>
      </c>
      <c r="G449" s="191" t="s">
        <v>142</v>
      </c>
      <c r="H449" s="192">
        <v>1.024</v>
      </c>
      <c r="I449" s="193"/>
      <c r="J449" s="194">
        <f>ROUND(I449*H449,2)</f>
        <v>0</v>
      </c>
      <c r="K449" s="190" t="s">
        <v>143</v>
      </c>
      <c r="L449" s="40"/>
      <c r="M449" s="195" t="s">
        <v>19</v>
      </c>
      <c r="N449" s="196" t="s">
        <v>46</v>
      </c>
      <c r="O449" s="65"/>
      <c r="P449" s="197">
        <f>O449*H449</f>
        <v>0</v>
      </c>
      <c r="Q449" s="197">
        <v>0</v>
      </c>
      <c r="R449" s="197">
        <f>Q449*H449</f>
        <v>0</v>
      </c>
      <c r="S449" s="197">
        <v>0</v>
      </c>
      <c r="T449" s="198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199" t="s">
        <v>144</v>
      </c>
      <c r="AT449" s="199" t="s">
        <v>139</v>
      </c>
      <c r="AU449" s="199" t="s">
        <v>85</v>
      </c>
      <c r="AY449" s="18" t="s">
        <v>137</v>
      </c>
      <c r="BE449" s="200">
        <f>IF(N449="základní",J449,0)</f>
        <v>0</v>
      </c>
      <c r="BF449" s="200">
        <f>IF(N449="snížená",J449,0)</f>
        <v>0</v>
      </c>
      <c r="BG449" s="200">
        <f>IF(N449="zákl. přenesená",J449,0)</f>
        <v>0</v>
      </c>
      <c r="BH449" s="200">
        <f>IF(N449="sníž. přenesená",J449,0)</f>
        <v>0</v>
      </c>
      <c r="BI449" s="200">
        <f>IF(N449="nulová",J449,0)</f>
        <v>0</v>
      </c>
      <c r="BJ449" s="18" t="s">
        <v>83</v>
      </c>
      <c r="BK449" s="200">
        <f>ROUND(I449*H449,2)</f>
        <v>0</v>
      </c>
      <c r="BL449" s="18" t="s">
        <v>144</v>
      </c>
      <c r="BM449" s="199" t="s">
        <v>716</v>
      </c>
    </row>
    <row r="450" spans="2:51" s="15" customFormat="1" ht="11.25">
      <c r="B450" s="224"/>
      <c r="C450" s="225"/>
      <c r="D450" s="203" t="s">
        <v>145</v>
      </c>
      <c r="E450" s="226" t="s">
        <v>19</v>
      </c>
      <c r="F450" s="227" t="s">
        <v>3597</v>
      </c>
      <c r="G450" s="225"/>
      <c r="H450" s="226" t="s">
        <v>19</v>
      </c>
      <c r="I450" s="228"/>
      <c r="J450" s="225"/>
      <c r="K450" s="225"/>
      <c r="L450" s="229"/>
      <c r="M450" s="230"/>
      <c r="N450" s="231"/>
      <c r="O450" s="231"/>
      <c r="P450" s="231"/>
      <c r="Q450" s="231"/>
      <c r="R450" s="231"/>
      <c r="S450" s="231"/>
      <c r="T450" s="232"/>
      <c r="AT450" s="233" t="s">
        <v>145</v>
      </c>
      <c r="AU450" s="233" t="s">
        <v>85</v>
      </c>
      <c r="AV450" s="15" t="s">
        <v>83</v>
      </c>
      <c r="AW450" s="15" t="s">
        <v>35</v>
      </c>
      <c r="AX450" s="15" t="s">
        <v>75</v>
      </c>
      <c r="AY450" s="233" t="s">
        <v>137</v>
      </c>
    </row>
    <row r="451" spans="2:51" s="13" customFormat="1" ht="11.25">
      <c r="B451" s="201"/>
      <c r="C451" s="202"/>
      <c r="D451" s="203" t="s">
        <v>145</v>
      </c>
      <c r="E451" s="204" t="s">
        <v>19</v>
      </c>
      <c r="F451" s="205" t="s">
        <v>3598</v>
      </c>
      <c r="G451" s="202"/>
      <c r="H451" s="206">
        <v>1.024</v>
      </c>
      <c r="I451" s="207"/>
      <c r="J451" s="202"/>
      <c r="K451" s="202"/>
      <c r="L451" s="208"/>
      <c r="M451" s="209"/>
      <c r="N451" s="210"/>
      <c r="O451" s="210"/>
      <c r="P451" s="210"/>
      <c r="Q451" s="210"/>
      <c r="R451" s="210"/>
      <c r="S451" s="210"/>
      <c r="T451" s="211"/>
      <c r="AT451" s="212" t="s">
        <v>145</v>
      </c>
      <c r="AU451" s="212" t="s">
        <v>85</v>
      </c>
      <c r="AV451" s="13" t="s">
        <v>85</v>
      </c>
      <c r="AW451" s="13" t="s">
        <v>35</v>
      </c>
      <c r="AX451" s="13" t="s">
        <v>75</v>
      </c>
      <c r="AY451" s="212" t="s">
        <v>137</v>
      </c>
    </row>
    <row r="452" spans="2:51" s="14" customFormat="1" ht="11.25">
      <c r="B452" s="213"/>
      <c r="C452" s="214"/>
      <c r="D452" s="203" t="s">
        <v>145</v>
      </c>
      <c r="E452" s="215" t="s">
        <v>19</v>
      </c>
      <c r="F452" s="216" t="s">
        <v>147</v>
      </c>
      <c r="G452" s="214"/>
      <c r="H452" s="217">
        <v>1.024</v>
      </c>
      <c r="I452" s="218"/>
      <c r="J452" s="214"/>
      <c r="K452" s="214"/>
      <c r="L452" s="219"/>
      <c r="M452" s="220"/>
      <c r="N452" s="221"/>
      <c r="O452" s="221"/>
      <c r="P452" s="221"/>
      <c r="Q452" s="221"/>
      <c r="R452" s="221"/>
      <c r="S452" s="221"/>
      <c r="T452" s="222"/>
      <c r="AT452" s="223" t="s">
        <v>145</v>
      </c>
      <c r="AU452" s="223" t="s">
        <v>85</v>
      </c>
      <c r="AV452" s="14" t="s">
        <v>144</v>
      </c>
      <c r="AW452" s="14" t="s">
        <v>35</v>
      </c>
      <c r="AX452" s="14" t="s">
        <v>83</v>
      </c>
      <c r="AY452" s="223" t="s">
        <v>137</v>
      </c>
    </row>
    <row r="453" spans="1:65" s="2" customFormat="1" ht="21.75" customHeight="1">
      <c r="A453" s="35"/>
      <c r="B453" s="36"/>
      <c r="C453" s="188" t="s">
        <v>300</v>
      </c>
      <c r="D453" s="188" t="s">
        <v>139</v>
      </c>
      <c r="E453" s="189" t="s">
        <v>3599</v>
      </c>
      <c r="F453" s="190" t="s">
        <v>3600</v>
      </c>
      <c r="G453" s="191" t="s">
        <v>216</v>
      </c>
      <c r="H453" s="192">
        <v>0.615</v>
      </c>
      <c r="I453" s="193"/>
      <c r="J453" s="194">
        <f>ROUND(I453*H453,2)</f>
        <v>0</v>
      </c>
      <c r="K453" s="190" t="s">
        <v>143</v>
      </c>
      <c r="L453" s="40"/>
      <c r="M453" s="195" t="s">
        <v>19</v>
      </c>
      <c r="N453" s="196" t="s">
        <v>46</v>
      </c>
      <c r="O453" s="65"/>
      <c r="P453" s="197">
        <f>O453*H453</f>
        <v>0</v>
      </c>
      <c r="Q453" s="197">
        <v>0</v>
      </c>
      <c r="R453" s="197">
        <f>Q453*H453</f>
        <v>0</v>
      </c>
      <c r="S453" s="197">
        <v>0</v>
      </c>
      <c r="T453" s="198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199" t="s">
        <v>144</v>
      </c>
      <c r="AT453" s="199" t="s">
        <v>139</v>
      </c>
      <c r="AU453" s="199" t="s">
        <v>85</v>
      </c>
      <c r="AY453" s="18" t="s">
        <v>137</v>
      </c>
      <c r="BE453" s="200">
        <f>IF(N453="základní",J453,0)</f>
        <v>0</v>
      </c>
      <c r="BF453" s="200">
        <f>IF(N453="snížená",J453,0)</f>
        <v>0</v>
      </c>
      <c r="BG453" s="200">
        <f>IF(N453="zákl. přenesená",J453,0)</f>
        <v>0</v>
      </c>
      <c r="BH453" s="200">
        <f>IF(N453="sníž. přenesená",J453,0)</f>
        <v>0</v>
      </c>
      <c r="BI453" s="200">
        <f>IF(N453="nulová",J453,0)</f>
        <v>0</v>
      </c>
      <c r="BJ453" s="18" t="s">
        <v>83</v>
      </c>
      <c r="BK453" s="200">
        <f>ROUND(I453*H453,2)</f>
        <v>0</v>
      </c>
      <c r="BL453" s="18" t="s">
        <v>144</v>
      </c>
      <c r="BM453" s="199" t="s">
        <v>721</v>
      </c>
    </row>
    <row r="454" spans="2:51" s="15" customFormat="1" ht="11.25">
      <c r="B454" s="224"/>
      <c r="C454" s="225"/>
      <c r="D454" s="203" t="s">
        <v>145</v>
      </c>
      <c r="E454" s="226" t="s">
        <v>19</v>
      </c>
      <c r="F454" s="227" t="s">
        <v>688</v>
      </c>
      <c r="G454" s="225"/>
      <c r="H454" s="226" t="s">
        <v>19</v>
      </c>
      <c r="I454" s="228"/>
      <c r="J454" s="225"/>
      <c r="K454" s="225"/>
      <c r="L454" s="229"/>
      <c r="M454" s="230"/>
      <c r="N454" s="231"/>
      <c r="O454" s="231"/>
      <c r="P454" s="231"/>
      <c r="Q454" s="231"/>
      <c r="R454" s="231"/>
      <c r="S454" s="231"/>
      <c r="T454" s="232"/>
      <c r="AT454" s="233" t="s">
        <v>145</v>
      </c>
      <c r="AU454" s="233" t="s">
        <v>85</v>
      </c>
      <c r="AV454" s="15" t="s">
        <v>83</v>
      </c>
      <c r="AW454" s="15" t="s">
        <v>35</v>
      </c>
      <c r="AX454" s="15" t="s">
        <v>75</v>
      </c>
      <c r="AY454" s="233" t="s">
        <v>137</v>
      </c>
    </row>
    <row r="455" spans="2:51" s="13" customFormat="1" ht="11.25">
      <c r="B455" s="201"/>
      <c r="C455" s="202"/>
      <c r="D455" s="203" t="s">
        <v>145</v>
      </c>
      <c r="E455" s="204" t="s">
        <v>19</v>
      </c>
      <c r="F455" s="205" t="s">
        <v>3601</v>
      </c>
      <c r="G455" s="202"/>
      <c r="H455" s="206">
        <v>0.615</v>
      </c>
      <c r="I455" s="207"/>
      <c r="J455" s="202"/>
      <c r="K455" s="202"/>
      <c r="L455" s="208"/>
      <c r="M455" s="209"/>
      <c r="N455" s="210"/>
      <c r="O455" s="210"/>
      <c r="P455" s="210"/>
      <c r="Q455" s="210"/>
      <c r="R455" s="210"/>
      <c r="S455" s="210"/>
      <c r="T455" s="211"/>
      <c r="AT455" s="212" t="s">
        <v>145</v>
      </c>
      <c r="AU455" s="212" t="s">
        <v>85</v>
      </c>
      <c r="AV455" s="13" t="s">
        <v>85</v>
      </c>
      <c r="AW455" s="13" t="s">
        <v>35</v>
      </c>
      <c r="AX455" s="13" t="s">
        <v>75</v>
      </c>
      <c r="AY455" s="212" t="s">
        <v>137</v>
      </c>
    </row>
    <row r="456" spans="2:51" s="14" customFormat="1" ht="11.25">
      <c r="B456" s="213"/>
      <c r="C456" s="214"/>
      <c r="D456" s="203" t="s">
        <v>145</v>
      </c>
      <c r="E456" s="215" t="s">
        <v>19</v>
      </c>
      <c r="F456" s="216" t="s">
        <v>147</v>
      </c>
      <c r="G456" s="214"/>
      <c r="H456" s="217">
        <v>0.615</v>
      </c>
      <c r="I456" s="218"/>
      <c r="J456" s="214"/>
      <c r="K456" s="214"/>
      <c r="L456" s="219"/>
      <c r="M456" s="220"/>
      <c r="N456" s="221"/>
      <c r="O456" s="221"/>
      <c r="P456" s="221"/>
      <c r="Q456" s="221"/>
      <c r="R456" s="221"/>
      <c r="S456" s="221"/>
      <c r="T456" s="222"/>
      <c r="AT456" s="223" t="s">
        <v>145</v>
      </c>
      <c r="AU456" s="223" t="s">
        <v>85</v>
      </c>
      <c r="AV456" s="14" t="s">
        <v>144</v>
      </c>
      <c r="AW456" s="14" t="s">
        <v>35</v>
      </c>
      <c r="AX456" s="14" t="s">
        <v>83</v>
      </c>
      <c r="AY456" s="223" t="s">
        <v>137</v>
      </c>
    </row>
    <row r="457" spans="1:65" s="2" customFormat="1" ht="21.75" customHeight="1">
      <c r="A457" s="35"/>
      <c r="B457" s="36"/>
      <c r="C457" s="188" t="s">
        <v>723</v>
      </c>
      <c r="D457" s="188" t="s">
        <v>139</v>
      </c>
      <c r="E457" s="189" t="s">
        <v>3602</v>
      </c>
      <c r="F457" s="190" t="s">
        <v>3603</v>
      </c>
      <c r="G457" s="191" t="s">
        <v>224</v>
      </c>
      <c r="H457" s="192">
        <v>7.83</v>
      </c>
      <c r="I457" s="193"/>
      <c r="J457" s="194">
        <f>ROUND(I457*H457,2)</f>
        <v>0</v>
      </c>
      <c r="K457" s="190" t="s">
        <v>143</v>
      </c>
      <c r="L457" s="40"/>
      <c r="M457" s="195" t="s">
        <v>19</v>
      </c>
      <c r="N457" s="196" t="s">
        <v>46</v>
      </c>
      <c r="O457" s="65"/>
      <c r="P457" s="197">
        <f>O457*H457</f>
        <v>0</v>
      </c>
      <c r="Q457" s="197">
        <v>0</v>
      </c>
      <c r="R457" s="197">
        <f>Q457*H457</f>
        <v>0</v>
      </c>
      <c r="S457" s="197">
        <v>0</v>
      </c>
      <c r="T457" s="198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99" t="s">
        <v>144</v>
      </c>
      <c r="AT457" s="199" t="s">
        <v>139</v>
      </c>
      <c r="AU457" s="199" t="s">
        <v>85</v>
      </c>
      <c r="AY457" s="18" t="s">
        <v>137</v>
      </c>
      <c r="BE457" s="200">
        <f>IF(N457="základní",J457,0)</f>
        <v>0</v>
      </c>
      <c r="BF457" s="200">
        <f>IF(N457="snížená",J457,0)</f>
        <v>0</v>
      </c>
      <c r="BG457" s="200">
        <f>IF(N457="zákl. přenesená",J457,0)</f>
        <v>0</v>
      </c>
      <c r="BH457" s="200">
        <f>IF(N457="sníž. přenesená",J457,0)</f>
        <v>0</v>
      </c>
      <c r="BI457" s="200">
        <f>IF(N457="nulová",J457,0)</f>
        <v>0</v>
      </c>
      <c r="BJ457" s="18" t="s">
        <v>83</v>
      </c>
      <c r="BK457" s="200">
        <f>ROUND(I457*H457,2)</f>
        <v>0</v>
      </c>
      <c r="BL457" s="18" t="s">
        <v>144</v>
      </c>
      <c r="BM457" s="199" t="s">
        <v>726</v>
      </c>
    </row>
    <row r="458" spans="2:51" s="15" customFormat="1" ht="11.25">
      <c r="B458" s="224"/>
      <c r="C458" s="225"/>
      <c r="D458" s="203" t="s">
        <v>145</v>
      </c>
      <c r="E458" s="226" t="s">
        <v>19</v>
      </c>
      <c r="F458" s="227" t="s">
        <v>1054</v>
      </c>
      <c r="G458" s="225"/>
      <c r="H458" s="226" t="s">
        <v>19</v>
      </c>
      <c r="I458" s="228"/>
      <c r="J458" s="225"/>
      <c r="K458" s="225"/>
      <c r="L458" s="229"/>
      <c r="M458" s="230"/>
      <c r="N458" s="231"/>
      <c r="O458" s="231"/>
      <c r="P458" s="231"/>
      <c r="Q458" s="231"/>
      <c r="R458" s="231"/>
      <c r="S458" s="231"/>
      <c r="T458" s="232"/>
      <c r="AT458" s="233" t="s">
        <v>145</v>
      </c>
      <c r="AU458" s="233" t="s">
        <v>85</v>
      </c>
      <c r="AV458" s="15" t="s">
        <v>83</v>
      </c>
      <c r="AW458" s="15" t="s">
        <v>35</v>
      </c>
      <c r="AX458" s="15" t="s">
        <v>75</v>
      </c>
      <c r="AY458" s="233" t="s">
        <v>137</v>
      </c>
    </row>
    <row r="459" spans="2:51" s="13" customFormat="1" ht="11.25">
      <c r="B459" s="201"/>
      <c r="C459" s="202"/>
      <c r="D459" s="203" t="s">
        <v>145</v>
      </c>
      <c r="E459" s="204" t="s">
        <v>19</v>
      </c>
      <c r="F459" s="205" t="s">
        <v>3604</v>
      </c>
      <c r="G459" s="202"/>
      <c r="H459" s="206">
        <v>7.83</v>
      </c>
      <c r="I459" s="207"/>
      <c r="J459" s="202"/>
      <c r="K459" s="202"/>
      <c r="L459" s="208"/>
      <c r="M459" s="209"/>
      <c r="N459" s="210"/>
      <c r="O459" s="210"/>
      <c r="P459" s="210"/>
      <c r="Q459" s="210"/>
      <c r="R459" s="210"/>
      <c r="S459" s="210"/>
      <c r="T459" s="211"/>
      <c r="AT459" s="212" t="s">
        <v>145</v>
      </c>
      <c r="AU459" s="212" t="s">
        <v>85</v>
      </c>
      <c r="AV459" s="13" t="s">
        <v>85</v>
      </c>
      <c r="AW459" s="13" t="s">
        <v>35</v>
      </c>
      <c r="AX459" s="13" t="s">
        <v>75</v>
      </c>
      <c r="AY459" s="212" t="s">
        <v>137</v>
      </c>
    </row>
    <row r="460" spans="2:51" s="14" customFormat="1" ht="11.25">
      <c r="B460" s="213"/>
      <c r="C460" s="214"/>
      <c r="D460" s="203" t="s">
        <v>145</v>
      </c>
      <c r="E460" s="215" t="s">
        <v>19</v>
      </c>
      <c r="F460" s="216" t="s">
        <v>147</v>
      </c>
      <c r="G460" s="214"/>
      <c r="H460" s="217">
        <v>7.83</v>
      </c>
      <c r="I460" s="218"/>
      <c r="J460" s="214"/>
      <c r="K460" s="214"/>
      <c r="L460" s="219"/>
      <c r="M460" s="220"/>
      <c r="N460" s="221"/>
      <c r="O460" s="221"/>
      <c r="P460" s="221"/>
      <c r="Q460" s="221"/>
      <c r="R460" s="221"/>
      <c r="S460" s="221"/>
      <c r="T460" s="222"/>
      <c r="AT460" s="223" t="s">
        <v>145</v>
      </c>
      <c r="AU460" s="223" t="s">
        <v>85</v>
      </c>
      <c r="AV460" s="14" t="s">
        <v>144</v>
      </c>
      <c r="AW460" s="14" t="s">
        <v>35</v>
      </c>
      <c r="AX460" s="14" t="s">
        <v>83</v>
      </c>
      <c r="AY460" s="223" t="s">
        <v>137</v>
      </c>
    </row>
    <row r="461" spans="1:65" s="2" customFormat="1" ht="21.75" customHeight="1">
      <c r="A461" s="35"/>
      <c r="B461" s="36"/>
      <c r="C461" s="188" t="s">
        <v>304</v>
      </c>
      <c r="D461" s="188" t="s">
        <v>139</v>
      </c>
      <c r="E461" s="189" t="s">
        <v>3605</v>
      </c>
      <c r="F461" s="190" t="s">
        <v>3606</v>
      </c>
      <c r="G461" s="191" t="s">
        <v>224</v>
      </c>
      <c r="H461" s="192">
        <v>19.4</v>
      </c>
      <c r="I461" s="193"/>
      <c r="J461" s="194">
        <f>ROUND(I461*H461,2)</f>
        <v>0</v>
      </c>
      <c r="K461" s="190" t="s">
        <v>143</v>
      </c>
      <c r="L461" s="40"/>
      <c r="M461" s="195" t="s">
        <v>19</v>
      </c>
      <c r="N461" s="196" t="s">
        <v>46</v>
      </c>
      <c r="O461" s="65"/>
      <c r="P461" s="197">
        <f>O461*H461</f>
        <v>0</v>
      </c>
      <c r="Q461" s="197">
        <v>0</v>
      </c>
      <c r="R461" s="197">
        <f>Q461*H461</f>
        <v>0</v>
      </c>
      <c r="S461" s="197">
        <v>0</v>
      </c>
      <c r="T461" s="198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99" t="s">
        <v>144</v>
      </c>
      <c r="AT461" s="199" t="s">
        <v>139</v>
      </c>
      <c r="AU461" s="199" t="s">
        <v>85</v>
      </c>
      <c r="AY461" s="18" t="s">
        <v>137</v>
      </c>
      <c r="BE461" s="200">
        <f>IF(N461="základní",J461,0)</f>
        <v>0</v>
      </c>
      <c r="BF461" s="200">
        <f>IF(N461="snížená",J461,0)</f>
        <v>0</v>
      </c>
      <c r="BG461" s="200">
        <f>IF(N461="zákl. přenesená",J461,0)</f>
        <v>0</v>
      </c>
      <c r="BH461" s="200">
        <f>IF(N461="sníž. přenesená",J461,0)</f>
        <v>0</v>
      </c>
      <c r="BI461" s="200">
        <f>IF(N461="nulová",J461,0)</f>
        <v>0</v>
      </c>
      <c r="BJ461" s="18" t="s">
        <v>83</v>
      </c>
      <c r="BK461" s="200">
        <f>ROUND(I461*H461,2)</f>
        <v>0</v>
      </c>
      <c r="BL461" s="18" t="s">
        <v>144</v>
      </c>
      <c r="BM461" s="199" t="s">
        <v>731</v>
      </c>
    </row>
    <row r="462" spans="2:51" s="15" customFormat="1" ht="11.25">
      <c r="B462" s="224"/>
      <c r="C462" s="225"/>
      <c r="D462" s="203" t="s">
        <v>145</v>
      </c>
      <c r="E462" s="226" t="s">
        <v>19</v>
      </c>
      <c r="F462" s="227" t="s">
        <v>688</v>
      </c>
      <c r="G462" s="225"/>
      <c r="H462" s="226" t="s">
        <v>19</v>
      </c>
      <c r="I462" s="228"/>
      <c r="J462" s="225"/>
      <c r="K462" s="225"/>
      <c r="L462" s="229"/>
      <c r="M462" s="230"/>
      <c r="N462" s="231"/>
      <c r="O462" s="231"/>
      <c r="P462" s="231"/>
      <c r="Q462" s="231"/>
      <c r="R462" s="231"/>
      <c r="S462" s="231"/>
      <c r="T462" s="232"/>
      <c r="AT462" s="233" t="s">
        <v>145</v>
      </c>
      <c r="AU462" s="233" t="s">
        <v>85</v>
      </c>
      <c r="AV462" s="15" t="s">
        <v>83</v>
      </c>
      <c r="AW462" s="15" t="s">
        <v>35</v>
      </c>
      <c r="AX462" s="15" t="s">
        <v>75</v>
      </c>
      <c r="AY462" s="233" t="s">
        <v>137</v>
      </c>
    </row>
    <row r="463" spans="2:51" s="13" customFormat="1" ht="11.25">
      <c r="B463" s="201"/>
      <c r="C463" s="202"/>
      <c r="D463" s="203" t="s">
        <v>145</v>
      </c>
      <c r="E463" s="204" t="s">
        <v>19</v>
      </c>
      <c r="F463" s="205" t="s">
        <v>3607</v>
      </c>
      <c r="G463" s="202"/>
      <c r="H463" s="206">
        <v>5.6</v>
      </c>
      <c r="I463" s="207"/>
      <c r="J463" s="202"/>
      <c r="K463" s="202"/>
      <c r="L463" s="208"/>
      <c r="M463" s="209"/>
      <c r="N463" s="210"/>
      <c r="O463" s="210"/>
      <c r="P463" s="210"/>
      <c r="Q463" s="210"/>
      <c r="R463" s="210"/>
      <c r="S463" s="210"/>
      <c r="T463" s="211"/>
      <c r="AT463" s="212" t="s">
        <v>145</v>
      </c>
      <c r="AU463" s="212" t="s">
        <v>85</v>
      </c>
      <c r="AV463" s="13" t="s">
        <v>85</v>
      </c>
      <c r="AW463" s="13" t="s">
        <v>35</v>
      </c>
      <c r="AX463" s="13" t="s">
        <v>75</v>
      </c>
      <c r="AY463" s="212" t="s">
        <v>137</v>
      </c>
    </row>
    <row r="464" spans="2:51" s="15" customFormat="1" ht="11.25">
      <c r="B464" s="224"/>
      <c r="C464" s="225"/>
      <c r="D464" s="203" t="s">
        <v>145</v>
      </c>
      <c r="E464" s="226" t="s">
        <v>19</v>
      </c>
      <c r="F464" s="227" t="s">
        <v>695</v>
      </c>
      <c r="G464" s="225"/>
      <c r="H464" s="226" t="s">
        <v>19</v>
      </c>
      <c r="I464" s="228"/>
      <c r="J464" s="225"/>
      <c r="K464" s="225"/>
      <c r="L464" s="229"/>
      <c r="M464" s="230"/>
      <c r="N464" s="231"/>
      <c r="O464" s="231"/>
      <c r="P464" s="231"/>
      <c r="Q464" s="231"/>
      <c r="R464" s="231"/>
      <c r="S464" s="231"/>
      <c r="T464" s="232"/>
      <c r="AT464" s="233" t="s">
        <v>145</v>
      </c>
      <c r="AU464" s="233" t="s">
        <v>85</v>
      </c>
      <c r="AV464" s="15" t="s">
        <v>83</v>
      </c>
      <c r="AW464" s="15" t="s">
        <v>35</v>
      </c>
      <c r="AX464" s="15" t="s">
        <v>75</v>
      </c>
      <c r="AY464" s="233" t="s">
        <v>137</v>
      </c>
    </row>
    <row r="465" spans="2:51" s="13" customFormat="1" ht="11.25">
      <c r="B465" s="201"/>
      <c r="C465" s="202"/>
      <c r="D465" s="203" t="s">
        <v>145</v>
      </c>
      <c r="E465" s="204" t="s">
        <v>19</v>
      </c>
      <c r="F465" s="205" t="s">
        <v>3607</v>
      </c>
      <c r="G465" s="202"/>
      <c r="H465" s="206">
        <v>5.6</v>
      </c>
      <c r="I465" s="207"/>
      <c r="J465" s="202"/>
      <c r="K465" s="202"/>
      <c r="L465" s="208"/>
      <c r="M465" s="209"/>
      <c r="N465" s="210"/>
      <c r="O465" s="210"/>
      <c r="P465" s="210"/>
      <c r="Q465" s="210"/>
      <c r="R465" s="210"/>
      <c r="S465" s="210"/>
      <c r="T465" s="211"/>
      <c r="AT465" s="212" t="s">
        <v>145</v>
      </c>
      <c r="AU465" s="212" t="s">
        <v>85</v>
      </c>
      <c r="AV465" s="13" t="s">
        <v>85</v>
      </c>
      <c r="AW465" s="13" t="s">
        <v>35</v>
      </c>
      <c r="AX465" s="13" t="s">
        <v>75</v>
      </c>
      <c r="AY465" s="212" t="s">
        <v>137</v>
      </c>
    </row>
    <row r="466" spans="2:51" s="15" customFormat="1" ht="11.25">
      <c r="B466" s="224"/>
      <c r="C466" s="225"/>
      <c r="D466" s="203" t="s">
        <v>145</v>
      </c>
      <c r="E466" s="226" t="s">
        <v>19</v>
      </c>
      <c r="F466" s="227" t="s">
        <v>1058</v>
      </c>
      <c r="G466" s="225"/>
      <c r="H466" s="226" t="s">
        <v>19</v>
      </c>
      <c r="I466" s="228"/>
      <c r="J466" s="225"/>
      <c r="K466" s="225"/>
      <c r="L466" s="229"/>
      <c r="M466" s="230"/>
      <c r="N466" s="231"/>
      <c r="O466" s="231"/>
      <c r="P466" s="231"/>
      <c r="Q466" s="231"/>
      <c r="R466" s="231"/>
      <c r="S466" s="231"/>
      <c r="T466" s="232"/>
      <c r="AT466" s="233" t="s">
        <v>145</v>
      </c>
      <c r="AU466" s="233" t="s">
        <v>85</v>
      </c>
      <c r="AV466" s="15" t="s">
        <v>83</v>
      </c>
      <c r="AW466" s="15" t="s">
        <v>35</v>
      </c>
      <c r="AX466" s="15" t="s">
        <v>75</v>
      </c>
      <c r="AY466" s="233" t="s">
        <v>137</v>
      </c>
    </row>
    <row r="467" spans="2:51" s="13" customFormat="1" ht="11.25">
      <c r="B467" s="201"/>
      <c r="C467" s="202"/>
      <c r="D467" s="203" t="s">
        <v>145</v>
      </c>
      <c r="E467" s="204" t="s">
        <v>19</v>
      </c>
      <c r="F467" s="205" t="s">
        <v>3608</v>
      </c>
      <c r="G467" s="202"/>
      <c r="H467" s="206">
        <v>8.2</v>
      </c>
      <c r="I467" s="207"/>
      <c r="J467" s="202"/>
      <c r="K467" s="202"/>
      <c r="L467" s="208"/>
      <c r="M467" s="209"/>
      <c r="N467" s="210"/>
      <c r="O467" s="210"/>
      <c r="P467" s="210"/>
      <c r="Q467" s="210"/>
      <c r="R467" s="210"/>
      <c r="S467" s="210"/>
      <c r="T467" s="211"/>
      <c r="AT467" s="212" t="s">
        <v>145</v>
      </c>
      <c r="AU467" s="212" t="s">
        <v>85</v>
      </c>
      <c r="AV467" s="13" t="s">
        <v>85</v>
      </c>
      <c r="AW467" s="13" t="s">
        <v>35</v>
      </c>
      <c r="AX467" s="13" t="s">
        <v>75</v>
      </c>
      <c r="AY467" s="212" t="s">
        <v>137</v>
      </c>
    </row>
    <row r="468" spans="2:51" s="14" customFormat="1" ht="11.25">
      <c r="B468" s="213"/>
      <c r="C468" s="214"/>
      <c r="D468" s="203" t="s">
        <v>145</v>
      </c>
      <c r="E468" s="215" t="s">
        <v>19</v>
      </c>
      <c r="F468" s="216" t="s">
        <v>147</v>
      </c>
      <c r="G468" s="214"/>
      <c r="H468" s="217">
        <v>19.4</v>
      </c>
      <c r="I468" s="218"/>
      <c r="J468" s="214"/>
      <c r="K468" s="214"/>
      <c r="L468" s="219"/>
      <c r="M468" s="220"/>
      <c r="N468" s="221"/>
      <c r="O468" s="221"/>
      <c r="P468" s="221"/>
      <c r="Q468" s="221"/>
      <c r="R468" s="221"/>
      <c r="S468" s="221"/>
      <c r="T468" s="222"/>
      <c r="AT468" s="223" t="s">
        <v>145</v>
      </c>
      <c r="AU468" s="223" t="s">
        <v>85</v>
      </c>
      <c r="AV468" s="14" t="s">
        <v>144</v>
      </c>
      <c r="AW468" s="14" t="s">
        <v>35</v>
      </c>
      <c r="AX468" s="14" t="s">
        <v>83</v>
      </c>
      <c r="AY468" s="223" t="s">
        <v>137</v>
      </c>
    </row>
    <row r="469" spans="1:65" s="2" customFormat="1" ht="16.5" customHeight="1">
      <c r="A469" s="35"/>
      <c r="B469" s="36"/>
      <c r="C469" s="188" t="s">
        <v>734</v>
      </c>
      <c r="D469" s="188" t="s">
        <v>139</v>
      </c>
      <c r="E469" s="189" t="s">
        <v>3609</v>
      </c>
      <c r="F469" s="190" t="s">
        <v>3610</v>
      </c>
      <c r="G469" s="191" t="s">
        <v>224</v>
      </c>
      <c r="H469" s="192">
        <v>9.452</v>
      </c>
      <c r="I469" s="193"/>
      <c r="J469" s="194">
        <f>ROUND(I469*H469,2)</f>
        <v>0</v>
      </c>
      <c r="K469" s="190" t="s">
        <v>143</v>
      </c>
      <c r="L469" s="40"/>
      <c r="M469" s="195" t="s">
        <v>19</v>
      </c>
      <c r="N469" s="196" t="s">
        <v>46</v>
      </c>
      <c r="O469" s="65"/>
      <c r="P469" s="197">
        <f>O469*H469</f>
        <v>0</v>
      </c>
      <c r="Q469" s="197">
        <v>0</v>
      </c>
      <c r="R469" s="197">
        <f>Q469*H469</f>
        <v>0</v>
      </c>
      <c r="S469" s="197">
        <v>0</v>
      </c>
      <c r="T469" s="198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99" t="s">
        <v>144</v>
      </c>
      <c r="AT469" s="199" t="s">
        <v>139</v>
      </c>
      <c r="AU469" s="199" t="s">
        <v>85</v>
      </c>
      <c r="AY469" s="18" t="s">
        <v>137</v>
      </c>
      <c r="BE469" s="200">
        <f>IF(N469="základní",J469,0)</f>
        <v>0</v>
      </c>
      <c r="BF469" s="200">
        <f>IF(N469="snížená",J469,0)</f>
        <v>0</v>
      </c>
      <c r="BG469" s="200">
        <f>IF(N469="zákl. přenesená",J469,0)</f>
        <v>0</v>
      </c>
      <c r="BH469" s="200">
        <f>IF(N469="sníž. přenesená",J469,0)</f>
        <v>0</v>
      </c>
      <c r="BI469" s="200">
        <f>IF(N469="nulová",J469,0)</f>
        <v>0</v>
      </c>
      <c r="BJ469" s="18" t="s">
        <v>83</v>
      </c>
      <c r="BK469" s="200">
        <f>ROUND(I469*H469,2)</f>
        <v>0</v>
      </c>
      <c r="BL469" s="18" t="s">
        <v>144</v>
      </c>
      <c r="BM469" s="199" t="s">
        <v>737</v>
      </c>
    </row>
    <row r="470" spans="2:51" s="15" customFormat="1" ht="11.25">
      <c r="B470" s="224"/>
      <c r="C470" s="225"/>
      <c r="D470" s="203" t="s">
        <v>145</v>
      </c>
      <c r="E470" s="226" t="s">
        <v>19</v>
      </c>
      <c r="F470" s="227" t="s">
        <v>3611</v>
      </c>
      <c r="G470" s="225"/>
      <c r="H470" s="226" t="s">
        <v>19</v>
      </c>
      <c r="I470" s="228"/>
      <c r="J470" s="225"/>
      <c r="K470" s="225"/>
      <c r="L470" s="229"/>
      <c r="M470" s="230"/>
      <c r="N470" s="231"/>
      <c r="O470" s="231"/>
      <c r="P470" s="231"/>
      <c r="Q470" s="231"/>
      <c r="R470" s="231"/>
      <c r="S470" s="231"/>
      <c r="T470" s="232"/>
      <c r="AT470" s="233" t="s">
        <v>145</v>
      </c>
      <c r="AU470" s="233" t="s">
        <v>85</v>
      </c>
      <c r="AV470" s="15" t="s">
        <v>83</v>
      </c>
      <c r="AW470" s="15" t="s">
        <v>35</v>
      </c>
      <c r="AX470" s="15" t="s">
        <v>75</v>
      </c>
      <c r="AY470" s="233" t="s">
        <v>137</v>
      </c>
    </row>
    <row r="471" spans="2:51" s="13" customFormat="1" ht="11.25">
      <c r="B471" s="201"/>
      <c r="C471" s="202"/>
      <c r="D471" s="203" t="s">
        <v>145</v>
      </c>
      <c r="E471" s="204" t="s">
        <v>19</v>
      </c>
      <c r="F471" s="205" t="s">
        <v>3612</v>
      </c>
      <c r="G471" s="202"/>
      <c r="H471" s="206">
        <v>9.452</v>
      </c>
      <c r="I471" s="207"/>
      <c r="J471" s="202"/>
      <c r="K471" s="202"/>
      <c r="L471" s="208"/>
      <c r="M471" s="209"/>
      <c r="N471" s="210"/>
      <c r="O471" s="210"/>
      <c r="P471" s="210"/>
      <c r="Q471" s="210"/>
      <c r="R471" s="210"/>
      <c r="S471" s="210"/>
      <c r="T471" s="211"/>
      <c r="AT471" s="212" t="s">
        <v>145</v>
      </c>
      <c r="AU471" s="212" t="s">
        <v>85</v>
      </c>
      <c r="AV471" s="13" t="s">
        <v>85</v>
      </c>
      <c r="AW471" s="13" t="s">
        <v>35</v>
      </c>
      <c r="AX471" s="13" t="s">
        <v>75</v>
      </c>
      <c r="AY471" s="212" t="s">
        <v>137</v>
      </c>
    </row>
    <row r="472" spans="2:51" s="14" customFormat="1" ht="11.25">
      <c r="B472" s="213"/>
      <c r="C472" s="214"/>
      <c r="D472" s="203" t="s">
        <v>145</v>
      </c>
      <c r="E472" s="215" t="s">
        <v>19</v>
      </c>
      <c r="F472" s="216" t="s">
        <v>147</v>
      </c>
      <c r="G472" s="214"/>
      <c r="H472" s="217">
        <v>9.452</v>
      </c>
      <c r="I472" s="218"/>
      <c r="J472" s="214"/>
      <c r="K472" s="214"/>
      <c r="L472" s="219"/>
      <c r="M472" s="220"/>
      <c r="N472" s="221"/>
      <c r="O472" s="221"/>
      <c r="P472" s="221"/>
      <c r="Q472" s="221"/>
      <c r="R472" s="221"/>
      <c r="S472" s="221"/>
      <c r="T472" s="222"/>
      <c r="AT472" s="223" t="s">
        <v>145</v>
      </c>
      <c r="AU472" s="223" t="s">
        <v>85</v>
      </c>
      <c r="AV472" s="14" t="s">
        <v>144</v>
      </c>
      <c r="AW472" s="14" t="s">
        <v>35</v>
      </c>
      <c r="AX472" s="14" t="s">
        <v>83</v>
      </c>
      <c r="AY472" s="223" t="s">
        <v>137</v>
      </c>
    </row>
    <row r="473" spans="1:65" s="2" customFormat="1" ht="16.5" customHeight="1">
      <c r="A473" s="35"/>
      <c r="B473" s="36"/>
      <c r="C473" s="188" t="s">
        <v>307</v>
      </c>
      <c r="D473" s="188" t="s">
        <v>139</v>
      </c>
      <c r="E473" s="189" t="s">
        <v>3613</v>
      </c>
      <c r="F473" s="190" t="s">
        <v>3614</v>
      </c>
      <c r="G473" s="191" t="s">
        <v>224</v>
      </c>
      <c r="H473" s="192">
        <v>9.452</v>
      </c>
      <c r="I473" s="193"/>
      <c r="J473" s="194">
        <f>ROUND(I473*H473,2)</f>
        <v>0</v>
      </c>
      <c r="K473" s="190" t="s">
        <v>143</v>
      </c>
      <c r="L473" s="40"/>
      <c r="M473" s="195" t="s">
        <v>19</v>
      </c>
      <c r="N473" s="196" t="s">
        <v>46</v>
      </c>
      <c r="O473" s="65"/>
      <c r="P473" s="197">
        <f>O473*H473</f>
        <v>0</v>
      </c>
      <c r="Q473" s="197">
        <v>0</v>
      </c>
      <c r="R473" s="197">
        <f>Q473*H473</f>
        <v>0</v>
      </c>
      <c r="S473" s="197">
        <v>0</v>
      </c>
      <c r="T473" s="198">
        <f>S473*H473</f>
        <v>0</v>
      </c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R473" s="199" t="s">
        <v>144</v>
      </c>
      <c r="AT473" s="199" t="s">
        <v>139</v>
      </c>
      <c r="AU473" s="199" t="s">
        <v>85</v>
      </c>
      <c r="AY473" s="18" t="s">
        <v>137</v>
      </c>
      <c r="BE473" s="200">
        <f>IF(N473="základní",J473,0)</f>
        <v>0</v>
      </c>
      <c r="BF473" s="200">
        <f>IF(N473="snížená",J473,0)</f>
        <v>0</v>
      </c>
      <c r="BG473" s="200">
        <f>IF(N473="zákl. přenesená",J473,0)</f>
        <v>0</v>
      </c>
      <c r="BH473" s="200">
        <f>IF(N473="sníž. přenesená",J473,0)</f>
        <v>0</v>
      </c>
      <c r="BI473" s="200">
        <f>IF(N473="nulová",J473,0)</f>
        <v>0</v>
      </c>
      <c r="BJ473" s="18" t="s">
        <v>83</v>
      </c>
      <c r="BK473" s="200">
        <f>ROUND(I473*H473,2)</f>
        <v>0</v>
      </c>
      <c r="BL473" s="18" t="s">
        <v>144</v>
      </c>
      <c r="BM473" s="199" t="s">
        <v>739</v>
      </c>
    </row>
    <row r="474" spans="2:51" s="15" customFormat="1" ht="11.25">
      <c r="B474" s="224"/>
      <c r="C474" s="225"/>
      <c r="D474" s="203" t="s">
        <v>145</v>
      </c>
      <c r="E474" s="226" t="s">
        <v>19</v>
      </c>
      <c r="F474" s="227" t="s">
        <v>3615</v>
      </c>
      <c r="G474" s="225"/>
      <c r="H474" s="226" t="s">
        <v>19</v>
      </c>
      <c r="I474" s="228"/>
      <c r="J474" s="225"/>
      <c r="K474" s="225"/>
      <c r="L474" s="229"/>
      <c r="M474" s="230"/>
      <c r="N474" s="231"/>
      <c r="O474" s="231"/>
      <c r="P474" s="231"/>
      <c r="Q474" s="231"/>
      <c r="R474" s="231"/>
      <c r="S474" s="231"/>
      <c r="T474" s="232"/>
      <c r="AT474" s="233" t="s">
        <v>145</v>
      </c>
      <c r="AU474" s="233" t="s">
        <v>85</v>
      </c>
      <c r="AV474" s="15" t="s">
        <v>83</v>
      </c>
      <c r="AW474" s="15" t="s">
        <v>35</v>
      </c>
      <c r="AX474" s="15" t="s">
        <v>75</v>
      </c>
      <c r="AY474" s="233" t="s">
        <v>137</v>
      </c>
    </row>
    <row r="475" spans="2:51" s="13" customFormat="1" ht="11.25">
      <c r="B475" s="201"/>
      <c r="C475" s="202"/>
      <c r="D475" s="203" t="s">
        <v>145</v>
      </c>
      <c r="E475" s="204" t="s">
        <v>19</v>
      </c>
      <c r="F475" s="205" t="s">
        <v>3612</v>
      </c>
      <c r="G475" s="202"/>
      <c r="H475" s="206">
        <v>9.452</v>
      </c>
      <c r="I475" s="207"/>
      <c r="J475" s="202"/>
      <c r="K475" s="202"/>
      <c r="L475" s="208"/>
      <c r="M475" s="209"/>
      <c r="N475" s="210"/>
      <c r="O475" s="210"/>
      <c r="P475" s="210"/>
      <c r="Q475" s="210"/>
      <c r="R475" s="210"/>
      <c r="S475" s="210"/>
      <c r="T475" s="211"/>
      <c r="AT475" s="212" t="s">
        <v>145</v>
      </c>
      <c r="AU475" s="212" t="s">
        <v>85</v>
      </c>
      <c r="AV475" s="13" t="s">
        <v>85</v>
      </c>
      <c r="AW475" s="13" t="s">
        <v>35</v>
      </c>
      <c r="AX475" s="13" t="s">
        <v>75</v>
      </c>
      <c r="AY475" s="212" t="s">
        <v>137</v>
      </c>
    </row>
    <row r="476" spans="2:51" s="14" customFormat="1" ht="11.25">
      <c r="B476" s="213"/>
      <c r="C476" s="214"/>
      <c r="D476" s="203" t="s">
        <v>145</v>
      </c>
      <c r="E476" s="215" t="s">
        <v>19</v>
      </c>
      <c r="F476" s="216" t="s">
        <v>147</v>
      </c>
      <c r="G476" s="214"/>
      <c r="H476" s="217">
        <v>9.452</v>
      </c>
      <c r="I476" s="218"/>
      <c r="J476" s="214"/>
      <c r="K476" s="214"/>
      <c r="L476" s="219"/>
      <c r="M476" s="220"/>
      <c r="N476" s="221"/>
      <c r="O476" s="221"/>
      <c r="P476" s="221"/>
      <c r="Q476" s="221"/>
      <c r="R476" s="221"/>
      <c r="S476" s="221"/>
      <c r="T476" s="222"/>
      <c r="AT476" s="223" t="s">
        <v>145</v>
      </c>
      <c r="AU476" s="223" t="s">
        <v>85</v>
      </c>
      <c r="AV476" s="14" t="s">
        <v>144</v>
      </c>
      <c r="AW476" s="14" t="s">
        <v>35</v>
      </c>
      <c r="AX476" s="14" t="s">
        <v>83</v>
      </c>
      <c r="AY476" s="223" t="s">
        <v>137</v>
      </c>
    </row>
    <row r="477" spans="1:65" s="2" customFormat="1" ht="16.5" customHeight="1">
      <c r="A477" s="35"/>
      <c r="B477" s="36"/>
      <c r="C477" s="188" t="s">
        <v>740</v>
      </c>
      <c r="D477" s="188" t="s">
        <v>139</v>
      </c>
      <c r="E477" s="189" t="s">
        <v>3616</v>
      </c>
      <c r="F477" s="190" t="s">
        <v>3617</v>
      </c>
      <c r="G477" s="191" t="s">
        <v>216</v>
      </c>
      <c r="H477" s="192">
        <v>115.45</v>
      </c>
      <c r="I477" s="193"/>
      <c r="J477" s="194">
        <f>ROUND(I477*H477,2)</f>
        <v>0</v>
      </c>
      <c r="K477" s="190" t="s">
        <v>143</v>
      </c>
      <c r="L477" s="40"/>
      <c r="M477" s="195" t="s">
        <v>19</v>
      </c>
      <c r="N477" s="196" t="s">
        <v>46</v>
      </c>
      <c r="O477" s="65"/>
      <c r="P477" s="197">
        <f>O477*H477</f>
        <v>0</v>
      </c>
      <c r="Q477" s="197">
        <v>0</v>
      </c>
      <c r="R477" s="197">
        <f>Q477*H477</f>
        <v>0</v>
      </c>
      <c r="S477" s="197">
        <v>0</v>
      </c>
      <c r="T477" s="198">
        <f>S477*H477</f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199" t="s">
        <v>144</v>
      </c>
      <c r="AT477" s="199" t="s">
        <v>139</v>
      </c>
      <c r="AU477" s="199" t="s">
        <v>85</v>
      </c>
      <c r="AY477" s="18" t="s">
        <v>137</v>
      </c>
      <c r="BE477" s="200">
        <f>IF(N477="základní",J477,0)</f>
        <v>0</v>
      </c>
      <c r="BF477" s="200">
        <f>IF(N477="snížená",J477,0)</f>
        <v>0</v>
      </c>
      <c r="BG477" s="200">
        <f>IF(N477="zákl. přenesená",J477,0)</f>
        <v>0</v>
      </c>
      <c r="BH477" s="200">
        <f>IF(N477="sníž. přenesená",J477,0)</f>
        <v>0</v>
      </c>
      <c r="BI477" s="200">
        <f>IF(N477="nulová",J477,0)</f>
        <v>0</v>
      </c>
      <c r="BJ477" s="18" t="s">
        <v>83</v>
      </c>
      <c r="BK477" s="200">
        <f>ROUND(I477*H477,2)</f>
        <v>0</v>
      </c>
      <c r="BL477" s="18" t="s">
        <v>144</v>
      </c>
      <c r="BM477" s="199" t="s">
        <v>743</v>
      </c>
    </row>
    <row r="478" spans="1:65" s="2" customFormat="1" ht="21.75" customHeight="1">
      <c r="A478" s="35"/>
      <c r="B478" s="36"/>
      <c r="C478" s="188" t="s">
        <v>312</v>
      </c>
      <c r="D478" s="188" t="s">
        <v>139</v>
      </c>
      <c r="E478" s="189" t="s">
        <v>3618</v>
      </c>
      <c r="F478" s="190" t="s">
        <v>3619</v>
      </c>
      <c r="G478" s="191" t="s">
        <v>216</v>
      </c>
      <c r="H478" s="192">
        <v>145.866</v>
      </c>
      <c r="I478" s="193"/>
      <c r="J478" s="194">
        <f>ROUND(I478*H478,2)</f>
        <v>0</v>
      </c>
      <c r="K478" s="190" t="s">
        <v>143</v>
      </c>
      <c r="L478" s="40"/>
      <c r="M478" s="195" t="s">
        <v>19</v>
      </c>
      <c r="N478" s="196" t="s">
        <v>46</v>
      </c>
      <c r="O478" s="65"/>
      <c r="P478" s="197">
        <f>O478*H478</f>
        <v>0</v>
      </c>
      <c r="Q478" s="197">
        <v>0</v>
      </c>
      <c r="R478" s="197">
        <f>Q478*H478</f>
        <v>0</v>
      </c>
      <c r="S478" s="197">
        <v>0</v>
      </c>
      <c r="T478" s="198">
        <f>S478*H478</f>
        <v>0</v>
      </c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R478" s="199" t="s">
        <v>144</v>
      </c>
      <c r="AT478" s="199" t="s">
        <v>139</v>
      </c>
      <c r="AU478" s="199" t="s">
        <v>85</v>
      </c>
      <c r="AY478" s="18" t="s">
        <v>137</v>
      </c>
      <c r="BE478" s="200">
        <f>IF(N478="základní",J478,0)</f>
        <v>0</v>
      </c>
      <c r="BF478" s="200">
        <f>IF(N478="snížená",J478,0)</f>
        <v>0</v>
      </c>
      <c r="BG478" s="200">
        <f>IF(N478="zákl. přenesená",J478,0)</f>
        <v>0</v>
      </c>
      <c r="BH478" s="200">
        <f>IF(N478="sníž. přenesená",J478,0)</f>
        <v>0</v>
      </c>
      <c r="BI478" s="200">
        <f>IF(N478="nulová",J478,0)</f>
        <v>0</v>
      </c>
      <c r="BJ478" s="18" t="s">
        <v>83</v>
      </c>
      <c r="BK478" s="200">
        <f>ROUND(I478*H478,2)</f>
        <v>0</v>
      </c>
      <c r="BL478" s="18" t="s">
        <v>144</v>
      </c>
      <c r="BM478" s="199" t="s">
        <v>746</v>
      </c>
    </row>
    <row r="479" spans="1:65" s="2" customFormat="1" ht="21.75" customHeight="1">
      <c r="A479" s="35"/>
      <c r="B479" s="36"/>
      <c r="C479" s="188" t="s">
        <v>747</v>
      </c>
      <c r="D479" s="188" t="s">
        <v>139</v>
      </c>
      <c r="E479" s="189" t="s">
        <v>3620</v>
      </c>
      <c r="F479" s="190" t="s">
        <v>3621</v>
      </c>
      <c r="G479" s="191" t="s">
        <v>216</v>
      </c>
      <c r="H479" s="192">
        <v>67.148</v>
      </c>
      <c r="I479" s="193"/>
      <c r="J479" s="194">
        <f>ROUND(I479*H479,2)</f>
        <v>0</v>
      </c>
      <c r="K479" s="190" t="s">
        <v>3622</v>
      </c>
      <c r="L479" s="40"/>
      <c r="M479" s="195" t="s">
        <v>19</v>
      </c>
      <c r="N479" s="196" t="s">
        <v>46</v>
      </c>
      <c r="O479" s="65"/>
      <c r="P479" s="197">
        <f>O479*H479</f>
        <v>0</v>
      </c>
      <c r="Q479" s="197">
        <v>0</v>
      </c>
      <c r="R479" s="197">
        <f>Q479*H479</f>
        <v>0</v>
      </c>
      <c r="S479" s="197">
        <v>0</v>
      </c>
      <c r="T479" s="198">
        <f>S479*H479</f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199" t="s">
        <v>144</v>
      </c>
      <c r="AT479" s="199" t="s">
        <v>139</v>
      </c>
      <c r="AU479" s="199" t="s">
        <v>85</v>
      </c>
      <c r="AY479" s="18" t="s">
        <v>137</v>
      </c>
      <c r="BE479" s="200">
        <f>IF(N479="základní",J479,0)</f>
        <v>0</v>
      </c>
      <c r="BF479" s="200">
        <f>IF(N479="snížená",J479,0)</f>
        <v>0</v>
      </c>
      <c r="BG479" s="200">
        <f>IF(N479="zákl. přenesená",J479,0)</f>
        <v>0</v>
      </c>
      <c r="BH479" s="200">
        <f>IF(N479="sníž. přenesená",J479,0)</f>
        <v>0</v>
      </c>
      <c r="BI479" s="200">
        <f>IF(N479="nulová",J479,0)</f>
        <v>0</v>
      </c>
      <c r="BJ479" s="18" t="s">
        <v>83</v>
      </c>
      <c r="BK479" s="200">
        <f>ROUND(I479*H479,2)</f>
        <v>0</v>
      </c>
      <c r="BL479" s="18" t="s">
        <v>144</v>
      </c>
      <c r="BM479" s="199" t="s">
        <v>750</v>
      </c>
    </row>
    <row r="480" spans="1:65" s="2" customFormat="1" ht="21.75" customHeight="1">
      <c r="A480" s="35"/>
      <c r="B480" s="36"/>
      <c r="C480" s="188" t="s">
        <v>319</v>
      </c>
      <c r="D480" s="188" t="s">
        <v>139</v>
      </c>
      <c r="E480" s="189" t="s">
        <v>3623</v>
      </c>
      <c r="F480" s="190" t="s">
        <v>3624</v>
      </c>
      <c r="G480" s="191" t="s">
        <v>216</v>
      </c>
      <c r="H480" s="192">
        <v>32.733</v>
      </c>
      <c r="I480" s="193"/>
      <c r="J480" s="194">
        <f>ROUND(I480*H480,2)</f>
        <v>0</v>
      </c>
      <c r="K480" s="190" t="s">
        <v>143</v>
      </c>
      <c r="L480" s="40"/>
      <c r="M480" s="195" t="s">
        <v>19</v>
      </c>
      <c r="N480" s="196" t="s">
        <v>46</v>
      </c>
      <c r="O480" s="65"/>
      <c r="P480" s="197">
        <f>O480*H480</f>
        <v>0</v>
      </c>
      <c r="Q480" s="197">
        <v>0</v>
      </c>
      <c r="R480" s="197">
        <f>Q480*H480</f>
        <v>0</v>
      </c>
      <c r="S480" s="197">
        <v>0</v>
      </c>
      <c r="T480" s="198">
        <f>S480*H480</f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199" t="s">
        <v>144</v>
      </c>
      <c r="AT480" s="199" t="s">
        <v>139</v>
      </c>
      <c r="AU480" s="199" t="s">
        <v>85</v>
      </c>
      <c r="AY480" s="18" t="s">
        <v>137</v>
      </c>
      <c r="BE480" s="200">
        <f>IF(N480="základní",J480,0)</f>
        <v>0</v>
      </c>
      <c r="BF480" s="200">
        <f>IF(N480="snížená",J480,0)</f>
        <v>0</v>
      </c>
      <c r="BG480" s="200">
        <f>IF(N480="zákl. přenesená",J480,0)</f>
        <v>0</v>
      </c>
      <c r="BH480" s="200">
        <f>IF(N480="sníž. přenesená",J480,0)</f>
        <v>0</v>
      </c>
      <c r="BI480" s="200">
        <f>IF(N480="nulová",J480,0)</f>
        <v>0</v>
      </c>
      <c r="BJ480" s="18" t="s">
        <v>83</v>
      </c>
      <c r="BK480" s="200">
        <f>ROUND(I480*H480,2)</f>
        <v>0</v>
      </c>
      <c r="BL480" s="18" t="s">
        <v>144</v>
      </c>
      <c r="BM480" s="199" t="s">
        <v>753</v>
      </c>
    </row>
    <row r="481" spans="2:51" s="15" customFormat="1" ht="11.25">
      <c r="B481" s="224"/>
      <c r="C481" s="225"/>
      <c r="D481" s="203" t="s">
        <v>145</v>
      </c>
      <c r="E481" s="226" t="s">
        <v>19</v>
      </c>
      <c r="F481" s="227" t="s">
        <v>1054</v>
      </c>
      <c r="G481" s="225"/>
      <c r="H481" s="226" t="s">
        <v>19</v>
      </c>
      <c r="I481" s="228"/>
      <c r="J481" s="225"/>
      <c r="K481" s="225"/>
      <c r="L481" s="229"/>
      <c r="M481" s="230"/>
      <c r="N481" s="231"/>
      <c r="O481" s="231"/>
      <c r="P481" s="231"/>
      <c r="Q481" s="231"/>
      <c r="R481" s="231"/>
      <c r="S481" s="231"/>
      <c r="T481" s="232"/>
      <c r="AT481" s="233" t="s">
        <v>145</v>
      </c>
      <c r="AU481" s="233" t="s">
        <v>85</v>
      </c>
      <c r="AV481" s="15" t="s">
        <v>83</v>
      </c>
      <c r="AW481" s="15" t="s">
        <v>35</v>
      </c>
      <c r="AX481" s="15" t="s">
        <v>75</v>
      </c>
      <c r="AY481" s="233" t="s">
        <v>137</v>
      </c>
    </row>
    <row r="482" spans="2:51" s="13" customFormat="1" ht="11.25">
      <c r="B482" s="201"/>
      <c r="C482" s="202"/>
      <c r="D482" s="203" t="s">
        <v>145</v>
      </c>
      <c r="E482" s="204" t="s">
        <v>19</v>
      </c>
      <c r="F482" s="205" t="s">
        <v>3457</v>
      </c>
      <c r="G482" s="202"/>
      <c r="H482" s="206">
        <v>32.733</v>
      </c>
      <c r="I482" s="207"/>
      <c r="J482" s="202"/>
      <c r="K482" s="202"/>
      <c r="L482" s="208"/>
      <c r="M482" s="209"/>
      <c r="N482" s="210"/>
      <c r="O482" s="210"/>
      <c r="P482" s="210"/>
      <c r="Q482" s="210"/>
      <c r="R482" s="210"/>
      <c r="S482" s="210"/>
      <c r="T482" s="211"/>
      <c r="AT482" s="212" t="s">
        <v>145</v>
      </c>
      <c r="AU482" s="212" t="s">
        <v>85</v>
      </c>
      <c r="AV482" s="13" t="s">
        <v>85</v>
      </c>
      <c r="AW482" s="13" t="s">
        <v>35</v>
      </c>
      <c r="AX482" s="13" t="s">
        <v>75</v>
      </c>
      <c r="AY482" s="212" t="s">
        <v>137</v>
      </c>
    </row>
    <row r="483" spans="2:51" s="14" customFormat="1" ht="11.25">
      <c r="B483" s="213"/>
      <c r="C483" s="214"/>
      <c r="D483" s="203" t="s">
        <v>145</v>
      </c>
      <c r="E483" s="215" t="s">
        <v>19</v>
      </c>
      <c r="F483" s="216" t="s">
        <v>147</v>
      </c>
      <c r="G483" s="214"/>
      <c r="H483" s="217">
        <v>32.733</v>
      </c>
      <c r="I483" s="218"/>
      <c r="J483" s="214"/>
      <c r="K483" s="214"/>
      <c r="L483" s="219"/>
      <c r="M483" s="220"/>
      <c r="N483" s="221"/>
      <c r="O483" s="221"/>
      <c r="P483" s="221"/>
      <c r="Q483" s="221"/>
      <c r="R483" s="221"/>
      <c r="S483" s="221"/>
      <c r="T483" s="222"/>
      <c r="AT483" s="223" t="s">
        <v>145</v>
      </c>
      <c r="AU483" s="223" t="s">
        <v>85</v>
      </c>
      <c r="AV483" s="14" t="s">
        <v>144</v>
      </c>
      <c r="AW483" s="14" t="s">
        <v>35</v>
      </c>
      <c r="AX483" s="14" t="s">
        <v>83</v>
      </c>
      <c r="AY483" s="223" t="s">
        <v>137</v>
      </c>
    </row>
    <row r="484" spans="2:63" s="12" customFormat="1" ht="22.9" customHeight="1">
      <c r="B484" s="172"/>
      <c r="C484" s="173"/>
      <c r="D484" s="174" t="s">
        <v>74</v>
      </c>
      <c r="E484" s="186" t="s">
        <v>1243</v>
      </c>
      <c r="F484" s="186" t="s">
        <v>1244</v>
      </c>
      <c r="G484" s="173"/>
      <c r="H484" s="173"/>
      <c r="I484" s="176"/>
      <c r="J484" s="187">
        <f>BK484</f>
        <v>0</v>
      </c>
      <c r="K484" s="173"/>
      <c r="L484" s="178"/>
      <c r="M484" s="179"/>
      <c r="N484" s="180"/>
      <c r="O484" s="180"/>
      <c r="P484" s="181">
        <f>SUM(P485:P495)</f>
        <v>0</v>
      </c>
      <c r="Q484" s="180"/>
      <c r="R484" s="181">
        <f>SUM(R485:R495)</f>
        <v>0</v>
      </c>
      <c r="S484" s="180"/>
      <c r="T484" s="182">
        <f>SUM(T485:T495)</f>
        <v>0</v>
      </c>
      <c r="AR484" s="183" t="s">
        <v>83</v>
      </c>
      <c r="AT484" s="184" t="s">
        <v>74</v>
      </c>
      <c r="AU484" s="184" t="s">
        <v>83</v>
      </c>
      <c r="AY484" s="183" t="s">
        <v>137</v>
      </c>
      <c r="BK484" s="185">
        <f>SUM(BK485:BK495)</f>
        <v>0</v>
      </c>
    </row>
    <row r="485" spans="1:65" s="2" customFormat="1" ht="21.75" customHeight="1">
      <c r="A485" s="35"/>
      <c r="B485" s="36"/>
      <c r="C485" s="188" t="s">
        <v>757</v>
      </c>
      <c r="D485" s="188" t="s">
        <v>139</v>
      </c>
      <c r="E485" s="189" t="s">
        <v>3625</v>
      </c>
      <c r="F485" s="190" t="s">
        <v>3626</v>
      </c>
      <c r="G485" s="191" t="s">
        <v>177</v>
      </c>
      <c r="H485" s="192">
        <v>20.055</v>
      </c>
      <c r="I485" s="193"/>
      <c r="J485" s="194">
        <f>ROUND(I485*H485,2)</f>
        <v>0</v>
      </c>
      <c r="K485" s="190" t="s">
        <v>143</v>
      </c>
      <c r="L485" s="40"/>
      <c r="M485" s="195" t="s">
        <v>19</v>
      </c>
      <c r="N485" s="196" t="s">
        <v>46</v>
      </c>
      <c r="O485" s="65"/>
      <c r="P485" s="197">
        <f>O485*H485</f>
        <v>0</v>
      </c>
      <c r="Q485" s="197">
        <v>0</v>
      </c>
      <c r="R485" s="197">
        <f>Q485*H485</f>
        <v>0</v>
      </c>
      <c r="S485" s="197">
        <v>0</v>
      </c>
      <c r="T485" s="198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199" t="s">
        <v>144</v>
      </c>
      <c r="AT485" s="199" t="s">
        <v>139</v>
      </c>
      <c r="AU485" s="199" t="s">
        <v>85</v>
      </c>
      <c r="AY485" s="18" t="s">
        <v>137</v>
      </c>
      <c r="BE485" s="200">
        <f>IF(N485="základní",J485,0)</f>
        <v>0</v>
      </c>
      <c r="BF485" s="200">
        <f>IF(N485="snížená",J485,0)</f>
        <v>0</v>
      </c>
      <c r="BG485" s="200">
        <f>IF(N485="zákl. přenesená",J485,0)</f>
        <v>0</v>
      </c>
      <c r="BH485" s="200">
        <f>IF(N485="sníž. přenesená",J485,0)</f>
        <v>0</v>
      </c>
      <c r="BI485" s="200">
        <f>IF(N485="nulová",J485,0)</f>
        <v>0</v>
      </c>
      <c r="BJ485" s="18" t="s">
        <v>83</v>
      </c>
      <c r="BK485" s="200">
        <f>ROUND(I485*H485,2)</f>
        <v>0</v>
      </c>
      <c r="BL485" s="18" t="s">
        <v>144</v>
      </c>
      <c r="BM485" s="199" t="s">
        <v>760</v>
      </c>
    </row>
    <row r="486" spans="2:51" s="13" customFormat="1" ht="11.25">
      <c r="B486" s="201"/>
      <c r="C486" s="202"/>
      <c r="D486" s="203" t="s">
        <v>145</v>
      </c>
      <c r="E486" s="204" t="s">
        <v>19</v>
      </c>
      <c r="F486" s="205" t="s">
        <v>3627</v>
      </c>
      <c r="G486" s="202"/>
      <c r="H486" s="206">
        <v>20.055</v>
      </c>
      <c r="I486" s="207"/>
      <c r="J486" s="202"/>
      <c r="K486" s="202"/>
      <c r="L486" s="208"/>
      <c r="M486" s="209"/>
      <c r="N486" s="210"/>
      <c r="O486" s="210"/>
      <c r="P486" s="210"/>
      <c r="Q486" s="210"/>
      <c r="R486" s="210"/>
      <c r="S486" s="210"/>
      <c r="T486" s="211"/>
      <c r="AT486" s="212" t="s">
        <v>145</v>
      </c>
      <c r="AU486" s="212" t="s">
        <v>85</v>
      </c>
      <c r="AV486" s="13" t="s">
        <v>85</v>
      </c>
      <c r="AW486" s="13" t="s">
        <v>35</v>
      </c>
      <c r="AX486" s="13" t="s">
        <v>75</v>
      </c>
      <c r="AY486" s="212" t="s">
        <v>137</v>
      </c>
    </row>
    <row r="487" spans="2:51" s="14" customFormat="1" ht="11.25">
      <c r="B487" s="213"/>
      <c r="C487" s="214"/>
      <c r="D487" s="203" t="s">
        <v>145</v>
      </c>
      <c r="E487" s="215" t="s">
        <v>19</v>
      </c>
      <c r="F487" s="216" t="s">
        <v>147</v>
      </c>
      <c r="G487" s="214"/>
      <c r="H487" s="217">
        <v>20.055</v>
      </c>
      <c r="I487" s="218"/>
      <c r="J487" s="214"/>
      <c r="K487" s="214"/>
      <c r="L487" s="219"/>
      <c r="M487" s="220"/>
      <c r="N487" s="221"/>
      <c r="O487" s="221"/>
      <c r="P487" s="221"/>
      <c r="Q487" s="221"/>
      <c r="R487" s="221"/>
      <c r="S487" s="221"/>
      <c r="T487" s="222"/>
      <c r="AT487" s="223" t="s">
        <v>145</v>
      </c>
      <c r="AU487" s="223" t="s">
        <v>85</v>
      </c>
      <c r="AV487" s="14" t="s">
        <v>144</v>
      </c>
      <c r="AW487" s="14" t="s">
        <v>35</v>
      </c>
      <c r="AX487" s="14" t="s">
        <v>83</v>
      </c>
      <c r="AY487" s="223" t="s">
        <v>137</v>
      </c>
    </row>
    <row r="488" spans="1:65" s="2" customFormat="1" ht="21.75" customHeight="1">
      <c r="A488" s="35"/>
      <c r="B488" s="36"/>
      <c r="C488" s="188" t="s">
        <v>531</v>
      </c>
      <c r="D488" s="188" t="s">
        <v>139</v>
      </c>
      <c r="E488" s="189" t="s">
        <v>3628</v>
      </c>
      <c r="F488" s="190" t="s">
        <v>3629</v>
      </c>
      <c r="G488" s="191" t="s">
        <v>177</v>
      </c>
      <c r="H488" s="192">
        <v>20.055</v>
      </c>
      <c r="I488" s="193"/>
      <c r="J488" s="194">
        <f>ROUND(I488*H488,2)</f>
        <v>0</v>
      </c>
      <c r="K488" s="190" t="s">
        <v>143</v>
      </c>
      <c r="L488" s="40"/>
      <c r="M488" s="195" t="s">
        <v>19</v>
      </c>
      <c r="N488" s="196" t="s">
        <v>46</v>
      </c>
      <c r="O488" s="65"/>
      <c r="P488" s="197">
        <f>O488*H488</f>
        <v>0</v>
      </c>
      <c r="Q488" s="197">
        <v>0</v>
      </c>
      <c r="R488" s="197">
        <f>Q488*H488</f>
        <v>0</v>
      </c>
      <c r="S488" s="197">
        <v>0</v>
      </c>
      <c r="T488" s="198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199" t="s">
        <v>144</v>
      </c>
      <c r="AT488" s="199" t="s">
        <v>139</v>
      </c>
      <c r="AU488" s="199" t="s">
        <v>85</v>
      </c>
      <c r="AY488" s="18" t="s">
        <v>137</v>
      </c>
      <c r="BE488" s="200">
        <f>IF(N488="základní",J488,0)</f>
        <v>0</v>
      </c>
      <c r="BF488" s="200">
        <f>IF(N488="snížená",J488,0)</f>
        <v>0</v>
      </c>
      <c r="BG488" s="200">
        <f>IF(N488="zákl. přenesená",J488,0)</f>
        <v>0</v>
      </c>
      <c r="BH488" s="200">
        <f>IF(N488="sníž. přenesená",J488,0)</f>
        <v>0</v>
      </c>
      <c r="BI488" s="200">
        <f>IF(N488="nulová",J488,0)</f>
        <v>0</v>
      </c>
      <c r="BJ488" s="18" t="s">
        <v>83</v>
      </c>
      <c r="BK488" s="200">
        <f>ROUND(I488*H488,2)</f>
        <v>0</v>
      </c>
      <c r="BL488" s="18" t="s">
        <v>144</v>
      </c>
      <c r="BM488" s="199" t="s">
        <v>764</v>
      </c>
    </row>
    <row r="489" spans="2:51" s="13" customFormat="1" ht="11.25">
      <c r="B489" s="201"/>
      <c r="C489" s="202"/>
      <c r="D489" s="203" t="s">
        <v>145</v>
      </c>
      <c r="E489" s="204" t="s">
        <v>19</v>
      </c>
      <c r="F489" s="205" t="s">
        <v>3627</v>
      </c>
      <c r="G489" s="202"/>
      <c r="H489" s="206">
        <v>20.055</v>
      </c>
      <c r="I489" s="207"/>
      <c r="J489" s="202"/>
      <c r="K489" s="202"/>
      <c r="L489" s="208"/>
      <c r="M489" s="209"/>
      <c r="N489" s="210"/>
      <c r="O489" s="210"/>
      <c r="P489" s="210"/>
      <c r="Q489" s="210"/>
      <c r="R489" s="210"/>
      <c r="S489" s="210"/>
      <c r="T489" s="211"/>
      <c r="AT489" s="212" t="s">
        <v>145</v>
      </c>
      <c r="AU489" s="212" t="s">
        <v>85</v>
      </c>
      <c r="AV489" s="13" t="s">
        <v>85</v>
      </c>
      <c r="AW489" s="13" t="s">
        <v>35</v>
      </c>
      <c r="AX489" s="13" t="s">
        <v>75</v>
      </c>
      <c r="AY489" s="212" t="s">
        <v>137</v>
      </c>
    </row>
    <row r="490" spans="2:51" s="14" customFormat="1" ht="11.25">
      <c r="B490" s="213"/>
      <c r="C490" s="214"/>
      <c r="D490" s="203" t="s">
        <v>145</v>
      </c>
      <c r="E490" s="215" t="s">
        <v>19</v>
      </c>
      <c r="F490" s="216" t="s">
        <v>147</v>
      </c>
      <c r="G490" s="214"/>
      <c r="H490" s="217">
        <v>20.055</v>
      </c>
      <c r="I490" s="218"/>
      <c r="J490" s="214"/>
      <c r="K490" s="214"/>
      <c r="L490" s="219"/>
      <c r="M490" s="220"/>
      <c r="N490" s="221"/>
      <c r="O490" s="221"/>
      <c r="P490" s="221"/>
      <c r="Q490" s="221"/>
      <c r="R490" s="221"/>
      <c r="S490" s="221"/>
      <c r="T490" s="222"/>
      <c r="AT490" s="223" t="s">
        <v>145</v>
      </c>
      <c r="AU490" s="223" t="s">
        <v>85</v>
      </c>
      <c r="AV490" s="14" t="s">
        <v>144</v>
      </c>
      <c r="AW490" s="14" t="s">
        <v>35</v>
      </c>
      <c r="AX490" s="14" t="s">
        <v>83</v>
      </c>
      <c r="AY490" s="223" t="s">
        <v>137</v>
      </c>
    </row>
    <row r="491" spans="1:65" s="2" customFormat="1" ht="16.5" customHeight="1">
      <c r="A491" s="35"/>
      <c r="B491" s="36"/>
      <c r="C491" s="188" t="s">
        <v>767</v>
      </c>
      <c r="D491" s="188" t="s">
        <v>139</v>
      </c>
      <c r="E491" s="189" t="s">
        <v>1249</v>
      </c>
      <c r="F491" s="190" t="s">
        <v>1250</v>
      </c>
      <c r="G491" s="191" t="s">
        <v>177</v>
      </c>
      <c r="H491" s="192">
        <v>40.11</v>
      </c>
      <c r="I491" s="193"/>
      <c r="J491" s="194">
        <f>ROUND(I491*H491,2)</f>
        <v>0</v>
      </c>
      <c r="K491" s="190" t="s">
        <v>143</v>
      </c>
      <c r="L491" s="40"/>
      <c r="M491" s="195" t="s">
        <v>19</v>
      </c>
      <c r="N491" s="196" t="s">
        <v>46</v>
      </c>
      <c r="O491" s="65"/>
      <c r="P491" s="197">
        <f>O491*H491</f>
        <v>0</v>
      </c>
      <c r="Q491" s="197">
        <v>0</v>
      </c>
      <c r="R491" s="197">
        <f>Q491*H491</f>
        <v>0</v>
      </c>
      <c r="S491" s="197">
        <v>0</v>
      </c>
      <c r="T491" s="198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199" t="s">
        <v>144</v>
      </c>
      <c r="AT491" s="199" t="s">
        <v>139</v>
      </c>
      <c r="AU491" s="199" t="s">
        <v>85</v>
      </c>
      <c r="AY491" s="18" t="s">
        <v>137</v>
      </c>
      <c r="BE491" s="200">
        <f>IF(N491="základní",J491,0)</f>
        <v>0</v>
      </c>
      <c r="BF491" s="200">
        <f>IF(N491="snížená",J491,0)</f>
        <v>0</v>
      </c>
      <c r="BG491" s="200">
        <f>IF(N491="zákl. přenesená",J491,0)</f>
        <v>0</v>
      </c>
      <c r="BH491" s="200">
        <f>IF(N491="sníž. přenesená",J491,0)</f>
        <v>0</v>
      </c>
      <c r="BI491" s="200">
        <f>IF(N491="nulová",J491,0)</f>
        <v>0</v>
      </c>
      <c r="BJ491" s="18" t="s">
        <v>83</v>
      </c>
      <c r="BK491" s="200">
        <f>ROUND(I491*H491,2)</f>
        <v>0</v>
      </c>
      <c r="BL491" s="18" t="s">
        <v>144</v>
      </c>
      <c r="BM491" s="199" t="s">
        <v>770</v>
      </c>
    </row>
    <row r="492" spans="1:65" s="2" customFormat="1" ht="21.75" customHeight="1">
      <c r="A492" s="35"/>
      <c r="B492" s="36"/>
      <c r="C492" s="188" t="s">
        <v>534</v>
      </c>
      <c r="D492" s="188" t="s">
        <v>139</v>
      </c>
      <c r="E492" s="189" t="s">
        <v>1253</v>
      </c>
      <c r="F492" s="190" t="s">
        <v>1254</v>
      </c>
      <c r="G492" s="191" t="s">
        <v>177</v>
      </c>
      <c r="H492" s="192">
        <v>561.54</v>
      </c>
      <c r="I492" s="193"/>
      <c r="J492" s="194">
        <f>ROUND(I492*H492,2)</f>
        <v>0</v>
      </c>
      <c r="K492" s="190" t="s">
        <v>143</v>
      </c>
      <c r="L492" s="40"/>
      <c r="M492" s="195" t="s">
        <v>19</v>
      </c>
      <c r="N492" s="196" t="s">
        <v>46</v>
      </c>
      <c r="O492" s="65"/>
      <c r="P492" s="197">
        <f>O492*H492</f>
        <v>0</v>
      </c>
      <c r="Q492" s="197">
        <v>0</v>
      </c>
      <c r="R492" s="197">
        <f>Q492*H492</f>
        <v>0</v>
      </c>
      <c r="S492" s="197">
        <v>0</v>
      </c>
      <c r="T492" s="198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199" t="s">
        <v>144</v>
      </c>
      <c r="AT492" s="199" t="s">
        <v>139</v>
      </c>
      <c r="AU492" s="199" t="s">
        <v>85</v>
      </c>
      <c r="AY492" s="18" t="s">
        <v>137</v>
      </c>
      <c r="BE492" s="200">
        <f>IF(N492="základní",J492,0)</f>
        <v>0</v>
      </c>
      <c r="BF492" s="200">
        <f>IF(N492="snížená",J492,0)</f>
        <v>0</v>
      </c>
      <c r="BG492" s="200">
        <f>IF(N492="zákl. přenesená",J492,0)</f>
        <v>0</v>
      </c>
      <c r="BH492" s="200">
        <f>IF(N492="sníž. přenesená",J492,0)</f>
        <v>0</v>
      </c>
      <c r="BI492" s="200">
        <f>IF(N492="nulová",J492,0)</f>
        <v>0</v>
      </c>
      <c r="BJ492" s="18" t="s">
        <v>83</v>
      </c>
      <c r="BK492" s="200">
        <f>ROUND(I492*H492,2)</f>
        <v>0</v>
      </c>
      <c r="BL492" s="18" t="s">
        <v>144</v>
      </c>
      <c r="BM492" s="199" t="s">
        <v>773</v>
      </c>
    </row>
    <row r="493" spans="2:51" s="13" customFormat="1" ht="11.25">
      <c r="B493" s="201"/>
      <c r="C493" s="202"/>
      <c r="D493" s="203" t="s">
        <v>145</v>
      </c>
      <c r="E493" s="204" t="s">
        <v>19</v>
      </c>
      <c r="F493" s="205" t="s">
        <v>3630</v>
      </c>
      <c r="G493" s="202"/>
      <c r="H493" s="206">
        <v>561.54</v>
      </c>
      <c r="I493" s="207"/>
      <c r="J493" s="202"/>
      <c r="K493" s="202"/>
      <c r="L493" s="208"/>
      <c r="M493" s="209"/>
      <c r="N493" s="210"/>
      <c r="O493" s="210"/>
      <c r="P493" s="210"/>
      <c r="Q493" s="210"/>
      <c r="R493" s="210"/>
      <c r="S493" s="210"/>
      <c r="T493" s="211"/>
      <c r="AT493" s="212" t="s">
        <v>145</v>
      </c>
      <c r="AU493" s="212" t="s">
        <v>85</v>
      </c>
      <c r="AV493" s="13" t="s">
        <v>85</v>
      </c>
      <c r="AW493" s="13" t="s">
        <v>35</v>
      </c>
      <c r="AX493" s="13" t="s">
        <v>75</v>
      </c>
      <c r="AY493" s="212" t="s">
        <v>137</v>
      </c>
    </row>
    <row r="494" spans="2:51" s="14" customFormat="1" ht="11.25">
      <c r="B494" s="213"/>
      <c r="C494" s="214"/>
      <c r="D494" s="203" t="s">
        <v>145</v>
      </c>
      <c r="E494" s="215" t="s">
        <v>19</v>
      </c>
      <c r="F494" s="216" t="s">
        <v>147</v>
      </c>
      <c r="G494" s="214"/>
      <c r="H494" s="217">
        <v>561.54</v>
      </c>
      <c r="I494" s="218"/>
      <c r="J494" s="214"/>
      <c r="K494" s="214"/>
      <c r="L494" s="219"/>
      <c r="M494" s="220"/>
      <c r="N494" s="221"/>
      <c r="O494" s="221"/>
      <c r="P494" s="221"/>
      <c r="Q494" s="221"/>
      <c r="R494" s="221"/>
      <c r="S494" s="221"/>
      <c r="T494" s="222"/>
      <c r="AT494" s="223" t="s">
        <v>145</v>
      </c>
      <c r="AU494" s="223" t="s">
        <v>85</v>
      </c>
      <c r="AV494" s="14" t="s">
        <v>144</v>
      </c>
      <c r="AW494" s="14" t="s">
        <v>35</v>
      </c>
      <c r="AX494" s="14" t="s">
        <v>83</v>
      </c>
      <c r="AY494" s="223" t="s">
        <v>137</v>
      </c>
    </row>
    <row r="495" spans="1:65" s="2" customFormat="1" ht="16.5" customHeight="1">
      <c r="A495" s="35"/>
      <c r="B495" s="36"/>
      <c r="C495" s="188" t="s">
        <v>776</v>
      </c>
      <c r="D495" s="188" t="s">
        <v>139</v>
      </c>
      <c r="E495" s="189" t="s">
        <v>1257</v>
      </c>
      <c r="F495" s="190" t="s">
        <v>1258</v>
      </c>
      <c r="G495" s="191" t="s">
        <v>177</v>
      </c>
      <c r="H495" s="192">
        <v>36.926</v>
      </c>
      <c r="I495" s="193"/>
      <c r="J495" s="194">
        <f>ROUND(I495*H495,2)</f>
        <v>0</v>
      </c>
      <c r="K495" s="190" t="s">
        <v>143</v>
      </c>
      <c r="L495" s="40"/>
      <c r="M495" s="195" t="s">
        <v>19</v>
      </c>
      <c r="N495" s="196" t="s">
        <v>46</v>
      </c>
      <c r="O495" s="65"/>
      <c r="P495" s="197">
        <f>O495*H495</f>
        <v>0</v>
      </c>
      <c r="Q495" s="197">
        <v>0</v>
      </c>
      <c r="R495" s="197">
        <f>Q495*H495</f>
        <v>0</v>
      </c>
      <c r="S495" s="197">
        <v>0</v>
      </c>
      <c r="T495" s="198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199" t="s">
        <v>144</v>
      </c>
      <c r="AT495" s="199" t="s">
        <v>139</v>
      </c>
      <c r="AU495" s="199" t="s">
        <v>85</v>
      </c>
      <c r="AY495" s="18" t="s">
        <v>137</v>
      </c>
      <c r="BE495" s="200">
        <f>IF(N495="základní",J495,0)</f>
        <v>0</v>
      </c>
      <c r="BF495" s="200">
        <f>IF(N495="snížená",J495,0)</f>
        <v>0</v>
      </c>
      <c r="BG495" s="200">
        <f>IF(N495="zákl. přenesená",J495,0)</f>
        <v>0</v>
      </c>
      <c r="BH495" s="200">
        <f>IF(N495="sníž. přenesená",J495,0)</f>
        <v>0</v>
      </c>
      <c r="BI495" s="200">
        <f>IF(N495="nulová",J495,0)</f>
        <v>0</v>
      </c>
      <c r="BJ495" s="18" t="s">
        <v>83</v>
      </c>
      <c r="BK495" s="200">
        <f>ROUND(I495*H495,2)</f>
        <v>0</v>
      </c>
      <c r="BL495" s="18" t="s">
        <v>144</v>
      </c>
      <c r="BM495" s="199" t="s">
        <v>779</v>
      </c>
    </row>
    <row r="496" spans="2:63" s="12" customFormat="1" ht="22.9" customHeight="1">
      <c r="B496" s="172"/>
      <c r="C496" s="173"/>
      <c r="D496" s="174" t="s">
        <v>74</v>
      </c>
      <c r="E496" s="186" t="s">
        <v>315</v>
      </c>
      <c r="F496" s="186" t="s">
        <v>316</v>
      </c>
      <c r="G496" s="173"/>
      <c r="H496" s="173"/>
      <c r="I496" s="176"/>
      <c r="J496" s="187">
        <f>BK496</f>
        <v>0</v>
      </c>
      <c r="K496" s="173"/>
      <c r="L496" s="178"/>
      <c r="M496" s="179"/>
      <c r="N496" s="180"/>
      <c r="O496" s="180"/>
      <c r="P496" s="181">
        <f>P497</f>
        <v>0</v>
      </c>
      <c r="Q496" s="180"/>
      <c r="R496" s="181">
        <f>R497</f>
        <v>0</v>
      </c>
      <c r="S496" s="180"/>
      <c r="T496" s="182">
        <f>T497</f>
        <v>0</v>
      </c>
      <c r="AR496" s="183" t="s">
        <v>83</v>
      </c>
      <c r="AT496" s="184" t="s">
        <v>74</v>
      </c>
      <c r="AU496" s="184" t="s">
        <v>83</v>
      </c>
      <c r="AY496" s="183" t="s">
        <v>137</v>
      </c>
      <c r="BK496" s="185">
        <f>BK497</f>
        <v>0</v>
      </c>
    </row>
    <row r="497" spans="1:65" s="2" customFormat="1" ht="21.75" customHeight="1">
      <c r="A497" s="35"/>
      <c r="B497" s="36"/>
      <c r="C497" s="188" t="s">
        <v>538</v>
      </c>
      <c r="D497" s="188" t="s">
        <v>139</v>
      </c>
      <c r="E497" s="189" t="s">
        <v>1261</v>
      </c>
      <c r="F497" s="190" t="s">
        <v>1262</v>
      </c>
      <c r="G497" s="191" t="s">
        <v>177</v>
      </c>
      <c r="H497" s="192">
        <v>49.952</v>
      </c>
      <c r="I497" s="193"/>
      <c r="J497" s="194">
        <f>ROUND(I497*H497,2)</f>
        <v>0</v>
      </c>
      <c r="K497" s="190" t="s">
        <v>143</v>
      </c>
      <c r="L497" s="40"/>
      <c r="M497" s="195" t="s">
        <v>19</v>
      </c>
      <c r="N497" s="196" t="s">
        <v>46</v>
      </c>
      <c r="O497" s="65"/>
      <c r="P497" s="197">
        <f>O497*H497</f>
        <v>0</v>
      </c>
      <c r="Q497" s="197">
        <v>0</v>
      </c>
      <c r="R497" s="197">
        <f>Q497*H497</f>
        <v>0</v>
      </c>
      <c r="S497" s="197">
        <v>0</v>
      </c>
      <c r="T497" s="198">
        <f>S497*H497</f>
        <v>0</v>
      </c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R497" s="199" t="s">
        <v>144</v>
      </c>
      <c r="AT497" s="199" t="s">
        <v>139</v>
      </c>
      <c r="AU497" s="199" t="s">
        <v>85</v>
      </c>
      <c r="AY497" s="18" t="s">
        <v>137</v>
      </c>
      <c r="BE497" s="200">
        <f>IF(N497="základní",J497,0)</f>
        <v>0</v>
      </c>
      <c r="BF497" s="200">
        <f>IF(N497="snížená",J497,0)</f>
        <v>0</v>
      </c>
      <c r="BG497" s="200">
        <f>IF(N497="zákl. přenesená",J497,0)</f>
        <v>0</v>
      </c>
      <c r="BH497" s="200">
        <f>IF(N497="sníž. přenesená",J497,0)</f>
        <v>0</v>
      </c>
      <c r="BI497" s="200">
        <f>IF(N497="nulová",J497,0)</f>
        <v>0</v>
      </c>
      <c r="BJ497" s="18" t="s">
        <v>83</v>
      </c>
      <c r="BK497" s="200">
        <f>ROUND(I497*H497,2)</f>
        <v>0</v>
      </c>
      <c r="BL497" s="18" t="s">
        <v>144</v>
      </c>
      <c r="BM497" s="199" t="s">
        <v>783</v>
      </c>
    </row>
    <row r="498" spans="2:63" s="12" customFormat="1" ht="25.9" customHeight="1">
      <c r="B498" s="172"/>
      <c r="C498" s="173"/>
      <c r="D498" s="174" t="s">
        <v>74</v>
      </c>
      <c r="E498" s="175" t="s">
        <v>1264</v>
      </c>
      <c r="F498" s="175" t="s">
        <v>1265</v>
      </c>
      <c r="G498" s="173"/>
      <c r="H498" s="173"/>
      <c r="I498" s="176"/>
      <c r="J498" s="177">
        <f>BK498</f>
        <v>0</v>
      </c>
      <c r="K498" s="173"/>
      <c r="L498" s="178"/>
      <c r="M498" s="179"/>
      <c r="N498" s="180"/>
      <c r="O498" s="180"/>
      <c r="P498" s="181">
        <f>P499+P500+P506+P510+P517+P524+P530+P540+P551+P566+P611+P620+P646+P680+P697+P710</f>
        <v>0</v>
      </c>
      <c r="Q498" s="180"/>
      <c r="R498" s="181">
        <f>R499+R500+R506+R510+R517+R524+R530+R540+R551+R566+R611+R620+R646+R680+R697+R710</f>
        <v>0</v>
      </c>
      <c r="S498" s="180"/>
      <c r="T498" s="182">
        <f>T499+T500+T506+T510+T517+T524+T530+T540+T551+T566+T611+T620+T646+T680+T697+T710</f>
        <v>0</v>
      </c>
      <c r="AR498" s="183" t="s">
        <v>85</v>
      </c>
      <c r="AT498" s="184" t="s">
        <v>74</v>
      </c>
      <c r="AU498" s="184" t="s">
        <v>75</v>
      </c>
      <c r="AY498" s="183" t="s">
        <v>137</v>
      </c>
      <c r="BK498" s="185">
        <f>BK499+BK500+BK506+BK510+BK517+BK524+BK530+BK540+BK551+BK566+BK611+BK620+BK646+BK680+BK697+BK710</f>
        <v>0</v>
      </c>
    </row>
    <row r="499" spans="2:63" s="12" customFormat="1" ht="22.9" customHeight="1">
      <c r="B499" s="172"/>
      <c r="C499" s="173"/>
      <c r="D499" s="174" t="s">
        <v>74</v>
      </c>
      <c r="E499" s="186" t="s">
        <v>1615</v>
      </c>
      <c r="F499" s="186" t="s">
        <v>1616</v>
      </c>
      <c r="G499" s="173"/>
      <c r="H499" s="173"/>
      <c r="I499" s="176"/>
      <c r="J499" s="187">
        <f>BK499</f>
        <v>0</v>
      </c>
      <c r="K499" s="173"/>
      <c r="L499" s="178"/>
      <c r="M499" s="179"/>
      <c r="N499" s="180"/>
      <c r="O499" s="180"/>
      <c r="P499" s="181">
        <v>0</v>
      </c>
      <c r="Q499" s="180"/>
      <c r="R499" s="181">
        <v>0</v>
      </c>
      <c r="S499" s="180"/>
      <c r="T499" s="182">
        <v>0</v>
      </c>
      <c r="AR499" s="183" t="s">
        <v>83</v>
      </c>
      <c r="AT499" s="184" t="s">
        <v>74</v>
      </c>
      <c r="AU499" s="184" t="s">
        <v>83</v>
      </c>
      <c r="AY499" s="183" t="s">
        <v>137</v>
      </c>
      <c r="BK499" s="185">
        <v>0</v>
      </c>
    </row>
    <row r="500" spans="2:63" s="12" customFormat="1" ht="22.9" customHeight="1">
      <c r="B500" s="172"/>
      <c r="C500" s="173"/>
      <c r="D500" s="174" t="s">
        <v>74</v>
      </c>
      <c r="E500" s="186" t="s">
        <v>1350</v>
      </c>
      <c r="F500" s="186" t="s">
        <v>1351</v>
      </c>
      <c r="G500" s="173"/>
      <c r="H500" s="173"/>
      <c r="I500" s="176"/>
      <c r="J500" s="187">
        <f>BK500</f>
        <v>0</v>
      </c>
      <c r="K500" s="173"/>
      <c r="L500" s="178"/>
      <c r="M500" s="179"/>
      <c r="N500" s="180"/>
      <c r="O500" s="180"/>
      <c r="P500" s="181">
        <f>SUM(P501:P505)</f>
        <v>0</v>
      </c>
      <c r="Q500" s="180"/>
      <c r="R500" s="181">
        <f>SUM(R501:R505)</f>
        <v>0</v>
      </c>
      <c r="S500" s="180"/>
      <c r="T500" s="182">
        <f>SUM(T501:T505)</f>
        <v>0</v>
      </c>
      <c r="AR500" s="183" t="s">
        <v>85</v>
      </c>
      <c r="AT500" s="184" t="s">
        <v>74</v>
      </c>
      <c r="AU500" s="184" t="s">
        <v>83</v>
      </c>
      <c r="AY500" s="183" t="s">
        <v>137</v>
      </c>
      <c r="BK500" s="185">
        <f>SUM(BK501:BK505)</f>
        <v>0</v>
      </c>
    </row>
    <row r="501" spans="1:65" s="2" customFormat="1" ht="16.5" customHeight="1">
      <c r="A501" s="35"/>
      <c r="B501" s="36"/>
      <c r="C501" s="188" t="s">
        <v>789</v>
      </c>
      <c r="D501" s="188" t="s">
        <v>139</v>
      </c>
      <c r="E501" s="189" t="s">
        <v>1624</v>
      </c>
      <c r="F501" s="190" t="s">
        <v>1625</v>
      </c>
      <c r="G501" s="191" t="s">
        <v>224</v>
      </c>
      <c r="H501" s="192">
        <v>50</v>
      </c>
      <c r="I501" s="193"/>
      <c r="J501" s="194">
        <f>ROUND(I501*H501,2)</f>
        <v>0</v>
      </c>
      <c r="K501" s="190" t="s">
        <v>19</v>
      </c>
      <c r="L501" s="40"/>
      <c r="M501" s="195" t="s">
        <v>19</v>
      </c>
      <c r="N501" s="196" t="s">
        <v>46</v>
      </c>
      <c r="O501" s="65"/>
      <c r="P501" s="197">
        <f>O501*H501</f>
        <v>0</v>
      </c>
      <c r="Q501" s="197">
        <v>0</v>
      </c>
      <c r="R501" s="197">
        <f>Q501*H501</f>
        <v>0</v>
      </c>
      <c r="S501" s="197">
        <v>0</v>
      </c>
      <c r="T501" s="198">
        <f>S501*H501</f>
        <v>0</v>
      </c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R501" s="199" t="s">
        <v>178</v>
      </c>
      <c r="AT501" s="199" t="s">
        <v>139</v>
      </c>
      <c r="AU501" s="199" t="s">
        <v>85</v>
      </c>
      <c r="AY501" s="18" t="s">
        <v>137</v>
      </c>
      <c r="BE501" s="200">
        <f>IF(N501="základní",J501,0)</f>
        <v>0</v>
      </c>
      <c r="BF501" s="200">
        <f>IF(N501="snížená",J501,0)</f>
        <v>0</v>
      </c>
      <c r="BG501" s="200">
        <f>IF(N501="zákl. přenesená",J501,0)</f>
        <v>0</v>
      </c>
      <c r="BH501" s="200">
        <f>IF(N501="sníž. přenesená",J501,0)</f>
        <v>0</v>
      </c>
      <c r="BI501" s="200">
        <f>IF(N501="nulová",J501,0)</f>
        <v>0</v>
      </c>
      <c r="BJ501" s="18" t="s">
        <v>83</v>
      </c>
      <c r="BK501" s="200">
        <f>ROUND(I501*H501,2)</f>
        <v>0</v>
      </c>
      <c r="BL501" s="18" t="s">
        <v>178</v>
      </c>
      <c r="BM501" s="199" t="s">
        <v>792</v>
      </c>
    </row>
    <row r="502" spans="1:65" s="2" customFormat="1" ht="16.5" customHeight="1">
      <c r="A502" s="35"/>
      <c r="B502" s="36"/>
      <c r="C502" s="234" t="s">
        <v>541</v>
      </c>
      <c r="D502" s="234" t="s">
        <v>218</v>
      </c>
      <c r="E502" s="235" t="s">
        <v>3631</v>
      </c>
      <c r="F502" s="236" t="s">
        <v>3632</v>
      </c>
      <c r="G502" s="237" t="s">
        <v>224</v>
      </c>
      <c r="H502" s="238">
        <v>50</v>
      </c>
      <c r="I502" s="239"/>
      <c r="J502" s="240">
        <f>ROUND(I502*H502,2)</f>
        <v>0</v>
      </c>
      <c r="K502" s="236" t="s">
        <v>19</v>
      </c>
      <c r="L502" s="241"/>
      <c r="M502" s="242" t="s">
        <v>19</v>
      </c>
      <c r="N502" s="243" t="s">
        <v>46</v>
      </c>
      <c r="O502" s="65"/>
      <c r="P502" s="197">
        <f>O502*H502</f>
        <v>0</v>
      </c>
      <c r="Q502" s="197">
        <v>0</v>
      </c>
      <c r="R502" s="197">
        <f>Q502*H502</f>
        <v>0</v>
      </c>
      <c r="S502" s="197">
        <v>0</v>
      </c>
      <c r="T502" s="198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199" t="s">
        <v>207</v>
      </c>
      <c r="AT502" s="199" t="s">
        <v>218</v>
      </c>
      <c r="AU502" s="199" t="s">
        <v>85</v>
      </c>
      <c r="AY502" s="18" t="s">
        <v>137</v>
      </c>
      <c r="BE502" s="200">
        <f>IF(N502="základní",J502,0)</f>
        <v>0</v>
      </c>
      <c r="BF502" s="200">
        <f>IF(N502="snížená",J502,0)</f>
        <v>0</v>
      </c>
      <c r="BG502" s="200">
        <f>IF(N502="zákl. přenesená",J502,0)</f>
        <v>0</v>
      </c>
      <c r="BH502" s="200">
        <f>IF(N502="sníž. přenesená",J502,0)</f>
        <v>0</v>
      </c>
      <c r="BI502" s="200">
        <f>IF(N502="nulová",J502,0)</f>
        <v>0</v>
      </c>
      <c r="BJ502" s="18" t="s">
        <v>83</v>
      </c>
      <c r="BK502" s="200">
        <f>ROUND(I502*H502,2)</f>
        <v>0</v>
      </c>
      <c r="BL502" s="18" t="s">
        <v>178</v>
      </c>
      <c r="BM502" s="199" t="s">
        <v>795</v>
      </c>
    </row>
    <row r="503" spans="1:65" s="2" customFormat="1" ht="16.5" customHeight="1">
      <c r="A503" s="35"/>
      <c r="B503" s="36"/>
      <c r="C503" s="234" t="s">
        <v>796</v>
      </c>
      <c r="D503" s="234" t="s">
        <v>218</v>
      </c>
      <c r="E503" s="235" t="s">
        <v>1666</v>
      </c>
      <c r="F503" s="236" t="s">
        <v>1667</v>
      </c>
      <c r="G503" s="237" t="s">
        <v>273</v>
      </c>
      <c r="H503" s="238">
        <v>250</v>
      </c>
      <c r="I503" s="239"/>
      <c r="J503" s="240">
        <f>ROUND(I503*H503,2)</f>
        <v>0</v>
      </c>
      <c r="K503" s="236" t="s">
        <v>19</v>
      </c>
      <c r="L503" s="241"/>
      <c r="M503" s="242" t="s">
        <v>19</v>
      </c>
      <c r="N503" s="243" t="s">
        <v>46</v>
      </c>
      <c r="O503" s="65"/>
      <c r="P503" s="197">
        <f>O503*H503</f>
        <v>0</v>
      </c>
      <c r="Q503" s="197">
        <v>0</v>
      </c>
      <c r="R503" s="197">
        <f>Q503*H503</f>
        <v>0</v>
      </c>
      <c r="S503" s="197">
        <v>0</v>
      </c>
      <c r="T503" s="198">
        <f>S503*H503</f>
        <v>0</v>
      </c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R503" s="199" t="s">
        <v>207</v>
      </c>
      <c r="AT503" s="199" t="s">
        <v>218</v>
      </c>
      <c r="AU503" s="199" t="s">
        <v>85</v>
      </c>
      <c r="AY503" s="18" t="s">
        <v>137</v>
      </c>
      <c r="BE503" s="200">
        <f>IF(N503="základní",J503,0)</f>
        <v>0</v>
      </c>
      <c r="BF503" s="200">
        <f>IF(N503="snížená",J503,0)</f>
        <v>0</v>
      </c>
      <c r="BG503" s="200">
        <f>IF(N503="zákl. přenesená",J503,0)</f>
        <v>0</v>
      </c>
      <c r="BH503" s="200">
        <f>IF(N503="sníž. přenesená",J503,0)</f>
        <v>0</v>
      </c>
      <c r="BI503" s="200">
        <f>IF(N503="nulová",J503,0)</f>
        <v>0</v>
      </c>
      <c r="BJ503" s="18" t="s">
        <v>83</v>
      </c>
      <c r="BK503" s="200">
        <f>ROUND(I503*H503,2)</f>
        <v>0</v>
      </c>
      <c r="BL503" s="18" t="s">
        <v>178</v>
      </c>
      <c r="BM503" s="199" t="s">
        <v>799</v>
      </c>
    </row>
    <row r="504" spans="1:65" s="2" customFormat="1" ht="16.5" customHeight="1">
      <c r="A504" s="35"/>
      <c r="B504" s="36"/>
      <c r="C504" s="234" t="s">
        <v>546</v>
      </c>
      <c r="D504" s="234" t="s">
        <v>218</v>
      </c>
      <c r="E504" s="235" t="s">
        <v>1670</v>
      </c>
      <c r="F504" s="236" t="s">
        <v>1671</v>
      </c>
      <c r="G504" s="237" t="s">
        <v>273</v>
      </c>
      <c r="H504" s="238">
        <v>1</v>
      </c>
      <c r="I504" s="239"/>
      <c r="J504" s="240">
        <f>ROUND(I504*H504,2)</f>
        <v>0</v>
      </c>
      <c r="K504" s="236" t="s">
        <v>19</v>
      </c>
      <c r="L504" s="241"/>
      <c r="M504" s="242" t="s">
        <v>19</v>
      </c>
      <c r="N504" s="243" t="s">
        <v>46</v>
      </c>
      <c r="O504" s="65"/>
      <c r="P504" s="197">
        <f>O504*H504</f>
        <v>0</v>
      </c>
      <c r="Q504" s="197">
        <v>0</v>
      </c>
      <c r="R504" s="197">
        <f>Q504*H504</f>
        <v>0</v>
      </c>
      <c r="S504" s="197">
        <v>0</v>
      </c>
      <c r="T504" s="198">
        <f>S504*H504</f>
        <v>0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199" t="s">
        <v>207</v>
      </c>
      <c r="AT504" s="199" t="s">
        <v>218</v>
      </c>
      <c r="AU504" s="199" t="s">
        <v>85</v>
      </c>
      <c r="AY504" s="18" t="s">
        <v>137</v>
      </c>
      <c r="BE504" s="200">
        <f>IF(N504="základní",J504,0)</f>
        <v>0</v>
      </c>
      <c r="BF504" s="200">
        <f>IF(N504="snížená",J504,0)</f>
        <v>0</v>
      </c>
      <c r="BG504" s="200">
        <f>IF(N504="zákl. přenesená",J504,0)</f>
        <v>0</v>
      </c>
      <c r="BH504" s="200">
        <f>IF(N504="sníž. přenesená",J504,0)</f>
        <v>0</v>
      </c>
      <c r="BI504" s="200">
        <f>IF(N504="nulová",J504,0)</f>
        <v>0</v>
      </c>
      <c r="BJ504" s="18" t="s">
        <v>83</v>
      </c>
      <c r="BK504" s="200">
        <f>ROUND(I504*H504,2)</f>
        <v>0</v>
      </c>
      <c r="BL504" s="18" t="s">
        <v>178</v>
      </c>
      <c r="BM504" s="199" t="s">
        <v>804</v>
      </c>
    </row>
    <row r="505" spans="1:65" s="2" customFormat="1" ht="16.5" customHeight="1">
      <c r="A505" s="35"/>
      <c r="B505" s="36"/>
      <c r="C505" s="188" t="s">
        <v>805</v>
      </c>
      <c r="D505" s="188" t="s">
        <v>139</v>
      </c>
      <c r="E505" s="189" t="s">
        <v>1480</v>
      </c>
      <c r="F505" s="190" t="s">
        <v>1674</v>
      </c>
      <c r="G505" s="191" t="s">
        <v>177</v>
      </c>
      <c r="H505" s="192">
        <v>0.02</v>
      </c>
      <c r="I505" s="193"/>
      <c r="J505" s="194">
        <f>ROUND(I505*H505,2)</f>
        <v>0</v>
      </c>
      <c r="K505" s="190" t="s">
        <v>19</v>
      </c>
      <c r="L505" s="40"/>
      <c r="M505" s="195" t="s">
        <v>19</v>
      </c>
      <c r="N505" s="196" t="s">
        <v>46</v>
      </c>
      <c r="O505" s="65"/>
      <c r="P505" s="197">
        <f>O505*H505</f>
        <v>0</v>
      </c>
      <c r="Q505" s="197">
        <v>0</v>
      </c>
      <c r="R505" s="197">
        <f>Q505*H505</f>
        <v>0</v>
      </c>
      <c r="S505" s="197">
        <v>0</v>
      </c>
      <c r="T505" s="198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199" t="s">
        <v>178</v>
      </c>
      <c r="AT505" s="199" t="s">
        <v>139</v>
      </c>
      <c r="AU505" s="199" t="s">
        <v>85</v>
      </c>
      <c r="AY505" s="18" t="s">
        <v>137</v>
      </c>
      <c r="BE505" s="200">
        <f>IF(N505="základní",J505,0)</f>
        <v>0</v>
      </c>
      <c r="BF505" s="200">
        <f>IF(N505="snížená",J505,0)</f>
        <v>0</v>
      </c>
      <c r="BG505" s="200">
        <f>IF(N505="zákl. přenesená",J505,0)</f>
        <v>0</v>
      </c>
      <c r="BH505" s="200">
        <f>IF(N505="sníž. přenesená",J505,0)</f>
        <v>0</v>
      </c>
      <c r="BI505" s="200">
        <f>IF(N505="nulová",J505,0)</f>
        <v>0</v>
      </c>
      <c r="BJ505" s="18" t="s">
        <v>83</v>
      </c>
      <c r="BK505" s="200">
        <f>ROUND(I505*H505,2)</f>
        <v>0</v>
      </c>
      <c r="BL505" s="18" t="s">
        <v>178</v>
      </c>
      <c r="BM505" s="199" t="s">
        <v>806</v>
      </c>
    </row>
    <row r="506" spans="2:63" s="12" customFormat="1" ht="22.9" customHeight="1">
      <c r="B506" s="172"/>
      <c r="C506" s="173"/>
      <c r="D506" s="174" t="s">
        <v>74</v>
      </c>
      <c r="E506" s="186" t="s">
        <v>1731</v>
      </c>
      <c r="F506" s="186" t="s">
        <v>1732</v>
      </c>
      <c r="G506" s="173"/>
      <c r="H506" s="173"/>
      <c r="I506" s="176"/>
      <c r="J506" s="187">
        <f>BK506</f>
        <v>0</v>
      </c>
      <c r="K506" s="173"/>
      <c r="L506" s="178"/>
      <c r="M506" s="179"/>
      <c r="N506" s="180"/>
      <c r="O506" s="180"/>
      <c r="P506" s="181">
        <f>SUM(P507:P509)</f>
        <v>0</v>
      </c>
      <c r="Q506" s="180"/>
      <c r="R506" s="181">
        <f>SUM(R507:R509)</f>
        <v>0</v>
      </c>
      <c r="S506" s="180"/>
      <c r="T506" s="182">
        <f>SUM(T507:T509)</f>
        <v>0</v>
      </c>
      <c r="AR506" s="183" t="s">
        <v>85</v>
      </c>
      <c r="AT506" s="184" t="s">
        <v>74</v>
      </c>
      <c r="AU506" s="184" t="s">
        <v>83</v>
      </c>
      <c r="AY506" s="183" t="s">
        <v>137</v>
      </c>
      <c r="BK506" s="185">
        <f>SUM(BK507:BK509)</f>
        <v>0</v>
      </c>
    </row>
    <row r="507" spans="1:65" s="2" customFormat="1" ht="16.5" customHeight="1">
      <c r="A507" s="35"/>
      <c r="B507" s="36"/>
      <c r="C507" s="188" t="s">
        <v>560</v>
      </c>
      <c r="D507" s="188" t="s">
        <v>139</v>
      </c>
      <c r="E507" s="189" t="s">
        <v>3633</v>
      </c>
      <c r="F507" s="190" t="s">
        <v>3634</v>
      </c>
      <c r="G507" s="191" t="s">
        <v>224</v>
      </c>
      <c r="H507" s="192">
        <v>20</v>
      </c>
      <c r="I507" s="193"/>
      <c r="J507" s="194">
        <f>ROUND(I507*H507,2)</f>
        <v>0</v>
      </c>
      <c r="K507" s="190" t="s">
        <v>143</v>
      </c>
      <c r="L507" s="40"/>
      <c r="M507" s="195" t="s">
        <v>19</v>
      </c>
      <c r="N507" s="196" t="s">
        <v>46</v>
      </c>
      <c r="O507" s="65"/>
      <c r="P507" s="197">
        <f>O507*H507</f>
        <v>0</v>
      </c>
      <c r="Q507" s="197">
        <v>0</v>
      </c>
      <c r="R507" s="197">
        <f>Q507*H507</f>
        <v>0</v>
      </c>
      <c r="S507" s="197">
        <v>0</v>
      </c>
      <c r="T507" s="198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199" t="s">
        <v>178</v>
      </c>
      <c r="AT507" s="199" t="s">
        <v>139</v>
      </c>
      <c r="AU507" s="199" t="s">
        <v>85</v>
      </c>
      <c r="AY507" s="18" t="s">
        <v>137</v>
      </c>
      <c r="BE507" s="200">
        <f>IF(N507="základní",J507,0)</f>
        <v>0</v>
      </c>
      <c r="BF507" s="200">
        <f>IF(N507="snížená",J507,0)</f>
        <v>0</v>
      </c>
      <c r="BG507" s="200">
        <f>IF(N507="zákl. přenesená",J507,0)</f>
        <v>0</v>
      </c>
      <c r="BH507" s="200">
        <f>IF(N507="sníž. přenesená",J507,0)</f>
        <v>0</v>
      </c>
      <c r="BI507" s="200">
        <f>IF(N507="nulová",J507,0)</f>
        <v>0</v>
      </c>
      <c r="BJ507" s="18" t="s">
        <v>83</v>
      </c>
      <c r="BK507" s="200">
        <f>ROUND(I507*H507,2)</f>
        <v>0</v>
      </c>
      <c r="BL507" s="18" t="s">
        <v>178</v>
      </c>
      <c r="BM507" s="199" t="s">
        <v>829</v>
      </c>
    </row>
    <row r="508" spans="1:65" s="2" customFormat="1" ht="21.75" customHeight="1">
      <c r="A508" s="35"/>
      <c r="B508" s="36"/>
      <c r="C508" s="188" t="s">
        <v>831</v>
      </c>
      <c r="D508" s="188" t="s">
        <v>139</v>
      </c>
      <c r="E508" s="189" t="s">
        <v>3635</v>
      </c>
      <c r="F508" s="190" t="s">
        <v>3636</v>
      </c>
      <c r="G508" s="191" t="s">
        <v>224</v>
      </c>
      <c r="H508" s="192">
        <v>50</v>
      </c>
      <c r="I508" s="193"/>
      <c r="J508" s="194">
        <f>ROUND(I508*H508,2)</f>
        <v>0</v>
      </c>
      <c r="K508" s="190" t="s">
        <v>19</v>
      </c>
      <c r="L508" s="40"/>
      <c r="M508" s="195" t="s">
        <v>19</v>
      </c>
      <c r="N508" s="196" t="s">
        <v>46</v>
      </c>
      <c r="O508" s="65"/>
      <c r="P508" s="197">
        <f>O508*H508</f>
        <v>0</v>
      </c>
      <c r="Q508" s="197">
        <v>0</v>
      </c>
      <c r="R508" s="197">
        <f>Q508*H508</f>
        <v>0</v>
      </c>
      <c r="S508" s="197">
        <v>0</v>
      </c>
      <c r="T508" s="198">
        <f>S508*H508</f>
        <v>0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199" t="s">
        <v>178</v>
      </c>
      <c r="AT508" s="199" t="s">
        <v>139</v>
      </c>
      <c r="AU508" s="199" t="s">
        <v>85</v>
      </c>
      <c r="AY508" s="18" t="s">
        <v>137</v>
      </c>
      <c r="BE508" s="200">
        <f>IF(N508="základní",J508,0)</f>
        <v>0</v>
      </c>
      <c r="BF508" s="200">
        <f>IF(N508="snížená",J508,0)</f>
        <v>0</v>
      </c>
      <c r="BG508" s="200">
        <f>IF(N508="zákl. přenesená",J508,0)</f>
        <v>0</v>
      </c>
      <c r="BH508" s="200">
        <f>IF(N508="sníž. přenesená",J508,0)</f>
        <v>0</v>
      </c>
      <c r="BI508" s="200">
        <f>IF(N508="nulová",J508,0)</f>
        <v>0</v>
      </c>
      <c r="BJ508" s="18" t="s">
        <v>83</v>
      </c>
      <c r="BK508" s="200">
        <f>ROUND(I508*H508,2)</f>
        <v>0</v>
      </c>
      <c r="BL508" s="18" t="s">
        <v>178</v>
      </c>
      <c r="BM508" s="199" t="s">
        <v>834</v>
      </c>
    </row>
    <row r="509" spans="1:65" s="2" customFormat="1" ht="16.5" customHeight="1">
      <c r="A509" s="35"/>
      <c r="B509" s="36"/>
      <c r="C509" s="188" t="s">
        <v>564</v>
      </c>
      <c r="D509" s="188" t="s">
        <v>139</v>
      </c>
      <c r="E509" s="189" t="s">
        <v>1789</v>
      </c>
      <c r="F509" s="190" t="s">
        <v>1790</v>
      </c>
      <c r="G509" s="191" t="s">
        <v>177</v>
      </c>
      <c r="H509" s="192">
        <v>0.046</v>
      </c>
      <c r="I509" s="193"/>
      <c r="J509" s="194">
        <f>ROUND(I509*H509,2)</f>
        <v>0</v>
      </c>
      <c r="K509" s="190" t="s">
        <v>19</v>
      </c>
      <c r="L509" s="40"/>
      <c r="M509" s="195" t="s">
        <v>19</v>
      </c>
      <c r="N509" s="196" t="s">
        <v>46</v>
      </c>
      <c r="O509" s="65"/>
      <c r="P509" s="197">
        <f>O509*H509</f>
        <v>0</v>
      </c>
      <c r="Q509" s="197">
        <v>0</v>
      </c>
      <c r="R509" s="197">
        <f>Q509*H509</f>
        <v>0</v>
      </c>
      <c r="S509" s="197">
        <v>0</v>
      </c>
      <c r="T509" s="198">
        <f>S509*H509</f>
        <v>0</v>
      </c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R509" s="199" t="s">
        <v>178</v>
      </c>
      <c r="AT509" s="199" t="s">
        <v>139</v>
      </c>
      <c r="AU509" s="199" t="s">
        <v>85</v>
      </c>
      <c r="AY509" s="18" t="s">
        <v>137</v>
      </c>
      <c r="BE509" s="200">
        <f>IF(N509="základní",J509,0)</f>
        <v>0</v>
      </c>
      <c r="BF509" s="200">
        <f>IF(N509="snížená",J509,0)</f>
        <v>0</v>
      </c>
      <c r="BG509" s="200">
        <f>IF(N509="zákl. přenesená",J509,0)</f>
        <v>0</v>
      </c>
      <c r="BH509" s="200">
        <f>IF(N509="sníž. přenesená",J509,0)</f>
        <v>0</v>
      </c>
      <c r="BI509" s="200">
        <f>IF(N509="nulová",J509,0)</f>
        <v>0</v>
      </c>
      <c r="BJ509" s="18" t="s">
        <v>83</v>
      </c>
      <c r="BK509" s="200">
        <f>ROUND(I509*H509,2)</f>
        <v>0</v>
      </c>
      <c r="BL509" s="18" t="s">
        <v>178</v>
      </c>
      <c r="BM509" s="199" t="s">
        <v>839</v>
      </c>
    </row>
    <row r="510" spans="2:63" s="12" customFormat="1" ht="22.9" customHeight="1">
      <c r="B510" s="172"/>
      <c r="C510" s="173"/>
      <c r="D510" s="174" t="s">
        <v>74</v>
      </c>
      <c r="E510" s="186" t="s">
        <v>1792</v>
      </c>
      <c r="F510" s="186" t="s">
        <v>1793</v>
      </c>
      <c r="G510" s="173"/>
      <c r="H510" s="173"/>
      <c r="I510" s="176"/>
      <c r="J510" s="187">
        <f>BK510</f>
        <v>0</v>
      </c>
      <c r="K510" s="173"/>
      <c r="L510" s="178"/>
      <c r="M510" s="179"/>
      <c r="N510" s="180"/>
      <c r="O510" s="180"/>
      <c r="P510" s="181">
        <f>SUM(P511:P516)</f>
        <v>0</v>
      </c>
      <c r="Q510" s="180"/>
      <c r="R510" s="181">
        <f>SUM(R511:R516)</f>
        <v>0</v>
      </c>
      <c r="S510" s="180"/>
      <c r="T510" s="182">
        <f>SUM(T511:T516)</f>
        <v>0</v>
      </c>
      <c r="AR510" s="183" t="s">
        <v>85</v>
      </c>
      <c r="AT510" s="184" t="s">
        <v>74</v>
      </c>
      <c r="AU510" s="184" t="s">
        <v>83</v>
      </c>
      <c r="AY510" s="183" t="s">
        <v>137</v>
      </c>
      <c r="BK510" s="185">
        <f>SUM(BK511:BK516)</f>
        <v>0</v>
      </c>
    </row>
    <row r="511" spans="1:65" s="2" customFormat="1" ht="16.5" customHeight="1">
      <c r="A511" s="35"/>
      <c r="B511" s="36"/>
      <c r="C511" s="188" t="s">
        <v>843</v>
      </c>
      <c r="D511" s="188" t="s">
        <v>139</v>
      </c>
      <c r="E511" s="189" t="s">
        <v>3637</v>
      </c>
      <c r="F511" s="190" t="s">
        <v>3638</v>
      </c>
      <c r="G511" s="191" t="s">
        <v>273</v>
      </c>
      <c r="H511" s="192">
        <v>8</v>
      </c>
      <c r="I511" s="193"/>
      <c r="J511" s="194">
        <f aca="true" t="shared" si="10" ref="J511:J516">ROUND(I511*H511,2)</f>
        <v>0</v>
      </c>
      <c r="K511" s="190" t="s">
        <v>19</v>
      </c>
      <c r="L511" s="40"/>
      <c r="M511" s="195" t="s">
        <v>19</v>
      </c>
      <c r="N511" s="196" t="s">
        <v>46</v>
      </c>
      <c r="O511" s="65"/>
      <c r="P511" s="197">
        <f aca="true" t="shared" si="11" ref="P511:P516">O511*H511</f>
        <v>0</v>
      </c>
      <c r="Q511" s="197">
        <v>0</v>
      </c>
      <c r="R511" s="197">
        <f aca="true" t="shared" si="12" ref="R511:R516">Q511*H511</f>
        <v>0</v>
      </c>
      <c r="S511" s="197">
        <v>0</v>
      </c>
      <c r="T511" s="198">
        <f aca="true" t="shared" si="13" ref="T511:T516"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99" t="s">
        <v>178</v>
      </c>
      <c r="AT511" s="199" t="s">
        <v>139</v>
      </c>
      <c r="AU511" s="199" t="s">
        <v>85</v>
      </c>
      <c r="AY511" s="18" t="s">
        <v>137</v>
      </c>
      <c r="BE511" s="200">
        <f aca="true" t="shared" si="14" ref="BE511:BE516">IF(N511="základní",J511,0)</f>
        <v>0</v>
      </c>
      <c r="BF511" s="200">
        <f aca="true" t="shared" si="15" ref="BF511:BF516">IF(N511="snížená",J511,0)</f>
        <v>0</v>
      </c>
      <c r="BG511" s="200">
        <f aca="true" t="shared" si="16" ref="BG511:BG516">IF(N511="zákl. přenesená",J511,0)</f>
        <v>0</v>
      </c>
      <c r="BH511" s="200">
        <f aca="true" t="shared" si="17" ref="BH511:BH516">IF(N511="sníž. přenesená",J511,0)</f>
        <v>0</v>
      </c>
      <c r="BI511" s="200">
        <f aca="true" t="shared" si="18" ref="BI511:BI516">IF(N511="nulová",J511,0)</f>
        <v>0</v>
      </c>
      <c r="BJ511" s="18" t="s">
        <v>83</v>
      </c>
      <c r="BK511" s="200">
        <f aca="true" t="shared" si="19" ref="BK511:BK516">ROUND(I511*H511,2)</f>
        <v>0</v>
      </c>
      <c r="BL511" s="18" t="s">
        <v>178</v>
      </c>
      <c r="BM511" s="199" t="s">
        <v>846</v>
      </c>
    </row>
    <row r="512" spans="1:65" s="2" customFormat="1" ht="16.5" customHeight="1">
      <c r="A512" s="35"/>
      <c r="B512" s="36"/>
      <c r="C512" s="188" t="s">
        <v>567</v>
      </c>
      <c r="D512" s="188" t="s">
        <v>139</v>
      </c>
      <c r="E512" s="189" t="s">
        <v>3639</v>
      </c>
      <c r="F512" s="190" t="s">
        <v>3640</v>
      </c>
      <c r="G512" s="191" t="s">
        <v>273</v>
      </c>
      <c r="H512" s="192">
        <v>4</v>
      </c>
      <c r="I512" s="193"/>
      <c r="J512" s="194">
        <f t="shared" si="10"/>
        <v>0</v>
      </c>
      <c r="K512" s="190" t="s">
        <v>19</v>
      </c>
      <c r="L512" s="40"/>
      <c r="M512" s="195" t="s">
        <v>19</v>
      </c>
      <c r="N512" s="196" t="s">
        <v>46</v>
      </c>
      <c r="O512" s="65"/>
      <c r="P512" s="197">
        <f t="shared" si="11"/>
        <v>0</v>
      </c>
      <c r="Q512" s="197">
        <v>0</v>
      </c>
      <c r="R512" s="197">
        <f t="shared" si="12"/>
        <v>0</v>
      </c>
      <c r="S512" s="197">
        <v>0</v>
      </c>
      <c r="T512" s="198">
        <f t="shared" si="13"/>
        <v>0</v>
      </c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R512" s="199" t="s">
        <v>178</v>
      </c>
      <c r="AT512" s="199" t="s">
        <v>139</v>
      </c>
      <c r="AU512" s="199" t="s">
        <v>85</v>
      </c>
      <c r="AY512" s="18" t="s">
        <v>137</v>
      </c>
      <c r="BE512" s="200">
        <f t="shared" si="14"/>
        <v>0</v>
      </c>
      <c r="BF512" s="200">
        <f t="shared" si="15"/>
        <v>0</v>
      </c>
      <c r="BG512" s="200">
        <f t="shared" si="16"/>
        <v>0</v>
      </c>
      <c r="BH512" s="200">
        <f t="shared" si="17"/>
        <v>0</v>
      </c>
      <c r="BI512" s="200">
        <f t="shared" si="18"/>
        <v>0</v>
      </c>
      <c r="BJ512" s="18" t="s">
        <v>83</v>
      </c>
      <c r="BK512" s="200">
        <f t="shared" si="19"/>
        <v>0</v>
      </c>
      <c r="BL512" s="18" t="s">
        <v>178</v>
      </c>
      <c r="BM512" s="199" t="s">
        <v>853</v>
      </c>
    </row>
    <row r="513" spans="1:65" s="2" customFormat="1" ht="16.5" customHeight="1">
      <c r="A513" s="35"/>
      <c r="B513" s="36"/>
      <c r="C513" s="188" t="s">
        <v>854</v>
      </c>
      <c r="D513" s="188" t="s">
        <v>139</v>
      </c>
      <c r="E513" s="189" t="s">
        <v>3641</v>
      </c>
      <c r="F513" s="190" t="s">
        <v>3642</v>
      </c>
      <c r="G513" s="191" t="s">
        <v>273</v>
      </c>
      <c r="H513" s="192">
        <v>4</v>
      </c>
      <c r="I513" s="193"/>
      <c r="J513" s="194">
        <f t="shared" si="10"/>
        <v>0</v>
      </c>
      <c r="K513" s="190" t="s">
        <v>19</v>
      </c>
      <c r="L513" s="40"/>
      <c r="M513" s="195" t="s">
        <v>19</v>
      </c>
      <c r="N513" s="196" t="s">
        <v>46</v>
      </c>
      <c r="O513" s="65"/>
      <c r="P513" s="197">
        <f t="shared" si="11"/>
        <v>0</v>
      </c>
      <c r="Q513" s="197">
        <v>0</v>
      </c>
      <c r="R513" s="197">
        <f t="shared" si="12"/>
        <v>0</v>
      </c>
      <c r="S513" s="197">
        <v>0</v>
      </c>
      <c r="T513" s="198">
        <f t="shared" si="13"/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199" t="s">
        <v>178</v>
      </c>
      <c r="AT513" s="199" t="s">
        <v>139</v>
      </c>
      <c r="AU513" s="199" t="s">
        <v>85</v>
      </c>
      <c r="AY513" s="18" t="s">
        <v>137</v>
      </c>
      <c r="BE513" s="200">
        <f t="shared" si="14"/>
        <v>0</v>
      </c>
      <c r="BF513" s="200">
        <f t="shared" si="15"/>
        <v>0</v>
      </c>
      <c r="BG513" s="200">
        <f t="shared" si="16"/>
        <v>0</v>
      </c>
      <c r="BH513" s="200">
        <f t="shared" si="17"/>
        <v>0</v>
      </c>
      <c r="BI513" s="200">
        <f t="shared" si="18"/>
        <v>0</v>
      </c>
      <c r="BJ513" s="18" t="s">
        <v>83</v>
      </c>
      <c r="BK513" s="200">
        <f t="shared" si="19"/>
        <v>0</v>
      </c>
      <c r="BL513" s="18" t="s">
        <v>178</v>
      </c>
      <c r="BM513" s="199" t="s">
        <v>857</v>
      </c>
    </row>
    <row r="514" spans="1:65" s="2" customFormat="1" ht="16.5" customHeight="1">
      <c r="A514" s="35"/>
      <c r="B514" s="36"/>
      <c r="C514" s="234" t="s">
        <v>571</v>
      </c>
      <c r="D514" s="234" t="s">
        <v>218</v>
      </c>
      <c r="E514" s="235" t="s">
        <v>3643</v>
      </c>
      <c r="F514" s="236" t="s">
        <v>3644</v>
      </c>
      <c r="G514" s="237" t="s">
        <v>273</v>
      </c>
      <c r="H514" s="238">
        <v>4</v>
      </c>
      <c r="I514" s="239"/>
      <c r="J514" s="240">
        <f t="shared" si="10"/>
        <v>0</v>
      </c>
      <c r="K514" s="236" t="s">
        <v>19</v>
      </c>
      <c r="L514" s="241"/>
      <c r="M514" s="242" t="s">
        <v>19</v>
      </c>
      <c r="N514" s="243" t="s">
        <v>46</v>
      </c>
      <c r="O514" s="65"/>
      <c r="P514" s="197">
        <f t="shared" si="11"/>
        <v>0</v>
      </c>
      <c r="Q514" s="197">
        <v>0</v>
      </c>
      <c r="R514" s="197">
        <f t="shared" si="12"/>
        <v>0</v>
      </c>
      <c r="S514" s="197">
        <v>0</v>
      </c>
      <c r="T514" s="198">
        <f t="shared" si="13"/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199" t="s">
        <v>207</v>
      </c>
      <c r="AT514" s="199" t="s">
        <v>218</v>
      </c>
      <c r="AU514" s="199" t="s">
        <v>85</v>
      </c>
      <c r="AY514" s="18" t="s">
        <v>137</v>
      </c>
      <c r="BE514" s="200">
        <f t="shared" si="14"/>
        <v>0</v>
      </c>
      <c r="BF514" s="200">
        <f t="shared" si="15"/>
        <v>0</v>
      </c>
      <c r="BG514" s="200">
        <f t="shared" si="16"/>
        <v>0</v>
      </c>
      <c r="BH514" s="200">
        <f t="shared" si="17"/>
        <v>0</v>
      </c>
      <c r="BI514" s="200">
        <f t="shared" si="18"/>
        <v>0</v>
      </c>
      <c r="BJ514" s="18" t="s">
        <v>83</v>
      </c>
      <c r="BK514" s="200">
        <f t="shared" si="19"/>
        <v>0</v>
      </c>
      <c r="BL514" s="18" t="s">
        <v>178</v>
      </c>
      <c r="BM514" s="199" t="s">
        <v>861</v>
      </c>
    </row>
    <row r="515" spans="1:65" s="2" customFormat="1" ht="21.75" customHeight="1">
      <c r="A515" s="35"/>
      <c r="B515" s="36"/>
      <c r="C515" s="234" t="s">
        <v>862</v>
      </c>
      <c r="D515" s="234" t="s">
        <v>218</v>
      </c>
      <c r="E515" s="235" t="s">
        <v>3645</v>
      </c>
      <c r="F515" s="236" t="s">
        <v>3646</v>
      </c>
      <c r="G515" s="237" t="s">
        <v>273</v>
      </c>
      <c r="H515" s="238">
        <v>4</v>
      </c>
      <c r="I515" s="239"/>
      <c r="J515" s="240">
        <f t="shared" si="10"/>
        <v>0</v>
      </c>
      <c r="K515" s="236" t="s">
        <v>19</v>
      </c>
      <c r="L515" s="241"/>
      <c r="M515" s="242" t="s">
        <v>19</v>
      </c>
      <c r="N515" s="243" t="s">
        <v>46</v>
      </c>
      <c r="O515" s="65"/>
      <c r="P515" s="197">
        <f t="shared" si="11"/>
        <v>0</v>
      </c>
      <c r="Q515" s="197">
        <v>0</v>
      </c>
      <c r="R515" s="197">
        <f t="shared" si="12"/>
        <v>0</v>
      </c>
      <c r="S515" s="197">
        <v>0</v>
      </c>
      <c r="T515" s="198">
        <f t="shared" si="13"/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199" t="s">
        <v>207</v>
      </c>
      <c r="AT515" s="199" t="s">
        <v>218</v>
      </c>
      <c r="AU515" s="199" t="s">
        <v>85</v>
      </c>
      <c r="AY515" s="18" t="s">
        <v>137</v>
      </c>
      <c r="BE515" s="200">
        <f t="shared" si="14"/>
        <v>0</v>
      </c>
      <c r="BF515" s="200">
        <f t="shared" si="15"/>
        <v>0</v>
      </c>
      <c r="BG515" s="200">
        <f t="shared" si="16"/>
        <v>0</v>
      </c>
      <c r="BH515" s="200">
        <f t="shared" si="17"/>
        <v>0</v>
      </c>
      <c r="BI515" s="200">
        <f t="shared" si="18"/>
        <v>0</v>
      </c>
      <c r="BJ515" s="18" t="s">
        <v>83</v>
      </c>
      <c r="BK515" s="200">
        <f t="shared" si="19"/>
        <v>0</v>
      </c>
      <c r="BL515" s="18" t="s">
        <v>178</v>
      </c>
      <c r="BM515" s="199" t="s">
        <v>865</v>
      </c>
    </row>
    <row r="516" spans="1:65" s="2" customFormat="1" ht="16.5" customHeight="1">
      <c r="A516" s="35"/>
      <c r="B516" s="36"/>
      <c r="C516" s="188" t="s">
        <v>574</v>
      </c>
      <c r="D516" s="188" t="s">
        <v>139</v>
      </c>
      <c r="E516" s="189" t="s">
        <v>1975</v>
      </c>
      <c r="F516" s="190" t="s">
        <v>1976</v>
      </c>
      <c r="G516" s="191" t="s">
        <v>177</v>
      </c>
      <c r="H516" s="192">
        <v>0.002</v>
      </c>
      <c r="I516" s="193"/>
      <c r="J516" s="194">
        <f t="shared" si="10"/>
        <v>0</v>
      </c>
      <c r="K516" s="190" t="s">
        <v>19</v>
      </c>
      <c r="L516" s="40"/>
      <c r="M516" s="195" t="s">
        <v>19</v>
      </c>
      <c r="N516" s="196" t="s">
        <v>46</v>
      </c>
      <c r="O516" s="65"/>
      <c r="P516" s="197">
        <f t="shared" si="11"/>
        <v>0</v>
      </c>
      <c r="Q516" s="197">
        <v>0</v>
      </c>
      <c r="R516" s="197">
        <f t="shared" si="12"/>
        <v>0</v>
      </c>
      <c r="S516" s="197">
        <v>0</v>
      </c>
      <c r="T516" s="198">
        <f t="shared" si="13"/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199" t="s">
        <v>178</v>
      </c>
      <c r="AT516" s="199" t="s">
        <v>139</v>
      </c>
      <c r="AU516" s="199" t="s">
        <v>85</v>
      </c>
      <c r="AY516" s="18" t="s">
        <v>137</v>
      </c>
      <c r="BE516" s="200">
        <f t="shared" si="14"/>
        <v>0</v>
      </c>
      <c r="BF516" s="200">
        <f t="shared" si="15"/>
        <v>0</v>
      </c>
      <c r="BG516" s="200">
        <f t="shared" si="16"/>
        <v>0</v>
      </c>
      <c r="BH516" s="200">
        <f t="shared" si="17"/>
        <v>0</v>
      </c>
      <c r="BI516" s="200">
        <f t="shared" si="18"/>
        <v>0</v>
      </c>
      <c r="BJ516" s="18" t="s">
        <v>83</v>
      </c>
      <c r="BK516" s="200">
        <f t="shared" si="19"/>
        <v>0</v>
      </c>
      <c r="BL516" s="18" t="s">
        <v>178</v>
      </c>
      <c r="BM516" s="199" t="s">
        <v>875</v>
      </c>
    </row>
    <row r="517" spans="2:63" s="12" customFormat="1" ht="22.9" customHeight="1">
      <c r="B517" s="172"/>
      <c r="C517" s="173"/>
      <c r="D517" s="174" t="s">
        <v>74</v>
      </c>
      <c r="E517" s="186" t="s">
        <v>3647</v>
      </c>
      <c r="F517" s="186" t="s">
        <v>3648</v>
      </c>
      <c r="G517" s="173"/>
      <c r="H517" s="173"/>
      <c r="I517" s="176"/>
      <c r="J517" s="187">
        <f>BK517</f>
        <v>0</v>
      </c>
      <c r="K517" s="173"/>
      <c r="L517" s="178"/>
      <c r="M517" s="179"/>
      <c r="N517" s="180"/>
      <c r="O517" s="180"/>
      <c r="P517" s="181">
        <f>SUM(P518:P523)</f>
        <v>0</v>
      </c>
      <c r="Q517" s="180"/>
      <c r="R517" s="181">
        <f>SUM(R518:R523)</f>
        <v>0</v>
      </c>
      <c r="S517" s="180"/>
      <c r="T517" s="182">
        <f>SUM(T518:T523)</f>
        <v>0</v>
      </c>
      <c r="AR517" s="183" t="s">
        <v>85</v>
      </c>
      <c r="AT517" s="184" t="s">
        <v>74</v>
      </c>
      <c r="AU517" s="184" t="s">
        <v>83</v>
      </c>
      <c r="AY517" s="183" t="s">
        <v>137</v>
      </c>
      <c r="BK517" s="185">
        <f>SUM(BK518:BK523)</f>
        <v>0</v>
      </c>
    </row>
    <row r="518" spans="1:65" s="2" customFormat="1" ht="16.5" customHeight="1">
      <c r="A518" s="35"/>
      <c r="B518" s="36"/>
      <c r="C518" s="188" t="s">
        <v>876</v>
      </c>
      <c r="D518" s="188" t="s">
        <v>139</v>
      </c>
      <c r="E518" s="189" t="s">
        <v>3649</v>
      </c>
      <c r="F518" s="190" t="s">
        <v>3650</v>
      </c>
      <c r="G518" s="191" t="s">
        <v>216</v>
      </c>
      <c r="H518" s="192">
        <v>20.4</v>
      </c>
      <c r="I518" s="193"/>
      <c r="J518" s="194">
        <f aca="true" t="shared" si="20" ref="J518:J523">ROUND(I518*H518,2)</f>
        <v>0</v>
      </c>
      <c r="K518" s="190" t="s">
        <v>19</v>
      </c>
      <c r="L518" s="40"/>
      <c r="M518" s="195" t="s">
        <v>19</v>
      </c>
      <c r="N518" s="196" t="s">
        <v>46</v>
      </c>
      <c r="O518" s="65"/>
      <c r="P518" s="197">
        <f aca="true" t="shared" si="21" ref="P518:P523">O518*H518</f>
        <v>0</v>
      </c>
      <c r="Q518" s="197">
        <v>0</v>
      </c>
      <c r="R518" s="197">
        <f aca="true" t="shared" si="22" ref="R518:R523">Q518*H518</f>
        <v>0</v>
      </c>
      <c r="S518" s="197">
        <v>0</v>
      </c>
      <c r="T518" s="198">
        <f aca="true" t="shared" si="23" ref="T518:T523"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199" t="s">
        <v>178</v>
      </c>
      <c r="AT518" s="199" t="s">
        <v>139</v>
      </c>
      <c r="AU518" s="199" t="s">
        <v>85</v>
      </c>
      <c r="AY518" s="18" t="s">
        <v>137</v>
      </c>
      <c r="BE518" s="200">
        <f aca="true" t="shared" si="24" ref="BE518:BE523">IF(N518="základní",J518,0)</f>
        <v>0</v>
      </c>
      <c r="BF518" s="200">
        <f aca="true" t="shared" si="25" ref="BF518:BF523">IF(N518="snížená",J518,0)</f>
        <v>0</v>
      </c>
      <c r="BG518" s="200">
        <f aca="true" t="shared" si="26" ref="BG518:BG523">IF(N518="zákl. přenesená",J518,0)</f>
        <v>0</v>
      </c>
      <c r="BH518" s="200">
        <f aca="true" t="shared" si="27" ref="BH518:BH523">IF(N518="sníž. přenesená",J518,0)</f>
        <v>0</v>
      </c>
      <c r="BI518" s="200">
        <f aca="true" t="shared" si="28" ref="BI518:BI523">IF(N518="nulová",J518,0)</f>
        <v>0</v>
      </c>
      <c r="BJ518" s="18" t="s">
        <v>83</v>
      </c>
      <c r="BK518" s="200">
        <f aca="true" t="shared" si="29" ref="BK518:BK523">ROUND(I518*H518,2)</f>
        <v>0</v>
      </c>
      <c r="BL518" s="18" t="s">
        <v>178</v>
      </c>
      <c r="BM518" s="199" t="s">
        <v>879</v>
      </c>
    </row>
    <row r="519" spans="1:65" s="2" customFormat="1" ht="21.75" customHeight="1">
      <c r="A519" s="35"/>
      <c r="B519" s="36"/>
      <c r="C519" s="188" t="s">
        <v>578</v>
      </c>
      <c r="D519" s="188" t="s">
        <v>139</v>
      </c>
      <c r="E519" s="189" t="s">
        <v>3651</v>
      </c>
      <c r="F519" s="190" t="s">
        <v>3652</v>
      </c>
      <c r="G519" s="191" t="s">
        <v>273</v>
      </c>
      <c r="H519" s="192">
        <v>4</v>
      </c>
      <c r="I519" s="193"/>
      <c r="J519" s="194">
        <f t="shared" si="20"/>
        <v>0</v>
      </c>
      <c r="K519" s="190" t="s">
        <v>19</v>
      </c>
      <c r="L519" s="40"/>
      <c r="M519" s="195" t="s">
        <v>19</v>
      </c>
      <c r="N519" s="196" t="s">
        <v>46</v>
      </c>
      <c r="O519" s="65"/>
      <c r="P519" s="197">
        <f t="shared" si="21"/>
        <v>0</v>
      </c>
      <c r="Q519" s="197">
        <v>0</v>
      </c>
      <c r="R519" s="197">
        <f t="shared" si="22"/>
        <v>0</v>
      </c>
      <c r="S519" s="197">
        <v>0</v>
      </c>
      <c r="T519" s="198">
        <f t="shared" si="23"/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199" t="s">
        <v>178</v>
      </c>
      <c r="AT519" s="199" t="s">
        <v>139</v>
      </c>
      <c r="AU519" s="199" t="s">
        <v>85</v>
      </c>
      <c r="AY519" s="18" t="s">
        <v>137</v>
      </c>
      <c r="BE519" s="200">
        <f t="shared" si="24"/>
        <v>0</v>
      </c>
      <c r="BF519" s="200">
        <f t="shared" si="25"/>
        <v>0</v>
      </c>
      <c r="BG519" s="200">
        <f t="shared" si="26"/>
        <v>0</v>
      </c>
      <c r="BH519" s="200">
        <f t="shared" si="27"/>
        <v>0</v>
      </c>
      <c r="BI519" s="200">
        <f t="shared" si="28"/>
        <v>0</v>
      </c>
      <c r="BJ519" s="18" t="s">
        <v>83</v>
      </c>
      <c r="BK519" s="200">
        <f t="shared" si="29"/>
        <v>0</v>
      </c>
      <c r="BL519" s="18" t="s">
        <v>178</v>
      </c>
      <c r="BM519" s="199" t="s">
        <v>890</v>
      </c>
    </row>
    <row r="520" spans="1:65" s="2" customFormat="1" ht="16.5" customHeight="1">
      <c r="A520" s="35"/>
      <c r="B520" s="36"/>
      <c r="C520" s="188" t="s">
        <v>892</v>
      </c>
      <c r="D520" s="188" t="s">
        <v>139</v>
      </c>
      <c r="E520" s="189" t="s">
        <v>3653</v>
      </c>
      <c r="F520" s="190" t="s">
        <v>3654</v>
      </c>
      <c r="G520" s="191" t="s">
        <v>273</v>
      </c>
      <c r="H520" s="192">
        <v>4</v>
      </c>
      <c r="I520" s="193"/>
      <c r="J520" s="194">
        <f t="shared" si="20"/>
        <v>0</v>
      </c>
      <c r="K520" s="190" t="s">
        <v>19</v>
      </c>
      <c r="L520" s="40"/>
      <c r="M520" s="195" t="s">
        <v>19</v>
      </c>
      <c r="N520" s="196" t="s">
        <v>46</v>
      </c>
      <c r="O520" s="65"/>
      <c r="P520" s="197">
        <f t="shared" si="21"/>
        <v>0</v>
      </c>
      <c r="Q520" s="197">
        <v>0</v>
      </c>
      <c r="R520" s="197">
        <f t="shared" si="22"/>
        <v>0</v>
      </c>
      <c r="S520" s="197">
        <v>0</v>
      </c>
      <c r="T520" s="198">
        <f t="shared" si="23"/>
        <v>0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199" t="s">
        <v>178</v>
      </c>
      <c r="AT520" s="199" t="s">
        <v>139</v>
      </c>
      <c r="AU520" s="199" t="s">
        <v>85</v>
      </c>
      <c r="AY520" s="18" t="s">
        <v>137</v>
      </c>
      <c r="BE520" s="200">
        <f t="shared" si="24"/>
        <v>0</v>
      </c>
      <c r="BF520" s="200">
        <f t="shared" si="25"/>
        <v>0</v>
      </c>
      <c r="BG520" s="200">
        <f t="shared" si="26"/>
        <v>0</v>
      </c>
      <c r="BH520" s="200">
        <f t="shared" si="27"/>
        <v>0</v>
      </c>
      <c r="BI520" s="200">
        <f t="shared" si="28"/>
        <v>0</v>
      </c>
      <c r="BJ520" s="18" t="s">
        <v>83</v>
      </c>
      <c r="BK520" s="200">
        <f t="shared" si="29"/>
        <v>0</v>
      </c>
      <c r="BL520" s="18" t="s">
        <v>178</v>
      </c>
      <c r="BM520" s="199" t="s">
        <v>895</v>
      </c>
    </row>
    <row r="521" spans="1:65" s="2" customFormat="1" ht="16.5" customHeight="1">
      <c r="A521" s="35"/>
      <c r="B521" s="36"/>
      <c r="C521" s="188" t="s">
        <v>592</v>
      </c>
      <c r="D521" s="188" t="s">
        <v>139</v>
      </c>
      <c r="E521" s="189" t="s">
        <v>3655</v>
      </c>
      <c r="F521" s="190" t="s">
        <v>3656</v>
      </c>
      <c r="G521" s="191" t="s">
        <v>216</v>
      </c>
      <c r="H521" s="192">
        <v>35.6</v>
      </c>
      <c r="I521" s="193"/>
      <c r="J521" s="194">
        <f t="shared" si="20"/>
        <v>0</v>
      </c>
      <c r="K521" s="190" t="s">
        <v>19</v>
      </c>
      <c r="L521" s="40"/>
      <c r="M521" s="195" t="s">
        <v>19</v>
      </c>
      <c r="N521" s="196" t="s">
        <v>46</v>
      </c>
      <c r="O521" s="65"/>
      <c r="P521" s="197">
        <f t="shared" si="21"/>
        <v>0</v>
      </c>
      <c r="Q521" s="197">
        <v>0</v>
      </c>
      <c r="R521" s="197">
        <f t="shared" si="22"/>
        <v>0</v>
      </c>
      <c r="S521" s="197">
        <v>0</v>
      </c>
      <c r="T521" s="198">
        <f t="shared" si="23"/>
        <v>0</v>
      </c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R521" s="199" t="s">
        <v>178</v>
      </c>
      <c r="AT521" s="199" t="s">
        <v>139</v>
      </c>
      <c r="AU521" s="199" t="s">
        <v>85</v>
      </c>
      <c r="AY521" s="18" t="s">
        <v>137</v>
      </c>
      <c r="BE521" s="200">
        <f t="shared" si="24"/>
        <v>0</v>
      </c>
      <c r="BF521" s="200">
        <f t="shared" si="25"/>
        <v>0</v>
      </c>
      <c r="BG521" s="200">
        <f t="shared" si="26"/>
        <v>0</v>
      </c>
      <c r="BH521" s="200">
        <f t="shared" si="27"/>
        <v>0</v>
      </c>
      <c r="BI521" s="200">
        <f t="shared" si="28"/>
        <v>0</v>
      </c>
      <c r="BJ521" s="18" t="s">
        <v>83</v>
      </c>
      <c r="BK521" s="200">
        <f t="shared" si="29"/>
        <v>0</v>
      </c>
      <c r="BL521" s="18" t="s">
        <v>178</v>
      </c>
      <c r="BM521" s="199" t="s">
        <v>899</v>
      </c>
    </row>
    <row r="522" spans="1:65" s="2" customFormat="1" ht="16.5" customHeight="1">
      <c r="A522" s="35"/>
      <c r="B522" s="36"/>
      <c r="C522" s="188" t="s">
        <v>901</v>
      </c>
      <c r="D522" s="188" t="s">
        <v>139</v>
      </c>
      <c r="E522" s="189" t="s">
        <v>3657</v>
      </c>
      <c r="F522" s="190" t="s">
        <v>3658</v>
      </c>
      <c r="G522" s="191" t="s">
        <v>216</v>
      </c>
      <c r="H522" s="192">
        <v>35.6</v>
      </c>
      <c r="I522" s="193"/>
      <c r="J522" s="194">
        <f t="shared" si="20"/>
        <v>0</v>
      </c>
      <c r="K522" s="190" t="s">
        <v>143</v>
      </c>
      <c r="L522" s="40"/>
      <c r="M522" s="195" t="s">
        <v>19</v>
      </c>
      <c r="N522" s="196" t="s">
        <v>46</v>
      </c>
      <c r="O522" s="65"/>
      <c r="P522" s="197">
        <f t="shared" si="21"/>
        <v>0</v>
      </c>
      <c r="Q522" s="197">
        <v>0</v>
      </c>
      <c r="R522" s="197">
        <f t="shared" si="22"/>
        <v>0</v>
      </c>
      <c r="S522" s="197">
        <v>0</v>
      </c>
      <c r="T522" s="198">
        <f t="shared" si="23"/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199" t="s">
        <v>178</v>
      </c>
      <c r="AT522" s="199" t="s">
        <v>139</v>
      </c>
      <c r="AU522" s="199" t="s">
        <v>85</v>
      </c>
      <c r="AY522" s="18" t="s">
        <v>137</v>
      </c>
      <c r="BE522" s="200">
        <f t="shared" si="24"/>
        <v>0</v>
      </c>
      <c r="BF522" s="200">
        <f t="shared" si="25"/>
        <v>0</v>
      </c>
      <c r="BG522" s="200">
        <f t="shared" si="26"/>
        <v>0</v>
      </c>
      <c r="BH522" s="200">
        <f t="shared" si="27"/>
        <v>0</v>
      </c>
      <c r="BI522" s="200">
        <f t="shared" si="28"/>
        <v>0</v>
      </c>
      <c r="BJ522" s="18" t="s">
        <v>83</v>
      </c>
      <c r="BK522" s="200">
        <f t="shared" si="29"/>
        <v>0</v>
      </c>
      <c r="BL522" s="18" t="s">
        <v>178</v>
      </c>
      <c r="BM522" s="199" t="s">
        <v>904</v>
      </c>
    </row>
    <row r="523" spans="1:65" s="2" customFormat="1" ht="16.5" customHeight="1">
      <c r="A523" s="35"/>
      <c r="B523" s="36"/>
      <c r="C523" s="188" t="s">
        <v>597</v>
      </c>
      <c r="D523" s="188" t="s">
        <v>139</v>
      </c>
      <c r="E523" s="189" t="s">
        <v>3659</v>
      </c>
      <c r="F523" s="190" t="s">
        <v>3660</v>
      </c>
      <c r="G523" s="191" t="s">
        <v>177</v>
      </c>
      <c r="H523" s="192">
        <v>0.248</v>
      </c>
      <c r="I523" s="193"/>
      <c r="J523" s="194">
        <f t="shared" si="20"/>
        <v>0</v>
      </c>
      <c r="K523" s="190" t="s">
        <v>19</v>
      </c>
      <c r="L523" s="40"/>
      <c r="M523" s="195" t="s">
        <v>19</v>
      </c>
      <c r="N523" s="196" t="s">
        <v>46</v>
      </c>
      <c r="O523" s="65"/>
      <c r="P523" s="197">
        <f t="shared" si="21"/>
        <v>0</v>
      </c>
      <c r="Q523" s="197">
        <v>0</v>
      </c>
      <c r="R523" s="197">
        <f t="shared" si="22"/>
        <v>0</v>
      </c>
      <c r="S523" s="197">
        <v>0</v>
      </c>
      <c r="T523" s="198">
        <f t="shared" si="23"/>
        <v>0</v>
      </c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R523" s="199" t="s">
        <v>178</v>
      </c>
      <c r="AT523" s="199" t="s">
        <v>139</v>
      </c>
      <c r="AU523" s="199" t="s">
        <v>85</v>
      </c>
      <c r="AY523" s="18" t="s">
        <v>137</v>
      </c>
      <c r="BE523" s="200">
        <f t="shared" si="24"/>
        <v>0</v>
      </c>
      <c r="BF523" s="200">
        <f t="shared" si="25"/>
        <v>0</v>
      </c>
      <c r="BG523" s="200">
        <f t="shared" si="26"/>
        <v>0</v>
      </c>
      <c r="BH523" s="200">
        <f t="shared" si="27"/>
        <v>0</v>
      </c>
      <c r="BI523" s="200">
        <f t="shared" si="28"/>
        <v>0</v>
      </c>
      <c r="BJ523" s="18" t="s">
        <v>83</v>
      </c>
      <c r="BK523" s="200">
        <f t="shared" si="29"/>
        <v>0</v>
      </c>
      <c r="BL523" s="18" t="s">
        <v>178</v>
      </c>
      <c r="BM523" s="199" t="s">
        <v>908</v>
      </c>
    </row>
    <row r="524" spans="2:63" s="12" customFormat="1" ht="22.9" customHeight="1">
      <c r="B524" s="172"/>
      <c r="C524" s="173"/>
      <c r="D524" s="174" t="s">
        <v>74</v>
      </c>
      <c r="E524" s="186" t="s">
        <v>2006</v>
      </c>
      <c r="F524" s="186" t="s">
        <v>2007</v>
      </c>
      <c r="G524" s="173"/>
      <c r="H524" s="173"/>
      <c r="I524" s="176"/>
      <c r="J524" s="187">
        <f>BK524</f>
        <v>0</v>
      </c>
      <c r="K524" s="173"/>
      <c r="L524" s="178"/>
      <c r="M524" s="179"/>
      <c r="N524" s="180"/>
      <c r="O524" s="180"/>
      <c r="P524" s="181">
        <f>SUM(P525:P529)</f>
        <v>0</v>
      </c>
      <c r="Q524" s="180"/>
      <c r="R524" s="181">
        <f>SUM(R525:R529)</f>
        <v>0</v>
      </c>
      <c r="S524" s="180"/>
      <c r="T524" s="182">
        <f>SUM(T525:T529)</f>
        <v>0</v>
      </c>
      <c r="AR524" s="183" t="s">
        <v>144</v>
      </c>
      <c r="AT524" s="184" t="s">
        <v>74</v>
      </c>
      <c r="AU524" s="184" t="s">
        <v>83</v>
      </c>
      <c r="AY524" s="183" t="s">
        <v>137</v>
      </c>
      <c r="BK524" s="185">
        <f>SUM(BK525:BK529)</f>
        <v>0</v>
      </c>
    </row>
    <row r="525" spans="1:65" s="2" customFormat="1" ht="16.5" customHeight="1">
      <c r="A525" s="35"/>
      <c r="B525" s="36"/>
      <c r="C525" s="234" t="s">
        <v>909</v>
      </c>
      <c r="D525" s="234" t="s">
        <v>218</v>
      </c>
      <c r="E525" s="235" t="s">
        <v>80</v>
      </c>
      <c r="F525" s="236" t="s">
        <v>2014</v>
      </c>
      <c r="G525" s="237" t="s">
        <v>1972</v>
      </c>
      <c r="H525" s="238">
        <v>10</v>
      </c>
      <c r="I525" s="239"/>
      <c r="J525" s="240">
        <f>ROUND(I525*H525,2)</f>
        <v>0</v>
      </c>
      <c r="K525" s="236" t="s">
        <v>19</v>
      </c>
      <c r="L525" s="241"/>
      <c r="M525" s="242" t="s">
        <v>19</v>
      </c>
      <c r="N525" s="243" t="s">
        <v>46</v>
      </c>
      <c r="O525" s="65"/>
      <c r="P525" s="197">
        <f>O525*H525</f>
        <v>0</v>
      </c>
      <c r="Q525" s="197">
        <v>0</v>
      </c>
      <c r="R525" s="197">
        <f>Q525*H525</f>
        <v>0</v>
      </c>
      <c r="S525" s="197">
        <v>0</v>
      </c>
      <c r="T525" s="198">
        <f>S525*H525</f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199" t="s">
        <v>2011</v>
      </c>
      <c r="AT525" s="199" t="s">
        <v>218</v>
      </c>
      <c r="AU525" s="199" t="s">
        <v>85</v>
      </c>
      <c r="AY525" s="18" t="s">
        <v>137</v>
      </c>
      <c r="BE525" s="200">
        <f>IF(N525="základní",J525,0)</f>
        <v>0</v>
      </c>
      <c r="BF525" s="200">
        <f>IF(N525="snížená",J525,0)</f>
        <v>0</v>
      </c>
      <c r="BG525" s="200">
        <f>IF(N525="zákl. přenesená",J525,0)</f>
        <v>0</v>
      </c>
      <c r="BH525" s="200">
        <f>IF(N525="sníž. přenesená",J525,0)</f>
        <v>0</v>
      </c>
      <c r="BI525" s="200">
        <f>IF(N525="nulová",J525,0)</f>
        <v>0</v>
      </c>
      <c r="BJ525" s="18" t="s">
        <v>83</v>
      </c>
      <c r="BK525" s="200">
        <f>ROUND(I525*H525,2)</f>
        <v>0</v>
      </c>
      <c r="BL525" s="18" t="s">
        <v>2011</v>
      </c>
      <c r="BM525" s="199" t="s">
        <v>912</v>
      </c>
    </row>
    <row r="526" spans="1:65" s="2" customFormat="1" ht="16.5" customHeight="1">
      <c r="A526" s="35"/>
      <c r="B526" s="36"/>
      <c r="C526" s="234" t="s">
        <v>602</v>
      </c>
      <c r="D526" s="234" t="s">
        <v>218</v>
      </c>
      <c r="E526" s="235" t="s">
        <v>86</v>
      </c>
      <c r="F526" s="236" t="s">
        <v>2021</v>
      </c>
      <c r="G526" s="237" t="s">
        <v>1972</v>
      </c>
      <c r="H526" s="238">
        <v>10</v>
      </c>
      <c r="I526" s="239"/>
      <c r="J526" s="240">
        <f>ROUND(I526*H526,2)</f>
        <v>0</v>
      </c>
      <c r="K526" s="236" t="s">
        <v>19</v>
      </c>
      <c r="L526" s="241"/>
      <c r="M526" s="242" t="s">
        <v>19</v>
      </c>
      <c r="N526" s="243" t="s">
        <v>46</v>
      </c>
      <c r="O526" s="65"/>
      <c r="P526" s="197">
        <f>O526*H526</f>
        <v>0</v>
      </c>
      <c r="Q526" s="197">
        <v>0</v>
      </c>
      <c r="R526" s="197">
        <f>Q526*H526</f>
        <v>0</v>
      </c>
      <c r="S526" s="197">
        <v>0</v>
      </c>
      <c r="T526" s="198">
        <f>S526*H526</f>
        <v>0</v>
      </c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R526" s="199" t="s">
        <v>2011</v>
      </c>
      <c r="AT526" s="199" t="s">
        <v>218</v>
      </c>
      <c r="AU526" s="199" t="s">
        <v>85</v>
      </c>
      <c r="AY526" s="18" t="s">
        <v>137</v>
      </c>
      <c r="BE526" s="200">
        <f>IF(N526="základní",J526,0)</f>
        <v>0</v>
      </c>
      <c r="BF526" s="200">
        <f>IF(N526="snížená",J526,0)</f>
        <v>0</v>
      </c>
      <c r="BG526" s="200">
        <f>IF(N526="zákl. přenesená",J526,0)</f>
        <v>0</v>
      </c>
      <c r="BH526" s="200">
        <f>IF(N526="sníž. přenesená",J526,0)</f>
        <v>0</v>
      </c>
      <c r="BI526" s="200">
        <f>IF(N526="nulová",J526,0)</f>
        <v>0</v>
      </c>
      <c r="BJ526" s="18" t="s">
        <v>83</v>
      </c>
      <c r="BK526" s="200">
        <f>ROUND(I526*H526,2)</f>
        <v>0</v>
      </c>
      <c r="BL526" s="18" t="s">
        <v>2011</v>
      </c>
      <c r="BM526" s="199" t="s">
        <v>917</v>
      </c>
    </row>
    <row r="527" spans="1:65" s="2" customFormat="1" ht="16.5" customHeight="1">
      <c r="A527" s="35"/>
      <c r="B527" s="36"/>
      <c r="C527" s="234" t="s">
        <v>921</v>
      </c>
      <c r="D527" s="234" t="s">
        <v>218</v>
      </c>
      <c r="E527" s="235" t="s">
        <v>89</v>
      </c>
      <c r="F527" s="236" t="s">
        <v>2028</v>
      </c>
      <c r="G527" s="237" t="s">
        <v>1972</v>
      </c>
      <c r="H527" s="238">
        <v>20</v>
      </c>
      <c r="I527" s="239"/>
      <c r="J527" s="240">
        <f>ROUND(I527*H527,2)</f>
        <v>0</v>
      </c>
      <c r="K527" s="236" t="s">
        <v>19</v>
      </c>
      <c r="L527" s="241"/>
      <c r="M527" s="242" t="s">
        <v>19</v>
      </c>
      <c r="N527" s="243" t="s">
        <v>46</v>
      </c>
      <c r="O527" s="65"/>
      <c r="P527" s="197">
        <f>O527*H527</f>
        <v>0</v>
      </c>
      <c r="Q527" s="197">
        <v>0</v>
      </c>
      <c r="R527" s="197">
        <f>Q527*H527</f>
        <v>0</v>
      </c>
      <c r="S527" s="197">
        <v>0</v>
      </c>
      <c r="T527" s="198">
        <f>S527*H527</f>
        <v>0</v>
      </c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R527" s="199" t="s">
        <v>2011</v>
      </c>
      <c r="AT527" s="199" t="s">
        <v>218</v>
      </c>
      <c r="AU527" s="199" t="s">
        <v>85</v>
      </c>
      <c r="AY527" s="18" t="s">
        <v>137</v>
      </c>
      <c r="BE527" s="200">
        <f>IF(N527="základní",J527,0)</f>
        <v>0</v>
      </c>
      <c r="BF527" s="200">
        <f>IF(N527="snížená",J527,0)</f>
        <v>0</v>
      </c>
      <c r="BG527" s="200">
        <f>IF(N527="zákl. přenesená",J527,0)</f>
        <v>0</v>
      </c>
      <c r="BH527" s="200">
        <f>IF(N527="sníž. přenesená",J527,0)</f>
        <v>0</v>
      </c>
      <c r="BI527" s="200">
        <f>IF(N527="nulová",J527,0)</f>
        <v>0</v>
      </c>
      <c r="BJ527" s="18" t="s">
        <v>83</v>
      </c>
      <c r="BK527" s="200">
        <f>ROUND(I527*H527,2)</f>
        <v>0</v>
      </c>
      <c r="BL527" s="18" t="s">
        <v>2011</v>
      </c>
      <c r="BM527" s="199" t="s">
        <v>924</v>
      </c>
    </row>
    <row r="528" spans="1:65" s="2" customFormat="1" ht="16.5" customHeight="1">
      <c r="A528" s="35"/>
      <c r="B528" s="36"/>
      <c r="C528" s="234" t="s">
        <v>611</v>
      </c>
      <c r="D528" s="234" t="s">
        <v>218</v>
      </c>
      <c r="E528" s="235" t="s">
        <v>92</v>
      </c>
      <c r="F528" s="236" t="s">
        <v>3661</v>
      </c>
      <c r="G528" s="237" t="s">
        <v>1972</v>
      </c>
      <c r="H528" s="238">
        <v>30</v>
      </c>
      <c r="I528" s="239"/>
      <c r="J528" s="240">
        <f>ROUND(I528*H528,2)</f>
        <v>0</v>
      </c>
      <c r="K528" s="236" t="s">
        <v>19</v>
      </c>
      <c r="L528" s="241"/>
      <c r="M528" s="242" t="s">
        <v>19</v>
      </c>
      <c r="N528" s="243" t="s">
        <v>46</v>
      </c>
      <c r="O528" s="65"/>
      <c r="P528" s="197">
        <f>O528*H528</f>
        <v>0</v>
      </c>
      <c r="Q528" s="197">
        <v>0</v>
      </c>
      <c r="R528" s="197">
        <f>Q528*H528</f>
        <v>0</v>
      </c>
      <c r="S528" s="197">
        <v>0</v>
      </c>
      <c r="T528" s="198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199" t="s">
        <v>2011</v>
      </c>
      <c r="AT528" s="199" t="s">
        <v>218</v>
      </c>
      <c r="AU528" s="199" t="s">
        <v>85</v>
      </c>
      <c r="AY528" s="18" t="s">
        <v>137</v>
      </c>
      <c r="BE528" s="200">
        <f>IF(N528="základní",J528,0)</f>
        <v>0</v>
      </c>
      <c r="BF528" s="200">
        <f>IF(N528="snížená",J528,0)</f>
        <v>0</v>
      </c>
      <c r="BG528" s="200">
        <f>IF(N528="zákl. přenesená",J528,0)</f>
        <v>0</v>
      </c>
      <c r="BH528" s="200">
        <f>IF(N528="sníž. přenesená",J528,0)</f>
        <v>0</v>
      </c>
      <c r="BI528" s="200">
        <f>IF(N528="nulová",J528,0)</f>
        <v>0</v>
      </c>
      <c r="BJ528" s="18" t="s">
        <v>83</v>
      </c>
      <c r="BK528" s="200">
        <f>ROUND(I528*H528,2)</f>
        <v>0</v>
      </c>
      <c r="BL528" s="18" t="s">
        <v>2011</v>
      </c>
      <c r="BM528" s="199" t="s">
        <v>927</v>
      </c>
    </row>
    <row r="529" spans="1:65" s="2" customFormat="1" ht="16.5" customHeight="1">
      <c r="A529" s="35"/>
      <c r="B529" s="36"/>
      <c r="C529" s="234" t="s">
        <v>935</v>
      </c>
      <c r="D529" s="234" t="s">
        <v>218</v>
      </c>
      <c r="E529" s="235" t="s">
        <v>95</v>
      </c>
      <c r="F529" s="236" t="s">
        <v>3662</v>
      </c>
      <c r="G529" s="237" t="s">
        <v>1972</v>
      </c>
      <c r="H529" s="238">
        <v>20</v>
      </c>
      <c r="I529" s="239"/>
      <c r="J529" s="240">
        <f>ROUND(I529*H529,2)</f>
        <v>0</v>
      </c>
      <c r="K529" s="236" t="s">
        <v>19</v>
      </c>
      <c r="L529" s="241"/>
      <c r="M529" s="242" t="s">
        <v>19</v>
      </c>
      <c r="N529" s="243" t="s">
        <v>46</v>
      </c>
      <c r="O529" s="65"/>
      <c r="P529" s="197">
        <f>O529*H529</f>
        <v>0</v>
      </c>
      <c r="Q529" s="197">
        <v>0</v>
      </c>
      <c r="R529" s="197">
        <f>Q529*H529</f>
        <v>0</v>
      </c>
      <c r="S529" s="197">
        <v>0</v>
      </c>
      <c r="T529" s="198">
        <f>S529*H529</f>
        <v>0</v>
      </c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R529" s="199" t="s">
        <v>2011</v>
      </c>
      <c r="AT529" s="199" t="s">
        <v>218</v>
      </c>
      <c r="AU529" s="199" t="s">
        <v>85</v>
      </c>
      <c r="AY529" s="18" t="s">
        <v>137</v>
      </c>
      <c r="BE529" s="200">
        <f>IF(N529="základní",J529,0)</f>
        <v>0</v>
      </c>
      <c r="BF529" s="200">
        <f>IF(N529="snížená",J529,0)</f>
        <v>0</v>
      </c>
      <c r="BG529" s="200">
        <f>IF(N529="zákl. přenesená",J529,0)</f>
        <v>0</v>
      </c>
      <c r="BH529" s="200">
        <f>IF(N529="sníž. přenesená",J529,0)</f>
        <v>0</v>
      </c>
      <c r="BI529" s="200">
        <f>IF(N529="nulová",J529,0)</f>
        <v>0</v>
      </c>
      <c r="BJ529" s="18" t="s">
        <v>83</v>
      </c>
      <c r="BK529" s="200">
        <f>ROUND(I529*H529,2)</f>
        <v>0</v>
      </c>
      <c r="BL529" s="18" t="s">
        <v>2011</v>
      </c>
      <c r="BM529" s="199" t="s">
        <v>938</v>
      </c>
    </row>
    <row r="530" spans="2:63" s="12" customFormat="1" ht="22.9" customHeight="1">
      <c r="B530" s="172"/>
      <c r="C530" s="173"/>
      <c r="D530" s="174" t="s">
        <v>74</v>
      </c>
      <c r="E530" s="186" t="s">
        <v>2103</v>
      </c>
      <c r="F530" s="186" t="s">
        <v>2104</v>
      </c>
      <c r="G530" s="173"/>
      <c r="H530" s="173"/>
      <c r="I530" s="176"/>
      <c r="J530" s="187">
        <f>BK530</f>
        <v>0</v>
      </c>
      <c r="K530" s="173"/>
      <c r="L530" s="178"/>
      <c r="M530" s="179"/>
      <c r="N530" s="180"/>
      <c r="O530" s="180"/>
      <c r="P530" s="181">
        <f>SUM(P531:P539)</f>
        <v>0</v>
      </c>
      <c r="Q530" s="180"/>
      <c r="R530" s="181">
        <f>SUM(R531:R539)</f>
        <v>0</v>
      </c>
      <c r="S530" s="180"/>
      <c r="T530" s="182">
        <f>SUM(T531:T539)</f>
        <v>0</v>
      </c>
      <c r="AR530" s="183" t="s">
        <v>85</v>
      </c>
      <c r="AT530" s="184" t="s">
        <v>74</v>
      </c>
      <c r="AU530" s="184" t="s">
        <v>83</v>
      </c>
      <c r="AY530" s="183" t="s">
        <v>137</v>
      </c>
      <c r="BK530" s="185">
        <f>SUM(BK531:BK539)</f>
        <v>0</v>
      </c>
    </row>
    <row r="531" spans="1:65" s="2" customFormat="1" ht="21.75" customHeight="1">
      <c r="A531" s="35"/>
      <c r="B531" s="36"/>
      <c r="C531" s="188" t="s">
        <v>613</v>
      </c>
      <c r="D531" s="188" t="s">
        <v>139</v>
      </c>
      <c r="E531" s="189" t="s">
        <v>3663</v>
      </c>
      <c r="F531" s="190" t="s">
        <v>3664</v>
      </c>
      <c r="G531" s="191" t="s">
        <v>216</v>
      </c>
      <c r="H531" s="192">
        <v>7.8</v>
      </c>
      <c r="I531" s="193"/>
      <c r="J531" s="194">
        <f>ROUND(I531*H531,2)</f>
        <v>0</v>
      </c>
      <c r="K531" s="190" t="s">
        <v>143</v>
      </c>
      <c r="L531" s="40"/>
      <c r="M531" s="195" t="s">
        <v>19</v>
      </c>
      <c r="N531" s="196" t="s">
        <v>46</v>
      </c>
      <c r="O531" s="65"/>
      <c r="P531" s="197">
        <f>O531*H531</f>
        <v>0</v>
      </c>
      <c r="Q531" s="197">
        <v>0</v>
      </c>
      <c r="R531" s="197">
        <f>Q531*H531</f>
        <v>0</v>
      </c>
      <c r="S531" s="197">
        <v>0</v>
      </c>
      <c r="T531" s="198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199" t="s">
        <v>178</v>
      </c>
      <c r="AT531" s="199" t="s">
        <v>139</v>
      </c>
      <c r="AU531" s="199" t="s">
        <v>85</v>
      </c>
      <c r="AY531" s="18" t="s">
        <v>137</v>
      </c>
      <c r="BE531" s="200">
        <f>IF(N531="základní",J531,0)</f>
        <v>0</v>
      </c>
      <c r="BF531" s="200">
        <f>IF(N531="snížená",J531,0)</f>
        <v>0</v>
      </c>
      <c r="BG531" s="200">
        <f>IF(N531="zákl. přenesená",J531,0)</f>
        <v>0</v>
      </c>
      <c r="BH531" s="200">
        <f>IF(N531="sníž. přenesená",J531,0)</f>
        <v>0</v>
      </c>
      <c r="BI531" s="200">
        <f>IF(N531="nulová",J531,0)</f>
        <v>0</v>
      </c>
      <c r="BJ531" s="18" t="s">
        <v>83</v>
      </c>
      <c r="BK531" s="200">
        <f>ROUND(I531*H531,2)</f>
        <v>0</v>
      </c>
      <c r="BL531" s="18" t="s">
        <v>178</v>
      </c>
      <c r="BM531" s="199" t="s">
        <v>943</v>
      </c>
    </row>
    <row r="532" spans="2:51" s="15" customFormat="1" ht="11.25">
      <c r="B532" s="224"/>
      <c r="C532" s="225"/>
      <c r="D532" s="203" t="s">
        <v>145</v>
      </c>
      <c r="E532" s="226" t="s">
        <v>19</v>
      </c>
      <c r="F532" s="227" t="s">
        <v>3665</v>
      </c>
      <c r="G532" s="225"/>
      <c r="H532" s="226" t="s">
        <v>19</v>
      </c>
      <c r="I532" s="228"/>
      <c r="J532" s="225"/>
      <c r="K532" s="225"/>
      <c r="L532" s="229"/>
      <c r="M532" s="230"/>
      <c r="N532" s="231"/>
      <c r="O532" s="231"/>
      <c r="P532" s="231"/>
      <c r="Q532" s="231"/>
      <c r="R532" s="231"/>
      <c r="S532" s="231"/>
      <c r="T532" s="232"/>
      <c r="AT532" s="233" t="s">
        <v>145</v>
      </c>
      <c r="AU532" s="233" t="s">
        <v>85</v>
      </c>
      <c r="AV532" s="15" t="s">
        <v>83</v>
      </c>
      <c r="AW532" s="15" t="s">
        <v>35</v>
      </c>
      <c r="AX532" s="15" t="s">
        <v>75</v>
      </c>
      <c r="AY532" s="233" t="s">
        <v>137</v>
      </c>
    </row>
    <row r="533" spans="2:51" s="13" customFormat="1" ht="11.25">
      <c r="B533" s="201"/>
      <c r="C533" s="202"/>
      <c r="D533" s="203" t="s">
        <v>145</v>
      </c>
      <c r="E533" s="204" t="s">
        <v>19</v>
      </c>
      <c r="F533" s="205" t="s">
        <v>3666</v>
      </c>
      <c r="G533" s="202"/>
      <c r="H533" s="206">
        <v>7.8</v>
      </c>
      <c r="I533" s="207"/>
      <c r="J533" s="202"/>
      <c r="K533" s="202"/>
      <c r="L533" s="208"/>
      <c r="M533" s="209"/>
      <c r="N533" s="210"/>
      <c r="O533" s="210"/>
      <c r="P533" s="210"/>
      <c r="Q533" s="210"/>
      <c r="R533" s="210"/>
      <c r="S533" s="210"/>
      <c r="T533" s="211"/>
      <c r="AT533" s="212" t="s">
        <v>145</v>
      </c>
      <c r="AU533" s="212" t="s">
        <v>85</v>
      </c>
      <c r="AV533" s="13" t="s">
        <v>85</v>
      </c>
      <c r="AW533" s="13" t="s">
        <v>35</v>
      </c>
      <c r="AX533" s="13" t="s">
        <v>75</v>
      </c>
      <c r="AY533" s="212" t="s">
        <v>137</v>
      </c>
    </row>
    <row r="534" spans="2:51" s="14" customFormat="1" ht="11.25">
      <c r="B534" s="213"/>
      <c r="C534" s="214"/>
      <c r="D534" s="203" t="s">
        <v>145</v>
      </c>
      <c r="E534" s="215" t="s">
        <v>19</v>
      </c>
      <c r="F534" s="216" t="s">
        <v>147</v>
      </c>
      <c r="G534" s="214"/>
      <c r="H534" s="217">
        <v>7.8</v>
      </c>
      <c r="I534" s="218"/>
      <c r="J534" s="214"/>
      <c r="K534" s="214"/>
      <c r="L534" s="219"/>
      <c r="M534" s="220"/>
      <c r="N534" s="221"/>
      <c r="O534" s="221"/>
      <c r="P534" s="221"/>
      <c r="Q534" s="221"/>
      <c r="R534" s="221"/>
      <c r="S534" s="221"/>
      <c r="T534" s="222"/>
      <c r="AT534" s="223" t="s">
        <v>145</v>
      </c>
      <c r="AU534" s="223" t="s">
        <v>85</v>
      </c>
      <c r="AV534" s="14" t="s">
        <v>144</v>
      </c>
      <c r="AW534" s="14" t="s">
        <v>35</v>
      </c>
      <c r="AX534" s="14" t="s">
        <v>83</v>
      </c>
      <c r="AY534" s="223" t="s">
        <v>137</v>
      </c>
    </row>
    <row r="535" spans="1:65" s="2" customFormat="1" ht="21.75" customHeight="1">
      <c r="A535" s="35"/>
      <c r="B535" s="36"/>
      <c r="C535" s="188" t="s">
        <v>944</v>
      </c>
      <c r="D535" s="188" t="s">
        <v>139</v>
      </c>
      <c r="E535" s="189" t="s">
        <v>2124</v>
      </c>
      <c r="F535" s="190" t="s">
        <v>2125</v>
      </c>
      <c r="G535" s="191" t="s">
        <v>216</v>
      </c>
      <c r="H535" s="192">
        <v>7.8</v>
      </c>
      <c r="I535" s="193"/>
      <c r="J535" s="194">
        <f>ROUND(I535*H535,2)</f>
        <v>0</v>
      </c>
      <c r="K535" s="190" t="s">
        <v>143</v>
      </c>
      <c r="L535" s="40"/>
      <c r="M535" s="195" t="s">
        <v>19</v>
      </c>
      <c r="N535" s="196" t="s">
        <v>46</v>
      </c>
      <c r="O535" s="65"/>
      <c r="P535" s="197">
        <f>O535*H535</f>
        <v>0</v>
      </c>
      <c r="Q535" s="197">
        <v>0</v>
      </c>
      <c r="R535" s="197">
        <f>Q535*H535</f>
        <v>0</v>
      </c>
      <c r="S535" s="197">
        <v>0</v>
      </c>
      <c r="T535" s="198">
        <f>S535*H535</f>
        <v>0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199" t="s">
        <v>178</v>
      </c>
      <c r="AT535" s="199" t="s">
        <v>139</v>
      </c>
      <c r="AU535" s="199" t="s">
        <v>85</v>
      </c>
      <c r="AY535" s="18" t="s">
        <v>137</v>
      </c>
      <c r="BE535" s="200">
        <f>IF(N535="základní",J535,0)</f>
        <v>0</v>
      </c>
      <c r="BF535" s="200">
        <f>IF(N535="snížená",J535,0)</f>
        <v>0</v>
      </c>
      <c r="BG535" s="200">
        <f>IF(N535="zákl. přenesená",J535,0)</f>
        <v>0</v>
      </c>
      <c r="BH535" s="200">
        <f>IF(N535="sníž. přenesená",J535,0)</f>
        <v>0</v>
      </c>
      <c r="BI535" s="200">
        <f>IF(N535="nulová",J535,0)</f>
        <v>0</v>
      </c>
      <c r="BJ535" s="18" t="s">
        <v>83</v>
      </c>
      <c r="BK535" s="200">
        <f>ROUND(I535*H535,2)</f>
        <v>0</v>
      </c>
      <c r="BL535" s="18" t="s">
        <v>178</v>
      </c>
      <c r="BM535" s="199" t="s">
        <v>947</v>
      </c>
    </row>
    <row r="536" spans="1:65" s="2" customFormat="1" ht="16.5" customHeight="1">
      <c r="A536" s="35"/>
      <c r="B536" s="36"/>
      <c r="C536" s="234" t="s">
        <v>618</v>
      </c>
      <c r="D536" s="234" t="s">
        <v>218</v>
      </c>
      <c r="E536" s="235" t="s">
        <v>2127</v>
      </c>
      <c r="F536" s="236" t="s">
        <v>2128</v>
      </c>
      <c r="G536" s="237" t="s">
        <v>216</v>
      </c>
      <c r="H536" s="238">
        <v>8.58</v>
      </c>
      <c r="I536" s="239"/>
      <c r="J536" s="240">
        <f>ROUND(I536*H536,2)</f>
        <v>0</v>
      </c>
      <c r="K536" s="236" t="s">
        <v>143</v>
      </c>
      <c r="L536" s="241"/>
      <c r="M536" s="242" t="s">
        <v>19</v>
      </c>
      <c r="N536" s="243" t="s">
        <v>46</v>
      </c>
      <c r="O536" s="65"/>
      <c r="P536" s="197">
        <f>O536*H536</f>
        <v>0</v>
      </c>
      <c r="Q536" s="197">
        <v>0</v>
      </c>
      <c r="R536" s="197">
        <f>Q536*H536</f>
        <v>0</v>
      </c>
      <c r="S536" s="197">
        <v>0</v>
      </c>
      <c r="T536" s="198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199" t="s">
        <v>207</v>
      </c>
      <c r="AT536" s="199" t="s">
        <v>218</v>
      </c>
      <c r="AU536" s="199" t="s">
        <v>85</v>
      </c>
      <c r="AY536" s="18" t="s">
        <v>137</v>
      </c>
      <c r="BE536" s="200">
        <f>IF(N536="základní",J536,0)</f>
        <v>0</v>
      </c>
      <c r="BF536" s="200">
        <f>IF(N536="snížená",J536,0)</f>
        <v>0</v>
      </c>
      <c r="BG536" s="200">
        <f>IF(N536="zákl. přenesená",J536,0)</f>
        <v>0</v>
      </c>
      <c r="BH536" s="200">
        <f>IF(N536="sníž. přenesená",J536,0)</f>
        <v>0</v>
      </c>
      <c r="BI536" s="200">
        <f>IF(N536="nulová",J536,0)</f>
        <v>0</v>
      </c>
      <c r="BJ536" s="18" t="s">
        <v>83</v>
      </c>
      <c r="BK536" s="200">
        <f>ROUND(I536*H536,2)</f>
        <v>0</v>
      </c>
      <c r="BL536" s="18" t="s">
        <v>178</v>
      </c>
      <c r="BM536" s="199" t="s">
        <v>953</v>
      </c>
    </row>
    <row r="537" spans="2:51" s="13" customFormat="1" ht="11.25">
      <c r="B537" s="201"/>
      <c r="C537" s="202"/>
      <c r="D537" s="203" t="s">
        <v>145</v>
      </c>
      <c r="E537" s="204" t="s">
        <v>19</v>
      </c>
      <c r="F537" s="205" t="s">
        <v>3667</v>
      </c>
      <c r="G537" s="202"/>
      <c r="H537" s="206">
        <v>8.58</v>
      </c>
      <c r="I537" s="207"/>
      <c r="J537" s="202"/>
      <c r="K537" s="202"/>
      <c r="L537" s="208"/>
      <c r="M537" s="209"/>
      <c r="N537" s="210"/>
      <c r="O537" s="210"/>
      <c r="P537" s="210"/>
      <c r="Q537" s="210"/>
      <c r="R537" s="210"/>
      <c r="S537" s="210"/>
      <c r="T537" s="211"/>
      <c r="AT537" s="212" t="s">
        <v>145</v>
      </c>
      <c r="AU537" s="212" t="s">
        <v>85</v>
      </c>
      <c r="AV537" s="13" t="s">
        <v>85</v>
      </c>
      <c r="AW537" s="13" t="s">
        <v>35</v>
      </c>
      <c r="AX537" s="13" t="s">
        <v>75</v>
      </c>
      <c r="AY537" s="212" t="s">
        <v>137</v>
      </c>
    </row>
    <row r="538" spans="2:51" s="14" customFormat="1" ht="11.25">
      <c r="B538" s="213"/>
      <c r="C538" s="214"/>
      <c r="D538" s="203" t="s">
        <v>145</v>
      </c>
      <c r="E538" s="215" t="s">
        <v>19</v>
      </c>
      <c r="F538" s="216" t="s">
        <v>147</v>
      </c>
      <c r="G538" s="214"/>
      <c r="H538" s="217">
        <v>8.58</v>
      </c>
      <c r="I538" s="218"/>
      <c r="J538" s="214"/>
      <c r="K538" s="214"/>
      <c r="L538" s="219"/>
      <c r="M538" s="220"/>
      <c r="N538" s="221"/>
      <c r="O538" s="221"/>
      <c r="P538" s="221"/>
      <c r="Q538" s="221"/>
      <c r="R538" s="221"/>
      <c r="S538" s="221"/>
      <c r="T538" s="222"/>
      <c r="AT538" s="223" t="s">
        <v>145</v>
      </c>
      <c r="AU538" s="223" t="s">
        <v>85</v>
      </c>
      <c r="AV538" s="14" t="s">
        <v>144</v>
      </c>
      <c r="AW538" s="14" t="s">
        <v>35</v>
      </c>
      <c r="AX538" s="14" t="s">
        <v>83</v>
      </c>
      <c r="AY538" s="223" t="s">
        <v>137</v>
      </c>
    </row>
    <row r="539" spans="1:65" s="2" customFormat="1" ht="21.75" customHeight="1">
      <c r="A539" s="35"/>
      <c r="B539" s="36"/>
      <c r="C539" s="188" t="s">
        <v>955</v>
      </c>
      <c r="D539" s="188" t="s">
        <v>139</v>
      </c>
      <c r="E539" s="189" t="s">
        <v>3668</v>
      </c>
      <c r="F539" s="190" t="s">
        <v>3669</v>
      </c>
      <c r="G539" s="191" t="s">
        <v>177</v>
      </c>
      <c r="H539" s="192">
        <v>0.113</v>
      </c>
      <c r="I539" s="193"/>
      <c r="J539" s="194">
        <f>ROUND(I539*H539,2)</f>
        <v>0</v>
      </c>
      <c r="K539" s="190" t="s">
        <v>143</v>
      </c>
      <c r="L539" s="40"/>
      <c r="M539" s="195" t="s">
        <v>19</v>
      </c>
      <c r="N539" s="196" t="s">
        <v>46</v>
      </c>
      <c r="O539" s="65"/>
      <c r="P539" s="197">
        <f>O539*H539</f>
        <v>0</v>
      </c>
      <c r="Q539" s="197">
        <v>0</v>
      </c>
      <c r="R539" s="197">
        <f>Q539*H539</f>
        <v>0</v>
      </c>
      <c r="S539" s="197">
        <v>0</v>
      </c>
      <c r="T539" s="198">
        <f>S539*H539</f>
        <v>0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199" t="s">
        <v>178</v>
      </c>
      <c r="AT539" s="199" t="s">
        <v>139</v>
      </c>
      <c r="AU539" s="199" t="s">
        <v>85</v>
      </c>
      <c r="AY539" s="18" t="s">
        <v>137</v>
      </c>
      <c r="BE539" s="200">
        <f>IF(N539="základní",J539,0)</f>
        <v>0</v>
      </c>
      <c r="BF539" s="200">
        <f>IF(N539="snížená",J539,0)</f>
        <v>0</v>
      </c>
      <c r="BG539" s="200">
        <f>IF(N539="zákl. přenesená",J539,0)</f>
        <v>0</v>
      </c>
      <c r="BH539" s="200">
        <f>IF(N539="sníž. přenesená",J539,0)</f>
        <v>0</v>
      </c>
      <c r="BI539" s="200">
        <f>IF(N539="nulová",J539,0)</f>
        <v>0</v>
      </c>
      <c r="BJ539" s="18" t="s">
        <v>83</v>
      </c>
      <c r="BK539" s="200">
        <f>ROUND(I539*H539,2)</f>
        <v>0</v>
      </c>
      <c r="BL539" s="18" t="s">
        <v>178</v>
      </c>
      <c r="BM539" s="199" t="s">
        <v>958</v>
      </c>
    </row>
    <row r="540" spans="2:63" s="12" customFormat="1" ht="22.9" customHeight="1">
      <c r="B540" s="172"/>
      <c r="C540" s="173"/>
      <c r="D540" s="174" t="s">
        <v>74</v>
      </c>
      <c r="E540" s="186" t="s">
        <v>1989</v>
      </c>
      <c r="F540" s="186" t="s">
        <v>2146</v>
      </c>
      <c r="G540" s="173"/>
      <c r="H540" s="173"/>
      <c r="I540" s="176"/>
      <c r="J540" s="187">
        <f>BK540</f>
        <v>0</v>
      </c>
      <c r="K540" s="173"/>
      <c r="L540" s="178"/>
      <c r="M540" s="179"/>
      <c r="N540" s="180"/>
      <c r="O540" s="180"/>
      <c r="P540" s="181">
        <f>SUM(P541:P550)</f>
        <v>0</v>
      </c>
      <c r="Q540" s="180"/>
      <c r="R540" s="181">
        <f>SUM(R541:R550)</f>
        <v>0</v>
      </c>
      <c r="S540" s="180"/>
      <c r="T540" s="182">
        <f>SUM(T541:T550)</f>
        <v>0</v>
      </c>
      <c r="AR540" s="183" t="s">
        <v>85</v>
      </c>
      <c r="AT540" s="184" t="s">
        <v>74</v>
      </c>
      <c r="AU540" s="184" t="s">
        <v>83</v>
      </c>
      <c r="AY540" s="183" t="s">
        <v>137</v>
      </c>
      <c r="BK540" s="185">
        <f>SUM(BK541:BK550)</f>
        <v>0</v>
      </c>
    </row>
    <row r="541" spans="1:65" s="2" customFormat="1" ht="21.75" customHeight="1">
      <c r="A541" s="35"/>
      <c r="B541" s="36"/>
      <c r="C541" s="188" t="s">
        <v>629</v>
      </c>
      <c r="D541" s="188" t="s">
        <v>139</v>
      </c>
      <c r="E541" s="189" t="s">
        <v>2156</v>
      </c>
      <c r="F541" s="190" t="s">
        <v>2157</v>
      </c>
      <c r="G541" s="191" t="s">
        <v>216</v>
      </c>
      <c r="H541" s="192">
        <v>14.4</v>
      </c>
      <c r="I541" s="193"/>
      <c r="J541" s="194">
        <f>ROUND(I541*H541,2)</f>
        <v>0</v>
      </c>
      <c r="K541" s="190" t="s">
        <v>143</v>
      </c>
      <c r="L541" s="40"/>
      <c r="M541" s="195" t="s">
        <v>19</v>
      </c>
      <c r="N541" s="196" t="s">
        <v>46</v>
      </c>
      <c r="O541" s="65"/>
      <c r="P541" s="197">
        <f>O541*H541</f>
        <v>0</v>
      </c>
      <c r="Q541" s="197">
        <v>0</v>
      </c>
      <c r="R541" s="197">
        <f>Q541*H541</f>
        <v>0</v>
      </c>
      <c r="S541" s="197">
        <v>0</v>
      </c>
      <c r="T541" s="198">
        <f>S541*H541</f>
        <v>0</v>
      </c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R541" s="199" t="s">
        <v>178</v>
      </c>
      <c r="AT541" s="199" t="s">
        <v>139</v>
      </c>
      <c r="AU541" s="199" t="s">
        <v>85</v>
      </c>
      <c r="AY541" s="18" t="s">
        <v>137</v>
      </c>
      <c r="BE541" s="200">
        <f>IF(N541="základní",J541,0)</f>
        <v>0</v>
      </c>
      <c r="BF541" s="200">
        <f>IF(N541="snížená",J541,0)</f>
        <v>0</v>
      </c>
      <c r="BG541" s="200">
        <f>IF(N541="zákl. přenesená",J541,0)</f>
        <v>0</v>
      </c>
      <c r="BH541" s="200">
        <f>IF(N541="sníž. přenesená",J541,0)</f>
        <v>0</v>
      </c>
      <c r="BI541" s="200">
        <f>IF(N541="nulová",J541,0)</f>
        <v>0</v>
      </c>
      <c r="BJ541" s="18" t="s">
        <v>83</v>
      </c>
      <c r="BK541" s="200">
        <f>ROUND(I541*H541,2)</f>
        <v>0</v>
      </c>
      <c r="BL541" s="18" t="s">
        <v>178</v>
      </c>
      <c r="BM541" s="199" t="s">
        <v>966</v>
      </c>
    </row>
    <row r="542" spans="2:51" s="15" customFormat="1" ht="11.25">
      <c r="B542" s="224"/>
      <c r="C542" s="225"/>
      <c r="D542" s="203" t="s">
        <v>145</v>
      </c>
      <c r="E542" s="226" t="s">
        <v>19</v>
      </c>
      <c r="F542" s="227" t="s">
        <v>3670</v>
      </c>
      <c r="G542" s="225"/>
      <c r="H542" s="226" t="s">
        <v>19</v>
      </c>
      <c r="I542" s="228"/>
      <c r="J542" s="225"/>
      <c r="K542" s="225"/>
      <c r="L542" s="229"/>
      <c r="M542" s="230"/>
      <c r="N542" s="231"/>
      <c r="O542" s="231"/>
      <c r="P542" s="231"/>
      <c r="Q542" s="231"/>
      <c r="R542" s="231"/>
      <c r="S542" s="231"/>
      <c r="T542" s="232"/>
      <c r="AT542" s="233" t="s">
        <v>145</v>
      </c>
      <c r="AU542" s="233" t="s">
        <v>85</v>
      </c>
      <c r="AV542" s="15" t="s">
        <v>83</v>
      </c>
      <c r="AW542" s="15" t="s">
        <v>35</v>
      </c>
      <c r="AX542" s="15" t="s">
        <v>75</v>
      </c>
      <c r="AY542" s="233" t="s">
        <v>137</v>
      </c>
    </row>
    <row r="543" spans="2:51" s="13" customFormat="1" ht="11.25">
      <c r="B543" s="201"/>
      <c r="C543" s="202"/>
      <c r="D543" s="203" t="s">
        <v>145</v>
      </c>
      <c r="E543" s="204" t="s">
        <v>19</v>
      </c>
      <c r="F543" s="205" t="s">
        <v>3671</v>
      </c>
      <c r="G543" s="202"/>
      <c r="H543" s="206">
        <v>14.4</v>
      </c>
      <c r="I543" s="207"/>
      <c r="J543" s="202"/>
      <c r="K543" s="202"/>
      <c r="L543" s="208"/>
      <c r="M543" s="209"/>
      <c r="N543" s="210"/>
      <c r="O543" s="210"/>
      <c r="P543" s="210"/>
      <c r="Q543" s="210"/>
      <c r="R543" s="210"/>
      <c r="S543" s="210"/>
      <c r="T543" s="211"/>
      <c r="AT543" s="212" t="s">
        <v>145</v>
      </c>
      <c r="AU543" s="212" t="s">
        <v>85</v>
      </c>
      <c r="AV543" s="13" t="s">
        <v>85</v>
      </c>
      <c r="AW543" s="13" t="s">
        <v>35</v>
      </c>
      <c r="AX543" s="13" t="s">
        <v>75</v>
      </c>
      <c r="AY543" s="212" t="s">
        <v>137</v>
      </c>
    </row>
    <row r="544" spans="2:51" s="14" customFormat="1" ht="11.25">
      <c r="B544" s="213"/>
      <c r="C544" s="214"/>
      <c r="D544" s="203" t="s">
        <v>145</v>
      </c>
      <c r="E544" s="215" t="s">
        <v>19</v>
      </c>
      <c r="F544" s="216" t="s">
        <v>147</v>
      </c>
      <c r="G544" s="214"/>
      <c r="H544" s="217">
        <v>14.4</v>
      </c>
      <c r="I544" s="218"/>
      <c r="J544" s="214"/>
      <c r="K544" s="214"/>
      <c r="L544" s="219"/>
      <c r="M544" s="220"/>
      <c r="N544" s="221"/>
      <c r="O544" s="221"/>
      <c r="P544" s="221"/>
      <c r="Q544" s="221"/>
      <c r="R544" s="221"/>
      <c r="S544" s="221"/>
      <c r="T544" s="222"/>
      <c r="AT544" s="223" t="s">
        <v>145</v>
      </c>
      <c r="AU544" s="223" t="s">
        <v>85</v>
      </c>
      <c r="AV544" s="14" t="s">
        <v>144</v>
      </c>
      <c r="AW544" s="14" t="s">
        <v>35</v>
      </c>
      <c r="AX544" s="14" t="s">
        <v>83</v>
      </c>
      <c r="AY544" s="223" t="s">
        <v>137</v>
      </c>
    </row>
    <row r="545" spans="1:65" s="2" customFormat="1" ht="21.75" customHeight="1">
      <c r="A545" s="35"/>
      <c r="B545" s="36"/>
      <c r="C545" s="188" t="s">
        <v>968</v>
      </c>
      <c r="D545" s="188" t="s">
        <v>139</v>
      </c>
      <c r="E545" s="189" t="s">
        <v>2159</v>
      </c>
      <c r="F545" s="190" t="s">
        <v>2160</v>
      </c>
      <c r="G545" s="191" t="s">
        <v>216</v>
      </c>
      <c r="H545" s="192">
        <v>14.4</v>
      </c>
      <c r="I545" s="193"/>
      <c r="J545" s="194">
        <f>ROUND(I545*H545,2)</f>
        <v>0</v>
      </c>
      <c r="K545" s="190" t="s">
        <v>143</v>
      </c>
      <c r="L545" s="40"/>
      <c r="M545" s="195" t="s">
        <v>19</v>
      </c>
      <c r="N545" s="196" t="s">
        <v>46</v>
      </c>
      <c r="O545" s="65"/>
      <c r="P545" s="197">
        <f>O545*H545</f>
        <v>0</v>
      </c>
      <c r="Q545" s="197">
        <v>0</v>
      </c>
      <c r="R545" s="197">
        <f>Q545*H545</f>
        <v>0</v>
      </c>
      <c r="S545" s="197">
        <v>0</v>
      </c>
      <c r="T545" s="198">
        <f>S545*H545</f>
        <v>0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R545" s="199" t="s">
        <v>178</v>
      </c>
      <c r="AT545" s="199" t="s">
        <v>139</v>
      </c>
      <c r="AU545" s="199" t="s">
        <v>85</v>
      </c>
      <c r="AY545" s="18" t="s">
        <v>137</v>
      </c>
      <c r="BE545" s="200">
        <f>IF(N545="základní",J545,0)</f>
        <v>0</v>
      </c>
      <c r="BF545" s="200">
        <f>IF(N545="snížená",J545,0)</f>
        <v>0</v>
      </c>
      <c r="BG545" s="200">
        <f>IF(N545="zákl. přenesená",J545,0)</f>
        <v>0</v>
      </c>
      <c r="BH545" s="200">
        <f>IF(N545="sníž. přenesená",J545,0)</f>
        <v>0</v>
      </c>
      <c r="BI545" s="200">
        <f>IF(N545="nulová",J545,0)</f>
        <v>0</v>
      </c>
      <c r="BJ545" s="18" t="s">
        <v>83</v>
      </c>
      <c r="BK545" s="200">
        <f>ROUND(I545*H545,2)</f>
        <v>0</v>
      </c>
      <c r="BL545" s="18" t="s">
        <v>178</v>
      </c>
      <c r="BM545" s="199" t="s">
        <v>971</v>
      </c>
    </row>
    <row r="546" spans="1:65" s="2" customFormat="1" ht="21.75" customHeight="1">
      <c r="A546" s="35"/>
      <c r="B546" s="36"/>
      <c r="C546" s="188" t="s">
        <v>633</v>
      </c>
      <c r="D546" s="188" t="s">
        <v>139</v>
      </c>
      <c r="E546" s="189" t="s">
        <v>3672</v>
      </c>
      <c r="F546" s="190" t="s">
        <v>3673</v>
      </c>
      <c r="G546" s="191" t="s">
        <v>224</v>
      </c>
      <c r="H546" s="192">
        <v>8.4</v>
      </c>
      <c r="I546" s="193"/>
      <c r="J546" s="194">
        <f>ROUND(I546*H546,2)</f>
        <v>0</v>
      </c>
      <c r="K546" s="190" t="s">
        <v>143</v>
      </c>
      <c r="L546" s="40"/>
      <c r="M546" s="195" t="s">
        <v>19</v>
      </c>
      <c r="N546" s="196" t="s">
        <v>46</v>
      </c>
      <c r="O546" s="65"/>
      <c r="P546" s="197">
        <f>O546*H546</f>
        <v>0</v>
      </c>
      <c r="Q546" s="197">
        <v>0</v>
      </c>
      <c r="R546" s="197">
        <f>Q546*H546</f>
        <v>0</v>
      </c>
      <c r="S546" s="197">
        <v>0</v>
      </c>
      <c r="T546" s="198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99" t="s">
        <v>178</v>
      </c>
      <c r="AT546" s="199" t="s">
        <v>139</v>
      </c>
      <c r="AU546" s="199" t="s">
        <v>85</v>
      </c>
      <c r="AY546" s="18" t="s">
        <v>137</v>
      </c>
      <c r="BE546" s="200">
        <f>IF(N546="základní",J546,0)</f>
        <v>0</v>
      </c>
      <c r="BF546" s="200">
        <f>IF(N546="snížená",J546,0)</f>
        <v>0</v>
      </c>
      <c r="BG546" s="200">
        <f>IF(N546="zákl. přenesená",J546,0)</f>
        <v>0</v>
      </c>
      <c r="BH546" s="200">
        <f>IF(N546="sníž. přenesená",J546,0)</f>
        <v>0</v>
      </c>
      <c r="BI546" s="200">
        <f>IF(N546="nulová",J546,0)</f>
        <v>0</v>
      </c>
      <c r="BJ546" s="18" t="s">
        <v>83</v>
      </c>
      <c r="BK546" s="200">
        <f>ROUND(I546*H546,2)</f>
        <v>0</v>
      </c>
      <c r="BL546" s="18" t="s">
        <v>178</v>
      </c>
      <c r="BM546" s="199" t="s">
        <v>975</v>
      </c>
    </row>
    <row r="547" spans="2:51" s="15" customFormat="1" ht="11.25">
      <c r="B547" s="224"/>
      <c r="C547" s="225"/>
      <c r="D547" s="203" t="s">
        <v>145</v>
      </c>
      <c r="E547" s="226" t="s">
        <v>19</v>
      </c>
      <c r="F547" s="227" t="s">
        <v>3674</v>
      </c>
      <c r="G547" s="225"/>
      <c r="H547" s="226" t="s">
        <v>19</v>
      </c>
      <c r="I547" s="228"/>
      <c r="J547" s="225"/>
      <c r="K547" s="225"/>
      <c r="L547" s="229"/>
      <c r="M547" s="230"/>
      <c r="N547" s="231"/>
      <c r="O547" s="231"/>
      <c r="P547" s="231"/>
      <c r="Q547" s="231"/>
      <c r="R547" s="231"/>
      <c r="S547" s="231"/>
      <c r="T547" s="232"/>
      <c r="AT547" s="233" t="s">
        <v>145</v>
      </c>
      <c r="AU547" s="233" t="s">
        <v>85</v>
      </c>
      <c r="AV547" s="15" t="s">
        <v>83</v>
      </c>
      <c r="AW547" s="15" t="s">
        <v>35</v>
      </c>
      <c r="AX547" s="15" t="s">
        <v>75</v>
      </c>
      <c r="AY547" s="233" t="s">
        <v>137</v>
      </c>
    </row>
    <row r="548" spans="2:51" s="13" customFormat="1" ht="11.25">
      <c r="B548" s="201"/>
      <c r="C548" s="202"/>
      <c r="D548" s="203" t="s">
        <v>145</v>
      </c>
      <c r="E548" s="204" t="s">
        <v>19</v>
      </c>
      <c r="F548" s="205" t="s">
        <v>3675</v>
      </c>
      <c r="G548" s="202"/>
      <c r="H548" s="206">
        <v>8.4</v>
      </c>
      <c r="I548" s="207"/>
      <c r="J548" s="202"/>
      <c r="K548" s="202"/>
      <c r="L548" s="208"/>
      <c r="M548" s="209"/>
      <c r="N548" s="210"/>
      <c r="O548" s="210"/>
      <c r="P548" s="210"/>
      <c r="Q548" s="210"/>
      <c r="R548" s="210"/>
      <c r="S548" s="210"/>
      <c r="T548" s="211"/>
      <c r="AT548" s="212" t="s">
        <v>145</v>
      </c>
      <c r="AU548" s="212" t="s">
        <v>85</v>
      </c>
      <c r="AV548" s="13" t="s">
        <v>85</v>
      </c>
      <c r="AW548" s="13" t="s">
        <v>35</v>
      </c>
      <c r="AX548" s="13" t="s">
        <v>75</v>
      </c>
      <c r="AY548" s="212" t="s">
        <v>137</v>
      </c>
    </row>
    <row r="549" spans="2:51" s="14" customFormat="1" ht="11.25">
      <c r="B549" s="213"/>
      <c r="C549" s="214"/>
      <c r="D549" s="203" t="s">
        <v>145</v>
      </c>
      <c r="E549" s="215" t="s">
        <v>19</v>
      </c>
      <c r="F549" s="216" t="s">
        <v>147</v>
      </c>
      <c r="G549" s="214"/>
      <c r="H549" s="217">
        <v>8.4</v>
      </c>
      <c r="I549" s="218"/>
      <c r="J549" s="214"/>
      <c r="K549" s="214"/>
      <c r="L549" s="219"/>
      <c r="M549" s="220"/>
      <c r="N549" s="221"/>
      <c r="O549" s="221"/>
      <c r="P549" s="221"/>
      <c r="Q549" s="221"/>
      <c r="R549" s="221"/>
      <c r="S549" s="221"/>
      <c r="T549" s="222"/>
      <c r="AT549" s="223" t="s">
        <v>145</v>
      </c>
      <c r="AU549" s="223" t="s">
        <v>85</v>
      </c>
      <c r="AV549" s="14" t="s">
        <v>144</v>
      </c>
      <c r="AW549" s="14" t="s">
        <v>35</v>
      </c>
      <c r="AX549" s="14" t="s">
        <v>83</v>
      </c>
      <c r="AY549" s="223" t="s">
        <v>137</v>
      </c>
    </row>
    <row r="550" spans="1:65" s="2" customFormat="1" ht="21.75" customHeight="1">
      <c r="A550" s="35"/>
      <c r="B550" s="36"/>
      <c r="C550" s="188" t="s">
        <v>977</v>
      </c>
      <c r="D550" s="188" t="s">
        <v>139</v>
      </c>
      <c r="E550" s="189" t="s">
        <v>3676</v>
      </c>
      <c r="F550" s="190" t="s">
        <v>3677</v>
      </c>
      <c r="G550" s="191" t="s">
        <v>177</v>
      </c>
      <c r="H550" s="192">
        <v>0.109</v>
      </c>
      <c r="I550" s="193"/>
      <c r="J550" s="194">
        <f>ROUND(I550*H550,2)</f>
        <v>0</v>
      </c>
      <c r="K550" s="190" t="s">
        <v>143</v>
      </c>
      <c r="L550" s="40"/>
      <c r="M550" s="195" t="s">
        <v>19</v>
      </c>
      <c r="N550" s="196" t="s">
        <v>46</v>
      </c>
      <c r="O550" s="65"/>
      <c r="P550" s="197">
        <f>O550*H550</f>
        <v>0</v>
      </c>
      <c r="Q550" s="197">
        <v>0</v>
      </c>
      <c r="R550" s="197">
        <f>Q550*H550</f>
        <v>0</v>
      </c>
      <c r="S550" s="197">
        <v>0</v>
      </c>
      <c r="T550" s="198">
        <f>S550*H550</f>
        <v>0</v>
      </c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R550" s="199" t="s">
        <v>178</v>
      </c>
      <c r="AT550" s="199" t="s">
        <v>139</v>
      </c>
      <c r="AU550" s="199" t="s">
        <v>85</v>
      </c>
      <c r="AY550" s="18" t="s">
        <v>137</v>
      </c>
      <c r="BE550" s="200">
        <f>IF(N550="základní",J550,0)</f>
        <v>0</v>
      </c>
      <c r="BF550" s="200">
        <f>IF(N550="snížená",J550,0)</f>
        <v>0</v>
      </c>
      <c r="BG550" s="200">
        <f>IF(N550="zákl. přenesená",J550,0)</f>
        <v>0</v>
      </c>
      <c r="BH550" s="200">
        <f>IF(N550="sníž. přenesená",J550,0)</f>
        <v>0</v>
      </c>
      <c r="BI550" s="200">
        <f>IF(N550="nulová",J550,0)</f>
        <v>0</v>
      </c>
      <c r="BJ550" s="18" t="s">
        <v>83</v>
      </c>
      <c r="BK550" s="200">
        <f>ROUND(I550*H550,2)</f>
        <v>0</v>
      </c>
      <c r="BL550" s="18" t="s">
        <v>178</v>
      </c>
      <c r="BM550" s="199" t="s">
        <v>980</v>
      </c>
    </row>
    <row r="551" spans="2:63" s="12" customFormat="1" ht="22.9" customHeight="1">
      <c r="B551" s="172"/>
      <c r="C551" s="173"/>
      <c r="D551" s="174" t="s">
        <v>74</v>
      </c>
      <c r="E551" s="186" t="s">
        <v>1995</v>
      </c>
      <c r="F551" s="186" t="s">
        <v>2221</v>
      </c>
      <c r="G551" s="173"/>
      <c r="H551" s="173"/>
      <c r="I551" s="176"/>
      <c r="J551" s="187">
        <f>BK551</f>
        <v>0</v>
      </c>
      <c r="K551" s="173"/>
      <c r="L551" s="178"/>
      <c r="M551" s="179"/>
      <c r="N551" s="180"/>
      <c r="O551" s="180"/>
      <c r="P551" s="181">
        <f>SUM(P552:P565)</f>
        <v>0</v>
      </c>
      <c r="Q551" s="180"/>
      <c r="R551" s="181">
        <f>SUM(R552:R565)</f>
        <v>0</v>
      </c>
      <c r="S551" s="180"/>
      <c r="T551" s="182">
        <f>SUM(T552:T565)</f>
        <v>0</v>
      </c>
      <c r="AR551" s="183" t="s">
        <v>85</v>
      </c>
      <c r="AT551" s="184" t="s">
        <v>74</v>
      </c>
      <c r="AU551" s="184" t="s">
        <v>83</v>
      </c>
      <c r="AY551" s="183" t="s">
        <v>137</v>
      </c>
      <c r="BK551" s="185">
        <f>SUM(BK552:BK565)</f>
        <v>0</v>
      </c>
    </row>
    <row r="552" spans="1:65" s="2" customFormat="1" ht="21.75" customHeight="1">
      <c r="A552" s="35"/>
      <c r="B552" s="36"/>
      <c r="C552" s="188" t="s">
        <v>636</v>
      </c>
      <c r="D552" s="188" t="s">
        <v>139</v>
      </c>
      <c r="E552" s="189" t="s">
        <v>3678</v>
      </c>
      <c r="F552" s="190" t="s">
        <v>3679</v>
      </c>
      <c r="G552" s="191" t="s">
        <v>273</v>
      </c>
      <c r="H552" s="192">
        <v>1</v>
      </c>
      <c r="I552" s="193"/>
      <c r="J552" s="194">
        <f aca="true" t="shared" si="30" ref="J552:J558">ROUND(I552*H552,2)</f>
        <v>0</v>
      </c>
      <c r="K552" s="190" t="s">
        <v>143</v>
      </c>
      <c r="L552" s="40"/>
      <c r="M552" s="195" t="s">
        <v>19</v>
      </c>
      <c r="N552" s="196" t="s">
        <v>46</v>
      </c>
      <c r="O552" s="65"/>
      <c r="P552" s="197">
        <f aca="true" t="shared" si="31" ref="P552:P558">O552*H552</f>
        <v>0</v>
      </c>
      <c r="Q552" s="197">
        <v>0</v>
      </c>
      <c r="R552" s="197">
        <f aca="true" t="shared" si="32" ref="R552:R558">Q552*H552</f>
        <v>0</v>
      </c>
      <c r="S552" s="197">
        <v>0</v>
      </c>
      <c r="T552" s="198">
        <f aca="true" t="shared" si="33" ref="T552:T558"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199" t="s">
        <v>178</v>
      </c>
      <c r="AT552" s="199" t="s">
        <v>139</v>
      </c>
      <c r="AU552" s="199" t="s">
        <v>85</v>
      </c>
      <c r="AY552" s="18" t="s">
        <v>137</v>
      </c>
      <c r="BE552" s="200">
        <f aca="true" t="shared" si="34" ref="BE552:BE558">IF(N552="základní",J552,0)</f>
        <v>0</v>
      </c>
      <c r="BF552" s="200">
        <f aca="true" t="shared" si="35" ref="BF552:BF558">IF(N552="snížená",J552,0)</f>
        <v>0</v>
      </c>
      <c r="BG552" s="200">
        <f aca="true" t="shared" si="36" ref="BG552:BG558">IF(N552="zákl. přenesená",J552,0)</f>
        <v>0</v>
      </c>
      <c r="BH552" s="200">
        <f aca="true" t="shared" si="37" ref="BH552:BH558">IF(N552="sníž. přenesená",J552,0)</f>
        <v>0</v>
      </c>
      <c r="BI552" s="200">
        <f aca="true" t="shared" si="38" ref="BI552:BI558">IF(N552="nulová",J552,0)</f>
        <v>0</v>
      </c>
      <c r="BJ552" s="18" t="s">
        <v>83</v>
      </c>
      <c r="BK552" s="200">
        <f aca="true" t="shared" si="39" ref="BK552:BK558">ROUND(I552*H552,2)</f>
        <v>0</v>
      </c>
      <c r="BL552" s="18" t="s">
        <v>178</v>
      </c>
      <c r="BM552" s="199" t="s">
        <v>983</v>
      </c>
    </row>
    <row r="553" spans="1:65" s="2" customFormat="1" ht="21.75" customHeight="1">
      <c r="A553" s="35"/>
      <c r="B553" s="36"/>
      <c r="C553" s="234" t="s">
        <v>986</v>
      </c>
      <c r="D553" s="234" t="s">
        <v>218</v>
      </c>
      <c r="E553" s="235" t="s">
        <v>3680</v>
      </c>
      <c r="F553" s="236" t="s">
        <v>3681</v>
      </c>
      <c r="G553" s="237" t="s">
        <v>273</v>
      </c>
      <c r="H553" s="238">
        <v>1</v>
      </c>
      <c r="I553" s="239"/>
      <c r="J553" s="240">
        <f t="shared" si="30"/>
        <v>0</v>
      </c>
      <c r="K553" s="236" t="s">
        <v>143</v>
      </c>
      <c r="L553" s="241"/>
      <c r="M553" s="242" t="s">
        <v>19</v>
      </c>
      <c r="N553" s="243" t="s">
        <v>46</v>
      </c>
      <c r="O553" s="65"/>
      <c r="P553" s="197">
        <f t="shared" si="31"/>
        <v>0</v>
      </c>
      <c r="Q553" s="197">
        <v>0</v>
      </c>
      <c r="R553" s="197">
        <f t="shared" si="32"/>
        <v>0</v>
      </c>
      <c r="S553" s="197">
        <v>0</v>
      </c>
      <c r="T553" s="198">
        <f t="shared" si="33"/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199" t="s">
        <v>207</v>
      </c>
      <c r="AT553" s="199" t="s">
        <v>218</v>
      </c>
      <c r="AU553" s="199" t="s">
        <v>85</v>
      </c>
      <c r="AY553" s="18" t="s">
        <v>137</v>
      </c>
      <c r="BE553" s="200">
        <f t="shared" si="34"/>
        <v>0</v>
      </c>
      <c r="BF553" s="200">
        <f t="shared" si="35"/>
        <v>0</v>
      </c>
      <c r="BG553" s="200">
        <f t="shared" si="36"/>
        <v>0</v>
      </c>
      <c r="BH553" s="200">
        <f t="shared" si="37"/>
        <v>0</v>
      </c>
      <c r="BI553" s="200">
        <f t="shared" si="38"/>
        <v>0</v>
      </c>
      <c r="BJ553" s="18" t="s">
        <v>83</v>
      </c>
      <c r="BK553" s="200">
        <f t="shared" si="39"/>
        <v>0</v>
      </c>
      <c r="BL553" s="18" t="s">
        <v>178</v>
      </c>
      <c r="BM553" s="199" t="s">
        <v>989</v>
      </c>
    </row>
    <row r="554" spans="1:65" s="2" customFormat="1" ht="21.75" customHeight="1">
      <c r="A554" s="35"/>
      <c r="B554" s="36"/>
      <c r="C554" s="188" t="s">
        <v>639</v>
      </c>
      <c r="D554" s="188" t="s">
        <v>139</v>
      </c>
      <c r="E554" s="189" t="s">
        <v>3682</v>
      </c>
      <c r="F554" s="190" t="s">
        <v>3683</v>
      </c>
      <c r="G554" s="191" t="s">
        <v>273</v>
      </c>
      <c r="H554" s="192">
        <v>1</v>
      </c>
      <c r="I554" s="193"/>
      <c r="J554" s="194">
        <f t="shared" si="30"/>
        <v>0</v>
      </c>
      <c r="K554" s="190" t="s">
        <v>143</v>
      </c>
      <c r="L554" s="40"/>
      <c r="M554" s="195" t="s">
        <v>19</v>
      </c>
      <c r="N554" s="196" t="s">
        <v>46</v>
      </c>
      <c r="O554" s="65"/>
      <c r="P554" s="197">
        <f t="shared" si="31"/>
        <v>0</v>
      </c>
      <c r="Q554" s="197">
        <v>0</v>
      </c>
      <c r="R554" s="197">
        <f t="shared" si="32"/>
        <v>0</v>
      </c>
      <c r="S554" s="197">
        <v>0</v>
      </c>
      <c r="T554" s="198">
        <f t="shared" si="33"/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199" t="s">
        <v>178</v>
      </c>
      <c r="AT554" s="199" t="s">
        <v>139</v>
      </c>
      <c r="AU554" s="199" t="s">
        <v>85</v>
      </c>
      <c r="AY554" s="18" t="s">
        <v>137</v>
      </c>
      <c r="BE554" s="200">
        <f t="shared" si="34"/>
        <v>0</v>
      </c>
      <c r="BF554" s="200">
        <f t="shared" si="35"/>
        <v>0</v>
      </c>
      <c r="BG554" s="200">
        <f t="shared" si="36"/>
        <v>0</v>
      </c>
      <c r="BH554" s="200">
        <f t="shared" si="37"/>
        <v>0</v>
      </c>
      <c r="BI554" s="200">
        <f t="shared" si="38"/>
        <v>0</v>
      </c>
      <c r="BJ554" s="18" t="s">
        <v>83</v>
      </c>
      <c r="BK554" s="200">
        <f t="shared" si="39"/>
        <v>0</v>
      </c>
      <c r="BL554" s="18" t="s">
        <v>178</v>
      </c>
      <c r="BM554" s="199" t="s">
        <v>993</v>
      </c>
    </row>
    <row r="555" spans="1:65" s="2" customFormat="1" ht="16.5" customHeight="1">
      <c r="A555" s="35"/>
      <c r="B555" s="36"/>
      <c r="C555" s="234" t="s">
        <v>995</v>
      </c>
      <c r="D555" s="234" t="s">
        <v>218</v>
      </c>
      <c r="E555" s="235" t="s">
        <v>3684</v>
      </c>
      <c r="F555" s="236" t="s">
        <v>3685</v>
      </c>
      <c r="G555" s="237" t="s">
        <v>273</v>
      </c>
      <c r="H555" s="238">
        <v>1</v>
      </c>
      <c r="I555" s="239"/>
      <c r="J555" s="240">
        <f t="shared" si="30"/>
        <v>0</v>
      </c>
      <c r="K555" s="236" t="s">
        <v>143</v>
      </c>
      <c r="L555" s="241"/>
      <c r="M555" s="242" t="s">
        <v>19</v>
      </c>
      <c r="N555" s="243" t="s">
        <v>46</v>
      </c>
      <c r="O555" s="65"/>
      <c r="P555" s="197">
        <f t="shared" si="31"/>
        <v>0</v>
      </c>
      <c r="Q555" s="197">
        <v>0</v>
      </c>
      <c r="R555" s="197">
        <f t="shared" si="32"/>
        <v>0</v>
      </c>
      <c r="S555" s="197">
        <v>0</v>
      </c>
      <c r="T555" s="198">
        <f t="shared" si="33"/>
        <v>0</v>
      </c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R555" s="199" t="s">
        <v>207</v>
      </c>
      <c r="AT555" s="199" t="s">
        <v>218</v>
      </c>
      <c r="AU555" s="199" t="s">
        <v>85</v>
      </c>
      <c r="AY555" s="18" t="s">
        <v>137</v>
      </c>
      <c r="BE555" s="200">
        <f t="shared" si="34"/>
        <v>0</v>
      </c>
      <c r="BF555" s="200">
        <f t="shared" si="35"/>
        <v>0</v>
      </c>
      <c r="BG555" s="200">
        <f t="shared" si="36"/>
        <v>0</v>
      </c>
      <c r="BH555" s="200">
        <f t="shared" si="37"/>
        <v>0</v>
      </c>
      <c r="BI555" s="200">
        <f t="shared" si="38"/>
        <v>0</v>
      </c>
      <c r="BJ555" s="18" t="s">
        <v>83</v>
      </c>
      <c r="BK555" s="200">
        <f t="shared" si="39"/>
        <v>0</v>
      </c>
      <c r="BL555" s="18" t="s">
        <v>178</v>
      </c>
      <c r="BM555" s="199" t="s">
        <v>998</v>
      </c>
    </row>
    <row r="556" spans="1:65" s="2" customFormat="1" ht="16.5" customHeight="1">
      <c r="A556" s="35"/>
      <c r="B556" s="36"/>
      <c r="C556" s="188" t="s">
        <v>643</v>
      </c>
      <c r="D556" s="188" t="s">
        <v>139</v>
      </c>
      <c r="E556" s="189" t="s">
        <v>3686</v>
      </c>
      <c r="F556" s="190" t="s">
        <v>3687</v>
      </c>
      <c r="G556" s="191" t="s">
        <v>273</v>
      </c>
      <c r="H556" s="192">
        <v>2</v>
      </c>
      <c r="I556" s="193"/>
      <c r="J556" s="194">
        <f t="shared" si="30"/>
        <v>0</v>
      </c>
      <c r="K556" s="190" t="s">
        <v>143</v>
      </c>
      <c r="L556" s="40"/>
      <c r="M556" s="195" t="s">
        <v>19</v>
      </c>
      <c r="N556" s="196" t="s">
        <v>46</v>
      </c>
      <c r="O556" s="65"/>
      <c r="P556" s="197">
        <f t="shared" si="31"/>
        <v>0</v>
      </c>
      <c r="Q556" s="197">
        <v>0</v>
      </c>
      <c r="R556" s="197">
        <f t="shared" si="32"/>
        <v>0</v>
      </c>
      <c r="S556" s="197">
        <v>0</v>
      </c>
      <c r="T556" s="198">
        <f t="shared" si="33"/>
        <v>0</v>
      </c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R556" s="199" t="s">
        <v>178</v>
      </c>
      <c r="AT556" s="199" t="s">
        <v>139</v>
      </c>
      <c r="AU556" s="199" t="s">
        <v>85</v>
      </c>
      <c r="AY556" s="18" t="s">
        <v>137</v>
      </c>
      <c r="BE556" s="200">
        <f t="shared" si="34"/>
        <v>0</v>
      </c>
      <c r="BF556" s="200">
        <f t="shared" si="35"/>
        <v>0</v>
      </c>
      <c r="BG556" s="200">
        <f t="shared" si="36"/>
        <v>0</v>
      </c>
      <c r="BH556" s="200">
        <f t="shared" si="37"/>
        <v>0</v>
      </c>
      <c r="BI556" s="200">
        <f t="shared" si="38"/>
        <v>0</v>
      </c>
      <c r="BJ556" s="18" t="s">
        <v>83</v>
      </c>
      <c r="BK556" s="200">
        <f t="shared" si="39"/>
        <v>0</v>
      </c>
      <c r="BL556" s="18" t="s">
        <v>178</v>
      </c>
      <c r="BM556" s="199" t="s">
        <v>1001</v>
      </c>
    </row>
    <row r="557" spans="1:65" s="2" customFormat="1" ht="16.5" customHeight="1">
      <c r="A557" s="35"/>
      <c r="B557" s="36"/>
      <c r="C557" s="234" t="s">
        <v>1008</v>
      </c>
      <c r="D557" s="234" t="s">
        <v>218</v>
      </c>
      <c r="E557" s="235" t="s">
        <v>3688</v>
      </c>
      <c r="F557" s="236" t="s">
        <v>3689</v>
      </c>
      <c r="G557" s="237" t="s">
        <v>273</v>
      </c>
      <c r="H557" s="238">
        <v>2</v>
      </c>
      <c r="I557" s="239"/>
      <c r="J557" s="240">
        <f t="shared" si="30"/>
        <v>0</v>
      </c>
      <c r="K557" s="236" t="s">
        <v>143</v>
      </c>
      <c r="L557" s="241"/>
      <c r="M557" s="242" t="s">
        <v>19</v>
      </c>
      <c r="N557" s="243" t="s">
        <v>46</v>
      </c>
      <c r="O557" s="65"/>
      <c r="P557" s="197">
        <f t="shared" si="31"/>
        <v>0</v>
      </c>
      <c r="Q557" s="197">
        <v>0</v>
      </c>
      <c r="R557" s="197">
        <f t="shared" si="32"/>
        <v>0</v>
      </c>
      <c r="S557" s="197">
        <v>0</v>
      </c>
      <c r="T557" s="198">
        <f t="shared" si="33"/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199" t="s">
        <v>207</v>
      </c>
      <c r="AT557" s="199" t="s">
        <v>218</v>
      </c>
      <c r="AU557" s="199" t="s">
        <v>85</v>
      </c>
      <c r="AY557" s="18" t="s">
        <v>137</v>
      </c>
      <c r="BE557" s="200">
        <f t="shared" si="34"/>
        <v>0</v>
      </c>
      <c r="BF557" s="200">
        <f t="shared" si="35"/>
        <v>0</v>
      </c>
      <c r="BG557" s="200">
        <f t="shared" si="36"/>
        <v>0</v>
      </c>
      <c r="BH557" s="200">
        <f t="shared" si="37"/>
        <v>0</v>
      </c>
      <c r="BI557" s="200">
        <f t="shared" si="38"/>
        <v>0</v>
      </c>
      <c r="BJ557" s="18" t="s">
        <v>83</v>
      </c>
      <c r="BK557" s="200">
        <f t="shared" si="39"/>
        <v>0</v>
      </c>
      <c r="BL557" s="18" t="s">
        <v>178</v>
      </c>
      <c r="BM557" s="199" t="s">
        <v>1011</v>
      </c>
    </row>
    <row r="558" spans="1:65" s="2" customFormat="1" ht="21.75" customHeight="1">
      <c r="A558" s="35"/>
      <c r="B558" s="36"/>
      <c r="C558" s="188" t="s">
        <v>649</v>
      </c>
      <c r="D558" s="188" t="s">
        <v>139</v>
      </c>
      <c r="E558" s="189" t="s">
        <v>2239</v>
      </c>
      <c r="F558" s="190" t="s">
        <v>2240</v>
      </c>
      <c r="G558" s="191" t="s">
        <v>273</v>
      </c>
      <c r="H558" s="192">
        <v>3</v>
      </c>
      <c r="I558" s="193"/>
      <c r="J558" s="194">
        <f t="shared" si="30"/>
        <v>0</v>
      </c>
      <c r="K558" s="190" t="s">
        <v>143</v>
      </c>
      <c r="L558" s="40"/>
      <c r="M558" s="195" t="s">
        <v>19</v>
      </c>
      <c r="N558" s="196" t="s">
        <v>46</v>
      </c>
      <c r="O558" s="65"/>
      <c r="P558" s="197">
        <f t="shared" si="31"/>
        <v>0</v>
      </c>
      <c r="Q558" s="197">
        <v>0</v>
      </c>
      <c r="R558" s="197">
        <f t="shared" si="32"/>
        <v>0</v>
      </c>
      <c r="S558" s="197">
        <v>0</v>
      </c>
      <c r="T558" s="198">
        <f t="shared" si="33"/>
        <v>0</v>
      </c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R558" s="199" t="s">
        <v>178</v>
      </c>
      <c r="AT558" s="199" t="s">
        <v>139</v>
      </c>
      <c r="AU558" s="199" t="s">
        <v>85</v>
      </c>
      <c r="AY558" s="18" t="s">
        <v>137</v>
      </c>
      <c r="BE558" s="200">
        <f t="shared" si="34"/>
        <v>0</v>
      </c>
      <c r="BF558" s="200">
        <f t="shared" si="35"/>
        <v>0</v>
      </c>
      <c r="BG558" s="200">
        <f t="shared" si="36"/>
        <v>0</v>
      </c>
      <c r="BH558" s="200">
        <f t="shared" si="37"/>
        <v>0</v>
      </c>
      <c r="BI558" s="200">
        <f t="shared" si="38"/>
        <v>0</v>
      </c>
      <c r="BJ558" s="18" t="s">
        <v>83</v>
      </c>
      <c r="BK558" s="200">
        <f t="shared" si="39"/>
        <v>0</v>
      </c>
      <c r="BL558" s="18" t="s">
        <v>178</v>
      </c>
      <c r="BM558" s="199" t="s">
        <v>1015</v>
      </c>
    </row>
    <row r="559" spans="2:51" s="13" customFormat="1" ht="11.25">
      <c r="B559" s="201"/>
      <c r="C559" s="202"/>
      <c r="D559" s="203" t="s">
        <v>145</v>
      </c>
      <c r="E559" s="204" t="s">
        <v>19</v>
      </c>
      <c r="F559" s="205" t="s">
        <v>3690</v>
      </c>
      <c r="G559" s="202"/>
      <c r="H559" s="206">
        <v>3</v>
      </c>
      <c r="I559" s="207"/>
      <c r="J559" s="202"/>
      <c r="K559" s="202"/>
      <c r="L559" s="208"/>
      <c r="M559" s="209"/>
      <c r="N559" s="210"/>
      <c r="O559" s="210"/>
      <c r="P559" s="210"/>
      <c r="Q559" s="210"/>
      <c r="R559" s="210"/>
      <c r="S559" s="210"/>
      <c r="T559" s="211"/>
      <c r="AT559" s="212" t="s">
        <v>145</v>
      </c>
      <c r="AU559" s="212" t="s">
        <v>85</v>
      </c>
      <c r="AV559" s="13" t="s">
        <v>85</v>
      </c>
      <c r="AW559" s="13" t="s">
        <v>35</v>
      </c>
      <c r="AX559" s="13" t="s">
        <v>75</v>
      </c>
      <c r="AY559" s="212" t="s">
        <v>137</v>
      </c>
    </row>
    <row r="560" spans="2:51" s="14" customFormat="1" ht="11.25">
      <c r="B560" s="213"/>
      <c r="C560" s="214"/>
      <c r="D560" s="203" t="s">
        <v>145</v>
      </c>
      <c r="E560" s="215" t="s">
        <v>19</v>
      </c>
      <c r="F560" s="216" t="s">
        <v>147</v>
      </c>
      <c r="G560" s="214"/>
      <c r="H560" s="217">
        <v>3</v>
      </c>
      <c r="I560" s="218"/>
      <c r="J560" s="214"/>
      <c r="K560" s="214"/>
      <c r="L560" s="219"/>
      <c r="M560" s="220"/>
      <c r="N560" s="221"/>
      <c r="O560" s="221"/>
      <c r="P560" s="221"/>
      <c r="Q560" s="221"/>
      <c r="R560" s="221"/>
      <c r="S560" s="221"/>
      <c r="T560" s="222"/>
      <c r="AT560" s="223" t="s">
        <v>145</v>
      </c>
      <c r="AU560" s="223" t="s">
        <v>85</v>
      </c>
      <c r="AV560" s="14" t="s">
        <v>144</v>
      </c>
      <c r="AW560" s="14" t="s">
        <v>35</v>
      </c>
      <c r="AX560" s="14" t="s">
        <v>83</v>
      </c>
      <c r="AY560" s="223" t="s">
        <v>137</v>
      </c>
    </row>
    <row r="561" spans="1:65" s="2" customFormat="1" ht="16.5" customHeight="1">
      <c r="A561" s="35"/>
      <c r="B561" s="36"/>
      <c r="C561" s="234" t="s">
        <v>1016</v>
      </c>
      <c r="D561" s="234" t="s">
        <v>218</v>
      </c>
      <c r="E561" s="235" t="s">
        <v>2243</v>
      </c>
      <c r="F561" s="236" t="s">
        <v>2244</v>
      </c>
      <c r="G561" s="237" t="s">
        <v>224</v>
      </c>
      <c r="H561" s="238">
        <v>8.4</v>
      </c>
      <c r="I561" s="239"/>
      <c r="J561" s="240">
        <f>ROUND(I561*H561,2)</f>
        <v>0</v>
      </c>
      <c r="K561" s="236" t="s">
        <v>143</v>
      </c>
      <c r="L561" s="241"/>
      <c r="M561" s="242" t="s">
        <v>19</v>
      </c>
      <c r="N561" s="243" t="s">
        <v>46</v>
      </c>
      <c r="O561" s="65"/>
      <c r="P561" s="197">
        <f>O561*H561</f>
        <v>0</v>
      </c>
      <c r="Q561" s="197">
        <v>0</v>
      </c>
      <c r="R561" s="197">
        <f>Q561*H561</f>
        <v>0</v>
      </c>
      <c r="S561" s="197">
        <v>0</v>
      </c>
      <c r="T561" s="198">
        <f>S561*H561</f>
        <v>0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199" t="s">
        <v>207</v>
      </c>
      <c r="AT561" s="199" t="s">
        <v>218</v>
      </c>
      <c r="AU561" s="199" t="s">
        <v>85</v>
      </c>
      <c r="AY561" s="18" t="s">
        <v>137</v>
      </c>
      <c r="BE561" s="200">
        <f>IF(N561="základní",J561,0)</f>
        <v>0</v>
      </c>
      <c r="BF561" s="200">
        <f>IF(N561="snížená",J561,0)</f>
        <v>0</v>
      </c>
      <c r="BG561" s="200">
        <f>IF(N561="zákl. přenesená",J561,0)</f>
        <v>0</v>
      </c>
      <c r="BH561" s="200">
        <f>IF(N561="sníž. přenesená",J561,0)</f>
        <v>0</v>
      </c>
      <c r="BI561" s="200">
        <f>IF(N561="nulová",J561,0)</f>
        <v>0</v>
      </c>
      <c r="BJ561" s="18" t="s">
        <v>83</v>
      </c>
      <c r="BK561" s="200">
        <f>ROUND(I561*H561,2)</f>
        <v>0</v>
      </c>
      <c r="BL561" s="18" t="s">
        <v>178</v>
      </c>
      <c r="BM561" s="199" t="s">
        <v>1019</v>
      </c>
    </row>
    <row r="562" spans="2:51" s="13" customFormat="1" ht="11.25">
      <c r="B562" s="201"/>
      <c r="C562" s="202"/>
      <c r="D562" s="203" t="s">
        <v>145</v>
      </c>
      <c r="E562" s="204" t="s">
        <v>19</v>
      </c>
      <c r="F562" s="205" t="s">
        <v>3691</v>
      </c>
      <c r="G562" s="202"/>
      <c r="H562" s="206">
        <v>8.4</v>
      </c>
      <c r="I562" s="207"/>
      <c r="J562" s="202"/>
      <c r="K562" s="202"/>
      <c r="L562" s="208"/>
      <c r="M562" s="209"/>
      <c r="N562" s="210"/>
      <c r="O562" s="210"/>
      <c r="P562" s="210"/>
      <c r="Q562" s="210"/>
      <c r="R562" s="210"/>
      <c r="S562" s="210"/>
      <c r="T562" s="211"/>
      <c r="AT562" s="212" t="s">
        <v>145</v>
      </c>
      <c r="AU562" s="212" t="s">
        <v>85</v>
      </c>
      <c r="AV562" s="13" t="s">
        <v>85</v>
      </c>
      <c r="AW562" s="13" t="s">
        <v>35</v>
      </c>
      <c r="AX562" s="13" t="s">
        <v>75</v>
      </c>
      <c r="AY562" s="212" t="s">
        <v>137</v>
      </c>
    </row>
    <row r="563" spans="2:51" s="14" customFormat="1" ht="11.25">
      <c r="B563" s="213"/>
      <c r="C563" s="214"/>
      <c r="D563" s="203" t="s">
        <v>145</v>
      </c>
      <c r="E563" s="215" t="s">
        <v>19</v>
      </c>
      <c r="F563" s="216" t="s">
        <v>147</v>
      </c>
      <c r="G563" s="214"/>
      <c r="H563" s="217">
        <v>8.4</v>
      </c>
      <c r="I563" s="218"/>
      <c r="J563" s="214"/>
      <c r="K563" s="214"/>
      <c r="L563" s="219"/>
      <c r="M563" s="220"/>
      <c r="N563" s="221"/>
      <c r="O563" s="221"/>
      <c r="P563" s="221"/>
      <c r="Q563" s="221"/>
      <c r="R563" s="221"/>
      <c r="S563" s="221"/>
      <c r="T563" s="222"/>
      <c r="AT563" s="223" t="s">
        <v>145</v>
      </c>
      <c r="AU563" s="223" t="s">
        <v>85</v>
      </c>
      <c r="AV563" s="14" t="s">
        <v>144</v>
      </c>
      <c r="AW563" s="14" t="s">
        <v>35</v>
      </c>
      <c r="AX563" s="14" t="s">
        <v>83</v>
      </c>
      <c r="AY563" s="223" t="s">
        <v>137</v>
      </c>
    </row>
    <row r="564" spans="1:65" s="2" customFormat="1" ht="16.5" customHeight="1">
      <c r="A564" s="35"/>
      <c r="B564" s="36"/>
      <c r="C564" s="234" t="s">
        <v>653</v>
      </c>
      <c r="D564" s="234" t="s">
        <v>218</v>
      </c>
      <c r="E564" s="235" t="s">
        <v>2249</v>
      </c>
      <c r="F564" s="236" t="s">
        <v>2250</v>
      </c>
      <c r="G564" s="237" t="s">
        <v>273</v>
      </c>
      <c r="H564" s="238">
        <v>3</v>
      </c>
      <c r="I564" s="239"/>
      <c r="J564" s="240">
        <f>ROUND(I564*H564,2)</f>
        <v>0</v>
      </c>
      <c r="K564" s="236" t="s">
        <v>143</v>
      </c>
      <c r="L564" s="241"/>
      <c r="M564" s="242" t="s">
        <v>19</v>
      </c>
      <c r="N564" s="243" t="s">
        <v>46</v>
      </c>
      <c r="O564" s="65"/>
      <c r="P564" s="197">
        <f>O564*H564</f>
        <v>0</v>
      </c>
      <c r="Q564" s="197">
        <v>0</v>
      </c>
      <c r="R564" s="197">
        <f>Q564*H564</f>
        <v>0</v>
      </c>
      <c r="S564" s="197">
        <v>0</v>
      </c>
      <c r="T564" s="198">
        <f>S564*H564</f>
        <v>0</v>
      </c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R564" s="199" t="s">
        <v>207</v>
      </c>
      <c r="AT564" s="199" t="s">
        <v>218</v>
      </c>
      <c r="AU564" s="199" t="s">
        <v>85</v>
      </c>
      <c r="AY564" s="18" t="s">
        <v>137</v>
      </c>
      <c r="BE564" s="200">
        <f>IF(N564="základní",J564,0)</f>
        <v>0</v>
      </c>
      <c r="BF564" s="200">
        <f>IF(N564="snížená",J564,0)</f>
        <v>0</v>
      </c>
      <c r="BG564" s="200">
        <f>IF(N564="zákl. přenesená",J564,0)</f>
        <v>0</v>
      </c>
      <c r="BH564" s="200">
        <f>IF(N564="sníž. přenesená",J564,0)</f>
        <v>0</v>
      </c>
      <c r="BI564" s="200">
        <f>IF(N564="nulová",J564,0)</f>
        <v>0</v>
      </c>
      <c r="BJ564" s="18" t="s">
        <v>83</v>
      </c>
      <c r="BK564" s="200">
        <f>ROUND(I564*H564,2)</f>
        <v>0</v>
      </c>
      <c r="BL564" s="18" t="s">
        <v>178</v>
      </c>
      <c r="BM564" s="199" t="s">
        <v>1023</v>
      </c>
    </row>
    <row r="565" spans="1:65" s="2" customFormat="1" ht="21.75" customHeight="1">
      <c r="A565" s="35"/>
      <c r="B565" s="36"/>
      <c r="C565" s="188" t="s">
        <v>1025</v>
      </c>
      <c r="D565" s="188" t="s">
        <v>139</v>
      </c>
      <c r="E565" s="189" t="s">
        <v>3692</v>
      </c>
      <c r="F565" s="190" t="s">
        <v>3693</v>
      </c>
      <c r="G565" s="191" t="s">
        <v>177</v>
      </c>
      <c r="H565" s="192">
        <v>0.051</v>
      </c>
      <c r="I565" s="193"/>
      <c r="J565" s="194">
        <f>ROUND(I565*H565,2)</f>
        <v>0</v>
      </c>
      <c r="K565" s="190" t="s">
        <v>143</v>
      </c>
      <c r="L565" s="40"/>
      <c r="M565" s="195" t="s">
        <v>19</v>
      </c>
      <c r="N565" s="196" t="s">
        <v>46</v>
      </c>
      <c r="O565" s="65"/>
      <c r="P565" s="197">
        <f>O565*H565</f>
        <v>0</v>
      </c>
      <c r="Q565" s="197">
        <v>0</v>
      </c>
      <c r="R565" s="197">
        <f>Q565*H565</f>
        <v>0</v>
      </c>
      <c r="S565" s="197">
        <v>0</v>
      </c>
      <c r="T565" s="198">
        <f>S565*H565</f>
        <v>0</v>
      </c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R565" s="199" t="s">
        <v>178</v>
      </c>
      <c r="AT565" s="199" t="s">
        <v>139</v>
      </c>
      <c r="AU565" s="199" t="s">
        <v>85</v>
      </c>
      <c r="AY565" s="18" t="s">
        <v>137</v>
      </c>
      <c r="BE565" s="200">
        <f>IF(N565="základní",J565,0)</f>
        <v>0</v>
      </c>
      <c r="BF565" s="200">
        <f>IF(N565="snížená",J565,0)</f>
        <v>0</v>
      </c>
      <c r="BG565" s="200">
        <f>IF(N565="zákl. přenesená",J565,0)</f>
        <v>0</v>
      </c>
      <c r="BH565" s="200">
        <f>IF(N565="sníž. přenesená",J565,0)</f>
        <v>0</v>
      </c>
      <c r="BI565" s="200">
        <f>IF(N565="nulová",J565,0)</f>
        <v>0</v>
      </c>
      <c r="BJ565" s="18" t="s">
        <v>83</v>
      </c>
      <c r="BK565" s="200">
        <f>ROUND(I565*H565,2)</f>
        <v>0</v>
      </c>
      <c r="BL565" s="18" t="s">
        <v>178</v>
      </c>
      <c r="BM565" s="199" t="s">
        <v>1028</v>
      </c>
    </row>
    <row r="566" spans="2:63" s="12" customFormat="1" ht="22.9" customHeight="1">
      <c r="B566" s="172"/>
      <c r="C566" s="173"/>
      <c r="D566" s="174" t="s">
        <v>74</v>
      </c>
      <c r="E566" s="186" t="s">
        <v>1978</v>
      </c>
      <c r="F566" s="186" t="s">
        <v>3694</v>
      </c>
      <c r="G566" s="173"/>
      <c r="H566" s="173"/>
      <c r="I566" s="176"/>
      <c r="J566" s="187">
        <f>BK566</f>
        <v>0</v>
      </c>
      <c r="K566" s="173"/>
      <c r="L566" s="178"/>
      <c r="M566" s="179"/>
      <c r="N566" s="180"/>
      <c r="O566" s="180"/>
      <c r="P566" s="181">
        <f>SUM(P567:P610)</f>
        <v>0</v>
      </c>
      <c r="Q566" s="180"/>
      <c r="R566" s="181">
        <f>SUM(R567:R610)</f>
        <v>0</v>
      </c>
      <c r="S566" s="180"/>
      <c r="T566" s="182">
        <f>SUM(T567:T610)</f>
        <v>0</v>
      </c>
      <c r="AR566" s="183" t="s">
        <v>85</v>
      </c>
      <c r="AT566" s="184" t="s">
        <v>74</v>
      </c>
      <c r="AU566" s="184" t="s">
        <v>83</v>
      </c>
      <c r="AY566" s="183" t="s">
        <v>137</v>
      </c>
      <c r="BK566" s="185">
        <f>SUM(BK567:BK610)</f>
        <v>0</v>
      </c>
    </row>
    <row r="567" spans="1:65" s="2" customFormat="1" ht="16.5" customHeight="1">
      <c r="A567" s="35"/>
      <c r="B567" s="36"/>
      <c r="C567" s="188" t="s">
        <v>657</v>
      </c>
      <c r="D567" s="188" t="s">
        <v>139</v>
      </c>
      <c r="E567" s="189" t="s">
        <v>3695</v>
      </c>
      <c r="F567" s="190" t="s">
        <v>3696</v>
      </c>
      <c r="G567" s="191" t="s">
        <v>224</v>
      </c>
      <c r="H567" s="192">
        <v>17.73</v>
      </c>
      <c r="I567" s="193"/>
      <c r="J567" s="194">
        <f>ROUND(I567*H567,2)</f>
        <v>0</v>
      </c>
      <c r="K567" s="190" t="s">
        <v>143</v>
      </c>
      <c r="L567" s="40"/>
      <c r="M567" s="195" t="s">
        <v>19</v>
      </c>
      <c r="N567" s="196" t="s">
        <v>46</v>
      </c>
      <c r="O567" s="65"/>
      <c r="P567" s="197">
        <f>O567*H567</f>
        <v>0</v>
      </c>
      <c r="Q567" s="197">
        <v>0</v>
      </c>
      <c r="R567" s="197">
        <f>Q567*H567</f>
        <v>0</v>
      </c>
      <c r="S567" s="197">
        <v>0</v>
      </c>
      <c r="T567" s="198">
        <f>S567*H567</f>
        <v>0</v>
      </c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R567" s="199" t="s">
        <v>178</v>
      </c>
      <c r="AT567" s="199" t="s">
        <v>139</v>
      </c>
      <c r="AU567" s="199" t="s">
        <v>85</v>
      </c>
      <c r="AY567" s="18" t="s">
        <v>137</v>
      </c>
      <c r="BE567" s="200">
        <f>IF(N567="základní",J567,0)</f>
        <v>0</v>
      </c>
      <c r="BF567" s="200">
        <f>IF(N567="snížená",J567,0)</f>
        <v>0</v>
      </c>
      <c r="BG567" s="200">
        <f>IF(N567="zákl. přenesená",J567,0)</f>
        <v>0</v>
      </c>
      <c r="BH567" s="200">
        <f>IF(N567="sníž. přenesená",J567,0)</f>
        <v>0</v>
      </c>
      <c r="BI567" s="200">
        <f>IF(N567="nulová",J567,0)</f>
        <v>0</v>
      </c>
      <c r="BJ567" s="18" t="s">
        <v>83</v>
      </c>
      <c r="BK567" s="200">
        <f>ROUND(I567*H567,2)</f>
        <v>0</v>
      </c>
      <c r="BL567" s="18" t="s">
        <v>178</v>
      </c>
      <c r="BM567" s="199" t="s">
        <v>1031</v>
      </c>
    </row>
    <row r="568" spans="2:51" s="13" customFormat="1" ht="11.25">
      <c r="B568" s="201"/>
      <c r="C568" s="202"/>
      <c r="D568" s="203" t="s">
        <v>145</v>
      </c>
      <c r="E568" s="204" t="s">
        <v>19</v>
      </c>
      <c r="F568" s="205" t="s">
        <v>3697</v>
      </c>
      <c r="G568" s="202"/>
      <c r="H568" s="206">
        <v>17.73</v>
      </c>
      <c r="I568" s="207"/>
      <c r="J568" s="202"/>
      <c r="K568" s="202"/>
      <c r="L568" s="208"/>
      <c r="M568" s="209"/>
      <c r="N568" s="210"/>
      <c r="O568" s="210"/>
      <c r="P568" s="210"/>
      <c r="Q568" s="210"/>
      <c r="R568" s="210"/>
      <c r="S568" s="210"/>
      <c r="T568" s="211"/>
      <c r="AT568" s="212" t="s">
        <v>145</v>
      </c>
      <c r="AU568" s="212" t="s">
        <v>85</v>
      </c>
      <c r="AV568" s="13" t="s">
        <v>85</v>
      </c>
      <c r="AW568" s="13" t="s">
        <v>35</v>
      </c>
      <c r="AX568" s="13" t="s">
        <v>75</v>
      </c>
      <c r="AY568" s="212" t="s">
        <v>137</v>
      </c>
    </row>
    <row r="569" spans="2:51" s="14" customFormat="1" ht="11.25">
      <c r="B569" s="213"/>
      <c r="C569" s="214"/>
      <c r="D569" s="203" t="s">
        <v>145</v>
      </c>
      <c r="E569" s="215" t="s">
        <v>19</v>
      </c>
      <c r="F569" s="216" t="s">
        <v>147</v>
      </c>
      <c r="G569" s="214"/>
      <c r="H569" s="217">
        <v>17.73</v>
      </c>
      <c r="I569" s="218"/>
      <c r="J569" s="214"/>
      <c r="K569" s="214"/>
      <c r="L569" s="219"/>
      <c r="M569" s="220"/>
      <c r="N569" s="221"/>
      <c r="O569" s="221"/>
      <c r="P569" s="221"/>
      <c r="Q569" s="221"/>
      <c r="R569" s="221"/>
      <c r="S569" s="221"/>
      <c r="T569" s="222"/>
      <c r="AT569" s="223" t="s">
        <v>145</v>
      </c>
      <c r="AU569" s="223" t="s">
        <v>85</v>
      </c>
      <c r="AV569" s="14" t="s">
        <v>144</v>
      </c>
      <c r="AW569" s="14" t="s">
        <v>35</v>
      </c>
      <c r="AX569" s="14" t="s">
        <v>83</v>
      </c>
      <c r="AY569" s="223" t="s">
        <v>137</v>
      </c>
    </row>
    <row r="570" spans="1:65" s="2" customFormat="1" ht="16.5" customHeight="1">
      <c r="A570" s="35"/>
      <c r="B570" s="36"/>
      <c r="C570" s="234" t="s">
        <v>1032</v>
      </c>
      <c r="D570" s="234" t="s">
        <v>218</v>
      </c>
      <c r="E570" s="235" t="s">
        <v>609</v>
      </c>
      <c r="F570" s="236" t="s">
        <v>610</v>
      </c>
      <c r="G570" s="237" t="s">
        <v>177</v>
      </c>
      <c r="H570" s="238">
        <v>0.343</v>
      </c>
      <c r="I570" s="239"/>
      <c r="J570" s="240">
        <f>ROUND(I570*H570,2)</f>
        <v>0</v>
      </c>
      <c r="K570" s="236" t="s">
        <v>143</v>
      </c>
      <c r="L570" s="241"/>
      <c r="M570" s="242" t="s">
        <v>19</v>
      </c>
      <c r="N570" s="243" t="s">
        <v>46</v>
      </c>
      <c r="O570" s="65"/>
      <c r="P570" s="197">
        <f>O570*H570</f>
        <v>0</v>
      </c>
      <c r="Q570" s="197">
        <v>0</v>
      </c>
      <c r="R570" s="197">
        <f>Q570*H570</f>
        <v>0</v>
      </c>
      <c r="S570" s="197">
        <v>0</v>
      </c>
      <c r="T570" s="198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199" t="s">
        <v>207</v>
      </c>
      <c r="AT570" s="199" t="s">
        <v>218</v>
      </c>
      <c r="AU570" s="199" t="s">
        <v>85</v>
      </c>
      <c r="AY570" s="18" t="s">
        <v>137</v>
      </c>
      <c r="BE570" s="200">
        <f>IF(N570="základní",J570,0)</f>
        <v>0</v>
      </c>
      <c r="BF570" s="200">
        <f>IF(N570="snížená",J570,0)</f>
        <v>0</v>
      </c>
      <c r="BG570" s="200">
        <f>IF(N570="zákl. přenesená",J570,0)</f>
        <v>0</v>
      </c>
      <c r="BH570" s="200">
        <f>IF(N570="sníž. přenesená",J570,0)</f>
        <v>0</v>
      </c>
      <c r="BI570" s="200">
        <f>IF(N570="nulová",J570,0)</f>
        <v>0</v>
      </c>
      <c r="BJ570" s="18" t="s">
        <v>83</v>
      </c>
      <c r="BK570" s="200">
        <f>ROUND(I570*H570,2)</f>
        <v>0</v>
      </c>
      <c r="BL570" s="18" t="s">
        <v>178</v>
      </c>
      <c r="BM570" s="199" t="s">
        <v>1035</v>
      </c>
    </row>
    <row r="571" spans="1:65" s="2" customFormat="1" ht="16.5" customHeight="1">
      <c r="A571" s="35"/>
      <c r="B571" s="36"/>
      <c r="C571" s="188" t="s">
        <v>660</v>
      </c>
      <c r="D571" s="188" t="s">
        <v>139</v>
      </c>
      <c r="E571" s="189" t="s">
        <v>2407</v>
      </c>
      <c r="F571" s="190" t="s">
        <v>2408</v>
      </c>
      <c r="G571" s="191" t="s">
        <v>273</v>
      </c>
      <c r="H571" s="192">
        <v>18</v>
      </c>
      <c r="I571" s="193"/>
      <c r="J571" s="194">
        <f>ROUND(I571*H571,2)</f>
        <v>0</v>
      </c>
      <c r="K571" s="190" t="s">
        <v>143</v>
      </c>
      <c r="L571" s="40"/>
      <c r="M571" s="195" t="s">
        <v>19</v>
      </c>
      <c r="N571" s="196" t="s">
        <v>46</v>
      </c>
      <c r="O571" s="65"/>
      <c r="P571" s="197">
        <f>O571*H571</f>
        <v>0</v>
      </c>
      <c r="Q571" s="197">
        <v>0</v>
      </c>
      <c r="R571" s="197">
        <f>Q571*H571</f>
        <v>0</v>
      </c>
      <c r="S571" s="197">
        <v>0</v>
      </c>
      <c r="T571" s="198">
        <f>S571*H571</f>
        <v>0</v>
      </c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R571" s="199" t="s">
        <v>178</v>
      </c>
      <c r="AT571" s="199" t="s">
        <v>139</v>
      </c>
      <c r="AU571" s="199" t="s">
        <v>85</v>
      </c>
      <c r="AY571" s="18" t="s">
        <v>137</v>
      </c>
      <c r="BE571" s="200">
        <f>IF(N571="základní",J571,0)</f>
        <v>0</v>
      </c>
      <c r="BF571" s="200">
        <f>IF(N571="snížená",J571,0)</f>
        <v>0</v>
      </c>
      <c r="BG571" s="200">
        <f>IF(N571="zákl. přenesená",J571,0)</f>
        <v>0</v>
      </c>
      <c r="BH571" s="200">
        <f>IF(N571="sníž. přenesená",J571,0)</f>
        <v>0</v>
      </c>
      <c r="BI571" s="200">
        <f>IF(N571="nulová",J571,0)</f>
        <v>0</v>
      </c>
      <c r="BJ571" s="18" t="s">
        <v>83</v>
      </c>
      <c r="BK571" s="200">
        <f>ROUND(I571*H571,2)</f>
        <v>0</v>
      </c>
      <c r="BL571" s="18" t="s">
        <v>178</v>
      </c>
      <c r="BM571" s="199" t="s">
        <v>1039</v>
      </c>
    </row>
    <row r="572" spans="2:51" s="15" customFormat="1" ht="11.25">
      <c r="B572" s="224"/>
      <c r="C572" s="225"/>
      <c r="D572" s="203" t="s">
        <v>145</v>
      </c>
      <c r="E572" s="226" t="s">
        <v>19</v>
      </c>
      <c r="F572" s="227" t="s">
        <v>3698</v>
      </c>
      <c r="G572" s="225"/>
      <c r="H572" s="226" t="s">
        <v>19</v>
      </c>
      <c r="I572" s="228"/>
      <c r="J572" s="225"/>
      <c r="K572" s="225"/>
      <c r="L572" s="229"/>
      <c r="M572" s="230"/>
      <c r="N572" s="231"/>
      <c r="O572" s="231"/>
      <c r="P572" s="231"/>
      <c r="Q572" s="231"/>
      <c r="R572" s="231"/>
      <c r="S572" s="231"/>
      <c r="T572" s="232"/>
      <c r="AT572" s="233" t="s">
        <v>145</v>
      </c>
      <c r="AU572" s="233" t="s">
        <v>85</v>
      </c>
      <c r="AV572" s="15" t="s">
        <v>83</v>
      </c>
      <c r="AW572" s="15" t="s">
        <v>35</v>
      </c>
      <c r="AX572" s="15" t="s">
        <v>75</v>
      </c>
      <c r="AY572" s="233" t="s">
        <v>137</v>
      </c>
    </row>
    <row r="573" spans="2:51" s="13" customFormat="1" ht="11.25">
      <c r="B573" s="201"/>
      <c r="C573" s="202"/>
      <c r="D573" s="203" t="s">
        <v>145</v>
      </c>
      <c r="E573" s="204" t="s">
        <v>19</v>
      </c>
      <c r="F573" s="205" t="s">
        <v>3699</v>
      </c>
      <c r="G573" s="202"/>
      <c r="H573" s="206">
        <v>18</v>
      </c>
      <c r="I573" s="207"/>
      <c r="J573" s="202"/>
      <c r="K573" s="202"/>
      <c r="L573" s="208"/>
      <c r="M573" s="209"/>
      <c r="N573" s="210"/>
      <c r="O573" s="210"/>
      <c r="P573" s="210"/>
      <c r="Q573" s="210"/>
      <c r="R573" s="210"/>
      <c r="S573" s="210"/>
      <c r="T573" s="211"/>
      <c r="AT573" s="212" t="s">
        <v>145</v>
      </c>
      <c r="AU573" s="212" t="s">
        <v>85</v>
      </c>
      <c r="AV573" s="13" t="s">
        <v>85</v>
      </c>
      <c r="AW573" s="13" t="s">
        <v>35</v>
      </c>
      <c r="AX573" s="13" t="s">
        <v>75</v>
      </c>
      <c r="AY573" s="212" t="s">
        <v>137</v>
      </c>
    </row>
    <row r="574" spans="2:51" s="14" customFormat="1" ht="11.25">
      <c r="B574" s="213"/>
      <c r="C574" s="214"/>
      <c r="D574" s="203" t="s">
        <v>145</v>
      </c>
      <c r="E574" s="215" t="s">
        <v>19</v>
      </c>
      <c r="F574" s="216" t="s">
        <v>147</v>
      </c>
      <c r="G574" s="214"/>
      <c r="H574" s="217">
        <v>18</v>
      </c>
      <c r="I574" s="218"/>
      <c r="J574" s="214"/>
      <c r="K574" s="214"/>
      <c r="L574" s="219"/>
      <c r="M574" s="220"/>
      <c r="N574" s="221"/>
      <c r="O574" s="221"/>
      <c r="P574" s="221"/>
      <c r="Q574" s="221"/>
      <c r="R574" s="221"/>
      <c r="S574" s="221"/>
      <c r="T574" s="222"/>
      <c r="AT574" s="223" t="s">
        <v>145</v>
      </c>
      <c r="AU574" s="223" t="s">
        <v>85</v>
      </c>
      <c r="AV574" s="14" t="s">
        <v>144</v>
      </c>
      <c r="AW574" s="14" t="s">
        <v>35</v>
      </c>
      <c r="AX574" s="14" t="s">
        <v>83</v>
      </c>
      <c r="AY574" s="223" t="s">
        <v>137</v>
      </c>
    </row>
    <row r="575" spans="1:65" s="2" customFormat="1" ht="16.5" customHeight="1">
      <c r="A575" s="35"/>
      <c r="B575" s="36"/>
      <c r="C575" s="234" t="s">
        <v>1040</v>
      </c>
      <c r="D575" s="234" t="s">
        <v>218</v>
      </c>
      <c r="E575" s="235" t="s">
        <v>2394</v>
      </c>
      <c r="F575" s="236" t="s">
        <v>2395</v>
      </c>
      <c r="G575" s="237" t="s">
        <v>177</v>
      </c>
      <c r="H575" s="238">
        <v>0.049</v>
      </c>
      <c r="I575" s="239"/>
      <c r="J575" s="240">
        <f>ROUND(I575*H575,2)</f>
        <v>0</v>
      </c>
      <c r="K575" s="236" t="s">
        <v>143</v>
      </c>
      <c r="L575" s="241"/>
      <c r="M575" s="242" t="s">
        <v>19</v>
      </c>
      <c r="N575" s="243" t="s">
        <v>46</v>
      </c>
      <c r="O575" s="65"/>
      <c r="P575" s="197">
        <f>O575*H575</f>
        <v>0</v>
      </c>
      <c r="Q575" s="197">
        <v>0</v>
      </c>
      <c r="R575" s="197">
        <f>Q575*H575</f>
        <v>0</v>
      </c>
      <c r="S575" s="197">
        <v>0</v>
      </c>
      <c r="T575" s="198">
        <f>S575*H575</f>
        <v>0</v>
      </c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R575" s="199" t="s">
        <v>207</v>
      </c>
      <c r="AT575" s="199" t="s">
        <v>218</v>
      </c>
      <c r="AU575" s="199" t="s">
        <v>85</v>
      </c>
      <c r="AY575" s="18" t="s">
        <v>137</v>
      </c>
      <c r="BE575" s="200">
        <f>IF(N575="základní",J575,0)</f>
        <v>0</v>
      </c>
      <c r="BF575" s="200">
        <f>IF(N575="snížená",J575,0)</f>
        <v>0</v>
      </c>
      <c r="BG575" s="200">
        <f>IF(N575="zákl. přenesená",J575,0)</f>
        <v>0</v>
      </c>
      <c r="BH575" s="200">
        <f>IF(N575="sníž. přenesená",J575,0)</f>
        <v>0</v>
      </c>
      <c r="BI575" s="200">
        <f>IF(N575="nulová",J575,0)</f>
        <v>0</v>
      </c>
      <c r="BJ575" s="18" t="s">
        <v>83</v>
      </c>
      <c r="BK575" s="200">
        <f>ROUND(I575*H575,2)</f>
        <v>0</v>
      </c>
      <c r="BL575" s="18" t="s">
        <v>178</v>
      </c>
      <c r="BM575" s="199" t="s">
        <v>1043</v>
      </c>
    </row>
    <row r="576" spans="1:65" s="2" customFormat="1" ht="16.5" customHeight="1">
      <c r="A576" s="35"/>
      <c r="B576" s="36"/>
      <c r="C576" s="188" t="s">
        <v>666</v>
      </c>
      <c r="D576" s="188" t="s">
        <v>139</v>
      </c>
      <c r="E576" s="189" t="s">
        <v>3700</v>
      </c>
      <c r="F576" s="190" t="s">
        <v>3701</v>
      </c>
      <c r="G576" s="191" t="s">
        <v>224</v>
      </c>
      <c r="H576" s="192">
        <v>11.1</v>
      </c>
      <c r="I576" s="193"/>
      <c r="J576" s="194">
        <f>ROUND(I576*H576,2)</f>
        <v>0</v>
      </c>
      <c r="K576" s="190" t="s">
        <v>143</v>
      </c>
      <c r="L576" s="40"/>
      <c r="M576" s="195" t="s">
        <v>19</v>
      </c>
      <c r="N576" s="196" t="s">
        <v>46</v>
      </c>
      <c r="O576" s="65"/>
      <c r="P576" s="197">
        <f>O576*H576</f>
        <v>0</v>
      </c>
      <c r="Q576" s="197">
        <v>0</v>
      </c>
      <c r="R576" s="197">
        <f>Q576*H576</f>
        <v>0</v>
      </c>
      <c r="S576" s="197">
        <v>0</v>
      </c>
      <c r="T576" s="198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199" t="s">
        <v>178</v>
      </c>
      <c r="AT576" s="199" t="s">
        <v>139</v>
      </c>
      <c r="AU576" s="199" t="s">
        <v>85</v>
      </c>
      <c r="AY576" s="18" t="s">
        <v>137</v>
      </c>
      <c r="BE576" s="200">
        <f>IF(N576="základní",J576,0)</f>
        <v>0</v>
      </c>
      <c r="BF576" s="200">
        <f>IF(N576="snížená",J576,0)</f>
        <v>0</v>
      </c>
      <c r="BG576" s="200">
        <f>IF(N576="zákl. přenesená",J576,0)</f>
        <v>0</v>
      </c>
      <c r="BH576" s="200">
        <f>IF(N576="sníž. přenesená",J576,0)</f>
        <v>0</v>
      </c>
      <c r="BI576" s="200">
        <f>IF(N576="nulová",J576,0)</f>
        <v>0</v>
      </c>
      <c r="BJ576" s="18" t="s">
        <v>83</v>
      </c>
      <c r="BK576" s="200">
        <f>ROUND(I576*H576,2)</f>
        <v>0</v>
      </c>
      <c r="BL576" s="18" t="s">
        <v>178</v>
      </c>
      <c r="BM576" s="199" t="s">
        <v>1046</v>
      </c>
    </row>
    <row r="577" spans="2:51" s="15" customFormat="1" ht="11.25">
      <c r="B577" s="224"/>
      <c r="C577" s="225"/>
      <c r="D577" s="203" t="s">
        <v>145</v>
      </c>
      <c r="E577" s="226" t="s">
        <v>19</v>
      </c>
      <c r="F577" s="227" t="s">
        <v>3702</v>
      </c>
      <c r="G577" s="225"/>
      <c r="H577" s="226" t="s">
        <v>19</v>
      </c>
      <c r="I577" s="228"/>
      <c r="J577" s="225"/>
      <c r="K577" s="225"/>
      <c r="L577" s="229"/>
      <c r="M577" s="230"/>
      <c r="N577" s="231"/>
      <c r="O577" s="231"/>
      <c r="P577" s="231"/>
      <c r="Q577" s="231"/>
      <c r="R577" s="231"/>
      <c r="S577" s="231"/>
      <c r="T577" s="232"/>
      <c r="AT577" s="233" t="s">
        <v>145</v>
      </c>
      <c r="AU577" s="233" t="s">
        <v>85</v>
      </c>
      <c r="AV577" s="15" t="s">
        <v>83</v>
      </c>
      <c r="AW577" s="15" t="s">
        <v>35</v>
      </c>
      <c r="AX577" s="15" t="s">
        <v>75</v>
      </c>
      <c r="AY577" s="233" t="s">
        <v>137</v>
      </c>
    </row>
    <row r="578" spans="2:51" s="13" customFormat="1" ht="11.25">
      <c r="B578" s="201"/>
      <c r="C578" s="202"/>
      <c r="D578" s="203" t="s">
        <v>145</v>
      </c>
      <c r="E578" s="204" t="s">
        <v>19</v>
      </c>
      <c r="F578" s="205" t="s">
        <v>3703</v>
      </c>
      <c r="G578" s="202"/>
      <c r="H578" s="206">
        <v>11.1</v>
      </c>
      <c r="I578" s="207"/>
      <c r="J578" s="202"/>
      <c r="K578" s="202"/>
      <c r="L578" s="208"/>
      <c r="M578" s="209"/>
      <c r="N578" s="210"/>
      <c r="O578" s="210"/>
      <c r="P578" s="210"/>
      <c r="Q578" s="210"/>
      <c r="R578" s="210"/>
      <c r="S578" s="210"/>
      <c r="T578" s="211"/>
      <c r="AT578" s="212" t="s">
        <v>145</v>
      </c>
      <c r="AU578" s="212" t="s">
        <v>85</v>
      </c>
      <c r="AV578" s="13" t="s">
        <v>85</v>
      </c>
      <c r="AW578" s="13" t="s">
        <v>35</v>
      </c>
      <c r="AX578" s="13" t="s">
        <v>75</v>
      </c>
      <c r="AY578" s="212" t="s">
        <v>137</v>
      </c>
    </row>
    <row r="579" spans="2:51" s="14" customFormat="1" ht="11.25">
      <c r="B579" s="213"/>
      <c r="C579" s="214"/>
      <c r="D579" s="203" t="s">
        <v>145</v>
      </c>
      <c r="E579" s="215" t="s">
        <v>19</v>
      </c>
      <c r="F579" s="216" t="s">
        <v>147</v>
      </c>
      <c r="G579" s="214"/>
      <c r="H579" s="217">
        <v>11.1</v>
      </c>
      <c r="I579" s="218"/>
      <c r="J579" s="214"/>
      <c r="K579" s="214"/>
      <c r="L579" s="219"/>
      <c r="M579" s="220"/>
      <c r="N579" s="221"/>
      <c r="O579" s="221"/>
      <c r="P579" s="221"/>
      <c r="Q579" s="221"/>
      <c r="R579" s="221"/>
      <c r="S579" s="221"/>
      <c r="T579" s="222"/>
      <c r="AT579" s="223" t="s">
        <v>145</v>
      </c>
      <c r="AU579" s="223" t="s">
        <v>85</v>
      </c>
      <c r="AV579" s="14" t="s">
        <v>144</v>
      </c>
      <c r="AW579" s="14" t="s">
        <v>35</v>
      </c>
      <c r="AX579" s="14" t="s">
        <v>83</v>
      </c>
      <c r="AY579" s="223" t="s">
        <v>137</v>
      </c>
    </row>
    <row r="580" spans="1:65" s="2" customFormat="1" ht="16.5" customHeight="1">
      <c r="A580" s="35"/>
      <c r="B580" s="36"/>
      <c r="C580" s="234" t="s">
        <v>1047</v>
      </c>
      <c r="D580" s="234" t="s">
        <v>218</v>
      </c>
      <c r="E580" s="235" t="s">
        <v>3704</v>
      </c>
      <c r="F580" s="236" t="s">
        <v>3705</v>
      </c>
      <c r="G580" s="237" t="s">
        <v>224</v>
      </c>
      <c r="H580" s="238">
        <v>11.1</v>
      </c>
      <c r="I580" s="239"/>
      <c r="J580" s="240">
        <f>ROUND(I580*H580,2)</f>
        <v>0</v>
      </c>
      <c r="K580" s="236" t="s">
        <v>143</v>
      </c>
      <c r="L580" s="241"/>
      <c r="M580" s="242" t="s">
        <v>19</v>
      </c>
      <c r="N580" s="243" t="s">
        <v>46</v>
      </c>
      <c r="O580" s="65"/>
      <c r="P580" s="197">
        <f>O580*H580</f>
        <v>0</v>
      </c>
      <c r="Q580" s="197">
        <v>0</v>
      </c>
      <c r="R580" s="197">
        <f>Q580*H580</f>
        <v>0</v>
      </c>
      <c r="S580" s="197">
        <v>0</v>
      </c>
      <c r="T580" s="198">
        <f>S580*H580</f>
        <v>0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199" t="s">
        <v>207</v>
      </c>
      <c r="AT580" s="199" t="s">
        <v>218</v>
      </c>
      <c r="AU580" s="199" t="s">
        <v>85</v>
      </c>
      <c r="AY580" s="18" t="s">
        <v>137</v>
      </c>
      <c r="BE580" s="200">
        <f>IF(N580="základní",J580,0)</f>
        <v>0</v>
      </c>
      <c r="BF580" s="200">
        <f>IF(N580="snížená",J580,0)</f>
        <v>0</v>
      </c>
      <c r="BG580" s="200">
        <f>IF(N580="zákl. přenesená",J580,0)</f>
        <v>0</v>
      </c>
      <c r="BH580" s="200">
        <f>IF(N580="sníž. přenesená",J580,0)</f>
        <v>0</v>
      </c>
      <c r="BI580" s="200">
        <f>IF(N580="nulová",J580,0)</f>
        <v>0</v>
      </c>
      <c r="BJ580" s="18" t="s">
        <v>83</v>
      </c>
      <c r="BK580" s="200">
        <f>ROUND(I580*H580,2)</f>
        <v>0</v>
      </c>
      <c r="BL580" s="18" t="s">
        <v>178</v>
      </c>
      <c r="BM580" s="199" t="s">
        <v>1050</v>
      </c>
    </row>
    <row r="581" spans="1:65" s="2" customFormat="1" ht="16.5" customHeight="1">
      <c r="A581" s="35"/>
      <c r="B581" s="36"/>
      <c r="C581" s="188" t="s">
        <v>667</v>
      </c>
      <c r="D581" s="188" t="s">
        <v>139</v>
      </c>
      <c r="E581" s="189" t="s">
        <v>3706</v>
      </c>
      <c r="F581" s="190" t="s">
        <v>3707</v>
      </c>
      <c r="G581" s="191" t="s">
        <v>1229</v>
      </c>
      <c r="H581" s="192">
        <v>104</v>
      </c>
      <c r="I581" s="193"/>
      <c r="J581" s="194">
        <f>ROUND(I581*H581,2)</f>
        <v>0</v>
      </c>
      <c r="K581" s="190" t="s">
        <v>143</v>
      </c>
      <c r="L581" s="40"/>
      <c r="M581" s="195" t="s">
        <v>19</v>
      </c>
      <c r="N581" s="196" t="s">
        <v>46</v>
      </c>
      <c r="O581" s="65"/>
      <c r="P581" s="197">
        <f>O581*H581</f>
        <v>0</v>
      </c>
      <c r="Q581" s="197">
        <v>0</v>
      </c>
      <c r="R581" s="197">
        <f>Q581*H581</f>
        <v>0</v>
      </c>
      <c r="S581" s="197">
        <v>0</v>
      </c>
      <c r="T581" s="198">
        <f>S581*H581</f>
        <v>0</v>
      </c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R581" s="199" t="s">
        <v>178</v>
      </c>
      <c r="AT581" s="199" t="s">
        <v>139</v>
      </c>
      <c r="AU581" s="199" t="s">
        <v>85</v>
      </c>
      <c r="AY581" s="18" t="s">
        <v>137</v>
      </c>
      <c r="BE581" s="200">
        <f>IF(N581="základní",J581,0)</f>
        <v>0</v>
      </c>
      <c r="BF581" s="200">
        <f>IF(N581="snížená",J581,0)</f>
        <v>0</v>
      </c>
      <c r="BG581" s="200">
        <f>IF(N581="zákl. přenesená",J581,0)</f>
        <v>0</v>
      </c>
      <c r="BH581" s="200">
        <f>IF(N581="sníž. přenesená",J581,0)</f>
        <v>0</v>
      </c>
      <c r="BI581" s="200">
        <f>IF(N581="nulová",J581,0)</f>
        <v>0</v>
      </c>
      <c r="BJ581" s="18" t="s">
        <v>83</v>
      </c>
      <c r="BK581" s="200">
        <f>ROUND(I581*H581,2)</f>
        <v>0</v>
      </c>
      <c r="BL581" s="18" t="s">
        <v>178</v>
      </c>
      <c r="BM581" s="199" t="s">
        <v>1053</v>
      </c>
    </row>
    <row r="582" spans="2:51" s="15" customFormat="1" ht="11.25">
      <c r="B582" s="224"/>
      <c r="C582" s="225"/>
      <c r="D582" s="203" t="s">
        <v>145</v>
      </c>
      <c r="E582" s="226" t="s">
        <v>19</v>
      </c>
      <c r="F582" s="227" t="s">
        <v>3708</v>
      </c>
      <c r="G582" s="225"/>
      <c r="H582" s="226" t="s">
        <v>19</v>
      </c>
      <c r="I582" s="228"/>
      <c r="J582" s="225"/>
      <c r="K582" s="225"/>
      <c r="L582" s="229"/>
      <c r="M582" s="230"/>
      <c r="N582" s="231"/>
      <c r="O582" s="231"/>
      <c r="P582" s="231"/>
      <c r="Q582" s="231"/>
      <c r="R582" s="231"/>
      <c r="S582" s="231"/>
      <c r="T582" s="232"/>
      <c r="AT582" s="233" t="s">
        <v>145</v>
      </c>
      <c r="AU582" s="233" t="s">
        <v>85</v>
      </c>
      <c r="AV582" s="15" t="s">
        <v>83</v>
      </c>
      <c r="AW582" s="15" t="s">
        <v>35</v>
      </c>
      <c r="AX582" s="15" t="s">
        <v>75</v>
      </c>
      <c r="AY582" s="233" t="s">
        <v>137</v>
      </c>
    </row>
    <row r="583" spans="2:51" s="13" customFormat="1" ht="11.25">
      <c r="B583" s="201"/>
      <c r="C583" s="202"/>
      <c r="D583" s="203" t="s">
        <v>145</v>
      </c>
      <c r="E583" s="204" t="s">
        <v>19</v>
      </c>
      <c r="F583" s="205" t="s">
        <v>3709</v>
      </c>
      <c r="G583" s="202"/>
      <c r="H583" s="206">
        <v>104</v>
      </c>
      <c r="I583" s="207"/>
      <c r="J583" s="202"/>
      <c r="K583" s="202"/>
      <c r="L583" s="208"/>
      <c r="M583" s="209"/>
      <c r="N583" s="210"/>
      <c r="O583" s="210"/>
      <c r="P583" s="210"/>
      <c r="Q583" s="210"/>
      <c r="R583" s="210"/>
      <c r="S583" s="210"/>
      <c r="T583" s="211"/>
      <c r="AT583" s="212" t="s">
        <v>145</v>
      </c>
      <c r="AU583" s="212" t="s">
        <v>85</v>
      </c>
      <c r="AV583" s="13" t="s">
        <v>85</v>
      </c>
      <c r="AW583" s="13" t="s">
        <v>35</v>
      </c>
      <c r="AX583" s="13" t="s">
        <v>75</v>
      </c>
      <c r="AY583" s="212" t="s">
        <v>137</v>
      </c>
    </row>
    <row r="584" spans="2:51" s="14" customFormat="1" ht="11.25">
      <c r="B584" s="213"/>
      <c r="C584" s="214"/>
      <c r="D584" s="203" t="s">
        <v>145</v>
      </c>
      <c r="E584" s="215" t="s">
        <v>19</v>
      </c>
      <c r="F584" s="216" t="s">
        <v>147</v>
      </c>
      <c r="G584" s="214"/>
      <c r="H584" s="217">
        <v>104</v>
      </c>
      <c r="I584" s="218"/>
      <c r="J584" s="214"/>
      <c r="K584" s="214"/>
      <c r="L584" s="219"/>
      <c r="M584" s="220"/>
      <c r="N584" s="221"/>
      <c r="O584" s="221"/>
      <c r="P584" s="221"/>
      <c r="Q584" s="221"/>
      <c r="R584" s="221"/>
      <c r="S584" s="221"/>
      <c r="T584" s="222"/>
      <c r="AT584" s="223" t="s">
        <v>145</v>
      </c>
      <c r="AU584" s="223" t="s">
        <v>85</v>
      </c>
      <c r="AV584" s="14" t="s">
        <v>144</v>
      </c>
      <c r="AW584" s="14" t="s">
        <v>35</v>
      </c>
      <c r="AX584" s="14" t="s">
        <v>83</v>
      </c>
      <c r="AY584" s="223" t="s">
        <v>137</v>
      </c>
    </row>
    <row r="585" spans="1:65" s="2" customFormat="1" ht="16.5" customHeight="1">
      <c r="A585" s="35"/>
      <c r="B585" s="36"/>
      <c r="C585" s="234" t="s">
        <v>1060</v>
      </c>
      <c r="D585" s="234" t="s">
        <v>218</v>
      </c>
      <c r="E585" s="235" t="s">
        <v>2261</v>
      </c>
      <c r="F585" s="236" t="s">
        <v>2262</v>
      </c>
      <c r="G585" s="237" t="s">
        <v>177</v>
      </c>
      <c r="H585" s="238">
        <v>0.112</v>
      </c>
      <c r="I585" s="239"/>
      <c r="J585" s="240">
        <f>ROUND(I585*H585,2)</f>
        <v>0</v>
      </c>
      <c r="K585" s="236" t="s">
        <v>143</v>
      </c>
      <c r="L585" s="241"/>
      <c r="M585" s="242" t="s">
        <v>19</v>
      </c>
      <c r="N585" s="243" t="s">
        <v>46</v>
      </c>
      <c r="O585" s="65"/>
      <c r="P585" s="197">
        <f>O585*H585</f>
        <v>0</v>
      </c>
      <c r="Q585" s="197">
        <v>0</v>
      </c>
      <c r="R585" s="197">
        <f>Q585*H585</f>
        <v>0</v>
      </c>
      <c r="S585" s="197">
        <v>0</v>
      </c>
      <c r="T585" s="198">
        <f>S585*H585</f>
        <v>0</v>
      </c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R585" s="199" t="s">
        <v>207</v>
      </c>
      <c r="AT585" s="199" t="s">
        <v>218</v>
      </c>
      <c r="AU585" s="199" t="s">
        <v>85</v>
      </c>
      <c r="AY585" s="18" t="s">
        <v>137</v>
      </c>
      <c r="BE585" s="200">
        <f>IF(N585="základní",J585,0)</f>
        <v>0</v>
      </c>
      <c r="BF585" s="200">
        <f>IF(N585="snížená",J585,0)</f>
        <v>0</v>
      </c>
      <c r="BG585" s="200">
        <f>IF(N585="zákl. přenesená",J585,0)</f>
        <v>0</v>
      </c>
      <c r="BH585" s="200">
        <f>IF(N585="sníž. přenesená",J585,0)</f>
        <v>0</v>
      </c>
      <c r="BI585" s="200">
        <f>IF(N585="nulová",J585,0)</f>
        <v>0</v>
      </c>
      <c r="BJ585" s="18" t="s">
        <v>83</v>
      </c>
      <c r="BK585" s="200">
        <f>ROUND(I585*H585,2)</f>
        <v>0</v>
      </c>
      <c r="BL585" s="18" t="s">
        <v>178</v>
      </c>
      <c r="BM585" s="199" t="s">
        <v>1063</v>
      </c>
    </row>
    <row r="586" spans="1:65" s="2" customFormat="1" ht="16.5" customHeight="1">
      <c r="A586" s="35"/>
      <c r="B586" s="36"/>
      <c r="C586" s="188" t="s">
        <v>674</v>
      </c>
      <c r="D586" s="188" t="s">
        <v>139</v>
      </c>
      <c r="E586" s="189" t="s">
        <v>3710</v>
      </c>
      <c r="F586" s="190" t="s">
        <v>3711</v>
      </c>
      <c r="G586" s="191" t="s">
        <v>1229</v>
      </c>
      <c r="H586" s="192">
        <v>297</v>
      </c>
      <c r="I586" s="193"/>
      <c r="J586" s="194">
        <f>ROUND(I586*H586,2)</f>
        <v>0</v>
      </c>
      <c r="K586" s="190" t="s">
        <v>143</v>
      </c>
      <c r="L586" s="40"/>
      <c r="M586" s="195" t="s">
        <v>19</v>
      </c>
      <c r="N586" s="196" t="s">
        <v>46</v>
      </c>
      <c r="O586" s="65"/>
      <c r="P586" s="197">
        <f>O586*H586</f>
        <v>0</v>
      </c>
      <c r="Q586" s="197">
        <v>0</v>
      </c>
      <c r="R586" s="197">
        <f>Q586*H586</f>
        <v>0</v>
      </c>
      <c r="S586" s="197">
        <v>0</v>
      </c>
      <c r="T586" s="198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199" t="s">
        <v>178</v>
      </c>
      <c r="AT586" s="199" t="s">
        <v>139</v>
      </c>
      <c r="AU586" s="199" t="s">
        <v>85</v>
      </c>
      <c r="AY586" s="18" t="s">
        <v>137</v>
      </c>
      <c r="BE586" s="200">
        <f>IF(N586="základní",J586,0)</f>
        <v>0</v>
      </c>
      <c r="BF586" s="200">
        <f>IF(N586="snížená",J586,0)</f>
        <v>0</v>
      </c>
      <c r="BG586" s="200">
        <f>IF(N586="zákl. přenesená",J586,0)</f>
        <v>0</v>
      </c>
      <c r="BH586" s="200">
        <f>IF(N586="sníž. přenesená",J586,0)</f>
        <v>0</v>
      </c>
      <c r="BI586" s="200">
        <f>IF(N586="nulová",J586,0)</f>
        <v>0</v>
      </c>
      <c r="BJ586" s="18" t="s">
        <v>83</v>
      </c>
      <c r="BK586" s="200">
        <f>ROUND(I586*H586,2)</f>
        <v>0</v>
      </c>
      <c r="BL586" s="18" t="s">
        <v>178</v>
      </c>
      <c r="BM586" s="199" t="s">
        <v>1072</v>
      </c>
    </row>
    <row r="587" spans="2:51" s="15" customFormat="1" ht="11.25">
      <c r="B587" s="224"/>
      <c r="C587" s="225"/>
      <c r="D587" s="203" t="s">
        <v>145</v>
      </c>
      <c r="E587" s="226" t="s">
        <v>19</v>
      </c>
      <c r="F587" s="227" t="s">
        <v>3712</v>
      </c>
      <c r="G587" s="225"/>
      <c r="H587" s="226" t="s">
        <v>19</v>
      </c>
      <c r="I587" s="228"/>
      <c r="J587" s="225"/>
      <c r="K587" s="225"/>
      <c r="L587" s="229"/>
      <c r="M587" s="230"/>
      <c r="N587" s="231"/>
      <c r="O587" s="231"/>
      <c r="P587" s="231"/>
      <c r="Q587" s="231"/>
      <c r="R587" s="231"/>
      <c r="S587" s="231"/>
      <c r="T587" s="232"/>
      <c r="AT587" s="233" t="s">
        <v>145</v>
      </c>
      <c r="AU587" s="233" t="s">
        <v>85</v>
      </c>
      <c r="AV587" s="15" t="s">
        <v>83</v>
      </c>
      <c r="AW587" s="15" t="s">
        <v>35</v>
      </c>
      <c r="AX587" s="15" t="s">
        <v>75</v>
      </c>
      <c r="AY587" s="233" t="s">
        <v>137</v>
      </c>
    </row>
    <row r="588" spans="2:51" s="13" customFormat="1" ht="11.25">
      <c r="B588" s="201"/>
      <c r="C588" s="202"/>
      <c r="D588" s="203" t="s">
        <v>145</v>
      </c>
      <c r="E588" s="204" t="s">
        <v>19</v>
      </c>
      <c r="F588" s="205" t="s">
        <v>3713</v>
      </c>
      <c r="G588" s="202"/>
      <c r="H588" s="206">
        <v>297</v>
      </c>
      <c r="I588" s="207"/>
      <c r="J588" s="202"/>
      <c r="K588" s="202"/>
      <c r="L588" s="208"/>
      <c r="M588" s="209"/>
      <c r="N588" s="210"/>
      <c r="O588" s="210"/>
      <c r="P588" s="210"/>
      <c r="Q588" s="210"/>
      <c r="R588" s="210"/>
      <c r="S588" s="210"/>
      <c r="T588" s="211"/>
      <c r="AT588" s="212" t="s">
        <v>145</v>
      </c>
      <c r="AU588" s="212" t="s">
        <v>85</v>
      </c>
      <c r="AV588" s="13" t="s">
        <v>85</v>
      </c>
      <c r="AW588" s="13" t="s">
        <v>35</v>
      </c>
      <c r="AX588" s="13" t="s">
        <v>75</v>
      </c>
      <c r="AY588" s="212" t="s">
        <v>137</v>
      </c>
    </row>
    <row r="589" spans="2:51" s="14" customFormat="1" ht="11.25">
      <c r="B589" s="213"/>
      <c r="C589" s="214"/>
      <c r="D589" s="203" t="s">
        <v>145</v>
      </c>
      <c r="E589" s="215" t="s">
        <v>19</v>
      </c>
      <c r="F589" s="216" t="s">
        <v>147</v>
      </c>
      <c r="G589" s="214"/>
      <c r="H589" s="217">
        <v>297</v>
      </c>
      <c r="I589" s="218"/>
      <c r="J589" s="214"/>
      <c r="K589" s="214"/>
      <c r="L589" s="219"/>
      <c r="M589" s="220"/>
      <c r="N589" s="221"/>
      <c r="O589" s="221"/>
      <c r="P589" s="221"/>
      <c r="Q589" s="221"/>
      <c r="R589" s="221"/>
      <c r="S589" s="221"/>
      <c r="T589" s="222"/>
      <c r="AT589" s="223" t="s">
        <v>145</v>
      </c>
      <c r="AU589" s="223" t="s">
        <v>85</v>
      </c>
      <c r="AV589" s="14" t="s">
        <v>144</v>
      </c>
      <c r="AW589" s="14" t="s">
        <v>35</v>
      </c>
      <c r="AX589" s="14" t="s">
        <v>83</v>
      </c>
      <c r="AY589" s="223" t="s">
        <v>137</v>
      </c>
    </row>
    <row r="590" spans="1:65" s="2" customFormat="1" ht="16.5" customHeight="1">
      <c r="A590" s="35"/>
      <c r="B590" s="36"/>
      <c r="C590" s="234" t="s">
        <v>1073</v>
      </c>
      <c r="D590" s="234" t="s">
        <v>218</v>
      </c>
      <c r="E590" s="235" t="s">
        <v>2303</v>
      </c>
      <c r="F590" s="236" t="s">
        <v>2304</v>
      </c>
      <c r="G590" s="237" t="s">
        <v>177</v>
      </c>
      <c r="H590" s="238">
        <v>0.321</v>
      </c>
      <c r="I590" s="239"/>
      <c r="J590" s="240">
        <f>ROUND(I590*H590,2)</f>
        <v>0</v>
      </c>
      <c r="K590" s="236" t="s">
        <v>143</v>
      </c>
      <c r="L590" s="241"/>
      <c r="M590" s="242" t="s">
        <v>19</v>
      </c>
      <c r="N590" s="243" t="s">
        <v>46</v>
      </c>
      <c r="O590" s="65"/>
      <c r="P590" s="197">
        <f>O590*H590</f>
        <v>0</v>
      </c>
      <c r="Q590" s="197">
        <v>0</v>
      </c>
      <c r="R590" s="197">
        <f>Q590*H590</f>
        <v>0</v>
      </c>
      <c r="S590" s="197">
        <v>0</v>
      </c>
      <c r="T590" s="198">
        <f>S590*H590</f>
        <v>0</v>
      </c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R590" s="199" t="s">
        <v>207</v>
      </c>
      <c r="AT590" s="199" t="s">
        <v>218</v>
      </c>
      <c r="AU590" s="199" t="s">
        <v>85</v>
      </c>
      <c r="AY590" s="18" t="s">
        <v>137</v>
      </c>
      <c r="BE590" s="200">
        <f>IF(N590="základní",J590,0)</f>
        <v>0</v>
      </c>
      <c r="BF590" s="200">
        <f>IF(N590="snížená",J590,0)</f>
        <v>0</v>
      </c>
      <c r="BG590" s="200">
        <f>IF(N590="zákl. přenesená",J590,0)</f>
        <v>0</v>
      </c>
      <c r="BH590" s="200">
        <f>IF(N590="sníž. přenesená",J590,0)</f>
        <v>0</v>
      </c>
      <c r="BI590" s="200">
        <f>IF(N590="nulová",J590,0)</f>
        <v>0</v>
      </c>
      <c r="BJ590" s="18" t="s">
        <v>83</v>
      </c>
      <c r="BK590" s="200">
        <f>ROUND(I590*H590,2)</f>
        <v>0</v>
      </c>
      <c r="BL590" s="18" t="s">
        <v>178</v>
      </c>
      <c r="BM590" s="199" t="s">
        <v>1076</v>
      </c>
    </row>
    <row r="591" spans="1:65" s="2" customFormat="1" ht="16.5" customHeight="1">
      <c r="A591" s="35"/>
      <c r="B591" s="36"/>
      <c r="C591" s="234" t="s">
        <v>677</v>
      </c>
      <c r="D591" s="234" t="s">
        <v>218</v>
      </c>
      <c r="E591" s="235" t="s">
        <v>2307</v>
      </c>
      <c r="F591" s="236" t="s">
        <v>2308</v>
      </c>
      <c r="G591" s="237" t="s">
        <v>273</v>
      </c>
      <c r="H591" s="238">
        <v>40</v>
      </c>
      <c r="I591" s="239"/>
      <c r="J591" s="240">
        <f>ROUND(I591*H591,2)</f>
        <v>0</v>
      </c>
      <c r="K591" s="236" t="s">
        <v>19</v>
      </c>
      <c r="L591" s="241"/>
      <c r="M591" s="242" t="s">
        <v>19</v>
      </c>
      <c r="N591" s="243" t="s">
        <v>46</v>
      </c>
      <c r="O591" s="65"/>
      <c r="P591" s="197">
        <f>O591*H591</f>
        <v>0</v>
      </c>
      <c r="Q591" s="197">
        <v>0</v>
      </c>
      <c r="R591" s="197">
        <f>Q591*H591</f>
        <v>0</v>
      </c>
      <c r="S591" s="197">
        <v>0</v>
      </c>
      <c r="T591" s="198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199" t="s">
        <v>207</v>
      </c>
      <c r="AT591" s="199" t="s">
        <v>218</v>
      </c>
      <c r="AU591" s="199" t="s">
        <v>85</v>
      </c>
      <c r="AY591" s="18" t="s">
        <v>137</v>
      </c>
      <c r="BE591" s="200">
        <f>IF(N591="základní",J591,0)</f>
        <v>0</v>
      </c>
      <c r="BF591" s="200">
        <f>IF(N591="snížená",J591,0)</f>
        <v>0</v>
      </c>
      <c r="BG591" s="200">
        <f>IF(N591="zákl. přenesená",J591,0)</f>
        <v>0</v>
      </c>
      <c r="BH591" s="200">
        <f>IF(N591="sníž. přenesená",J591,0)</f>
        <v>0</v>
      </c>
      <c r="BI591" s="200">
        <f>IF(N591="nulová",J591,0)</f>
        <v>0</v>
      </c>
      <c r="BJ591" s="18" t="s">
        <v>83</v>
      </c>
      <c r="BK591" s="200">
        <f>ROUND(I591*H591,2)</f>
        <v>0</v>
      </c>
      <c r="BL591" s="18" t="s">
        <v>178</v>
      </c>
      <c r="BM591" s="199" t="s">
        <v>1079</v>
      </c>
    </row>
    <row r="592" spans="1:65" s="2" customFormat="1" ht="16.5" customHeight="1">
      <c r="A592" s="35"/>
      <c r="B592" s="36"/>
      <c r="C592" s="188" t="s">
        <v>1080</v>
      </c>
      <c r="D592" s="188" t="s">
        <v>139</v>
      </c>
      <c r="E592" s="189" t="s">
        <v>3714</v>
      </c>
      <c r="F592" s="190" t="s">
        <v>3715</v>
      </c>
      <c r="G592" s="191" t="s">
        <v>1229</v>
      </c>
      <c r="H592" s="192">
        <v>764</v>
      </c>
      <c r="I592" s="193"/>
      <c r="J592" s="194">
        <f>ROUND(I592*H592,2)</f>
        <v>0</v>
      </c>
      <c r="K592" s="190" t="s">
        <v>19</v>
      </c>
      <c r="L592" s="40"/>
      <c r="M592" s="195" t="s">
        <v>19</v>
      </c>
      <c r="N592" s="196" t="s">
        <v>46</v>
      </c>
      <c r="O592" s="65"/>
      <c r="P592" s="197">
        <f>O592*H592</f>
        <v>0</v>
      </c>
      <c r="Q592" s="197">
        <v>0</v>
      </c>
      <c r="R592" s="197">
        <f>Q592*H592</f>
        <v>0</v>
      </c>
      <c r="S592" s="197">
        <v>0</v>
      </c>
      <c r="T592" s="198">
        <f>S592*H592</f>
        <v>0</v>
      </c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R592" s="199" t="s">
        <v>178</v>
      </c>
      <c r="AT592" s="199" t="s">
        <v>139</v>
      </c>
      <c r="AU592" s="199" t="s">
        <v>85</v>
      </c>
      <c r="AY592" s="18" t="s">
        <v>137</v>
      </c>
      <c r="BE592" s="200">
        <f>IF(N592="základní",J592,0)</f>
        <v>0</v>
      </c>
      <c r="BF592" s="200">
        <f>IF(N592="snížená",J592,0)</f>
        <v>0</v>
      </c>
      <c r="BG592" s="200">
        <f>IF(N592="zákl. přenesená",J592,0)</f>
        <v>0</v>
      </c>
      <c r="BH592" s="200">
        <f>IF(N592="sníž. přenesená",J592,0)</f>
        <v>0</v>
      </c>
      <c r="BI592" s="200">
        <f>IF(N592="nulová",J592,0)</f>
        <v>0</v>
      </c>
      <c r="BJ592" s="18" t="s">
        <v>83</v>
      </c>
      <c r="BK592" s="200">
        <f>ROUND(I592*H592,2)</f>
        <v>0</v>
      </c>
      <c r="BL592" s="18" t="s">
        <v>178</v>
      </c>
      <c r="BM592" s="199" t="s">
        <v>1083</v>
      </c>
    </row>
    <row r="593" spans="2:51" s="13" customFormat="1" ht="11.25">
      <c r="B593" s="201"/>
      <c r="C593" s="202"/>
      <c r="D593" s="203" t="s">
        <v>145</v>
      </c>
      <c r="E593" s="204" t="s">
        <v>19</v>
      </c>
      <c r="F593" s="205" t="s">
        <v>3716</v>
      </c>
      <c r="G593" s="202"/>
      <c r="H593" s="206">
        <v>764</v>
      </c>
      <c r="I593" s="207"/>
      <c r="J593" s="202"/>
      <c r="K593" s="202"/>
      <c r="L593" s="208"/>
      <c r="M593" s="209"/>
      <c r="N593" s="210"/>
      <c r="O593" s="210"/>
      <c r="P593" s="210"/>
      <c r="Q593" s="210"/>
      <c r="R593" s="210"/>
      <c r="S593" s="210"/>
      <c r="T593" s="211"/>
      <c r="AT593" s="212" t="s">
        <v>145</v>
      </c>
      <c r="AU593" s="212" t="s">
        <v>85</v>
      </c>
      <c r="AV593" s="13" t="s">
        <v>85</v>
      </c>
      <c r="AW593" s="13" t="s">
        <v>35</v>
      </c>
      <c r="AX593" s="13" t="s">
        <v>75</v>
      </c>
      <c r="AY593" s="212" t="s">
        <v>137</v>
      </c>
    </row>
    <row r="594" spans="2:51" s="14" customFormat="1" ht="11.25">
      <c r="B594" s="213"/>
      <c r="C594" s="214"/>
      <c r="D594" s="203" t="s">
        <v>145</v>
      </c>
      <c r="E594" s="215" t="s">
        <v>19</v>
      </c>
      <c r="F594" s="216" t="s">
        <v>147</v>
      </c>
      <c r="G594" s="214"/>
      <c r="H594" s="217">
        <v>764</v>
      </c>
      <c r="I594" s="218"/>
      <c r="J594" s="214"/>
      <c r="K594" s="214"/>
      <c r="L594" s="219"/>
      <c r="M594" s="220"/>
      <c r="N594" s="221"/>
      <c r="O594" s="221"/>
      <c r="P594" s="221"/>
      <c r="Q594" s="221"/>
      <c r="R594" s="221"/>
      <c r="S594" s="221"/>
      <c r="T594" s="222"/>
      <c r="AT594" s="223" t="s">
        <v>145</v>
      </c>
      <c r="AU594" s="223" t="s">
        <v>85</v>
      </c>
      <c r="AV594" s="14" t="s">
        <v>144</v>
      </c>
      <c r="AW594" s="14" t="s">
        <v>35</v>
      </c>
      <c r="AX594" s="14" t="s">
        <v>83</v>
      </c>
      <c r="AY594" s="223" t="s">
        <v>137</v>
      </c>
    </row>
    <row r="595" spans="1:65" s="2" customFormat="1" ht="21.75" customHeight="1">
      <c r="A595" s="35"/>
      <c r="B595" s="36"/>
      <c r="C595" s="188" t="s">
        <v>681</v>
      </c>
      <c r="D595" s="188" t="s">
        <v>139</v>
      </c>
      <c r="E595" s="189" t="s">
        <v>3717</v>
      </c>
      <c r="F595" s="190" t="s">
        <v>3718</v>
      </c>
      <c r="G595" s="191" t="s">
        <v>216</v>
      </c>
      <c r="H595" s="192">
        <v>16.22</v>
      </c>
      <c r="I595" s="193"/>
      <c r="J595" s="194">
        <f>ROUND(I595*H595,2)</f>
        <v>0</v>
      </c>
      <c r="K595" s="190" t="s">
        <v>143</v>
      </c>
      <c r="L595" s="40"/>
      <c r="M595" s="195" t="s">
        <v>19</v>
      </c>
      <c r="N595" s="196" t="s">
        <v>46</v>
      </c>
      <c r="O595" s="65"/>
      <c r="P595" s="197">
        <f>O595*H595</f>
        <v>0</v>
      </c>
      <c r="Q595" s="197">
        <v>0</v>
      </c>
      <c r="R595" s="197">
        <f>Q595*H595</f>
        <v>0</v>
      </c>
      <c r="S595" s="197">
        <v>0</v>
      </c>
      <c r="T595" s="198">
        <f>S595*H595</f>
        <v>0</v>
      </c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R595" s="199" t="s">
        <v>178</v>
      </c>
      <c r="AT595" s="199" t="s">
        <v>139</v>
      </c>
      <c r="AU595" s="199" t="s">
        <v>85</v>
      </c>
      <c r="AY595" s="18" t="s">
        <v>137</v>
      </c>
      <c r="BE595" s="200">
        <f>IF(N595="základní",J595,0)</f>
        <v>0</v>
      </c>
      <c r="BF595" s="200">
        <f>IF(N595="snížená",J595,0)</f>
        <v>0</v>
      </c>
      <c r="BG595" s="200">
        <f>IF(N595="zákl. přenesená",J595,0)</f>
        <v>0</v>
      </c>
      <c r="BH595" s="200">
        <f>IF(N595="sníž. přenesená",J595,0)</f>
        <v>0</v>
      </c>
      <c r="BI595" s="200">
        <f>IF(N595="nulová",J595,0)</f>
        <v>0</v>
      </c>
      <c r="BJ595" s="18" t="s">
        <v>83</v>
      </c>
      <c r="BK595" s="200">
        <f>ROUND(I595*H595,2)</f>
        <v>0</v>
      </c>
      <c r="BL595" s="18" t="s">
        <v>178</v>
      </c>
      <c r="BM595" s="199" t="s">
        <v>1086</v>
      </c>
    </row>
    <row r="596" spans="1:65" s="2" customFormat="1" ht="21.75" customHeight="1">
      <c r="A596" s="35"/>
      <c r="B596" s="36"/>
      <c r="C596" s="188" t="s">
        <v>1088</v>
      </c>
      <c r="D596" s="188" t="s">
        <v>139</v>
      </c>
      <c r="E596" s="189" t="s">
        <v>3719</v>
      </c>
      <c r="F596" s="190" t="s">
        <v>3720</v>
      </c>
      <c r="G596" s="191" t="s">
        <v>216</v>
      </c>
      <c r="H596" s="192">
        <v>16.22</v>
      </c>
      <c r="I596" s="193"/>
      <c r="J596" s="194">
        <f>ROUND(I596*H596,2)</f>
        <v>0</v>
      </c>
      <c r="K596" s="190" t="s">
        <v>143</v>
      </c>
      <c r="L596" s="40"/>
      <c r="M596" s="195" t="s">
        <v>19</v>
      </c>
      <c r="N596" s="196" t="s">
        <v>46</v>
      </c>
      <c r="O596" s="65"/>
      <c r="P596" s="197">
        <f>O596*H596</f>
        <v>0</v>
      </c>
      <c r="Q596" s="197">
        <v>0</v>
      </c>
      <c r="R596" s="197">
        <f>Q596*H596</f>
        <v>0</v>
      </c>
      <c r="S596" s="197">
        <v>0</v>
      </c>
      <c r="T596" s="198">
        <f>S596*H596</f>
        <v>0</v>
      </c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R596" s="199" t="s">
        <v>178</v>
      </c>
      <c r="AT596" s="199" t="s">
        <v>139</v>
      </c>
      <c r="AU596" s="199" t="s">
        <v>85</v>
      </c>
      <c r="AY596" s="18" t="s">
        <v>137</v>
      </c>
      <c r="BE596" s="200">
        <f>IF(N596="základní",J596,0)</f>
        <v>0</v>
      </c>
      <c r="BF596" s="200">
        <f>IF(N596="snížená",J596,0)</f>
        <v>0</v>
      </c>
      <c r="BG596" s="200">
        <f>IF(N596="zákl. přenesená",J596,0)</f>
        <v>0</v>
      </c>
      <c r="BH596" s="200">
        <f>IF(N596="sníž. přenesená",J596,0)</f>
        <v>0</v>
      </c>
      <c r="BI596" s="200">
        <f>IF(N596="nulová",J596,0)</f>
        <v>0</v>
      </c>
      <c r="BJ596" s="18" t="s">
        <v>83</v>
      </c>
      <c r="BK596" s="200">
        <f>ROUND(I596*H596,2)</f>
        <v>0</v>
      </c>
      <c r="BL596" s="18" t="s">
        <v>178</v>
      </c>
      <c r="BM596" s="199" t="s">
        <v>1091</v>
      </c>
    </row>
    <row r="597" spans="2:51" s="15" customFormat="1" ht="11.25">
      <c r="B597" s="224"/>
      <c r="C597" s="225"/>
      <c r="D597" s="203" t="s">
        <v>145</v>
      </c>
      <c r="E597" s="226" t="s">
        <v>19</v>
      </c>
      <c r="F597" s="227" t="s">
        <v>3721</v>
      </c>
      <c r="G597" s="225"/>
      <c r="H597" s="226" t="s">
        <v>19</v>
      </c>
      <c r="I597" s="228"/>
      <c r="J597" s="225"/>
      <c r="K597" s="225"/>
      <c r="L597" s="229"/>
      <c r="M597" s="230"/>
      <c r="N597" s="231"/>
      <c r="O597" s="231"/>
      <c r="P597" s="231"/>
      <c r="Q597" s="231"/>
      <c r="R597" s="231"/>
      <c r="S597" s="231"/>
      <c r="T597" s="232"/>
      <c r="AT597" s="233" t="s">
        <v>145</v>
      </c>
      <c r="AU597" s="233" t="s">
        <v>85</v>
      </c>
      <c r="AV597" s="15" t="s">
        <v>83</v>
      </c>
      <c r="AW597" s="15" t="s">
        <v>35</v>
      </c>
      <c r="AX597" s="15" t="s">
        <v>75</v>
      </c>
      <c r="AY597" s="233" t="s">
        <v>137</v>
      </c>
    </row>
    <row r="598" spans="2:51" s="13" customFormat="1" ht="11.25">
      <c r="B598" s="201"/>
      <c r="C598" s="202"/>
      <c r="D598" s="203" t="s">
        <v>145</v>
      </c>
      <c r="E598" s="204" t="s">
        <v>19</v>
      </c>
      <c r="F598" s="205" t="s">
        <v>3722</v>
      </c>
      <c r="G598" s="202"/>
      <c r="H598" s="206">
        <v>5.5</v>
      </c>
      <c r="I598" s="207"/>
      <c r="J598" s="202"/>
      <c r="K598" s="202"/>
      <c r="L598" s="208"/>
      <c r="M598" s="209"/>
      <c r="N598" s="210"/>
      <c r="O598" s="210"/>
      <c r="P598" s="210"/>
      <c r="Q598" s="210"/>
      <c r="R598" s="210"/>
      <c r="S598" s="210"/>
      <c r="T598" s="211"/>
      <c r="AT598" s="212" t="s">
        <v>145</v>
      </c>
      <c r="AU598" s="212" t="s">
        <v>85</v>
      </c>
      <c r="AV598" s="13" t="s">
        <v>85</v>
      </c>
      <c r="AW598" s="13" t="s">
        <v>35</v>
      </c>
      <c r="AX598" s="13" t="s">
        <v>75</v>
      </c>
      <c r="AY598" s="212" t="s">
        <v>137</v>
      </c>
    </row>
    <row r="599" spans="2:51" s="13" customFormat="1" ht="11.25">
      <c r="B599" s="201"/>
      <c r="C599" s="202"/>
      <c r="D599" s="203" t="s">
        <v>145</v>
      </c>
      <c r="E599" s="204" t="s">
        <v>19</v>
      </c>
      <c r="F599" s="205" t="s">
        <v>3723</v>
      </c>
      <c r="G599" s="202"/>
      <c r="H599" s="206">
        <v>10.72</v>
      </c>
      <c r="I599" s="207"/>
      <c r="J599" s="202"/>
      <c r="K599" s="202"/>
      <c r="L599" s="208"/>
      <c r="M599" s="209"/>
      <c r="N599" s="210"/>
      <c r="O599" s="210"/>
      <c r="P599" s="210"/>
      <c r="Q599" s="210"/>
      <c r="R599" s="210"/>
      <c r="S599" s="210"/>
      <c r="T599" s="211"/>
      <c r="AT599" s="212" t="s">
        <v>145</v>
      </c>
      <c r="AU599" s="212" t="s">
        <v>85</v>
      </c>
      <c r="AV599" s="13" t="s">
        <v>85</v>
      </c>
      <c r="AW599" s="13" t="s">
        <v>35</v>
      </c>
      <c r="AX599" s="13" t="s">
        <v>75</v>
      </c>
      <c r="AY599" s="212" t="s">
        <v>137</v>
      </c>
    </row>
    <row r="600" spans="2:51" s="14" customFormat="1" ht="11.25">
      <c r="B600" s="213"/>
      <c r="C600" s="214"/>
      <c r="D600" s="203" t="s">
        <v>145</v>
      </c>
      <c r="E600" s="215" t="s">
        <v>19</v>
      </c>
      <c r="F600" s="216" t="s">
        <v>147</v>
      </c>
      <c r="G600" s="214"/>
      <c r="H600" s="217">
        <v>16.22</v>
      </c>
      <c r="I600" s="218"/>
      <c r="J600" s="214"/>
      <c r="K600" s="214"/>
      <c r="L600" s="219"/>
      <c r="M600" s="220"/>
      <c r="N600" s="221"/>
      <c r="O600" s="221"/>
      <c r="P600" s="221"/>
      <c r="Q600" s="221"/>
      <c r="R600" s="221"/>
      <c r="S600" s="221"/>
      <c r="T600" s="222"/>
      <c r="AT600" s="223" t="s">
        <v>145</v>
      </c>
      <c r="AU600" s="223" t="s">
        <v>85</v>
      </c>
      <c r="AV600" s="14" t="s">
        <v>144</v>
      </c>
      <c r="AW600" s="14" t="s">
        <v>35</v>
      </c>
      <c r="AX600" s="14" t="s">
        <v>83</v>
      </c>
      <c r="AY600" s="223" t="s">
        <v>137</v>
      </c>
    </row>
    <row r="601" spans="1:65" s="2" customFormat="1" ht="16.5" customHeight="1">
      <c r="A601" s="35"/>
      <c r="B601" s="36"/>
      <c r="C601" s="234" t="s">
        <v>687</v>
      </c>
      <c r="D601" s="234" t="s">
        <v>218</v>
      </c>
      <c r="E601" s="235" t="s">
        <v>3724</v>
      </c>
      <c r="F601" s="236" t="s">
        <v>3725</v>
      </c>
      <c r="G601" s="237" t="s">
        <v>216</v>
      </c>
      <c r="H601" s="238">
        <v>16.869</v>
      </c>
      <c r="I601" s="239"/>
      <c r="J601" s="240">
        <f>ROUND(I601*H601,2)</f>
        <v>0</v>
      </c>
      <c r="K601" s="236" t="s">
        <v>143</v>
      </c>
      <c r="L601" s="241"/>
      <c r="M601" s="242" t="s">
        <v>19</v>
      </c>
      <c r="N601" s="243" t="s">
        <v>46</v>
      </c>
      <c r="O601" s="65"/>
      <c r="P601" s="197">
        <f>O601*H601</f>
        <v>0</v>
      </c>
      <c r="Q601" s="197">
        <v>0</v>
      </c>
      <c r="R601" s="197">
        <f>Q601*H601</f>
        <v>0</v>
      </c>
      <c r="S601" s="197">
        <v>0</v>
      </c>
      <c r="T601" s="198">
        <f>S601*H601</f>
        <v>0</v>
      </c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R601" s="199" t="s">
        <v>207</v>
      </c>
      <c r="AT601" s="199" t="s">
        <v>218</v>
      </c>
      <c r="AU601" s="199" t="s">
        <v>85</v>
      </c>
      <c r="AY601" s="18" t="s">
        <v>137</v>
      </c>
      <c r="BE601" s="200">
        <f>IF(N601="základní",J601,0)</f>
        <v>0</v>
      </c>
      <c r="BF601" s="200">
        <f>IF(N601="snížená",J601,0)</f>
        <v>0</v>
      </c>
      <c r="BG601" s="200">
        <f>IF(N601="zákl. přenesená",J601,0)</f>
        <v>0</v>
      </c>
      <c r="BH601" s="200">
        <f>IF(N601="sníž. přenesená",J601,0)</f>
        <v>0</v>
      </c>
      <c r="BI601" s="200">
        <f>IF(N601="nulová",J601,0)</f>
        <v>0</v>
      </c>
      <c r="BJ601" s="18" t="s">
        <v>83</v>
      </c>
      <c r="BK601" s="200">
        <f>ROUND(I601*H601,2)</f>
        <v>0</v>
      </c>
      <c r="BL601" s="18" t="s">
        <v>178</v>
      </c>
      <c r="BM601" s="199" t="s">
        <v>1095</v>
      </c>
    </row>
    <row r="602" spans="2:51" s="13" customFormat="1" ht="11.25">
      <c r="B602" s="201"/>
      <c r="C602" s="202"/>
      <c r="D602" s="203" t="s">
        <v>145</v>
      </c>
      <c r="E602" s="204" t="s">
        <v>19</v>
      </c>
      <c r="F602" s="205" t="s">
        <v>3726</v>
      </c>
      <c r="G602" s="202"/>
      <c r="H602" s="206">
        <v>16.869</v>
      </c>
      <c r="I602" s="207"/>
      <c r="J602" s="202"/>
      <c r="K602" s="202"/>
      <c r="L602" s="208"/>
      <c r="M602" s="209"/>
      <c r="N602" s="210"/>
      <c r="O602" s="210"/>
      <c r="P602" s="210"/>
      <c r="Q602" s="210"/>
      <c r="R602" s="210"/>
      <c r="S602" s="210"/>
      <c r="T602" s="211"/>
      <c r="AT602" s="212" t="s">
        <v>145</v>
      </c>
      <c r="AU602" s="212" t="s">
        <v>85</v>
      </c>
      <c r="AV602" s="13" t="s">
        <v>85</v>
      </c>
      <c r="AW602" s="13" t="s">
        <v>35</v>
      </c>
      <c r="AX602" s="13" t="s">
        <v>75</v>
      </c>
      <c r="AY602" s="212" t="s">
        <v>137</v>
      </c>
    </row>
    <row r="603" spans="2:51" s="14" customFormat="1" ht="11.25">
      <c r="B603" s="213"/>
      <c r="C603" s="214"/>
      <c r="D603" s="203" t="s">
        <v>145</v>
      </c>
      <c r="E603" s="215" t="s">
        <v>19</v>
      </c>
      <c r="F603" s="216" t="s">
        <v>147</v>
      </c>
      <c r="G603" s="214"/>
      <c r="H603" s="217">
        <v>16.869</v>
      </c>
      <c r="I603" s="218"/>
      <c r="J603" s="214"/>
      <c r="K603" s="214"/>
      <c r="L603" s="219"/>
      <c r="M603" s="220"/>
      <c r="N603" s="221"/>
      <c r="O603" s="221"/>
      <c r="P603" s="221"/>
      <c r="Q603" s="221"/>
      <c r="R603" s="221"/>
      <c r="S603" s="221"/>
      <c r="T603" s="222"/>
      <c r="AT603" s="223" t="s">
        <v>145</v>
      </c>
      <c r="AU603" s="223" t="s">
        <v>85</v>
      </c>
      <c r="AV603" s="14" t="s">
        <v>144</v>
      </c>
      <c r="AW603" s="14" t="s">
        <v>35</v>
      </c>
      <c r="AX603" s="14" t="s">
        <v>83</v>
      </c>
      <c r="AY603" s="223" t="s">
        <v>137</v>
      </c>
    </row>
    <row r="604" spans="1:65" s="2" customFormat="1" ht="16.5" customHeight="1">
      <c r="A604" s="35"/>
      <c r="B604" s="36"/>
      <c r="C604" s="188" t="s">
        <v>1100</v>
      </c>
      <c r="D604" s="188" t="s">
        <v>139</v>
      </c>
      <c r="E604" s="189" t="s">
        <v>3727</v>
      </c>
      <c r="F604" s="190" t="s">
        <v>3728</v>
      </c>
      <c r="G604" s="191" t="s">
        <v>216</v>
      </c>
      <c r="H604" s="192">
        <v>16.22</v>
      </c>
      <c r="I604" s="193"/>
      <c r="J604" s="194">
        <f>ROUND(I604*H604,2)</f>
        <v>0</v>
      </c>
      <c r="K604" s="190" t="s">
        <v>19</v>
      </c>
      <c r="L604" s="40"/>
      <c r="M604" s="195" t="s">
        <v>19</v>
      </c>
      <c r="N604" s="196" t="s">
        <v>46</v>
      </c>
      <c r="O604" s="65"/>
      <c r="P604" s="197">
        <f>O604*H604</f>
        <v>0</v>
      </c>
      <c r="Q604" s="197">
        <v>0</v>
      </c>
      <c r="R604" s="197">
        <f>Q604*H604</f>
        <v>0</v>
      </c>
      <c r="S604" s="197">
        <v>0</v>
      </c>
      <c r="T604" s="198">
        <f>S604*H604</f>
        <v>0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R604" s="199" t="s">
        <v>178</v>
      </c>
      <c r="AT604" s="199" t="s">
        <v>139</v>
      </c>
      <c r="AU604" s="199" t="s">
        <v>85</v>
      </c>
      <c r="AY604" s="18" t="s">
        <v>137</v>
      </c>
      <c r="BE604" s="200">
        <f>IF(N604="základní",J604,0)</f>
        <v>0</v>
      </c>
      <c r="BF604" s="200">
        <f>IF(N604="snížená",J604,0)</f>
        <v>0</v>
      </c>
      <c r="BG604" s="200">
        <f>IF(N604="zákl. přenesená",J604,0)</f>
        <v>0</v>
      </c>
      <c r="BH604" s="200">
        <f>IF(N604="sníž. přenesená",J604,0)</f>
        <v>0</v>
      </c>
      <c r="BI604" s="200">
        <f>IF(N604="nulová",J604,0)</f>
        <v>0</v>
      </c>
      <c r="BJ604" s="18" t="s">
        <v>83</v>
      </c>
      <c r="BK604" s="200">
        <f>ROUND(I604*H604,2)</f>
        <v>0</v>
      </c>
      <c r="BL604" s="18" t="s">
        <v>178</v>
      </c>
      <c r="BM604" s="199" t="s">
        <v>1103</v>
      </c>
    </row>
    <row r="605" spans="2:51" s="15" customFormat="1" ht="11.25">
      <c r="B605" s="224"/>
      <c r="C605" s="225"/>
      <c r="D605" s="203" t="s">
        <v>145</v>
      </c>
      <c r="E605" s="226" t="s">
        <v>19</v>
      </c>
      <c r="F605" s="227" t="s">
        <v>3721</v>
      </c>
      <c r="G605" s="225"/>
      <c r="H605" s="226" t="s">
        <v>19</v>
      </c>
      <c r="I605" s="228"/>
      <c r="J605" s="225"/>
      <c r="K605" s="225"/>
      <c r="L605" s="229"/>
      <c r="M605" s="230"/>
      <c r="N605" s="231"/>
      <c r="O605" s="231"/>
      <c r="P605" s="231"/>
      <c r="Q605" s="231"/>
      <c r="R605" s="231"/>
      <c r="S605" s="231"/>
      <c r="T605" s="232"/>
      <c r="AT605" s="233" t="s">
        <v>145</v>
      </c>
      <c r="AU605" s="233" t="s">
        <v>85</v>
      </c>
      <c r="AV605" s="15" t="s">
        <v>83</v>
      </c>
      <c r="AW605" s="15" t="s">
        <v>35</v>
      </c>
      <c r="AX605" s="15" t="s">
        <v>75</v>
      </c>
      <c r="AY605" s="233" t="s">
        <v>137</v>
      </c>
    </row>
    <row r="606" spans="2:51" s="13" customFormat="1" ht="11.25">
      <c r="B606" s="201"/>
      <c r="C606" s="202"/>
      <c r="D606" s="203" t="s">
        <v>145</v>
      </c>
      <c r="E606" s="204" t="s">
        <v>19</v>
      </c>
      <c r="F606" s="205" t="s">
        <v>3722</v>
      </c>
      <c r="G606" s="202"/>
      <c r="H606" s="206">
        <v>5.5</v>
      </c>
      <c r="I606" s="207"/>
      <c r="J606" s="202"/>
      <c r="K606" s="202"/>
      <c r="L606" s="208"/>
      <c r="M606" s="209"/>
      <c r="N606" s="210"/>
      <c r="O606" s="210"/>
      <c r="P606" s="210"/>
      <c r="Q606" s="210"/>
      <c r="R606" s="210"/>
      <c r="S606" s="210"/>
      <c r="T606" s="211"/>
      <c r="AT606" s="212" t="s">
        <v>145</v>
      </c>
      <c r="AU606" s="212" t="s">
        <v>85</v>
      </c>
      <c r="AV606" s="13" t="s">
        <v>85</v>
      </c>
      <c r="AW606" s="13" t="s">
        <v>35</v>
      </c>
      <c r="AX606" s="13" t="s">
        <v>75</v>
      </c>
      <c r="AY606" s="212" t="s">
        <v>137</v>
      </c>
    </row>
    <row r="607" spans="2:51" s="13" customFormat="1" ht="11.25">
      <c r="B607" s="201"/>
      <c r="C607" s="202"/>
      <c r="D607" s="203" t="s">
        <v>145</v>
      </c>
      <c r="E607" s="204" t="s">
        <v>19</v>
      </c>
      <c r="F607" s="205" t="s">
        <v>3723</v>
      </c>
      <c r="G607" s="202"/>
      <c r="H607" s="206">
        <v>10.72</v>
      </c>
      <c r="I607" s="207"/>
      <c r="J607" s="202"/>
      <c r="K607" s="202"/>
      <c r="L607" s="208"/>
      <c r="M607" s="209"/>
      <c r="N607" s="210"/>
      <c r="O607" s="210"/>
      <c r="P607" s="210"/>
      <c r="Q607" s="210"/>
      <c r="R607" s="210"/>
      <c r="S607" s="210"/>
      <c r="T607" s="211"/>
      <c r="AT607" s="212" t="s">
        <v>145</v>
      </c>
      <c r="AU607" s="212" t="s">
        <v>85</v>
      </c>
      <c r="AV607" s="13" t="s">
        <v>85</v>
      </c>
      <c r="AW607" s="13" t="s">
        <v>35</v>
      </c>
      <c r="AX607" s="13" t="s">
        <v>75</v>
      </c>
      <c r="AY607" s="212" t="s">
        <v>137</v>
      </c>
    </row>
    <row r="608" spans="2:51" s="14" customFormat="1" ht="11.25">
      <c r="B608" s="213"/>
      <c r="C608" s="214"/>
      <c r="D608" s="203" t="s">
        <v>145</v>
      </c>
      <c r="E608" s="215" t="s">
        <v>19</v>
      </c>
      <c r="F608" s="216" t="s">
        <v>147</v>
      </c>
      <c r="G608" s="214"/>
      <c r="H608" s="217">
        <v>16.22</v>
      </c>
      <c r="I608" s="218"/>
      <c r="J608" s="214"/>
      <c r="K608" s="214"/>
      <c r="L608" s="219"/>
      <c r="M608" s="220"/>
      <c r="N608" s="221"/>
      <c r="O608" s="221"/>
      <c r="P608" s="221"/>
      <c r="Q608" s="221"/>
      <c r="R608" s="221"/>
      <c r="S608" s="221"/>
      <c r="T608" s="222"/>
      <c r="AT608" s="223" t="s">
        <v>145</v>
      </c>
      <c r="AU608" s="223" t="s">
        <v>85</v>
      </c>
      <c r="AV608" s="14" t="s">
        <v>144</v>
      </c>
      <c r="AW608" s="14" t="s">
        <v>35</v>
      </c>
      <c r="AX608" s="14" t="s">
        <v>83</v>
      </c>
      <c r="AY608" s="223" t="s">
        <v>137</v>
      </c>
    </row>
    <row r="609" spans="1:65" s="2" customFormat="1" ht="16.5" customHeight="1">
      <c r="A609" s="35"/>
      <c r="B609" s="36"/>
      <c r="C609" s="234" t="s">
        <v>702</v>
      </c>
      <c r="D609" s="234" t="s">
        <v>218</v>
      </c>
      <c r="E609" s="235" t="s">
        <v>3729</v>
      </c>
      <c r="F609" s="236" t="s">
        <v>3730</v>
      </c>
      <c r="G609" s="237" t="s">
        <v>142</v>
      </c>
      <c r="H609" s="238">
        <v>0.779</v>
      </c>
      <c r="I609" s="239"/>
      <c r="J609" s="240">
        <f>ROUND(I609*H609,2)</f>
        <v>0</v>
      </c>
      <c r="K609" s="236" t="s">
        <v>143</v>
      </c>
      <c r="L609" s="241"/>
      <c r="M609" s="242" t="s">
        <v>19</v>
      </c>
      <c r="N609" s="243" t="s">
        <v>46</v>
      </c>
      <c r="O609" s="65"/>
      <c r="P609" s="197">
        <f>O609*H609</f>
        <v>0</v>
      </c>
      <c r="Q609" s="197">
        <v>0</v>
      </c>
      <c r="R609" s="197">
        <f>Q609*H609</f>
        <v>0</v>
      </c>
      <c r="S609" s="197">
        <v>0</v>
      </c>
      <c r="T609" s="198">
        <f>S609*H609</f>
        <v>0</v>
      </c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R609" s="199" t="s">
        <v>207</v>
      </c>
      <c r="AT609" s="199" t="s">
        <v>218</v>
      </c>
      <c r="AU609" s="199" t="s">
        <v>85</v>
      </c>
      <c r="AY609" s="18" t="s">
        <v>137</v>
      </c>
      <c r="BE609" s="200">
        <f>IF(N609="základní",J609,0)</f>
        <v>0</v>
      </c>
      <c r="BF609" s="200">
        <f>IF(N609="snížená",J609,0)</f>
        <v>0</v>
      </c>
      <c r="BG609" s="200">
        <f>IF(N609="zákl. přenesená",J609,0)</f>
        <v>0</v>
      </c>
      <c r="BH609" s="200">
        <f>IF(N609="sníž. přenesená",J609,0)</f>
        <v>0</v>
      </c>
      <c r="BI609" s="200">
        <f>IF(N609="nulová",J609,0)</f>
        <v>0</v>
      </c>
      <c r="BJ609" s="18" t="s">
        <v>83</v>
      </c>
      <c r="BK609" s="200">
        <f>ROUND(I609*H609,2)</f>
        <v>0</v>
      </c>
      <c r="BL609" s="18" t="s">
        <v>178</v>
      </c>
      <c r="BM609" s="199" t="s">
        <v>1106</v>
      </c>
    </row>
    <row r="610" spans="1:65" s="2" customFormat="1" ht="21.75" customHeight="1">
      <c r="A610" s="35"/>
      <c r="B610" s="36"/>
      <c r="C610" s="188" t="s">
        <v>1108</v>
      </c>
      <c r="D610" s="188" t="s">
        <v>139</v>
      </c>
      <c r="E610" s="189" t="s">
        <v>2418</v>
      </c>
      <c r="F610" s="190" t="s">
        <v>2419</v>
      </c>
      <c r="G610" s="191" t="s">
        <v>177</v>
      </c>
      <c r="H610" s="192">
        <v>1.548</v>
      </c>
      <c r="I610" s="193"/>
      <c r="J610" s="194">
        <f>ROUND(I610*H610,2)</f>
        <v>0</v>
      </c>
      <c r="K610" s="190" t="s">
        <v>143</v>
      </c>
      <c r="L610" s="40"/>
      <c r="M610" s="195" t="s">
        <v>19</v>
      </c>
      <c r="N610" s="196" t="s">
        <v>46</v>
      </c>
      <c r="O610" s="65"/>
      <c r="P610" s="197">
        <f>O610*H610</f>
        <v>0</v>
      </c>
      <c r="Q610" s="197">
        <v>0</v>
      </c>
      <c r="R610" s="197">
        <f>Q610*H610</f>
        <v>0</v>
      </c>
      <c r="S610" s="197">
        <v>0</v>
      </c>
      <c r="T610" s="198">
        <f>S610*H610</f>
        <v>0</v>
      </c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R610" s="199" t="s">
        <v>178</v>
      </c>
      <c r="AT610" s="199" t="s">
        <v>139</v>
      </c>
      <c r="AU610" s="199" t="s">
        <v>85</v>
      </c>
      <c r="AY610" s="18" t="s">
        <v>137</v>
      </c>
      <c r="BE610" s="200">
        <f>IF(N610="základní",J610,0)</f>
        <v>0</v>
      </c>
      <c r="BF610" s="200">
        <f>IF(N610="snížená",J610,0)</f>
        <v>0</v>
      </c>
      <c r="BG610" s="200">
        <f>IF(N610="zákl. přenesená",J610,0)</f>
        <v>0</v>
      </c>
      <c r="BH610" s="200">
        <f>IF(N610="sníž. přenesená",J610,0)</f>
        <v>0</v>
      </c>
      <c r="BI610" s="200">
        <f>IF(N610="nulová",J610,0)</f>
        <v>0</v>
      </c>
      <c r="BJ610" s="18" t="s">
        <v>83</v>
      </c>
      <c r="BK610" s="200">
        <f>ROUND(I610*H610,2)</f>
        <v>0</v>
      </c>
      <c r="BL610" s="18" t="s">
        <v>178</v>
      </c>
      <c r="BM610" s="199" t="s">
        <v>1112</v>
      </c>
    </row>
    <row r="611" spans="2:63" s="12" customFormat="1" ht="22.9" customHeight="1">
      <c r="B611" s="172"/>
      <c r="C611" s="173"/>
      <c r="D611" s="174" t="s">
        <v>74</v>
      </c>
      <c r="E611" s="186" t="s">
        <v>2421</v>
      </c>
      <c r="F611" s="186" t="s">
        <v>2422</v>
      </c>
      <c r="G611" s="173"/>
      <c r="H611" s="173"/>
      <c r="I611" s="176"/>
      <c r="J611" s="187">
        <f>BK611</f>
        <v>0</v>
      </c>
      <c r="K611" s="173"/>
      <c r="L611" s="178"/>
      <c r="M611" s="179"/>
      <c r="N611" s="180"/>
      <c r="O611" s="180"/>
      <c r="P611" s="181">
        <f>SUM(P612:P619)</f>
        <v>0</v>
      </c>
      <c r="Q611" s="180"/>
      <c r="R611" s="181">
        <f>SUM(R612:R619)</f>
        <v>0</v>
      </c>
      <c r="S611" s="180"/>
      <c r="T611" s="182">
        <f>SUM(T612:T619)</f>
        <v>0</v>
      </c>
      <c r="AR611" s="183" t="s">
        <v>83</v>
      </c>
      <c r="AT611" s="184" t="s">
        <v>74</v>
      </c>
      <c r="AU611" s="184" t="s">
        <v>83</v>
      </c>
      <c r="AY611" s="183" t="s">
        <v>137</v>
      </c>
      <c r="BK611" s="185">
        <f>SUM(BK612:BK619)</f>
        <v>0</v>
      </c>
    </row>
    <row r="612" spans="1:65" s="2" customFormat="1" ht="21.75" customHeight="1">
      <c r="A612" s="35"/>
      <c r="B612" s="36"/>
      <c r="C612" s="188" t="s">
        <v>708</v>
      </c>
      <c r="D612" s="188" t="s">
        <v>139</v>
      </c>
      <c r="E612" s="189" t="s">
        <v>3731</v>
      </c>
      <c r="F612" s="190" t="s">
        <v>3732</v>
      </c>
      <c r="G612" s="191" t="s">
        <v>216</v>
      </c>
      <c r="H612" s="192">
        <v>17.64</v>
      </c>
      <c r="I612" s="193"/>
      <c r="J612" s="194">
        <f>ROUND(I612*H612,2)</f>
        <v>0</v>
      </c>
      <c r="K612" s="190" t="s">
        <v>143</v>
      </c>
      <c r="L612" s="40"/>
      <c r="M612" s="195" t="s">
        <v>19</v>
      </c>
      <c r="N612" s="196" t="s">
        <v>46</v>
      </c>
      <c r="O612" s="65"/>
      <c r="P612" s="197">
        <f>O612*H612</f>
        <v>0</v>
      </c>
      <c r="Q612" s="197">
        <v>0</v>
      </c>
      <c r="R612" s="197">
        <f>Q612*H612</f>
        <v>0</v>
      </c>
      <c r="S612" s="197">
        <v>0</v>
      </c>
      <c r="T612" s="198">
        <f>S612*H612</f>
        <v>0</v>
      </c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R612" s="199" t="s">
        <v>144</v>
      </c>
      <c r="AT612" s="199" t="s">
        <v>139</v>
      </c>
      <c r="AU612" s="199" t="s">
        <v>85</v>
      </c>
      <c r="AY612" s="18" t="s">
        <v>137</v>
      </c>
      <c r="BE612" s="200">
        <f>IF(N612="základní",J612,0)</f>
        <v>0</v>
      </c>
      <c r="BF612" s="200">
        <f>IF(N612="snížená",J612,0)</f>
        <v>0</v>
      </c>
      <c r="BG612" s="200">
        <f>IF(N612="zákl. přenesená",J612,0)</f>
        <v>0</v>
      </c>
      <c r="BH612" s="200">
        <f>IF(N612="sníž. přenesená",J612,0)</f>
        <v>0</v>
      </c>
      <c r="BI612" s="200">
        <f>IF(N612="nulová",J612,0)</f>
        <v>0</v>
      </c>
      <c r="BJ612" s="18" t="s">
        <v>83</v>
      </c>
      <c r="BK612" s="200">
        <f>ROUND(I612*H612,2)</f>
        <v>0</v>
      </c>
      <c r="BL612" s="18" t="s">
        <v>144</v>
      </c>
      <c r="BM612" s="199" t="s">
        <v>1115</v>
      </c>
    </row>
    <row r="613" spans="2:51" s="15" customFormat="1" ht="11.25">
      <c r="B613" s="224"/>
      <c r="C613" s="225"/>
      <c r="D613" s="203" t="s">
        <v>145</v>
      </c>
      <c r="E613" s="226" t="s">
        <v>19</v>
      </c>
      <c r="F613" s="227" t="s">
        <v>3733</v>
      </c>
      <c r="G613" s="225"/>
      <c r="H613" s="226" t="s">
        <v>19</v>
      </c>
      <c r="I613" s="228"/>
      <c r="J613" s="225"/>
      <c r="K613" s="225"/>
      <c r="L613" s="229"/>
      <c r="M613" s="230"/>
      <c r="N613" s="231"/>
      <c r="O613" s="231"/>
      <c r="P613" s="231"/>
      <c r="Q613" s="231"/>
      <c r="R613" s="231"/>
      <c r="S613" s="231"/>
      <c r="T613" s="232"/>
      <c r="AT613" s="233" t="s">
        <v>145</v>
      </c>
      <c r="AU613" s="233" t="s">
        <v>85</v>
      </c>
      <c r="AV613" s="15" t="s">
        <v>83</v>
      </c>
      <c r="AW613" s="15" t="s">
        <v>35</v>
      </c>
      <c r="AX613" s="15" t="s">
        <v>75</v>
      </c>
      <c r="AY613" s="233" t="s">
        <v>137</v>
      </c>
    </row>
    <row r="614" spans="2:51" s="13" customFormat="1" ht="11.25">
      <c r="B614" s="201"/>
      <c r="C614" s="202"/>
      <c r="D614" s="203" t="s">
        <v>145</v>
      </c>
      <c r="E614" s="204" t="s">
        <v>19</v>
      </c>
      <c r="F614" s="205" t="s">
        <v>3734</v>
      </c>
      <c r="G614" s="202"/>
      <c r="H614" s="206">
        <v>7.56</v>
      </c>
      <c r="I614" s="207"/>
      <c r="J614" s="202"/>
      <c r="K614" s="202"/>
      <c r="L614" s="208"/>
      <c r="M614" s="209"/>
      <c r="N614" s="210"/>
      <c r="O614" s="210"/>
      <c r="P614" s="210"/>
      <c r="Q614" s="210"/>
      <c r="R614" s="210"/>
      <c r="S614" s="210"/>
      <c r="T614" s="211"/>
      <c r="AT614" s="212" t="s">
        <v>145</v>
      </c>
      <c r="AU614" s="212" t="s">
        <v>85</v>
      </c>
      <c r="AV614" s="13" t="s">
        <v>85</v>
      </c>
      <c r="AW614" s="13" t="s">
        <v>35</v>
      </c>
      <c r="AX614" s="13" t="s">
        <v>75</v>
      </c>
      <c r="AY614" s="212" t="s">
        <v>137</v>
      </c>
    </row>
    <row r="615" spans="2:51" s="15" customFormat="1" ht="11.25">
      <c r="B615" s="224"/>
      <c r="C615" s="225"/>
      <c r="D615" s="203" t="s">
        <v>145</v>
      </c>
      <c r="E615" s="226" t="s">
        <v>19</v>
      </c>
      <c r="F615" s="227" t="s">
        <v>3735</v>
      </c>
      <c r="G615" s="225"/>
      <c r="H615" s="226" t="s">
        <v>19</v>
      </c>
      <c r="I615" s="228"/>
      <c r="J615" s="225"/>
      <c r="K615" s="225"/>
      <c r="L615" s="229"/>
      <c r="M615" s="230"/>
      <c r="N615" s="231"/>
      <c r="O615" s="231"/>
      <c r="P615" s="231"/>
      <c r="Q615" s="231"/>
      <c r="R615" s="231"/>
      <c r="S615" s="231"/>
      <c r="T615" s="232"/>
      <c r="AT615" s="233" t="s">
        <v>145</v>
      </c>
      <c r="AU615" s="233" t="s">
        <v>85</v>
      </c>
      <c r="AV615" s="15" t="s">
        <v>83</v>
      </c>
      <c r="AW615" s="15" t="s">
        <v>35</v>
      </c>
      <c r="AX615" s="15" t="s">
        <v>75</v>
      </c>
      <c r="AY615" s="233" t="s">
        <v>137</v>
      </c>
    </row>
    <row r="616" spans="2:51" s="13" customFormat="1" ht="11.25">
      <c r="B616" s="201"/>
      <c r="C616" s="202"/>
      <c r="D616" s="203" t="s">
        <v>145</v>
      </c>
      <c r="E616" s="204" t="s">
        <v>19</v>
      </c>
      <c r="F616" s="205" t="s">
        <v>3736</v>
      </c>
      <c r="G616" s="202"/>
      <c r="H616" s="206">
        <v>10.08</v>
      </c>
      <c r="I616" s="207"/>
      <c r="J616" s="202"/>
      <c r="K616" s="202"/>
      <c r="L616" s="208"/>
      <c r="M616" s="209"/>
      <c r="N616" s="210"/>
      <c r="O616" s="210"/>
      <c r="P616" s="210"/>
      <c r="Q616" s="210"/>
      <c r="R616" s="210"/>
      <c r="S616" s="210"/>
      <c r="T616" s="211"/>
      <c r="AT616" s="212" t="s">
        <v>145</v>
      </c>
      <c r="AU616" s="212" t="s">
        <v>85</v>
      </c>
      <c r="AV616" s="13" t="s">
        <v>85</v>
      </c>
      <c r="AW616" s="13" t="s">
        <v>35</v>
      </c>
      <c r="AX616" s="13" t="s">
        <v>75</v>
      </c>
      <c r="AY616" s="212" t="s">
        <v>137</v>
      </c>
    </row>
    <row r="617" spans="2:51" s="14" customFormat="1" ht="11.25">
      <c r="B617" s="213"/>
      <c r="C617" s="214"/>
      <c r="D617" s="203" t="s">
        <v>145</v>
      </c>
      <c r="E617" s="215" t="s">
        <v>19</v>
      </c>
      <c r="F617" s="216" t="s">
        <v>147</v>
      </c>
      <c r="G617" s="214"/>
      <c r="H617" s="217">
        <v>17.64</v>
      </c>
      <c r="I617" s="218"/>
      <c r="J617" s="214"/>
      <c r="K617" s="214"/>
      <c r="L617" s="219"/>
      <c r="M617" s="220"/>
      <c r="N617" s="221"/>
      <c r="O617" s="221"/>
      <c r="P617" s="221"/>
      <c r="Q617" s="221"/>
      <c r="R617" s="221"/>
      <c r="S617" s="221"/>
      <c r="T617" s="222"/>
      <c r="AT617" s="223" t="s">
        <v>145</v>
      </c>
      <c r="AU617" s="223" t="s">
        <v>85</v>
      </c>
      <c r="AV617" s="14" t="s">
        <v>144</v>
      </c>
      <c r="AW617" s="14" t="s">
        <v>35</v>
      </c>
      <c r="AX617" s="14" t="s">
        <v>83</v>
      </c>
      <c r="AY617" s="223" t="s">
        <v>137</v>
      </c>
    </row>
    <row r="618" spans="1:65" s="2" customFormat="1" ht="16.5" customHeight="1">
      <c r="A618" s="35"/>
      <c r="B618" s="36"/>
      <c r="C618" s="234" t="s">
        <v>1116</v>
      </c>
      <c r="D618" s="234" t="s">
        <v>218</v>
      </c>
      <c r="E618" s="235" t="s">
        <v>3737</v>
      </c>
      <c r="F618" s="236" t="s">
        <v>3738</v>
      </c>
      <c r="G618" s="237" t="s">
        <v>273</v>
      </c>
      <c r="H618" s="238">
        <v>1</v>
      </c>
      <c r="I618" s="239"/>
      <c r="J618" s="240">
        <f>ROUND(I618*H618,2)</f>
        <v>0</v>
      </c>
      <c r="K618" s="236" t="s">
        <v>19</v>
      </c>
      <c r="L618" s="241"/>
      <c r="M618" s="242" t="s">
        <v>19</v>
      </c>
      <c r="N618" s="243" t="s">
        <v>46</v>
      </c>
      <c r="O618" s="65"/>
      <c r="P618" s="197">
        <f>O618*H618</f>
        <v>0</v>
      </c>
      <c r="Q618" s="197">
        <v>0</v>
      </c>
      <c r="R618" s="197">
        <f>Q618*H618</f>
        <v>0</v>
      </c>
      <c r="S618" s="197">
        <v>0</v>
      </c>
      <c r="T618" s="198">
        <f>S618*H618</f>
        <v>0</v>
      </c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R618" s="199" t="s">
        <v>158</v>
      </c>
      <c r="AT618" s="199" t="s">
        <v>218</v>
      </c>
      <c r="AU618" s="199" t="s">
        <v>85</v>
      </c>
      <c r="AY618" s="18" t="s">
        <v>137</v>
      </c>
      <c r="BE618" s="200">
        <f>IF(N618="základní",J618,0)</f>
        <v>0</v>
      </c>
      <c r="BF618" s="200">
        <f>IF(N618="snížená",J618,0)</f>
        <v>0</v>
      </c>
      <c r="BG618" s="200">
        <f>IF(N618="zákl. přenesená",J618,0)</f>
        <v>0</v>
      </c>
      <c r="BH618" s="200">
        <f>IF(N618="sníž. přenesená",J618,0)</f>
        <v>0</v>
      </c>
      <c r="BI618" s="200">
        <f>IF(N618="nulová",J618,0)</f>
        <v>0</v>
      </c>
      <c r="BJ618" s="18" t="s">
        <v>83</v>
      </c>
      <c r="BK618" s="200">
        <f>ROUND(I618*H618,2)</f>
        <v>0</v>
      </c>
      <c r="BL618" s="18" t="s">
        <v>144</v>
      </c>
      <c r="BM618" s="199" t="s">
        <v>1119</v>
      </c>
    </row>
    <row r="619" spans="1:65" s="2" customFormat="1" ht="16.5" customHeight="1">
      <c r="A619" s="35"/>
      <c r="B619" s="36"/>
      <c r="C619" s="234" t="s">
        <v>716</v>
      </c>
      <c r="D619" s="234" t="s">
        <v>218</v>
      </c>
      <c r="E619" s="235" t="s">
        <v>3739</v>
      </c>
      <c r="F619" s="236" t="s">
        <v>3740</v>
      </c>
      <c r="G619" s="237" t="s">
        <v>273</v>
      </c>
      <c r="H619" s="238">
        <v>2</v>
      </c>
      <c r="I619" s="239"/>
      <c r="J619" s="240">
        <f>ROUND(I619*H619,2)</f>
        <v>0</v>
      </c>
      <c r="K619" s="236" t="s">
        <v>19</v>
      </c>
      <c r="L619" s="241"/>
      <c r="M619" s="242" t="s">
        <v>19</v>
      </c>
      <c r="N619" s="243" t="s">
        <v>46</v>
      </c>
      <c r="O619" s="65"/>
      <c r="P619" s="197">
        <f>O619*H619</f>
        <v>0</v>
      </c>
      <c r="Q619" s="197">
        <v>0</v>
      </c>
      <c r="R619" s="197">
        <f>Q619*H619</f>
        <v>0</v>
      </c>
      <c r="S619" s="197">
        <v>0</v>
      </c>
      <c r="T619" s="198">
        <f>S619*H619</f>
        <v>0</v>
      </c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R619" s="199" t="s">
        <v>158</v>
      </c>
      <c r="AT619" s="199" t="s">
        <v>218</v>
      </c>
      <c r="AU619" s="199" t="s">
        <v>85</v>
      </c>
      <c r="AY619" s="18" t="s">
        <v>137</v>
      </c>
      <c r="BE619" s="200">
        <f>IF(N619="základní",J619,0)</f>
        <v>0</v>
      </c>
      <c r="BF619" s="200">
        <f>IF(N619="snížená",J619,0)</f>
        <v>0</v>
      </c>
      <c r="BG619" s="200">
        <f>IF(N619="zákl. přenesená",J619,0)</f>
        <v>0</v>
      </c>
      <c r="BH619" s="200">
        <f>IF(N619="sníž. přenesená",J619,0)</f>
        <v>0</v>
      </c>
      <c r="BI619" s="200">
        <f>IF(N619="nulová",J619,0)</f>
        <v>0</v>
      </c>
      <c r="BJ619" s="18" t="s">
        <v>83</v>
      </c>
      <c r="BK619" s="200">
        <f>ROUND(I619*H619,2)</f>
        <v>0</v>
      </c>
      <c r="BL619" s="18" t="s">
        <v>144</v>
      </c>
      <c r="BM619" s="199" t="s">
        <v>1122</v>
      </c>
    </row>
    <row r="620" spans="2:63" s="12" customFormat="1" ht="22.9" customHeight="1">
      <c r="B620" s="172"/>
      <c r="C620" s="173"/>
      <c r="D620" s="174" t="s">
        <v>74</v>
      </c>
      <c r="E620" s="186" t="s">
        <v>3741</v>
      </c>
      <c r="F620" s="186" t="s">
        <v>3742</v>
      </c>
      <c r="G620" s="173"/>
      <c r="H620" s="173"/>
      <c r="I620" s="176"/>
      <c r="J620" s="187">
        <f>BK620</f>
        <v>0</v>
      </c>
      <c r="K620" s="173"/>
      <c r="L620" s="178"/>
      <c r="M620" s="179"/>
      <c r="N620" s="180"/>
      <c r="O620" s="180"/>
      <c r="P620" s="181">
        <f>SUM(P621:P645)</f>
        <v>0</v>
      </c>
      <c r="Q620" s="180"/>
      <c r="R620" s="181">
        <f>SUM(R621:R645)</f>
        <v>0</v>
      </c>
      <c r="S620" s="180"/>
      <c r="T620" s="182">
        <f>SUM(T621:T645)</f>
        <v>0</v>
      </c>
      <c r="AR620" s="183" t="s">
        <v>85</v>
      </c>
      <c r="AT620" s="184" t="s">
        <v>74</v>
      </c>
      <c r="AU620" s="184" t="s">
        <v>83</v>
      </c>
      <c r="AY620" s="183" t="s">
        <v>137</v>
      </c>
      <c r="BK620" s="185">
        <f>SUM(BK621:BK645)</f>
        <v>0</v>
      </c>
    </row>
    <row r="621" spans="1:65" s="2" customFormat="1" ht="16.5" customHeight="1">
      <c r="A621" s="35"/>
      <c r="B621" s="36"/>
      <c r="C621" s="188" t="s">
        <v>1130</v>
      </c>
      <c r="D621" s="188" t="s">
        <v>139</v>
      </c>
      <c r="E621" s="189" t="s">
        <v>3743</v>
      </c>
      <c r="F621" s="190" t="s">
        <v>3744</v>
      </c>
      <c r="G621" s="191" t="s">
        <v>224</v>
      </c>
      <c r="H621" s="192">
        <v>32.5</v>
      </c>
      <c r="I621" s="193"/>
      <c r="J621" s="194">
        <f>ROUND(I621*H621,2)</f>
        <v>0</v>
      </c>
      <c r="K621" s="190" t="s">
        <v>143</v>
      </c>
      <c r="L621" s="40"/>
      <c r="M621" s="195" t="s">
        <v>19</v>
      </c>
      <c r="N621" s="196" t="s">
        <v>46</v>
      </c>
      <c r="O621" s="65"/>
      <c r="P621" s="197">
        <f>O621*H621</f>
        <v>0</v>
      </c>
      <c r="Q621" s="197">
        <v>0</v>
      </c>
      <c r="R621" s="197">
        <f>Q621*H621</f>
        <v>0</v>
      </c>
      <c r="S621" s="197">
        <v>0</v>
      </c>
      <c r="T621" s="198">
        <f>S621*H621</f>
        <v>0</v>
      </c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R621" s="199" t="s">
        <v>178</v>
      </c>
      <c r="AT621" s="199" t="s">
        <v>139</v>
      </c>
      <c r="AU621" s="199" t="s">
        <v>85</v>
      </c>
      <c r="AY621" s="18" t="s">
        <v>137</v>
      </c>
      <c r="BE621" s="200">
        <f>IF(N621="základní",J621,0)</f>
        <v>0</v>
      </c>
      <c r="BF621" s="200">
        <f>IF(N621="snížená",J621,0)</f>
        <v>0</v>
      </c>
      <c r="BG621" s="200">
        <f>IF(N621="zákl. přenesená",J621,0)</f>
        <v>0</v>
      </c>
      <c r="BH621" s="200">
        <f>IF(N621="sníž. přenesená",J621,0)</f>
        <v>0</v>
      </c>
      <c r="BI621" s="200">
        <f>IF(N621="nulová",J621,0)</f>
        <v>0</v>
      </c>
      <c r="BJ621" s="18" t="s">
        <v>83</v>
      </c>
      <c r="BK621" s="200">
        <f>ROUND(I621*H621,2)</f>
        <v>0</v>
      </c>
      <c r="BL621" s="18" t="s">
        <v>178</v>
      </c>
      <c r="BM621" s="199" t="s">
        <v>1133</v>
      </c>
    </row>
    <row r="622" spans="2:51" s="15" customFormat="1" ht="11.25">
      <c r="B622" s="224"/>
      <c r="C622" s="225"/>
      <c r="D622" s="203" t="s">
        <v>145</v>
      </c>
      <c r="E622" s="226" t="s">
        <v>19</v>
      </c>
      <c r="F622" s="227" t="s">
        <v>3745</v>
      </c>
      <c r="G622" s="225"/>
      <c r="H622" s="226" t="s">
        <v>19</v>
      </c>
      <c r="I622" s="228"/>
      <c r="J622" s="225"/>
      <c r="K622" s="225"/>
      <c r="L622" s="229"/>
      <c r="M622" s="230"/>
      <c r="N622" s="231"/>
      <c r="O622" s="231"/>
      <c r="P622" s="231"/>
      <c r="Q622" s="231"/>
      <c r="R622" s="231"/>
      <c r="S622" s="231"/>
      <c r="T622" s="232"/>
      <c r="AT622" s="233" t="s">
        <v>145</v>
      </c>
      <c r="AU622" s="233" t="s">
        <v>85</v>
      </c>
      <c r="AV622" s="15" t="s">
        <v>83</v>
      </c>
      <c r="AW622" s="15" t="s">
        <v>35</v>
      </c>
      <c r="AX622" s="15" t="s">
        <v>75</v>
      </c>
      <c r="AY622" s="233" t="s">
        <v>137</v>
      </c>
    </row>
    <row r="623" spans="2:51" s="13" customFormat="1" ht="11.25">
      <c r="B623" s="201"/>
      <c r="C623" s="202"/>
      <c r="D623" s="203" t="s">
        <v>145</v>
      </c>
      <c r="E623" s="204" t="s">
        <v>19</v>
      </c>
      <c r="F623" s="205" t="s">
        <v>3746</v>
      </c>
      <c r="G623" s="202"/>
      <c r="H623" s="206">
        <v>9.5</v>
      </c>
      <c r="I623" s="207"/>
      <c r="J623" s="202"/>
      <c r="K623" s="202"/>
      <c r="L623" s="208"/>
      <c r="M623" s="209"/>
      <c r="N623" s="210"/>
      <c r="O623" s="210"/>
      <c r="P623" s="210"/>
      <c r="Q623" s="210"/>
      <c r="R623" s="210"/>
      <c r="S623" s="210"/>
      <c r="T623" s="211"/>
      <c r="AT623" s="212" t="s">
        <v>145</v>
      </c>
      <c r="AU623" s="212" t="s">
        <v>85</v>
      </c>
      <c r="AV623" s="13" t="s">
        <v>85</v>
      </c>
      <c r="AW623" s="13" t="s">
        <v>35</v>
      </c>
      <c r="AX623" s="13" t="s">
        <v>75</v>
      </c>
      <c r="AY623" s="212" t="s">
        <v>137</v>
      </c>
    </row>
    <row r="624" spans="2:51" s="15" customFormat="1" ht="11.25">
      <c r="B624" s="224"/>
      <c r="C624" s="225"/>
      <c r="D624" s="203" t="s">
        <v>145</v>
      </c>
      <c r="E624" s="226" t="s">
        <v>19</v>
      </c>
      <c r="F624" s="227" t="s">
        <v>3747</v>
      </c>
      <c r="G624" s="225"/>
      <c r="H624" s="226" t="s">
        <v>19</v>
      </c>
      <c r="I624" s="228"/>
      <c r="J624" s="225"/>
      <c r="K624" s="225"/>
      <c r="L624" s="229"/>
      <c r="M624" s="230"/>
      <c r="N624" s="231"/>
      <c r="O624" s="231"/>
      <c r="P624" s="231"/>
      <c r="Q624" s="231"/>
      <c r="R624" s="231"/>
      <c r="S624" s="231"/>
      <c r="T624" s="232"/>
      <c r="AT624" s="233" t="s">
        <v>145</v>
      </c>
      <c r="AU624" s="233" t="s">
        <v>85</v>
      </c>
      <c r="AV624" s="15" t="s">
        <v>83</v>
      </c>
      <c r="AW624" s="15" t="s">
        <v>35</v>
      </c>
      <c r="AX624" s="15" t="s">
        <v>75</v>
      </c>
      <c r="AY624" s="233" t="s">
        <v>137</v>
      </c>
    </row>
    <row r="625" spans="2:51" s="13" customFormat="1" ht="11.25">
      <c r="B625" s="201"/>
      <c r="C625" s="202"/>
      <c r="D625" s="203" t="s">
        <v>145</v>
      </c>
      <c r="E625" s="204" t="s">
        <v>19</v>
      </c>
      <c r="F625" s="205" t="s">
        <v>3748</v>
      </c>
      <c r="G625" s="202"/>
      <c r="H625" s="206">
        <v>23</v>
      </c>
      <c r="I625" s="207"/>
      <c r="J625" s="202"/>
      <c r="K625" s="202"/>
      <c r="L625" s="208"/>
      <c r="M625" s="209"/>
      <c r="N625" s="210"/>
      <c r="O625" s="210"/>
      <c r="P625" s="210"/>
      <c r="Q625" s="210"/>
      <c r="R625" s="210"/>
      <c r="S625" s="210"/>
      <c r="T625" s="211"/>
      <c r="AT625" s="212" t="s">
        <v>145</v>
      </c>
      <c r="AU625" s="212" t="s">
        <v>85</v>
      </c>
      <c r="AV625" s="13" t="s">
        <v>85</v>
      </c>
      <c r="AW625" s="13" t="s">
        <v>35</v>
      </c>
      <c r="AX625" s="13" t="s">
        <v>75</v>
      </c>
      <c r="AY625" s="212" t="s">
        <v>137</v>
      </c>
    </row>
    <row r="626" spans="2:51" s="14" customFormat="1" ht="11.25">
      <c r="B626" s="213"/>
      <c r="C626" s="214"/>
      <c r="D626" s="203" t="s">
        <v>145</v>
      </c>
      <c r="E626" s="215" t="s">
        <v>19</v>
      </c>
      <c r="F626" s="216" t="s">
        <v>147</v>
      </c>
      <c r="G626" s="214"/>
      <c r="H626" s="217">
        <v>32.5</v>
      </c>
      <c r="I626" s="218"/>
      <c r="J626" s="214"/>
      <c r="K626" s="214"/>
      <c r="L626" s="219"/>
      <c r="M626" s="220"/>
      <c r="N626" s="221"/>
      <c r="O626" s="221"/>
      <c r="P626" s="221"/>
      <c r="Q626" s="221"/>
      <c r="R626" s="221"/>
      <c r="S626" s="221"/>
      <c r="T626" s="222"/>
      <c r="AT626" s="223" t="s">
        <v>145</v>
      </c>
      <c r="AU626" s="223" t="s">
        <v>85</v>
      </c>
      <c r="AV626" s="14" t="s">
        <v>144</v>
      </c>
      <c r="AW626" s="14" t="s">
        <v>35</v>
      </c>
      <c r="AX626" s="14" t="s">
        <v>83</v>
      </c>
      <c r="AY626" s="223" t="s">
        <v>137</v>
      </c>
    </row>
    <row r="627" spans="1:65" s="2" customFormat="1" ht="21.75" customHeight="1">
      <c r="A627" s="35"/>
      <c r="B627" s="36"/>
      <c r="C627" s="188" t="s">
        <v>721</v>
      </c>
      <c r="D627" s="188" t="s">
        <v>139</v>
      </c>
      <c r="E627" s="189" t="s">
        <v>3749</v>
      </c>
      <c r="F627" s="190" t="s">
        <v>3750</v>
      </c>
      <c r="G627" s="191" t="s">
        <v>216</v>
      </c>
      <c r="H627" s="192">
        <v>9.3</v>
      </c>
      <c r="I627" s="193"/>
      <c r="J627" s="194">
        <f>ROUND(I627*H627,2)</f>
        <v>0</v>
      </c>
      <c r="K627" s="190" t="s">
        <v>143</v>
      </c>
      <c r="L627" s="40"/>
      <c r="M627" s="195" t="s">
        <v>19</v>
      </c>
      <c r="N627" s="196" t="s">
        <v>46</v>
      </c>
      <c r="O627" s="65"/>
      <c r="P627" s="197">
        <f>O627*H627</f>
        <v>0</v>
      </c>
      <c r="Q627" s="197">
        <v>0</v>
      </c>
      <c r="R627" s="197">
        <f>Q627*H627</f>
        <v>0</v>
      </c>
      <c r="S627" s="197">
        <v>0</v>
      </c>
      <c r="T627" s="198">
        <f>S627*H627</f>
        <v>0</v>
      </c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R627" s="199" t="s">
        <v>178</v>
      </c>
      <c r="AT627" s="199" t="s">
        <v>139</v>
      </c>
      <c r="AU627" s="199" t="s">
        <v>85</v>
      </c>
      <c r="AY627" s="18" t="s">
        <v>137</v>
      </c>
      <c r="BE627" s="200">
        <f>IF(N627="základní",J627,0)</f>
        <v>0</v>
      </c>
      <c r="BF627" s="200">
        <f>IF(N627="snížená",J627,0)</f>
        <v>0</v>
      </c>
      <c r="BG627" s="200">
        <f>IF(N627="zákl. přenesená",J627,0)</f>
        <v>0</v>
      </c>
      <c r="BH627" s="200">
        <f>IF(N627="sníž. přenesená",J627,0)</f>
        <v>0</v>
      </c>
      <c r="BI627" s="200">
        <f>IF(N627="nulová",J627,0)</f>
        <v>0</v>
      </c>
      <c r="BJ627" s="18" t="s">
        <v>83</v>
      </c>
      <c r="BK627" s="200">
        <f>ROUND(I627*H627,2)</f>
        <v>0</v>
      </c>
      <c r="BL627" s="18" t="s">
        <v>178</v>
      </c>
      <c r="BM627" s="199" t="s">
        <v>1136</v>
      </c>
    </row>
    <row r="628" spans="2:51" s="15" customFormat="1" ht="11.25">
      <c r="B628" s="224"/>
      <c r="C628" s="225"/>
      <c r="D628" s="203" t="s">
        <v>145</v>
      </c>
      <c r="E628" s="226" t="s">
        <v>19</v>
      </c>
      <c r="F628" s="227" t="s">
        <v>3745</v>
      </c>
      <c r="G628" s="225"/>
      <c r="H628" s="226" t="s">
        <v>19</v>
      </c>
      <c r="I628" s="228"/>
      <c r="J628" s="225"/>
      <c r="K628" s="225"/>
      <c r="L628" s="229"/>
      <c r="M628" s="230"/>
      <c r="N628" s="231"/>
      <c r="O628" s="231"/>
      <c r="P628" s="231"/>
      <c r="Q628" s="231"/>
      <c r="R628" s="231"/>
      <c r="S628" s="231"/>
      <c r="T628" s="232"/>
      <c r="AT628" s="233" t="s">
        <v>145</v>
      </c>
      <c r="AU628" s="233" t="s">
        <v>85</v>
      </c>
      <c r="AV628" s="15" t="s">
        <v>83</v>
      </c>
      <c r="AW628" s="15" t="s">
        <v>35</v>
      </c>
      <c r="AX628" s="15" t="s">
        <v>75</v>
      </c>
      <c r="AY628" s="233" t="s">
        <v>137</v>
      </c>
    </row>
    <row r="629" spans="2:51" s="13" customFormat="1" ht="11.25">
      <c r="B629" s="201"/>
      <c r="C629" s="202"/>
      <c r="D629" s="203" t="s">
        <v>145</v>
      </c>
      <c r="E629" s="204" t="s">
        <v>19</v>
      </c>
      <c r="F629" s="205" t="s">
        <v>1055</v>
      </c>
      <c r="G629" s="202"/>
      <c r="H629" s="206">
        <v>6.3</v>
      </c>
      <c r="I629" s="207"/>
      <c r="J629" s="202"/>
      <c r="K629" s="202"/>
      <c r="L629" s="208"/>
      <c r="M629" s="209"/>
      <c r="N629" s="210"/>
      <c r="O629" s="210"/>
      <c r="P629" s="210"/>
      <c r="Q629" s="210"/>
      <c r="R629" s="210"/>
      <c r="S629" s="210"/>
      <c r="T629" s="211"/>
      <c r="AT629" s="212" t="s">
        <v>145</v>
      </c>
      <c r="AU629" s="212" t="s">
        <v>85</v>
      </c>
      <c r="AV629" s="13" t="s">
        <v>85</v>
      </c>
      <c r="AW629" s="13" t="s">
        <v>35</v>
      </c>
      <c r="AX629" s="13" t="s">
        <v>75</v>
      </c>
      <c r="AY629" s="212" t="s">
        <v>137</v>
      </c>
    </row>
    <row r="630" spans="2:51" s="15" customFormat="1" ht="11.25">
      <c r="B630" s="224"/>
      <c r="C630" s="225"/>
      <c r="D630" s="203" t="s">
        <v>145</v>
      </c>
      <c r="E630" s="226" t="s">
        <v>19</v>
      </c>
      <c r="F630" s="227" t="s">
        <v>3751</v>
      </c>
      <c r="G630" s="225"/>
      <c r="H630" s="226" t="s">
        <v>19</v>
      </c>
      <c r="I630" s="228"/>
      <c r="J630" s="225"/>
      <c r="K630" s="225"/>
      <c r="L630" s="229"/>
      <c r="M630" s="230"/>
      <c r="N630" s="231"/>
      <c r="O630" s="231"/>
      <c r="P630" s="231"/>
      <c r="Q630" s="231"/>
      <c r="R630" s="231"/>
      <c r="S630" s="231"/>
      <c r="T630" s="232"/>
      <c r="AT630" s="233" t="s">
        <v>145</v>
      </c>
      <c r="AU630" s="233" t="s">
        <v>85</v>
      </c>
      <c r="AV630" s="15" t="s">
        <v>83</v>
      </c>
      <c r="AW630" s="15" t="s">
        <v>35</v>
      </c>
      <c r="AX630" s="15" t="s">
        <v>75</v>
      </c>
      <c r="AY630" s="233" t="s">
        <v>137</v>
      </c>
    </row>
    <row r="631" spans="2:51" s="13" customFormat="1" ht="11.25">
      <c r="B631" s="201"/>
      <c r="C631" s="202"/>
      <c r="D631" s="203" t="s">
        <v>145</v>
      </c>
      <c r="E631" s="204" t="s">
        <v>19</v>
      </c>
      <c r="F631" s="205" t="s">
        <v>1273</v>
      </c>
      <c r="G631" s="202"/>
      <c r="H631" s="206">
        <v>3</v>
      </c>
      <c r="I631" s="207"/>
      <c r="J631" s="202"/>
      <c r="K631" s="202"/>
      <c r="L631" s="208"/>
      <c r="M631" s="209"/>
      <c r="N631" s="210"/>
      <c r="O631" s="210"/>
      <c r="P631" s="210"/>
      <c r="Q631" s="210"/>
      <c r="R631" s="210"/>
      <c r="S631" s="210"/>
      <c r="T631" s="211"/>
      <c r="AT631" s="212" t="s">
        <v>145</v>
      </c>
      <c r="AU631" s="212" t="s">
        <v>85</v>
      </c>
      <c r="AV631" s="13" t="s">
        <v>85</v>
      </c>
      <c r="AW631" s="13" t="s">
        <v>35</v>
      </c>
      <c r="AX631" s="13" t="s">
        <v>75</v>
      </c>
      <c r="AY631" s="212" t="s">
        <v>137</v>
      </c>
    </row>
    <row r="632" spans="2:51" s="14" customFormat="1" ht="11.25">
      <c r="B632" s="213"/>
      <c r="C632" s="214"/>
      <c r="D632" s="203" t="s">
        <v>145</v>
      </c>
      <c r="E632" s="215" t="s">
        <v>19</v>
      </c>
      <c r="F632" s="216" t="s">
        <v>147</v>
      </c>
      <c r="G632" s="214"/>
      <c r="H632" s="217">
        <v>9.3</v>
      </c>
      <c r="I632" s="218"/>
      <c r="J632" s="214"/>
      <c r="K632" s="214"/>
      <c r="L632" s="219"/>
      <c r="M632" s="220"/>
      <c r="N632" s="221"/>
      <c r="O632" s="221"/>
      <c r="P632" s="221"/>
      <c r="Q632" s="221"/>
      <c r="R632" s="221"/>
      <c r="S632" s="221"/>
      <c r="T632" s="222"/>
      <c r="AT632" s="223" t="s">
        <v>145</v>
      </c>
      <c r="AU632" s="223" t="s">
        <v>85</v>
      </c>
      <c r="AV632" s="14" t="s">
        <v>144</v>
      </c>
      <c r="AW632" s="14" t="s">
        <v>35</v>
      </c>
      <c r="AX632" s="14" t="s">
        <v>83</v>
      </c>
      <c r="AY632" s="223" t="s">
        <v>137</v>
      </c>
    </row>
    <row r="633" spans="1:65" s="2" customFormat="1" ht="16.5" customHeight="1">
      <c r="A633" s="35"/>
      <c r="B633" s="36"/>
      <c r="C633" s="234" t="s">
        <v>1139</v>
      </c>
      <c r="D633" s="234" t="s">
        <v>218</v>
      </c>
      <c r="E633" s="235" t="s">
        <v>3752</v>
      </c>
      <c r="F633" s="236" t="s">
        <v>3753</v>
      </c>
      <c r="G633" s="237" t="s">
        <v>216</v>
      </c>
      <c r="H633" s="238">
        <v>13.805</v>
      </c>
      <c r="I633" s="239"/>
      <c r="J633" s="240">
        <f aca="true" t="shared" si="40" ref="J633:J638">ROUND(I633*H633,2)</f>
        <v>0</v>
      </c>
      <c r="K633" s="236" t="s">
        <v>143</v>
      </c>
      <c r="L633" s="241"/>
      <c r="M633" s="242" t="s">
        <v>19</v>
      </c>
      <c r="N633" s="243" t="s">
        <v>46</v>
      </c>
      <c r="O633" s="65"/>
      <c r="P633" s="197">
        <f aca="true" t="shared" si="41" ref="P633:P638">O633*H633</f>
        <v>0</v>
      </c>
      <c r="Q633" s="197">
        <v>0</v>
      </c>
      <c r="R633" s="197">
        <f aca="true" t="shared" si="42" ref="R633:R638">Q633*H633</f>
        <v>0</v>
      </c>
      <c r="S633" s="197">
        <v>0</v>
      </c>
      <c r="T633" s="198">
        <f aca="true" t="shared" si="43" ref="T633:T638">S633*H633</f>
        <v>0</v>
      </c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R633" s="199" t="s">
        <v>207</v>
      </c>
      <c r="AT633" s="199" t="s">
        <v>218</v>
      </c>
      <c r="AU633" s="199" t="s">
        <v>85</v>
      </c>
      <c r="AY633" s="18" t="s">
        <v>137</v>
      </c>
      <c r="BE633" s="200">
        <f aca="true" t="shared" si="44" ref="BE633:BE638">IF(N633="základní",J633,0)</f>
        <v>0</v>
      </c>
      <c r="BF633" s="200">
        <f aca="true" t="shared" si="45" ref="BF633:BF638">IF(N633="snížená",J633,0)</f>
        <v>0</v>
      </c>
      <c r="BG633" s="200">
        <f aca="true" t="shared" si="46" ref="BG633:BG638">IF(N633="zákl. přenesená",J633,0)</f>
        <v>0</v>
      </c>
      <c r="BH633" s="200">
        <f aca="true" t="shared" si="47" ref="BH633:BH638">IF(N633="sníž. přenesená",J633,0)</f>
        <v>0</v>
      </c>
      <c r="BI633" s="200">
        <f aca="true" t="shared" si="48" ref="BI633:BI638">IF(N633="nulová",J633,0)</f>
        <v>0</v>
      </c>
      <c r="BJ633" s="18" t="s">
        <v>83</v>
      </c>
      <c r="BK633" s="200">
        <f aca="true" t="shared" si="49" ref="BK633:BK638">ROUND(I633*H633,2)</f>
        <v>0</v>
      </c>
      <c r="BL633" s="18" t="s">
        <v>178</v>
      </c>
      <c r="BM633" s="199" t="s">
        <v>1142</v>
      </c>
    </row>
    <row r="634" spans="1:65" s="2" customFormat="1" ht="16.5" customHeight="1">
      <c r="A634" s="35"/>
      <c r="B634" s="36"/>
      <c r="C634" s="188" t="s">
        <v>726</v>
      </c>
      <c r="D634" s="188" t="s">
        <v>139</v>
      </c>
      <c r="E634" s="189" t="s">
        <v>3754</v>
      </c>
      <c r="F634" s="190" t="s">
        <v>3755</v>
      </c>
      <c r="G634" s="191" t="s">
        <v>216</v>
      </c>
      <c r="H634" s="192">
        <v>9.3</v>
      </c>
      <c r="I634" s="193"/>
      <c r="J634" s="194">
        <f t="shared" si="40"/>
        <v>0</v>
      </c>
      <c r="K634" s="190" t="s">
        <v>143</v>
      </c>
      <c r="L634" s="40"/>
      <c r="M634" s="195" t="s">
        <v>19</v>
      </c>
      <c r="N634" s="196" t="s">
        <v>46</v>
      </c>
      <c r="O634" s="65"/>
      <c r="P634" s="197">
        <f t="shared" si="41"/>
        <v>0</v>
      </c>
      <c r="Q634" s="197">
        <v>0</v>
      </c>
      <c r="R634" s="197">
        <f t="shared" si="42"/>
        <v>0</v>
      </c>
      <c r="S634" s="197">
        <v>0</v>
      </c>
      <c r="T634" s="198">
        <f t="shared" si="43"/>
        <v>0</v>
      </c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R634" s="199" t="s">
        <v>178</v>
      </c>
      <c r="AT634" s="199" t="s">
        <v>139</v>
      </c>
      <c r="AU634" s="199" t="s">
        <v>85</v>
      </c>
      <c r="AY634" s="18" t="s">
        <v>137</v>
      </c>
      <c r="BE634" s="200">
        <f t="shared" si="44"/>
        <v>0</v>
      </c>
      <c r="BF634" s="200">
        <f t="shared" si="45"/>
        <v>0</v>
      </c>
      <c r="BG634" s="200">
        <f t="shared" si="46"/>
        <v>0</v>
      </c>
      <c r="BH634" s="200">
        <f t="shared" si="47"/>
        <v>0</v>
      </c>
      <c r="BI634" s="200">
        <f t="shared" si="48"/>
        <v>0</v>
      </c>
      <c r="BJ634" s="18" t="s">
        <v>83</v>
      </c>
      <c r="BK634" s="200">
        <f t="shared" si="49"/>
        <v>0</v>
      </c>
      <c r="BL634" s="18" t="s">
        <v>178</v>
      </c>
      <c r="BM634" s="199" t="s">
        <v>1145</v>
      </c>
    </row>
    <row r="635" spans="1:65" s="2" customFormat="1" ht="16.5" customHeight="1">
      <c r="A635" s="35"/>
      <c r="B635" s="36"/>
      <c r="C635" s="188" t="s">
        <v>1146</v>
      </c>
      <c r="D635" s="188" t="s">
        <v>139</v>
      </c>
      <c r="E635" s="189" t="s">
        <v>3756</v>
      </c>
      <c r="F635" s="190" t="s">
        <v>3757</v>
      </c>
      <c r="G635" s="191" t="s">
        <v>216</v>
      </c>
      <c r="H635" s="192">
        <v>12.55</v>
      </c>
      <c r="I635" s="193"/>
      <c r="J635" s="194">
        <f t="shared" si="40"/>
        <v>0</v>
      </c>
      <c r="K635" s="190" t="s">
        <v>143</v>
      </c>
      <c r="L635" s="40"/>
      <c r="M635" s="195" t="s">
        <v>19</v>
      </c>
      <c r="N635" s="196" t="s">
        <v>46</v>
      </c>
      <c r="O635" s="65"/>
      <c r="P635" s="197">
        <f t="shared" si="41"/>
        <v>0</v>
      </c>
      <c r="Q635" s="197">
        <v>0</v>
      </c>
      <c r="R635" s="197">
        <f t="shared" si="42"/>
        <v>0</v>
      </c>
      <c r="S635" s="197">
        <v>0</v>
      </c>
      <c r="T635" s="198">
        <f t="shared" si="43"/>
        <v>0</v>
      </c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R635" s="199" t="s">
        <v>178</v>
      </c>
      <c r="AT635" s="199" t="s">
        <v>139</v>
      </c>
      <c r="AU635" s="199" t="s">
        <v>85</v>
      </c>
      <c r="AY635" s="18" t="s">
        <v>137</v>
      </c>
      <c r="BE635" s="200">
        <f t="shared" si="44"/>
        <v>0</v>
      </c>
      <c r="BF635" s="200">
        <f t="shared" si="45"/>
        <v>0</v>
      </c>
      <c r="BG635" s="200">
        <f t="shared" si="46"/>
        <v>0</v>
      </c>
      <c r="BH635" s="200">
        <f t="shared" si="47"/>
        <v>0</v>
      </c>
      <c r="BI635" s="200">
        <f t="shared" si="48"/>
        <v>0</v>
      </c>
      <c r="BJ635" s="18" t="s">
        <v>83</v>
      </c>
      <c r="BK635" s="200">
        <f t="shared" si="49"/>
        <v>0</v>
      </c>
      <c r="BL635" s="18" t="s">
        <v>178</v>
      </c>
      <c r="BM635" s="199" t="s">
        <v>1149</v>
      </c>
    </row>
    <row r="636" spans="1:65" s="2" customFormat="1" ht="16.5" customHeight="1">
      <c r="A636" s="35"/>
      <c r="B636" s="36"/>
      <c r="C636" s="188" t="s">
        <v>731</v>
      </c>
      <c r="D636" s="188" t="s">
        <v>139</v>
      </c>
      <c r="E636" s="189" t="s">
        <v>3758</v>
      </c>
      <c r="F636" s="190" t="s">
        <v>3759</v>
      </c>
      <c r="G636" s="191" t="s">
        <v>224</v>
      </c>
      <c r="H636" s="192">
        <v>32.5</v>
      </c>
      <c r="I636" s="193"/>
      <c r="J636" s="194">
        <f t="shared" si="40"/>
        <v>0</v>
      </c>
      <c r="K636" s="190" t="s">
        <v>19</v>
      </c>
      <c r="L636" s="40"/>
      <c r="M636" s="195" t="s">
        <v>19</v>
      </c>
      <c r="N636" s="196" t="s">
        <v>46</v>
      </c>
      <c r="O636" s="65"/>
      <c r="P636" s="197">
        <f t="shared" si="41"/>
        <v>0</v>
      </c>
      <c r="Q636" s="197">
        <v>0</v>
      </c>
      <c r="R636" s="197">
        <f t="shared" si="42"/>
        <v>0</v>
      </c>
      <c r="S636" s="197">
        <v>0</v>
      </c>
      <c r="T636" s="198">
        <f t="shared" si="43"/>
        <v>0</v>
      </c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R636" s="199" t="s">
        <v>178</v>
      </c>
      <c r="AT636" s="199" t="s">
        <v>139</v>
      </c>
      <c r="AU636" s="199" t="s">
        <v>85</v>
      </c>
      <c r="AY636" s="18" t="s">
        <v>137</v>
      </c>
      <c r="BE636" s="200">
        <f t="shared" si="44"/>
        <v>0</v>
      </c>
      <c r="BF636" s="200">
        <f t="shared" si="45"/>
        <v>0</v>
      </c>
      <c r="BG636" s="200">
        <f t="shared" si="46"/>
        <v>0</v>
      </c>
      <c r="BH636" s="200">
        <f t="shared" si="47"/>
        <v>0</v>
      </c>
      <c r="BI636" s="200">
        <f t="shared" si="48"/>
        <v>0</v>
      </c>
      <c r="BJ636" s="18" t="s">
        <v>83</v>
      </c>
      <c r="BK636" s="200">
        <f t="shared" si="49"/>
        <v>0</v>
      </c>
      <c r="BL636" s="18" t="s">
        <v>178</v>
      </c>
      <c r="BM636" s="199" t="s">
        <v>1152</v>
      </c>
    </row>
    <row r="637" spans="1:65" s="2" customFormat="1" ht="16.5" customHeight="1">
      <c r="A637" s="35"/>
      <c r="B637" s="36"/>
      <c r="C637" s="188" t="s">
        <v>1154</v>
      </c>
      <c r="D637" s="188" t="s">
        <v>139</v>
      </c>
      <c r="E637" s="189" t="s">
        <v>3760</v>
      </c>
      <c r="F637" s="190" t="s">
        <v>3761</v>
      </c>
      <c r="G637" s="191" t="s">
        <v>273</v>
      </c>
      <c r="H637" s="192">
        <v>20</v>
      </c>
      <c r="I637" s="193"/>
      <c r="J637" s="194">
        <f t="shared" si="40"/>
        <v>0</v>
      </c>
      <c r="K637" s="190" t="s">
        <v>19</v>
      </c>
      <c r="L637" s="40"/>
      <c r="M637" s="195" t="s">
        <v>19</v>
      </c>
      <c r="N637" s="196" t="s">
        <v>46</v>
      </c>
      <c r="O637" s="65"/>
      <c r="P637" s="197">
        <f t="shared" si="41"/>
        <v>0</v>
      </c>
      <c r="Q637" s="197">
        <v>0</v>
      </c>
      <c r="R637" s="197">
        <f t="shared" si="42"/>
        <v>0</v>
      </c>
      <c r="S637" s="197">
        <v>0</v>
      </c>
      <c r="T637" s="198">
        <f t="shared" si="43"/>
        <v>0</v>
      </c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R637" s="199" t="s">
        <v>178</v>
      </c>
      <c r="AT637" s="199" t="s">
        <v>139</v>
      </c>
      <c r="AU637" s="199" t="s">
        <v>85</v>
      </c>
      <c r="AY637" s="18" t="s">
        <v>137</v>
      </c>
      <c r="BE637" s="200">
        <f t="shared" si="44"/>
        <v>0</v>
      </c>
      <c r="BF637" s="200">
        <f t="shared" si="45"/>
        <v>0</v>
      </c>
      <c r="BG637" s="200">
        <f t="shared" si="46"/>
        <v>0</v>
      </c>
      <c r="BH637" s="200">
        <f t="shared" si="47"/>
        <v>0</v>
      </c>
      <c r="BI637" s="200">
        <f t="shared" si="48"/>
        <v>0</v>
      </c>
      <c r="BJ637" s="18" t="s">
        <v>83</v>
      </c>
      <c r="BK637" s="200">
        <f t="shared" si="49"/>
        <v>0</v>
      </c>
      <c r="BL637" s="18" t="s">
        <v>178</v>
      </c>
      <c r="BM637" s="199" t="s">
        <v>1157</v>
      </c>
    </row>
    <row r="638" spans="1:65" s="2" customFormat="1" ht="16.5" customHeight="1">
      <c r="A638" s="35"/>
      <c r="B638" s="36"/>
      <c r="C638" s="188" t="s">
        <v>737</v>
      </c>
      <c r="D638" s="188" t="s">
        <v>139</v>
      </c>
      <c r="E638" s="189" t="s">
        <v>956</v>
      </c>
      <c r="F638" s="190" t="s">
        <v>957</v>
      </c>
      <c r="G638" s="191" t="s">
        <v>216</v>
      </c>
      <c r="H638" s="192">
        <v>9.3</v>
      </c>
      <c r="I638" s="193"/>
      <c r="J638" s="194">
        <f t="shared" si="40"/>
        <v>0</v>
      </c>
      <c r="K638" s="190" t="s">
        <v>143</v>
      </c>
      <c r="L638" s="40"/>
      <c r="M638" s="195" t="s">
        <v>19</v>
      </c>
      <c r="N638" s="196" t="s">
        <v>46</v>
      </c>
      <c r="O638" s="65"/>
      <c r="P638" s="197">
        <f t="shared" si="41"/>
        <v>0</v>
      </c>
      <c r="Q638" s="197">
        <v>0</v>
      </c>
      <c r="R638" s="197">
        <f t="shared" si="42"/>
        <v>0</v>
      </c>
      <c r="S638" s="197">
        <v>0</v>
      </c>
      <c r="T638" s="198">
        <f t="shared" si="43"/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199" t="s">
        <v>178</v>
      </c>
      <c r="AT638" s="199" t="s">
        <v>139</v>
      </c>
      <c r="AU638" s="199" t="s">
        <v>85</v>
      </c>
      <c r="AY638" s="18" t="s">
        <v>137</v>
      </c>
      <c r="BE638" s="200">
        <f t="shared" si="44"/>
        <v>0</v>
      </c>
      <c r="BF638" s="200">
        <f t="shared" si="45"/>
        <v>0</v>
      </c>
      <c r="BG638" s="200">
        <f t="shared" si="46"/>
        <v>0</v>
      </c>
      <c r="BH638" s="200">
        <f t="shared" si="47"/>
        <v>0</v>
      </c>
      <c r="BI638" s="200">
        <f t="shared" si="48"/>
        <v>0</v>
      </c>
      <c r="BJ638" s="18" t="s">
        <v>83</v>
      </c>
      <c r="BK638" s="200">
        <f t="shared" si="49"/>
        <v>0</v>
      </c>
      <c r="BL638" s="18" t="s">
        <v>178</v>
      </c>
      <c r="BM638" s="199" t="s">
        <v>1160</v>
      </c>
    </row>
    <row r="639" spans="2:51" s="15" customFormat="1" ht="11.25">
      <c r="B639" s="224"/>
      <c r="C639" s="225"/>
      <c r="D639" s="203" t="s">
        <v>145</v>
      </c>
      <c r="E639" s="226" t="s">
        <v>19</v>
      </c>
      <c r="F639" s="227" t="s">
        <v>3745</v>
      </c>
      <c r="G639" s="225"/>
      <c r="H639" s="226" t="s">
        <v>19</v>
      </c>
      <c r="I639" s="228"/>
      <c r="J639" s="225"/>
      <c r="K639" s="225"/>
      <c r="L639" s="229"/>
      <c r="M639" s="230"/>
      <c r="N639" s="231"/>
      <c r="O639" s="231"/>
      <c r="P639" s="231"/>
      <c r="Q639" s="231"/>
      <c r="R639" s="231"/>
      <c r="S639" s="231"/>
      <c r="T639" s="232"/>
      <c r="AT639" s="233" t="s">
        <v>145</v>
      </c>
      <c r="AU639" s="233" t="s">
        <v>85</v>
      </c>
      <c r="AV639" s="15" t="s">
        <v>83</v>
      </c>
      <c r="AW639" s="15" t="s">
        <v>35</v>
      </c>
      <c r="AX639" s="15" t="s">
        <v>75</v>
      </c>
      <c r="AY639" s="233" t="s">
        <v>137</v>
      </c>
    </row>
    <row r="640" spans="2:51" s="13" customFormat="1" ht="11.25">
      <c r="B640" s="201"/>
      <c r="C640" s="202"/>
      <c r="D640" s="203" t="s">
        <v>145</v>
      </c>
      <c r="E640" s="204" t="s">
        <v>19</v>
      </c>
      <c r="F640" s="205" t="s">
        <v>1055</v>
      </c>
      <c r="G640" s="202"/>
      <c r="H640" s="206">
        <v>6.3</v>
      </c>
      <c r="I640" s="207"/>
      <c r="J640" s="202"/>
      <c r="K640" s="202"/>
      <c r="L640" s="208"/>
      <c r="M640" s="209"/>
      <c r="N640" s="210"/>
      <c r="O640" s="210"/>
      <c r="P640" s="210"/>
      <c r="Q640" s="210"/>
      <c r="R640" s="210"/>
      <c r="S640" s="210"/>
      <c r="T640" s="211"/>
      <c r="AT640" s="212" t="s">
        <v>145</v>
      </c>
      <c r="AU640" s="212" t="s">
        <v>85</v>
      </c>
      <c r="AV640" s="13" t="s">
        <v>85</v>
      </c>
      <c r="AW640" s="13" t="s">
        <v>35</v>
      </c>
      <c r="AX640" s="13" t="s">
        <v>75</v>
      </c>
      <c r="AY640" s="212" t="s">
        <v>137</v>
      </c>
    </row>
    <row r="641" spans="2:51" s="15" customFormat="1" ht="11.25">
      <c r="B641" s="224"/>
      <c r="C641" s="225"/>
      <c r="D641" s="203" t="s">
        <v>145</v>
      </c>
      <c r="E641" s="226" t="s">
        <v>19</v>
      </c>
      <c r="F641" s="227" t="s">
        <v>3751</v>
      </c>
      <c r="G641" s="225"/>
      <c r="H641" s="226" t="s">
        <v>19</v>
      </c>
      <c r="I641" s="228"/>
      <c r="J641" s="225"/>
      <c r="K641" s="225"/>
      <c r="L641" s="229"/>
      <c r="M641" s="230"/>
      <c r="N641" s="231"/>
      <c r="O641" s="231"/>
      <c r="P641" s="231"/>
      <c r="Q641" s="231"/>
      <c r="R641" s="231"/>
      <c r="S641" s="231"/>
      <c r="T641" s="232"/>
      <c r="AT641" s="233" t="s">
        <v>145</v>
      </c>
      <c r="AU641" s="233" t="s">
        <v>85</v>
      </c>
      <c r="AV641" s="15" t="s">
        <v>83</v>
      </c>
      <c r="AW641" s="15" t="s">
        <v>35</v>
      </c>
      <c r="AX641" s="15" t="s">
        <v>75</v>
      </c>
      <c r="AY641" s="233" t="s">
        <v>137</v>
      </c>
    </row>
    <row r="642" spans="2:51" s="13" customFormat="1" ht="11.25">
      <c r="B642" s="201"/>
      <c r="C642" s="202"/>
      <c r="D642" s="203" t="s">
        <v>145</v>
      </c>
      <c r="E642" s="204" t="s">
        <v>19</v>
      </c>
      <c r="F642" s="205" t="s">
        <v>1273</v>
      </c>
      <c r="G642" s="202"/>
      <c r="H642" s="206">
        <v>3</v>
      </c>
      <c r="I642" s="207"/>
      <c r="J642" s="202"/>
      <c r="K642" s="202"/>
      <c r="L642" s="208"/>
      <c r="M642" s="209"/>
      <c r="N642" s="210"/>
      <c r="O642" s="210"/>
      <c r="P642" s="210"/>
      <c r="Q642" s="210"/>
      <c r="R642" s="210"/>
      <c r="S642" s="210"/>
      <c r="T642" s="211"/>
      <c r="AT642" s="212" t="s">
        <v>145</v>
      </c>
      <c r="AU642" s="212" t="s">
        <v>85</v>
      </c>
      <c r="AV642" s="13" t="s">
        <v>85</v>
      </c>
      <c r="AW642" s="13" t="s">
        <v>35</v>
      </c>
      <c r="AX642" s="13" t="s">
        <v>75</v>
      </c>
      <c r="AY642" s="212" t="s">
        <v>137</v>
      </c>
    </row>
    <row r="643" spans="2:51" s="14" customFormat="1" ht="11.25">
      <c r="B643" s="213"/>
      <c r="C643" s="214"/>
      <c r="D643" s="203" t="s">
        <v>145</v>
      </c>
      <c r="E643" s="215" t="s">
        <v>19</v>
      </c>
      <c r="F643" s="216" t="s">
        <v>147</v>
      </c>
      <c r="G643" s="214"/>
      <c r="H643" s="217">
        <v>9.3</v>
      </c>
      <c r="I643" s="218"/>
      <c r="J643" s="214"/>
      <c r="K643" s="214"/>
      <c r="L643" s="219"/>
      <c r="M643" s="220"/>
      <c r="N643" s="221"/>
      <c r="O643" s="221"/>
      <c r="P643" s="221"/>
      <c r="Q643" s="221"/>
      <c r="R643" s="221"/>
      <c r="S643" s="221"/>
      <c r="T643" s="222"/>
      <c r="AT643" s="223" t="s">
        <v>145</v>
      </c>
      <c r="AU643" s="223" t="s">
        <v>85</v>
      </c>
      <c r="AV643" s="14" t="s">
        <v>144</v>
      </c>
      <c r="AW643" s="14" t="s">
        <v>35</v>
      </c>
      <c r="AX643" s="14" t="s">
        <v>83</v>
      </c>
      <c r="AY643" s="223" t="s">
        <v>137</v>
      </c>
    </row>
    <row r="644" spans="1:65" s="2" customFormat="1" ht="21.75" customHeight="1">
      <c r="A644" s="35"/>
      <c r="B644" s="36"/>
      <c r="C644" s="188" t="s">
        <v>1163</v>
      </c>
      <c r="D644" s="188" t="s">
        <v>139</v>
      </c>
      <c r="E644" s="189" t="s">
        <v>964</v>
      </c>
      <c r="F644" s="190" t="s">
        <v>965</v>
      </c>
      <c r="G644" s="191" t="s">
        <v>216</v>
      </c>
      <c r="H644" s="192">
        <v>9.3</v>
      </c>
      <c r="I644" s="193"/>
      <c r="J644" s="194">
        <f>ROUND(I644*H644,2)</f>
        <v>0</v>
      </c>
      <c r="K644" s="190" t="s">
        <v>143</v>
      </c>
      <c r="L644" s="40"/>
      <c r="M644" s="195" t="s">
        <v>19</v>
      </c>
      <c r="N644" s="196" t="s">
        <v>46</v>
      </c>
      <c r="O644" s="65"/>
      <c r="P644" s="197">
        <f>O644*H644</f>
        <v>0</v>
      </c>
      <c r="Q644" s="197">
        <v>0</v>
      </c>
      <c r="R644" s="197">
        <f>Q644*H644</f>
        <v>0</v>
      </c>
      <c r="S644" s="197">
        <v>0</v>
      </c>
      <c r="T644" s="198">
        <f>S644*H644</f>
        <v>0</v>
      </c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R644" s="199" t="s">
        <v>178</v>
      </c>
      <c r="AT644" s="199" t="s">
        <v>139</v>
      </c>
      <c r="AU644" s="199" t="s">
        <v>85</v>
      </c>
      <c r="AY644" s="18" t="s">
        <v>137</v>
      </c>
      <c r="BE644" s="200">
        <f>IF(N644="základní",J644,0)</f>
        <v>0</v>
      </c>
      <c r="BF644" s="200">
        <f>IF(N644="snížená",J644,0)</f>
        <v>0</v>
      </c>
      <c r="BG644" s="200">
        <f>IF(N644="zákl. přenesená",J644,0)</f>
        <v>0</v>
      </c>
      <c r="BH644" s="200">
        <f>IF(N644="sníž. přenesená",J644,0)</f>
        <v>0</v>
      </c>
      <c r="BI644" s="200">
        <f>IF(N644="nulová",J644,0)</f>
        <v>0</v>
      </c>
      <c r="BJ644" s="18" t="s">
        <v>83</v>
      </c>
      <c r="BK644" s="200">
        <f>ROUND(I644*H644,2)</f>
        <v>0</v>
      </c>
      <c r="BL644" s="18" t="s">
        <v>178</v>
      </c>
      <c r="BM644" s="199" t="s">
        <v>1166</v>
      </c>
    </row>
    <row r="645" spans="1:65" s="2" customFormat="1" ht="21.75" customHeight="1">
      <c r="A645" s="35"/>
      <c r="B645" s="36"/>
      <c r="C645" s="188" t="s">
        <v>739</v>
      </c>
      <c r="D645" s="188" t="s">
        <v>139</v>
      </c>
      <c r="E645" s="189" t="s">
        <v>3762</v>
      </c>
      <c r="F645" s="190" t="s">
        <v>3763</v>
      </c>
      <c r="G645" s="191" t="s">
        <v>177</v>
      </c>
      <c r="H645" s="192">
        <v>0.383</v>
      </c>
      <c r="I645" s="193"/>
      <c r="J645" s="194">
        <f>ROUND(I645*H645,2)</f>
        <v>0</v>
      </c>
      <c r="K645" s="190" t="s">
        <v>143</v>
      </c>
      <c r="L645" s="40"/>
      <c r="M645" s="195" t="s">
        <v>19</v>
      </c>
      <c r="N645" s="196" t="s">
        <v>46</v>
      </c>
      <c r="O645" s="65"/>
      <c r="P645" s="197">
        <f>O645*H645</f>
        <v>0</v>
      </c>
      <c r="Q645" s="197">
        <v>0</v>
      </c>
      <c r="R645" s="197">
        <f>Q645*H645</f>
        <v>0</v>
      </c>
      <c r="S645" s="197">
        <v>0</v>
      </c>
      <c r="T645" s="198">
        <f>S645*H645</f>
        <v>0</v>
      </c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R645" s="199" t="s">
        <v>178</v>
      </c>
      <c r="AT645" s="199" t="s">
        <v>139</v>
      </c>
      <c r="AU645" s="199" t="s">
        <v>85</v>
      </c>
      <c r="AY645" s="18" t="s">
        <v>137</v>
      </c>
      <c r="BE645" s="200">
        <f>IF(N645="základní",J645,0)</f>
        <v>0</v>
      </c>
      <c r="BF645" s="200">
        <f>IF(N645="snížená",J645,0)</f>
        <v>0</v>
      </c>
      <c r="BG645" s="200">
        <f>IF(N645="zákl. přenesená",J645,0)</f>
        <v>0</v>
      </c>
      <c r="BH645" s="200">
        <f>IF(N645="sníž. přenesená",J645,0)</f>
        <v>0</v>
      </c>
      <c r="BI645" s="200">
        <f>IF(N645="nulová",J645,0)</f>
        <v>0</v>
      </c>
      <c r="BJ645" s="18" t="s">
        <v>83</v>
      </c>
      <c r="BK645" s="200">
        <f>ROUND(I645*H645,2)</f>
        <v>0</v>
      </c>
      <c r="BL645" s="18" t="s">
        <v>178</v>
      </c>
      <c r="BM645" s="199" t="s">
        <v>1169</v>
      </c>
    </row>
    <row r="646" spans="2:63" s="12" customFormat="1" ht="22.9" customHeight="1">
      <c r="B646" s="172"/>
      <c r="C646" s="173"/>
      <c r="D646" s="174" t="s">
        <v>74</v>
      </c>
      <c r="E646" s="186" t="s">
        <v>2015</v>
      </c>
      <c r="F646" s="186" t="s">
        <v>3764</v>
      </c>
      <c r="G646" s="173"/>
      <c r="H646" s="173"/>
      <c r="I646" s="176"/>
      <c r="J646" s="187">
        <f>BK646</f>
        <v>0</v>
      </c>
      <c r="K646" s="173"/>
      <c r="L646" s="178"/>
      <c r="M646" s="179"/>
      <c r="N646" s="180"/>
      <c r="O646" s="180"/>
      <c r="P646" s="181">
        <f>SUM(P647:P679)</f>
        <v>0</v>
      </c>
      <c r="Q646" s="180"/>
      <c r="R646" s="181">
        <f>SUM(R647:R679)</f>
        <v>0</v>
      </c>
      <c r="S646" s="180"/>
      <c r="T646" s="182">
        <f>SUM(T647:T679)</f>
        <v>0</v>
      </c>
      <c r="AR646" s="183" t="s">
        <v>85</v>
      </c>
      <c r="AT646" s="184" t="s">
        <v>74</v>
      </c>
      <c r="AU646" s="184" t="s">
        <v>83</v>
      </c>
      <c r="AY646" s="183" t="s">
        <v>137</v>
      </c>
      <c r="BK646" s="185">
        <f>SUM(BK647:BK679)</f>
        <v>0</v>
      </c>
    </row>
    <row r="647" spans="1:65" s="2" customFormat="1" ht="16.5" customHeight="1">
      <c r="A647" s="35"/>
      <c r="B647" s="36"/>
      <c r="C647" s="188" t="s">
        <v>1171</v>
      </c>
      <c r="D647" s="188" t="s">
        <v>139</v>
      </c>
      <c r="E647" s="189" t="s">
        <v>3765</v>
      </c>
      <c r="F647" s="190" t="s">
        <v>3766</v>
      </c>
      <c r="G647" s="191" t="s">
        <v>216</v>
      </c>
      <c r="H647" s="192">
        <v>64.07</v>
      </c>
      <c r="I647" s="193"/>
      <c r="J647" s="194">
        <f>ROUND(I647*H647,2)</f>
        <v>0</v>
      </c>
      <c r="K647" s="190" t="s">
        <v>143</v>
      </c>
      <c r="L647" s="40"/>
      <c r="M647" s="195" t="s">
        <v>19</v>
      </c>
      <c r="N647" s="196" t="s">
        <v>46</v>
      </c>
      <c r="O647" s="65"/>
      <c r="P647" s="197">
        <f>O647*H647</f>
        <v>0</v>
      </c>
      <c r="Q647" s="197">
        <v>0</v>
      </c>
      <c r="R647" s="197">
        <f>Q647*H647</f>
        <v>0</v>
      </c>
      <c r="S647" s="197">
        <v>0</v>
      </c>
      <c r="T647" s="198">
        <f>S647*H647</f>
        <v>0</v>
      </c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R647" s="199" t="s">
        <v>178</v>
      </c>
      <c r="AT647" s="199" t="s">
        <v>139</v>
      </c>
      <c r="AU647" s="199" t="s">
        <v>85</v>
      </c>
      <c r="AY647" s="18" t="s">
        <v>137</v>
      </c>
      <c r="BE647" s="200">
        <f>IF(N647="základní",J647,0)</f>
        <v>0</v>
      </c>
      <c r="BF647" s="200">
        <f>IF(N647="snížená",J647,0)</f>
        <v>0</v>
      </c>
      <c r="BG647" s="200">
        <f>IF(N647="zákl. přenesená",J647,0)</f>
        <v>0</v>
      </c>
      <c r="BH647" s="200">
        <f>IF(N647="sníž. přenesená",J647,0)</f>
        <v>0</v>
      </c>
      <c r="BI647" s="200">
        <f>IF(N647="nulová",J647,0)</f>
        <v>0</v>
      </c>
      <c r="BJ647" s="18" t="s">
        <v>83</v>
      </c>
      <c r="BK647" s="200">
        <f>ROUND(I647*H647,2)</f>
        <v>0</v>
      </c>
      <c r="BL647" s="18" t="s">
        <v>178</v>
      </c>
      <c r="BM647" s="199" t="s">
        <v>1174</v>
      </c>
    </row>
    <row r="648" spans="1:65" s="2" customFormat="1" ht="16.5" customHeight="1">
      <c r="A648" s="35"/>
      <c r="B648" s="36"/>
      <c r="C648" s="188" t="s">
        <v>743</v>
      </c>
      <c r="D648" s="188" t="s">
        <v>139</v>
      </c>
      <c r="E648" s="189" t="s">
        <v>3767</v>
      </c>
      <c r="F648" s="190" t="s">
        <v>3768</v>
      </c>
      <c r="G648" s="191" t="s">
        <v>216</v>
      </c>
      <c r="H648" s="192">
        <v>64.07</v>
      </c>
      <c r="I648" s="193"/>
      <c r="J648" s="194">
        <f>ROUND(I648*H648,2)</f>
        <v>0</v>
      </c>
      <c r="K648" s="190" t="s">
        <v>143</v>
      </c>
      <c r="L648" s="40"/>
      <c r="M648" s="195" t="s">
        <v>19</v>
      </c>
      <c r="N648" s="196" t="s">
        <v>46</v>
      </c>
      <c r="O648" s="65"/>
      <c r="P648" s="197">
        <f>O648*H648</f>
        <v>0</v>
      </c>
      <c r="Q648" s="197">
        <v>0</v>
      </c>
      <c r="R648" s="197">
        <f>Q648*H648</f>
        <v>0</v>
      </c>
      <c r="S648" s="197">
        <v>0</v>
      </c>
      <c r="T648" s="198">
        <f>S648*H648</f>
        <v>0</v>
      </c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R648" s="199" t="s">
        <v>178</v>
      </c>
      <c r="AT648" s="199" t="s">
        <v>139</v>
      </c>
      <c r="AU648" s="199" t="s">
        <v>85</v>
      </c>
      <c r="AY648" s="18" t="s">
        <v>137</v>
      </c>
      <c r="BE648" s="200">
        <f>IF(N648="základní",J648,0)</f>
        <v>0</v>
      </c>
      <c r="BF648" s="200">
        <f>IF(N648="snížená",J648,0)</f>
        <v>0</v>
      </c>
      <c r="BG648" s="200">
        <f>IF(N648="zákl. přenesená",J648,0)</f>
        <v>0</v>
      </c>
      <c r="BH648" s="200">
        <f>IF(N648="sníž. přenesená",J648,0)</f>
        <v>0</v>
      </c>
      <c r="BI648" s="200">
        <f>IF(N648="nulová",J648,0)</f>
        <v>0</v>
      </c>
      <c r="BJ648" s="18" t="s">
        <v>83</v>
      </c>
      <c r="BK648" s="200">
        <f>ROUND(I648*H648,2)</f>
        <v>0</v>
      </c>
      <c r="BL648" s="18" t="s">
        <v>178</v>
      </c>
      <c r="BM648" s="199" t="s">
        <v>1179</v>
      </c>
    </row>
    <row r="649" spans="1:65" s="2" customFormat="1" ht="16.5" customHeight="1">
      <c r="A649" s="35"/>
      <c r="B649" s="36"/>
      <c r="C649" s="188" t="s">
        <v>1182</v>
      </c>
      <c r="D649" s="188" t="s">
        <v>139</v>
      </c>
      <c r="E649" s="189" t="s">
        <v>3769</v>
      </c>
      <c r="F649" s="190" t="s">
        <v>3770</v>
      </c>
      <c r="G649" s="191" t="s">
        <v>216</v>
      </c>
      <c r="H649" s="192">
        <v>64.07</v>
      </c>
      <c r="I649" s="193"/>
      <c r="J649" s="194">
        <f>ROUND(I649*H649,2)</f>
        <v>0</v>
      </c>
      <c r="K649" s="190" t="s">
        <v>143</v>
      </c>
      <c r="L649" s="40"/>
      <c r="M649" s="195" t="s">
        <v>19</v>
      </c>
      <c r="N649" s="196" t="s">
        <v>46</v>
      </c>
      <c r="O649" s="65"/>
      <c r="P649" s="197">
        <f>O649*H649</f>
        <v>0</v>
      </c>
      <c r="Q649" s="197">
        <v>0</v>
      </c>
      <c r="R649" s="197">
        <f>Q649*H649</f>
        <v>0</v>
      </c>
      <c r="S649" s="197">
        <v>0</v>
      </c>
      <c r="T649" s="198">
        <f>S649*H649</f>
        <v>0</v>
      </c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R649" s="199" t="s">
        <v>178</v>
      </c>
      <c r="AT649" s="199" t="s">
        <v>139</v>
      </c>
      <c r="AU649" s="199" t="s">
        <v>85</v>
      </c>
      <c r="AY649" s="18" t="s">
        <v>137</v>
      </c>
      <c r="BE649" s="200">
        <f>IF(N649="základní",J649,0)</f>
        <v>0</v>
      </c>
      <c r="BF649" s="200">
        <f>IF(N649="snížená",J649,0)</f>
        <v>0</v>
      </c>
      <c r="BG649" s="200">
        <f>IF(N649="zákl. přenesená",J649,0)</f>
        <v>0</v>
      </c>
      <c r="BH649" s="200">
        <f>IF(N649="sníž. přenesená",J649,0)</f>
        <v>0</v>
      </c>
      <c r="BI649" s="200">
        <f>IF(N649="nulová",J649,0)</f>
        <v>0</v>
      </c>
      <c r="BJ649" s="18" t="s">
        <v>83</v>
      </c>
      <c r="BK649" s="200">
        <f>ROUND(I649*H649,2)</f>
        <v>0</v>
      </c>
      <c r="BL649" s="18" t="s">
        <v>178</v>
      </c>
      <c r="BM649" s="199" t="s">
        <v>1185</v>
      </c>
    </row>
    <row r="650" spans="1:65" s="2" customFormat="1" ht="16.5" customHeight="1">
      <c r="A650" s="35"/>
      <c r="B650" s="36"/>
      <c r="C650" s="188" t="s">
        <v>746</v>
      </c>
      <c r="D650" s="188" t="s">
        <v>139</v>
      </c>
      <c r="E650" s="189" t="s">
        <v>3771</v>
      </c>
      <c r="F650" s="190" t="s">
        <v>3772</v>
      </c>
      <c r="G650" s="191" t="s">
        <v>224</v>
      </c>
      <c r="H650" s="192">
        <v>70</v>
      </c>
      <c r="I650" s="193"/>
      <c r="J650" s="194">
        <f>ROUND(I650*H650,2)</f>
        <v>0</v>
      </c>
      <c r="K650" s="190" t="s">
        <v>19</v>
      </c>
      <c r="L650" s="40"/>
      <c r="M650" s="195" t="s">
        <v>19</v>
      </c>
      <c r="N650" s="196" t="s">
        <v>46</v>
      </c>
      <c r="O650" s="65"/>
      <c r="P650" s="197">
        <f>O650*H650</f>
        <v>0</v>
      </c>
      <c r="Q650" s="197">
        <v>0</v>
      </c>
      <c r="R650" s="197">
        <f>Q650*H650</f>
        <v>0</v>
      </c>
      <c r="S650" s="197">
        <v>0</v>
      </c>
      <c r="T650" s="198">
        <f>S650*H650</f>
        <v>0</v>
      </c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R650" s="199" t="s">
        <v>178</v>
      </c>
      <c r="AT650" s="199" t="s">
        <v>139</v>
      </c>
      <c r="AU650" s="199" t="s">
        <v>85</v>
      </c>
      <c r="AY650" s="18" t="s">
        <v>137</v>
      </c>
      <c r="BE650" s="200">
        <f>IF(N650="základní",J650,0)</f>
        <v>0</v>
      </c>
      <c r="BF650" s="200">
        <f>IF(N650="snížená",J650,0)</f>
        <v>0</v>
      </c>
      <c r="BG650" s="200">
        <f>IF(N650="zákl. přenesená",J650,0)</f>
        <v>0</v>
      </c>
      <c r="BH650" s="200">
        <f>IF(N650="sníž. přenesená",J650,0)</f>
        <v>0</v>
      </c>
      <c r="BI650" s="200">
        <f>IF(N650="nulová",J650,0)</f>
        <v>0</v>
      </c>
      <c r="BJ650" s="18" t="s">
        <v>83</v>
      </c>
      <c r="BK650" s="200">
        <f>ROUND(I650*H650,2)</f>
        <v>0</v>
      </c>
      <c r="BL650" s="18" t="s">
        <v>178</v>
      </c>
      <c r="BM650" s="199" t="s">
        <v>1187</v>
      </c>
    </row>
    <row r="651" spans="1:65" s="2" customFormat="1" ht="16.5" customHeight="1">
      <c r="A651" s="35"/>
      <c r="B651" s="36"/>
      <c r="C651" s="188" t="s">
        <v>1188</v>
      </c>
      <c r="D651" s="188" t="s">
        <v>139</v>
      </c>
      <c r="E651" s="189" t="s">
        <v>3773</v>
      </c>
      <c r="F651" s="190" t="s">
        <v>3774</v>
      </c>
      <c r="G651" s="191" t="s">
        <v>216</v>
      </c>
      <c r="H651" s="192">
        <v>64.07</v>
      </c>
      <c r="I651" s="193"/>
      <c r="J651" s="194">
        <f>ROUND(I651*H651,2)</f>
        <v>0</v>
      </c>
      <c r="K651" s="190" t="s">
        <v>143</v>
      </c>
      <c r="L651" s="40"/>
      <c r="M651" s="195" t="s">
        <v>19</v>
      </c>
      <c r="N651" s="196" t="s">
        <v>46</v>
      </c>
      <c r="O651" s="65"/>
      <c r="P651" s="197">
        <f>O651*H651</f>
        <v>0</v>
      </c>
      <c r="Q651" s="197">
        <v>0</v>
      </c>
      <c r="R651" s="197">
        <f>Q651*H651</f>
        <v>0</v>
      </c>
      <c r="S651" s="197">
        <v>0</v>
      </c>
      <c r="T651" s="198">
        <f>S651*H651</f>
        <v>0</v>
      </c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R651" s="199" t="s">
        <v>178</v>
      </c>
      <c r="AT651" s="199" t="s">
        <v>139</v>
      </c>
      <c r="AU651" s="199" t="s">
        <v>85</v>
      </c>
      <c r="AY651" s="18" t="s">
        <v>137</v>
      </c>
      <c r="BE651" s="200">
        <f>IF(N651="základní",J651,0)</f>
        <v>0</v>
      </c>
      <c r="BF651" s="200">
        <f>IF(N651="snížená",J651,0)</f>
        <v>0</v>
      </c>
      <c r="BG651" s="200">
        <f>IF(N651="zákl. přenesená",J651,0)</f>
        <v>0</v>
      </c>
      <c r="BH651" s="200">
        <f>IF(N651="sníž. přenesená",J651,0)</f>
        <v>0</v>
      </c>
      <c r="BI651" s="200">
        <f>IF(N651="nulová",J651,0)</f>
        <v>0</v>
      </c>
      <c r="BJ651" s="18" t="s">
        <v>83</v>
      </c>
      <c r="BK651" s="200">
        <f>ROUND(I651*H651,2)</f>
        <v>0</v>
      </c>
      <c r="BL651" s="18" t="s">
        <v>178</v>
      </c>
      <c r="BM651" s="199" t="s">
        <v>1191</v>
      </c>
    </row>
    <row r="652" spans="2:51" s="15" customFormat="1" ht="11.25">
      <c r="B652" s="224"/>
      <c r="C652" s="225"/>
      <c r="D652" s="203" t="s">
        <v>145</v>
      </c>
      <c r="E652" s="226" t="s">
        <v>19</v>
      </c>
      <c r="F652" s="227" t="s">
        <v>688</v>
      </c>
      <c r="G652" s="225"/>
      <c r="H652" s="226" t="s">
        <v>19</v>
      </c>
      <c r="I652" s="228"/>
      <c r="J652" s="225"/>
      <c r="K652" s="225"/>
      <c r="L652" s="229"/>
      <c r="M652" s="230"/>
      <c r="N652" s="231"/>
      <c r="O652" s="231"/>
      <c r="P652" s="231"/>
      <c r="Q652" s="231"/>
      <c r="R652" s="231"/>
      <c r="S652" s="231"/>
      <c r="T652" s="232"/>
      <c r="AT652" s="233" t="s">
        <v>145</v>
      </c>
      <c r="AU652" s="233" t="s">
        <v>85</v>
      </c>
      <c r="AV652" s="15" t="s">
        <v>83</v>
      </c>
      <c r="AW652" s="15" t="s">
        <v>35</v>
      </c>
      <c r="AX652" s="15" t="s">
        <v>75</v>
      </c>
      <c r="AY652" s="233" t="s">
        <v>137</v>
      </c>
    </row>
    <row r="653" spans="2:51" s="13" customFormat="1" ht="11.25">
      <c r="B653" s="201"/>
      <c r="C653" s="202"/>
      <c r="D653" s="203" t="s">
        <v>145</v>
      </c>
      <c r="E653" s="204" t="s">
        <v>19</v>
      </c>
      <c r="F653" s="205" t="s">
        <v>3775</v>
      </c>
      <c r="G653" s="202"/>
      <c r="H653" s="206">
        <v>28.75</v>
      </c>
      <c r="I653" s="207"/>
      <c r="J653" s="202"/>
      <c r="K653" s="202"/>
      <c r="L653" s="208"/>
      <c r="M653" s="209"/>
      <c r="N653" s="210"/>
      <c r="O653" s="210"/>
      <c r="P653" s="210"/>
      <c r="Q653" s="210"/>
      <c r="R653" s="210"/>
      <c r="S653" s="210"/>
      <c r="T653" s="211"/>
      <c r="AT653" s="212" t="s">
        <v>145</v>
      </c>
      <c r="AU653" s="212" t="s">
        <v>85</v>
      </c>
      <c r="AV653" s="13" t="s">
        <v>85</v>
      </c>
      <c r="AW653" s="13" t="s">
        <v>35</v>
      </c>
      <c r="AX653" s="13" t="s">
        <v>75</v>
      </c>
      <c r="AY653" s="212" t="s">
        <v>137</v>
      </c>
    </row>
    <row r="654" spans="2:51" s="15" customFormat="1" ht="11.25">
      <c r="B654" s="224"/>
      <c r="C654" s="225"/>
      <c r="D654" s="203" t="s">
        <v>145</v>
      </c>
      <c r="E654" s="226" t="s">
        <v>19</v>
      </c>
      <c r="F654" s="227" t="s">
        <v>695</v>
      </c>
      <c r="G654" s="225"/>
      <c r="H654" s="226" t="s">
        <v>19</v>
      </c>
      <c r="I654" s="228"/>
      <c r="J654" s="225"/>
      <c r="K654" s="225"/>
      <c r="L654" s="229"/>
      <c r="M654" s="230"/>
      <c r="N654" s="231"/>
      <c r="O654" s="231"/>
      <c r="P654" s="231"/>
      <c r="Q654" s="231"/>
      <c r="R654" s="231"/>
      <c r="S654" s="231"/>
      <c r="T654" s="232"/>
      <c r="AT654" s="233" t="s">
        <v>145</v>
      </c>
      <c r="AU654" s="233" t="s">
        <v>85</v>
      </c>
      <c r="AV654" s="15" t="s">
        <v>83</v>
      </c>
      <c r="AW654" s="15" t="s">
        <v>35</v>
      </c>
      <c r="AX654" s="15" t="s">
        <v>75</v>
      </c>
      <c r="AY654" s="233" t="s">
        <v>137</v>
      </c>
    </row>
    <row r="655" spans="2:51" s="13" customFormat="1" ht="11.25">
      <c r="B655" s="201"/>
      <c r="C655" s="202"/>
      <c r="D655" s="203" t="s">
        <v>145</v>
      </c>
      <c r="E655" s="204" t="s">
        <v>19</v>
      </c>
      <c r="F655" s="205" t="s">
        <v>963</v>
      </c>
      <c r="G655" s="202"/>
      <c r="H655" s="206">
        <v>35.32</v>
      </c>
      <c r="I655" s="207"/>
      <c r="J655" s="202"/>
      <c r="K655" s="202"/>
      <c r="L655" s="208"/>
      <c r="M655" s="209"/>
      <c r="N655" s="210"/>
      <c r="O655" s="210"/>
      <c r="P655" s="210"/>
      <c r="Q655" s="210"/>
      <c r="R655" s="210"/>
      <c r="S655" s="210"/>
      <c r="T655" s="211"/>
      <c r="AT655" s="212" t="s">
        <v>145</v>
      </c>
      <c r="AU655" s="212" t="s">
        <v>85</v>
      </c>
      <c r="AV655" s="13" t="s">
        <v>85</v>
      </c>
      <c r="AW655" s="13" t="s">
        <v>35</v>
      </c>
      <c r="AX655" s="13" t="s">
        <v>75</v>
      </c>
      <c r="AY655" s="212" t="s">
        <v>137</v>
      </c>
    </row>
    <row r="656" spans="2:51" s="14" customFormat="1" ht="11.25">
      <c r="B656" s="213"/>
      <c r="C656" s="214"/>
      <c r="D656" s="203" t="s">
        <v>145</v>
      </c>
      <c r="E656" s="215" t="s">
        <v>19</v>
      </c>
      <c r="F656" s="216" t="s">
        <v>147</v>
      </c>
      <c r="G656" s="214"/>
      <c r="H656" s="217">
        <v>64.07</v>
      </c>
      <c r="I656" s="218"/>
      <c r="J656" s="214"/>
      <c r="K656" s="214"/>
      <c r="L656" s="219"/>
      <c r="M656" s="220"/>
      <c r="N656" s="221"/>
      <c r="O656" s="221"/>
      <c r="P656" s="221"/>
      <c r="Q656" s="221"/>
      <c r="R656" s="221"/>
      <c r="S656" s="221"/>
      <c r="T656" s="222"/>
      <c r="AT656" s="223" t="s">
        <v>145</v>
      </c>
      <c r="AU656" s="223" t="s">
        <v>85</v>
      </c>
      <c r="AV656" s="14" t="s">
        <v>144</v>
      </c>
      <c r="AW656" s="14" t="s">
        <v>35</v>
      </c>
      <c r="AX656" s="14" t="s">
        <v>83</v>
      </c>
      <c r="AY656" s="223" t="s">
        <v>137</v>
      </c>
    </row>
    <row r="657" spans="1:65" s="2" customFormat="1" ht="16.5" customHeight="1">
      <c r="A657" s="35"/>
      <c r="B657" s="36"/>
      <c r="C657" s="234" t="s">
        <v>750</v>
      </c>
      <c r="D657" s="234" t="s">
        <v>218</v>
      </c>
      <c r="E657" s="235" t="s">
        <v>3776</v>
      </c>
      <c r="F657" s="236" t="s">
        <v>3777</v>
      </c>
      <c r="G657" s="237" t="s">
        <v>216</v>
      </c>
      <c r="H657" s="238">
        <v>67.274</v>
      </c>
      <c r="I657" s="239"/>
      <c r="J657" s="240">
        <f>ROUND(I657*H657,2)</f>
        <v>0</v>
      </c>
      <c r="K657" s="236" t="s">
        <v>143</v>
      </c>
      <c r="L657" s="241"/>
      <c r="M657" s="242" t="s">
        <v>19</v>
      </c>
      <c r="N657" s="243" t="s">
        <v>46</v>
      </c>
      <c r="O657" s="65"/>
      <c r="P657" s="197">
        <f>O657*H657</f>
        <v>0</v>
      </c>
      <c r="Q657" s="197">
        <v>0</v>
      </c>
      <c r="R657" s="197">
        <f>Q657*H657</f>
        <v>0</v>
      </c>
      <c r="S657" s="197">
        <v>0</v>
      </c>
      <c r="T657" s="198">
        <f>S657*H657</f>
        <v>0</v>
      </c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R657" s="199" t="s">
        <v>207</v>
      </c>
      <c r="AT657" s="199" t="s">
        <v>218</v>
      </c>
      <c r="AU657" s="199" t="s">
        <v>85</v>
      </c>
      <c r="AY657" s="18" t="s">
        <v>137</v>
      </c>
      <c r="BE657" s="200">
        <f>IF(N657="základní",J657,0)</f>
        <v>0</v>
      </c>
      <c r="BF657" s="200">
        <f>IF(N657="snížená",J657,0)</f>
        <v>0</v>
      </c>
      <c r="BG657" s="200">
        <f>IF(N657="zákl. přenesená",J657,0)</f>
        <v>0</v>
      </c>
      <c r="BH657" s="200">
        <f>IF(N657="sníž. přenesená",J657,0)</f>
        <v>0</v>
      </c>
      <c r="BI657" s="200">
        <f>IF(N657="nulová",J657,0)</f>
        <v>0</v>
      </c>
      <c r="BJ657" s="18" t="s">
        <v>83</v>
      </c>
      <c r="BK657" s="200">
        <f>ROUND(I657*H657,2)</f>
        <v>0</v>
      </c>
      <c r="BL657" s="18" t="s">
        <v>178</v>
      </c>
      <c r="BM657" s="199" t="s">
        <v>1196</v>
      </c>
    </row>
    <row r="658" spans="2:51" s="13" customFormat="1" ht="11.25">
      <c r="B658" s="201"/>
      <c r="C658" s="202"/>
      <c r="D658" s="203" t="s">
        <v>145</v>
      </c>
      <c r="E658" s="204" t="s">
        <v>19</v>
      </c>
      <c r="F658" s="205" t="s">
        <v>3778</v>
      </c>
      <c r="G658" s="202"/>
      <c r="H658" s="206">
        <v>67.274</v>
      </c>
      <c r="I658" s="207"/>
      <c r="J658" s="202"/>
      <c r="K658" s="202"/>
      <c r="L658" s="208"/>
      <c r="M658" s="209"/>
      <c r="N658" s="210"/>
      <c r="O658" s="210"/>
      <c r="P658" s="210"/>
      <c r="Q658" s="210"/>
      <c r="R658" s="210"/>
      <c r="S658" s="210"/>
      <c r="T658" s="211"/>
      <c r="AT658" s="212" t="s">
        <v>145</v>
      </c>
      <c r="AU658" s="212" t="s">
        <v>85</v>
      </c>
      <c r="AV658" s="13" t="s">
        <v>85</v>
      </c>
      <c r="AW658" s="13" t="s">
        <v>35</v>
      </c>
      <c r="AX658" s="13" t="s">
        <v>75</v>
      </c>
      <c r="AY658" s="212" t="s">
        <v>137</v>
      </c>
    </row>
    <row r="659" spans="2:51" s="14" customFormat="1" ht="11.25">
      <c r="B659" s="213"/>
      <c r="C659" s="214"/>
      <c r="D659" s="203" t="s">
        <v>145</v>
      </c>
      <c r="E659" s="215" t="s">
        <v>19</v>
      </c>
      <c r="F659" s="216" t="s">
        <v>147</v>
      </c>
      <c r="G659" s="214"/>
      <c r="H659" s="217">
        <v>67.274</v>
      </c>
      <c r="I659" s="218"/>
      <c r="J659" s="214"/>
      <c r="K659" s="214"/>
      <c r="L659" s="219"/>
      <c r="M659" s="220"/>
      <c r="N659" s="221"/>
      <c r="O659" s="221"/>
      <c r="P659" s="221"/>
      <c r="Q659" s="221"/>
      <c r="R659" s="221"/>
      <c r="S659" s="221"/>
      <c r="T659" s="222"/>
      <c r="AT659" s="223" t="s">
        <v>145</v>
      </c>
      <c r="AU659" s="223" t="s">
        <v>85</v>
      </c>
      <c r="AV659" s="14" t="s">
        <v>144</v>
      </c>
      <c r="AW659" s="14" t="s">
        <v>35</v>
      </c>
      <c r="AX659" s="14" t="s">
        <v>83</v>
      </c>
      <c r="AY659" s="223" t="s">
        <v>137</v>
      </c>
    </row>
    <row r="660" spans="1:65" s="2" customFormat="1" ht="16.5" customHeight="1">
      <c r="A660" s="35"/>
      <c r="B660" s="36"/>
      <c r="C660" s="188" t="s">
        <v>1199</v>
      </c>
      <c r="D660" s="188" t="s">
        <v>139</v>
      </c>
      <c r="E660" s="189" t="s">
        <v>3779</v>
      </c>
      <c r="F660" s="190" t="s">
        <v>3780</v>
      </c>
      <c r="G660" s="191" t="s">
        <v>224</v>
      </c>
      <c r="H660" s="192">
        <v>57.34</v>
      </c>
      <c r="I660" s="193"/>
      <c r="J660" s="194">
        <f>ROUND(I660*H660,2)</f>
        <v>0</v>
      </c>
      <c r="K660" s="190" t="s">
        <v>143</v>
      </c>
      <c r="L660" s="40"/>
      <c r="M660" s="195" t="s">
        <v>19</v>
      </c>
      <c r="N660" s="196" t="s">
        <v>46</v>
      </c>
      <c r="O660" s="65"/>
      <c r="P660" s="197">
        <f>O660*H660</f>
        <v>0</v>
      </c>
      <c r="Q660" s="197">
        <v>0</v>
      </c>
      <c r="R660" s="197">
        <f>Q660*H660</f>
        <v>0</v>
      </c>
      <c r="S660" s="197">
        <v>0</v>
      </c>
      <c r="T660" s="198">
        <f>S660*H660</f>
        <v>0</v>
      </c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R660" s="199" t="s">
        <v>178</v>
      </c>
      <c r="AT660" s="199" t="s">
        <v>139</v>
      </c>
      <c r="AU660" s="199" t="s">
        <v>85</v>
      </c>
      <c r="AY660" s="18" t="s">
        <v>137</v>
      </c>
      <c r="BE660" s="200">
        <f>IF(N660="základní",J660,0)</f>
        <v>0</v>
      </c>
      <c r="BF660" s="200">
        <f>IF(N660="snížená",J660,0)</f>
        <v>0</v>
      </c>
      <c r="BG660" s="200">
        <f>IF(N660="zákl. přenesená",J660,0)</f>
        <v>0</v>
      </c>
      <c r="BH660" s="200">
        <f>IF(N660="sníž. přenesená",J660,0)</f>
        <v>0</v>
      </c>
      <c r="BI660" s="200">
        <f>IF(N660="nulová",J660,0)</f>
        <v>0</v>
      </c>
      <c r="BJ660" s="18" t="s">
        <v>83</v>
      </c>
      <c r="BK660" s="200">
        <f>ROUND(I660*H660,2)</f>
        <v>0</v>
      </c>
      <c r="BL660" s="18" t="s">
        <v>178</v>
      </c>
      <c r="BM660" s="199" t="s">
        <v>1202</v>
      </c>
    </row>
    <row r="661" spans="2:51" s="15" customFormat="1" ht="11.25">
      <c r="B661" s="224"/>
      <c r="C661" s="225"/>
      <c r="D661" s="203" t="s">
        <v>145</v>
      </c>
      <c r="E661" s="226" t="s">
        <v>19</v>
      </c>
      <c r="F661" s="227" t="s">
        <v>688</v>
      </c>
      <c r="G661" s="225"/>
      <c r="H661" s="226" t="s">
        <v>19</v>
      </c>
      <c r="I661" s="228"/>
      <c r="J661" s="225"/>
      <c r="K661" s="225"/>
      <c r="L661" s="229"/>
      <c r="M661" s="230"/>
      <c r="N661" s="231"/>
      <c r="O661" s="231"/>
      <c r="P661" s="231"/>
      <c r="Q661" s="231"/>
      <c r="R661" s="231"/>
      <c r="S661" s="231"/>
      <c r="T661" s="232"/>
      <c r="AT661" s="233" t="s">
        <v>145</v>
      </c>
      <c r="AU661" s="233" t="s">
        <v>85</v>
      </c>
      <c r="AV661" s="15" t="s">
        <v>83</v>
      </c>
      <c r="AW661" s="15" t="s">
        <v>35</v>
      </c>
      <c r="AX661" s="15" t="s">
        <v>75</v>
      </c>
      <c r="AY661" s="233" t="s">
        <v>137</v>
      </c>
    </row>
    <row r="662" spans="2:51" s="15" customFormat="1" ht="11.25">
      <c r="B662" s="224"/>
      <c r="C662" s="225"/>
      <c r="D662" s="203" t="s">
        <v>145</v>
      </c>
      <c r="E662" s="226" t="s">
        <v>19</v>
      </c>
      <c r="F662" s="227" t="s">
        <v>3429</v>
      </c>
      <c r="G662" s="225"/>
      <c r="H662" s="226" t="s">
        <v>19</v>
      </c>
      <c r="I662" s="228"/>
      <c r="J662" s="225"/>
      <c r="K662" s="225"/>
      <c r="L662" s="229"/>
      <c r="M662" s="230"/>
      <c r="N662" s="231"/>
      <c r="O662" s="231"/>
      <c r="P662" s="231"/>
      <c r="Q662" s="231"/>
      <c r="R662" s="231"/>
      <c r="S662" s="231"/>
      <c r="T662" s="232"/>
      <c r="AT662" s="233" t="s">
        <v>145</v>
      </c>
      <c r="AU662" s="233" t="s">
        <v>85</v>
      </c>
      <c r="AV662" s="15" t="s">
        <v>83</v>
      </c>
      <c r="AW662" s="15" t="s">
        <v>35</v>
      </c>
      <c r="AX662" s="15" t="s">
        <v>75</v>
      </c>
      <c r="AY662" s="233" t="s">
        <v>137</v>
      </c>
    </row>
    <row r="663" spans="2:51" s="13" customFormat="1" ht="11.25">
      <c r="B663" s="201"/>
      <c r="C663" s="202"/>
      <c r="D663" s="203" t="s">
        <v>145</v>
      </c>
      <c r="E663" s="204" t="s">
        <v>19</v>
      </c>
      <c r="F663" s="205" t="s">
        <v>3521</v>
      </c>
      <c r="G663" s="202"/>
      <c r="H663" s="206">
        <v>14.25</v>
      </c>
      <c r="I663" s="207"/>
      <c r="J663" s="202"/>
      <c r="K663" s="202"/>
      <c r="L663" s="208"/>
      <c r="M663" s="209"/>
      <c r="N663" s="210"/>
      <c r="O663" s="210"/>
      <c r="P663" s="210"/>
      <c r="Q663" s="210"/>
      <c r="R663" s="210"/>
      <c r="S663" s="210"/>
      <c r="T663" s="211"/>
      <c r="AT663" s="212" t="s">
        <v>145</v>
      </c>
      <c r="AU663" s="212" t="s">
        <v>85</v>
      </c>
      <c r="AV663" s="13" t="s">
        <v>85</v>
      </c>
      <c r="AW663" s="13" t="s">
        <v>35</v>
      </c>
      <c r="AX663" s="13" t="s">
        <v>75</v>
      </c>
      <c r="AY663" s="212" t="s">
        <v>137</v>
      </c>
    </row>
    <row r="664" spans="2:51" s="15" customFormat="1" ht="11.25">
      <c r="B664" s="224"/>
      <c r="C664" s="225"/>
      <c r="D664" s="203" t="s">
        <v>145</v>
      </c>
      <c r="E664" s="226" t="s">
        <v>19</v>
      </c>
      <c r="F664" s="227" t="s">
        <v>3444</v>
      </c>
      <c r="G664" s="225"/>
      <c r="H664" s="226" t="s">
        <v>19</v>
      </c>
      <c r="I664" s="228"/>
      <c r="J664" s="225"/>
      <c r="K664" s="225"/>
      <c r="L664" s="229"/>
      <c r="M664" s="230"/>
      <c r="N664" s="231"/>
      <c r="O664" s="231"/>
      <c r="P664" s="231"/>
      <c r="Q664" s="231"/>
      <c r="R664" s="231"/>
      <c r="S664" s="231"/>
      <c r="T664" s="232"/>
      <c r="AT664" s="233" t="s">
        <v>145</v>
      </c>
      <c r="AU664" s="233" t="s">
        <v>85</v>
      </c>
      <c r="AV664" s="15" t="s">
        <v>83</v>
      </c>
      <c r="AW664" s="15" t="s">
        <v>35</v>
      </c>
      <c r="AX664" s="15" t="s">
        <v>75</v>
      </c>
      <c r="AY664" s="233" t="s">
        <v>137</v>
      </c>
    </row>
    <row r="665" spans="2:51" s="13" customFormat="1" ht="11.25">
      <c r="B665" s="201"/>
      <c r="C665" s="202"/>
      <c r="D665" s="203" t="s">
        <v>145</v>
      </c>
      <c r="E665" s="204" t="s">
        <v>19</v>
      </c>
      <c r="F665" s="205" t="s">
        <v>3522</v>
      </c>
      <c r="G665" s="202"/>
      <c r="H665" s="206">
        <v>11.6</v>
      </c>
      <c r="I665" s="207"/>
      <c r="J665" s="202"/>
      <c r="K665" s="202"/>
      <c r="L665" s="208"/>
      <c r="M665" s="209"/>
      <c r="N665" s="210"/>
      <c r="O665" s="210"/>
      <c r="P665" s="210"/>
      <c r="Q665" s="210"/>
      <c r="R665" s="210"/>
      <c r="S665" s="210"/>
      <c r="T665" s="211"/>
      <c r="AT665" s="212" t="s">
        <v>145</v>
      </c>
      <c r="AU665" s="212" t="s">
        <v>85</v>
      </c>
      <c r="AV665" s="13" t="s">
        <v>85</v>
      </c>
      <c r="AW665" s="13" t="s">
        <v>35</v>
      </c>
      <c r="AX665" s="13" t="s">
        <v>75</v>
      </c>
      <c r="AY665" s="212" t="s">
        <v>137</v>
      </c>
    </row>
    <row r="666" spans="2:51" s="15" customFormat="1" ht="11.25">
      <c r="B666" s="224"/>
      <c r="C666" s="225"/>
      <c r="D666" s="203" t="s">
        <v>145</v>
      </c>
      <c r="E666" s="226" t="s">
        <v>19</v>
      </c>
      <c r="F666" s="227" t="s">
        <v>3431</v>
      </c>
      <c r="G666" s="225"/>
      <c r="H666" s="226" t="s">
        <v>19</v>
      </c>
      <c r="I666" s="228"/>
      <c r="J666" s="225"/>
      <c r="K666" s="225"/>
      <c r="L666" s="229"/>
      <c r="M666" s="230"/>
      <c r="N666" s="231"/>
      <c r="O666" s="231"/>
      <c r="P666" s="231"/>
      <c r="Q666" s="231"/>
      <c r="R666" s="231"/>
      <c r="S666" s="231"/>
      <c r="T666" s="232"/>
      <c r="AT666" s="233" t="s">
        <v>145</v>
      </c>
      <c r="AU666" s="233" t="s">
        <v>85</v>
      </c>
      <c r="AV666" s="15" t="s">
        <v>83</v>
      </c>
      <c r="AW666" s="15" t="s">
        <v>35</v>
      </c>
      <c r="AX666" s="15" t="s">
        <v>75</v>
      </c>
      <c r="AY666" s="233" t="s">
        <v>137</v>
      </c>
    </row>
    <row r="667" spans="2:51" s="13" customFormat="1" ht="11.25">
      <c r="B667" s="201"/>
      <c r="C667" s="202"/>
      <c r="D667" s="203" t="s">
        <v>145</v>
      </c>
      <c r="E667" s="204" t="s">
        <v>19</v>
      </c>
      <c r="F667" s="205" t="s">
        <v>3781</v>
      </c>
      <c r="G667" s="202"/>
      <c r="H667" s="206">
        <v>5.87</v>
      </c>
      <c r="I667" s="207"/>
      <c r="J667" s="202"/>
      <c r="K667" s="202"/>
      <c r="L667" s="208"/>
      <c r="M667" s="209"/>
      <c r="N667" s="210"/>
      <c r="O667" s="210"/>
      <c r="P667" s="210"/>
      <c r="Q667" s="210"/>
      <c r="R667" s="210"/>
      <c r="S667" s="210"/>
      <c r="T667" s="211"/>
      <c r="AT667" s="212" t="s">
        <v>145</v>
      </c>
      <c r="AU667" s="212" t="s">
        <v>85</v>
      </c>
      <c r="AV667" s="13" t="s">
        <v>85</v>
      </c>
      <c r="AW667" s="13" t="s">
        <v>35</v>
      </c>
      <c r="AX667" s="13" t="s">
        <v>75</v>
      </c>
      <c r="AY667" s="212" t="s">
        <v>137</v>
      </c>
    </row>
    <row r="668" spans="2:51" s="15" customFormat="1" ht="11.25">
      <c r="B668" s="224"/>
      <c r="C668" s="225"/>
      <c r="D668" s="203" t="s">
        <v>145</v>
      </c>
      <c r="E668" s="226" t="s">
        <v>19</v>
      </c>
      <c r="F668" s="227" t="s">
        <v>695</v>
      </c>
      <c r="G668" s="225"/>
      <c r="H668" s="226" t="s">
        <v>19</v>
      </c>
      <c r="I668" s="228"/>
      <c r="J668" s="225"/>
      <c r="K668" s="225"/>
      <c r="L668" s="229"/>
      <c r="M668" s="230"/>
      <c r="N668" s="231"/>
      <c r="O668" s="231"/>
      <c r="P668" s="231"/>
      <c r="Q668" s="231"/>
      <c r="R668" s="231"/>
      <c r="S668" s="231"/>
      <c r="T668" s="232"/>
      <c r="AT668" s="233" t="s">
        <v>145</v>
      </c>
      <c r="AU668" s="233" t="s">
        <v>85</v>
      </c>
      <c r="AV668" s="15" t="s">
        <v>83</v>
      </c>
      <c r="AW668" s="15" t="s">
        <v>35</v>
      </c>
      <c r="AX668" s="15" t="s">
        <v>75</v>
      </c>
      <c r="AY668" s="233" t="s">
        <v>137</v>
      </c>
    </row>
    <row r="669" spans="2:51" s="15" customFormat="1" ht="11.25">
      <c r="B669" s="224"/>
      <c r="C669" s="225"/>
      <c r="D669" s="203" t="s">
        <v>145</v>
      </c>
      <c r="E669" s="226" t="s">
        <v>19</v>
      </c>
      <c r="F669" s="227" t="s">
        <v>3446</v>
      </c>
      <c r="G669" s="225"/>
      <c r="H669" s="226" t="s">
        <v>19</v>
      </c>
      <c r="I669" s="228"/>
      <c r="J669" s="225"/>
      <c r="K669" s="225"/>
      <c r="L669" s="229"/>
      <c r="M669" s="230"/>
      <c r="N669" s="231"/>
      <c r="O669" s="231"/>
      <c r="P669" s="231"/>
      <c r="Q669" s="231"/>
      <c r="R669" s="231"/>
      <c r="S669" s="231"/>
      <c r="T669" s="232"/>
      <c r="AT669" s="233" t="s">
        <v>145</v>
      </c>
      <c r="AU669" s="233" t="s">
        <v>85</v>
      </c>
      <c r="AV669" s="15" t="s">
        <v>83</v>
      </c>
      <c r="AW669" s="15" t="s">
        <v>35</v>
      </c>
      <c r="AX669" s="15" t="s">
        <v>75</v>
      </c>
      <c r="AY669" s="233" t="s">
        <v>137</v>
      </c>
    </row>
    <row r="670" spans="2:51" s="13" customFormat="1" ht="11.25">
      <c r="B670" s="201"/>
      <c r="C670" s="202"/>
      <c r="D670" s="203" t="s">
        <v>145</v>
      </c>
      <c r="E670" s="204" t="s">
        <v>19</v>
      </c>
      <c r="F670" s="205" t="s">
        <v>3782</v>
      </c>
      <c r="G670" s="202"/>
      <c r="H670" s="206">
        <v>17.26</v>
      </c>
      <c r="I670" s="207"/>
      <c r="J670" s="202"/>
      <c r="K670" s="202"/>
      <c r="L670" s="208"/>
      <c r="M670" s="209"/>
      <c r="N670" s="210"/>
      <c r="O670" s="210"/>
      <c r="P670" s="210"/>
      <c r="Q670" s="210"/>
      <c r="R670" s="210"/>
      <c r="S670" s="210"/>
      <c r="T670" s="211"/>
      <c r="AT670" s="212" t="s">
        <v>145</v>
      </c>
      <c r="AU670" s="212" t="s">
        <v>85</v>
      </c>
      <c r="AV670" s="13" t="s">
        <v>85</v>
      </c>
      <c r="AW670" s="13" t="s">
        <v>35</v>
      </c>
      <c r="AX670" s="13" t="s">
        <v>75</v>
      </c>
      <c r="AY670" s="212" t="s">
        <v>137</v>
      </c>
    </row>
    <row r="671" spans="2:51" s="15" customFormat="1" ht="11.25">
      <c r="B671" s="224"/>
      <c r="C671" s="225"/>
      <c r="D671" s="203" t="s">
        <v>145</v>
      </c>
      <c r="E671" s="226" t="s">
        <v>19</v>
      </c>
      <c r="F671" s="227" t="s">
        <v>3433</v>
      </c>
      <c r="G671" s="225"/>
      <c r="H671" s="226" t="s">
        <v>19</v>
      </c>
      <c r="I671" s="228"/>
      <c r="J671" s="225"/>
      <c r="K671" s="225"/>
      <c r="L671" s="229"/>
      <c r="M671" s="230"/>
      <c r="N671" s="231"/>
      <c r="O671" s="231"/>
      <c r="P671" s="231"/>
      <c r="Q671" s="231"/>
      <c r="R671" s="231"/>
      <c r="S671" s="231"/>
      <c r="T671" s="232"/>
      <c r="AT671" s="233" t="s">
        <v>145</v>
      </c>
      <c r="AU671" s="233" t="s">
        <v>85</v>
      </c>
      <c r="AV671" s="15" t="s">
        <v>83</v>
      </c>
      <c r="AW671" s="15" t="s">
        <v>35</v>
      </c>
      <c r="AX671" s="15" t="s">
        <v>75</v>
      </c>
      <c r="AY671" s="233" t="s">
        <v>137</v>
      </c>
    </row>
    <row r="672" spans="2:51" s="13" customFormat="1" ht="11.25">
      <c r="B672" s="201"/>
      <c r="C672" s="202"/>
      <c r="D672" s="203" t="s">
        <v>145</v>
      </c>
      <c r="E672" s="204" t="s">
        <v>19</v>
      </c>
      <c r="F672" s="205" t="s">
        <v>3783</v>
      </c>
      <c r="G672" s="202"/>
      <c r="H672" s="206">
        <v>8.36</v>
      </c>
      <c r="I672" s="207"/>
      <c r="J672" s="202"/>
      <c r="K672" s="202"/>
      <c r="L672" s="208"/>
      <c r="M672" s="209"/>
      <c r="N672" s="210"/>
      <c r="O672" s="210"/>
      <c r="P672" s="210"/>
      <c r="Q672" s="210"/>
      <c r="R672" s="210"/>
      <c r="S672" s="210"/>
      <c r="T672" s="211"/>
      <c r="AT672" s="212" t="s">
        <v>145</v>
      </c>
      <c r="AU672" s="212" t="s">
        <v>85</v>
      </c>
      <c r="AV672" s="13" t="s">
        <v>85</v>
      </c>
      <c r="AW672" s="13" t="s">
        <v>35</v>
      </c>
      <c r="AX672" s="13" t="s">
        <v>75</v>
      </c>
      <c r="AY672" s="212" t="s">
        <v>137</v>
      </c>
    </row>
    <row r="673" spans="2:51" s="14" customFormat="1" ht="11.25">
      <c r="B673" s="213"/>
      <c r="C673" s="214"/>
      <c r="D673" s="203" t="s">
        <v>145</v>
      </c>
      <c r="E673" s="215" t="s">
        <v>19</v>
      </c>
      <c r="F673" s="216" t="s">
        <v>147</v>
      </c>
      <c r="G673" s="214"/>
      <c r="H673" s="217">
        <v>57.34</v>
      </c>
      <c r="I673" s="218"/>
      <c r="J673" s="214"/>
      <c r="K673" s="214"/>
      <c r="L673" s="219"/>
      <c r="M673" s="220"/>
      <c r="N673" s="221"/>
      <c r="O673" s="221"/>
      <c r="P673" s="221"/>
      <c r="Q673" s="221"/>
      <c r="R673" s="221"/>
      <c r="S673" s="221"/>
      <c r="T673" s="222"/>
      <c r="AT673" s="223" t="s">
        <v>145</v>
      </c>
      <c r="AU673" s="223" t="s">
        <v>85</v>
      </c>
      <c r="AV673" s="14" t="s">
        <v>144</v>
      </c>
      <c r="AW673" s="14" t="s">
        <v>35</v>
      </c>
      <c r="AX673" s="14" t="s">
        <v>83</v>
      </c>
      <c r="AY673" s="223" t="s">
        <v>137</v>
      </c>
    </row>
    <row r="674" spans="1:65" s="2" customFormat="1" ht="16.5" customHeight="1">
      <c r="A674" s="35"/>
      <c r="B674" s="36"/>
      <c r="C674" s="234" t="s">
        <v>753</v>
      </c>
      <c r="D674" s="234" t="s">
        <v>218</v>
      </c>
      <c r="E674" s="235" t="s">
        <v>3784</v>
      </c>
      <c r="F674" s="236" t="s">
        <v>3785</v>
      </c>
      <c r="G674" s="237" t="s">
        <v>224</v>
      </c>
      <c r="H674" s="238">
        <v>60.207</v>
      </c>
      <c r="I674" s="239"/>
      <c r="J674" s="240">
        <f>ROUND(I674*H674,2)</f>
        <v>0</v>
      </c>
      <c r="K674" s="236" t="s">
        <v>143</v>
      </c>
      <c r="L674" s="241"/>
      <c r="M674" s="242" t="s">
        <v>19</v>
      </c>
      <c r="N674" s="243" t="s">
        <v>46</v>
      </c>
      <c r="O674" s="65"/>
      <c r="P674" s="197">
        <f>O674*H674</f>
        <v>0</v>
      </c>
      <c r="Q674" s="197">
        <v>0</v>
      </c>
      <c r="R674" s="197">
        <f>Q674*H674</f>
        <v>0</v>
      </c>
      <c r="S674" s="197">
        <v>0</v>
      </c>
      <c r="T674" s="198">
        <f>S674*H674</f>
        <v>0</v>
      </c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R674" s="199" t="s">
        <v>207</v>
      </c>
      <c r="AT674" s="199" t="s">
        <v>218</v>
      </c>
      <c r="AU674" s="199" t="s">
        <v>85</v>
      </c>
      <c r="AY674" s="18" t="s">
        <v>137</v>
      </c>
      <c r="BE674" s="200">
        <f>IF(N674="základní",J674,0)</f>
        <v>0</v>
      </c>
      <c r="BF674" s="200">
        <f>IF(N674="snížená",J674,0)</f>
        <v>0</v>
      </c>
      <c r="BG674" s="200">
        <f>IF(N674="zákl. přenesená",J674,0)</f>
        <v>0</v>
      </c>
      <c r="BH674" s="200">
        <f>IF(N674="sníž. přenesená",J674,0)</f>
        <v>0</v>
      </c>
      <c r="BI674" s="200">
        <f>IF(N674="nulová",J674,0)</f>
        <v>0</v>
      </c>
      <c r="BJ674" s="18" t="s">
        <v>83</v>
      </c>
      <c r="BK674" s="200">
        <f>ROUND(I674*H674,2)</f>
        <v>0</v>
      </c>
      <c r="BL674" s="18" t="s">
        <v>178</v>
      </c>
      <c r="BM674" s="199" t="s">
        <v>1206</v>
      </c>
    </row>
    <row r="675" spans="2:51" s="13" customFormat="1" ht="11.25">
      <c r="B675" s="201"/>
      <c r="C675" s="202"/>
      <c r="D675" s="203" t="s">
        <v>145</v>
      </c>
      <c r="E675" s="204" t="s">
        <v>19</v>
      </c>
      <c r="F675" s="205" t="s">
        <v>3786</v>
      </c>
      <c r="G675" s="202"/>
      <c r="H675" s="206">
        <v>60.207</v>
      </c>
      <c r="I675" s="207"/>
      <c r="J675" s="202"/>
      <c r="K675" s="202"/>
      <c r="L675" s="208"/>
      <c r="M675" s="209"/>
      <c r="N675" s="210"/>
      <c r="O675" s="210"/>
      <c r="P675" s="210"/>
      <c r="Q675" s="210"/>
      <c r="R675" s="210"/>
      <c r="S675" s="210"/>
      <c r="T675" s="211"/>
      <c r="AT675" s="212" t="s">
        <v>145</v>
      </c>
      <c r="AU675" s="212" t="s">
        <v>85</v>
      </c>
      <c r="AV675" s="13" t="s">
        <v>85</v>
      </c>
      <c r="AW675" s="13" t="s">
        <v>35</v>
      </c>
      <c r="AX675" s="13" t="s">
        <v>75</v>
      </c>
      <c r="AY675" s="212" t="s">
        <v>137</v>
      </c>
    </row>
    <row r="676" spans="2:51" s="14" customFormat="1" ht="11.25">
      <c r="B676" s="213"/>
      <c r="C676" s="214"/>
      <c r="D676" s="203" t="s">
        <v>145</v>
      </c>
      <c r="E676" s="215" t="s">
        <v>19</v>
      </c>
      <c r="F676" s="216" t="s">
        <v>147</v>
      </c>
      <c r="G676" s="214"/>
      <c r="H676" s="217">
        <v>60.207</v>
      </c>
      <c r="I676" s="218"/>
      <c r="J676" s="214"/>
      <c r="K676" s="214"/>
      <c r="L676" s="219"/>
      <c r="M676" s="220"/>
      <c r="N676" s="221"/>
      <c r="O676" s="221"/>
      <c r="P676" s="221"/>
      <c r="Q676" s="221"/>
      <c r="R676" s="221"/>
      <c r="S676" s="221"/>
      <c r="T676" s="222"/>
      <c r="AT676" s="223" t="s">
        <v>145</v>
      </c>
      <c r="AU676" s="223" t="s">
        <v>85</v>
      </c>
      <c r="AV676" s="14" t="s">
        <v>144</v>
      </c>
      <c r="AW676" s="14" t="s">
        <v>35</v>
      </c>
      <c r="AX676" s="14" t="s">
        <v>83</v>
      </c>
      <c r="AY676" s="223" t="s">
        <v>137</v>
      </c>
    </row>
    <row r="677" spans="1:65" s="2" customFormat="1" ht="16.5" customHeight="1">
      <c r="A677" s="35"/>
      <c r="B677" s="36"/>
      <c r="C677" s="188" t="s">
        <v>1208</v>
      </c>
      <c r="D677" s="188" t="s">
        <v>139</v>
      </c>
      <c r="E677" s="189" t="s">
        <v>3787</v>
      </c>
      <c r="F677" s="190" t="s">
        <v>3788</v>
      </c>
      <c r="G677" s="191" t="s">
        <v>224</v>
      </c>
      <c r="H677" s="192">
        <v>2</v>
      </c>
      <c r="I677" s="193"/>
      <c r="J677" s="194">
        <f>ROUND(I677*H677,2)</f>
        <v>0</v>
      </c>
      <c r="K677" s="190" t="s">
        <v>19</v>
      </c>
      <c r="L677" s="40"/>
      <c r="M677" s="195" t="s">
        <v>19</v>
      </c>
      <c r="N677" s="196" t="s">
        <v>46</v>
      </c>
      <c r="O677" s="65"/>
      <c r="P677" s="197">
        <f>O677*H677</f>
        <v>0</v>
      </c>
      <c r="Q677" s="197">
        <v>0</v>
      </c>
      <c r="R677" s="197">
        <f>Q677*H677</f>
        <v>0</v>
      </c>
      <c r="S677" s="197">
        <v>0</v>
      </c>
      <c r="T677" s="198">
        <f>S677*H677</f>
        <v>0</v>
      </c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R677" s="199" t="s">
        <v>178</v>
      </c>
      <c r="AT677" s="199" t="s">
        <v>139</v>
      </c>
      <c r="AU677" s="199" t="s">
        <v>85</v>
      </c>
      <c r="AY677" s="18" t="s">
        <v>137</v>
      </c>
      <c r="BE677" s="200">
        <f>IF(N677="základní",J677,0)</f>
        <v>0</v>
      </c>
      <c r="BF677" s="200">
        <f>IF(N677="snížená",J677,0)</f>
        <v>0</v>
      </c>
      <c r="BG677" s="200">
        <f>IF(N677="zákl. přenesená",J677,0)</f>
        <v>0</v>
      </c>
      <c r="BH677" s="200">
        <f>IF(N677="sníž. přenesená",J677,0)</f>
        <v>0</v>
      </c>
      <c r="BI677" s="200">
        <f>IF(N677="nulová",J677,0)</f>
        <v>0</v>
      </c>
      <c r="BJ677" s="18" t="s">
        <v>83</v>
      </c>
      <c r="BK677" s="200">
        <f>ROUND(I677*H677,2)</f>
        <v>0</v>
      </c>
      <c r="BL677" s="18" t="s">
        <v>178</v>
      </c>
      <c r="BM677" s="199" t="s">
        <v>1211</v>
      </c>
    </row>
    <row r="678" spans="1:65" s="2" customFormat="1" ht="16.5" customHeight="1">
      <c r="A678" s="35"/>
      <c r="B678" s="36"/>
      <c r="C678" s="234" t="s">
        <v>760</v>
      </c>
      <c r="D678" s="234" t="s">
        <v>218</v>
      </c>
      <c r="E678" s="235" t="s">
        <v>3789</v>
      </c>
      <c r="F678" s="236" t="s">
        <v>3790</v>
      </c>
      <c r="G678" s="237" t="s">
        <v>224</v>
      </c>
      <c r="H678" s="238">
        <v>2</v>
      </c>
      <c r="I678" s="239"/>
      <c r="J678" s="240">
        <f>ROUND(I678*H678,2)</f>
        <v>0</v>
      </c>
      <c r="K678" s="236" t="s">
        <v>19</v>
      </c>
      <c r="L678" s="241"/>
      <c r="M678" s="242" t="s">
        <v>19</v>
      </c>
      <c r="N678" s="243" t="s">
        <v>46</v>
      </c>
      <c r="O678" s="65"/>
      <c r="P678" s="197">
        <f>O678*H678</f>
        <v>0</v>
      </c>
      <c r="Q678" s="197">
        <v>0</v>
      </c>
      <c r="R678" s="197">
        <f>Q678*H678</f>
        <v>0</v>
      </c>
      <c r="S678" s="197">
        <v>0</v>
      </c>
      <c r="T678" s="198">
        <f>S678*H678</f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199" t="s">
        <v>207</v>
      </c>
      <c r="AT678" s="199" t="s">
        <v>218</v>
      </c>
      <c r="AU678" s="199" t="s">
        <v>85</v>
      </c>
      <c r="AY678" s="18" t="s">
        <v>137</v>
      </c>
      <c r="BE678" s="200">
        <f>IF(N678="základní",J678,0)</f>
        <v>0</v>
      </c>
      <c r="BF678" s="200">
        <f>IF(N678="snížená",J678,0)</f>
        <v>0</v>
      </c>
      <c r="BG678" s="200">
        <f>IF(N678="zákl. přenesená",J678,0)</f>
        <v>0</v>
      </c>
      <c r="BH678" s="200">
        <f>IF(N678="sníž. přenesená",J678,0)</f>
        <v>0</v>
      </c>
      <c r="BI678" s="200">
        <f>IF(N678="nulová",J678,0)</f>
        <v>0</v>
      </c>
      <c r="BJ678" s="18" t="s">
        <v>83</v>
      </c>
      <c r="BK678" s="200">
        <f>ROUND(I678*H678,2)</f>
        <v>0</v>
      </c>
      <c r="BL678" s="18" t="s">
        <v>178</v>
      </c>
      <c r="BM678" s="199" t="s">
        <v>1216</v>
      </c>
    </row>
    <row r="679" spans="1:65" s="2" customFormat="1" ht="21.75" customHeight="1">
      <c r="A679" s="35"/>
      <c r="B679" s="36"/>
      <c r="C679" s="188" t="s">
        <v>1218</v>
      </c>
      <c r="D679" s="188" t="s">
        <v>139</v>
      </c>
      <c r="E679" s="189" t="s">
        <v>3791</v>
      </c>
      <c r="F679" s="190" t="s">
        <v>3792</v>
      </c>
      <c r="G679" s="191" t="s">
        <v>177</v>
      </c>
      <c r="H679" s="192">
        <v>0.764</v>
      </c>
      <c r="I679" s="193"/>
      <c r="J679" s="194">
        <f>ROUND(I679*H679,2)</f>
        <v>0</v>
      </c>
      <c r="K679" s="190" t="s">
        <v>143</v>
      </c>
      <c r="L679" s="40"/>
      <c r="M679" s="195" t="s">
        <v>19</v>
      </c>
      <c r="N679" s="196" t="s">
        <v>46</v>
      </c>
      <c r="O679" s="65"/>
      <c r="P679" s="197">
        <f>O679*H679</f>
        <v>0</v>
      </c>
      <c r="Q679" s="197">
        <v>0</v>
      </c>
      <c r="R679" s="197">
        <f>Q679*H679</f>
        <v>0</v>
      </c>
      <c r="S679" s="197">
        <v>0</v>
      </c>
      <c r="T679" s="198">
        <f>S679*H679</f>
        <v>0</v>
      </c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R679" s="199" t="s">
        <v>178</v>
      </c>
      <c r="AT679" s="199" t="s">
        <v>139</v>
      </c>
      <c r="AU679" s="199" t="s">
        <v>85</v>
      </c>
      <c r="AY679" s="18" t="s">
        <v>137</v>
      </c>
      <c r="BE679" s="200">
        <f>IF(N679="základní",J679,0)</f>
        <v>0</v>
      </c>
      <c r="BF679" s="200">
        <f>IF(N679="snížená",J679,0)</f>
        <v>0</v>
      </c>
      <c r="BG679" s="200">
        <f>IF(N679="zákl. přenesená",J679,0)</f>
        <v>0</v>
      </c>
      <c r="BH679" s="200">
        <f>IF(N679="sníž. přenesená",J679,0)</f>
        <v>0</v>
      </c>
      <c r="BI679" s="200">
        <f>IF(N679="nulová",J679,0)</f>
        <v>0</v>
      </c>
      <c r="BJ679" s="18" t="s">
        <v>83</v>
      </c>
      <c r="BK679" s="200">
        <f>ROUND(I679*H679,2)</f>
        <v>0</v>
      </c>
      <c r="BL679" s="18" t="s">
        <v>178</v>
      </c>
      <c r="BM679" s="199" t="s">
        <v>1221</v>
      </c>
    </row>
    <row r="680" spans="2:63" s="12" customFormat="1" ht="22.9" customHeight="1">
      <c r="B680" s="172"/>
      <c r="C680" s="173"/>
      <c r="D680" s="174" t="s">
        <v>74</v>
      </c>
      <c r="E680" s="186" t="s">
        <v>1990</v>
      </c>
      <c r="F680" s="186" t="s">
        <v>1991</v>
      </c>
      <c r="G680" s="173"/>
      <c r="H680" s="173"/>
      <c r="I680" s="176"/>
      <c r="J680" s="187">
        <f>BK680</f>
        <v>0</v>
      </c>
      <c r="K680" s="173"/>
      <c r="L680" s="178"/>
      <c r="M680" s="179"/>
      <c r="N680" s="180"/>
      <c r="O680" s="180"/>
      <c r="P680" s="181">
        <f>SUM(P681:P696)</f>
        <v>0</v>
      </c>
      <c r="Q680" s="180"/>
      <c r="R680" s="181">
        <f>SUM(R681:R696)</f>
        <v>0</v>
      </c>
      <c r="S680" s="180"/>
      <c r="T680" s="182">
        <f>SUM(T681:T696)</f>
        <v>0</v>
      </c>
      <c r="AR680" s="183" t="s">
        <v>85</v>
      </c>
      <c r="AT680" s="184" t="s">
        <v>74</v>
      </c>
      <c r="AU680" s="184" t="s">
        <v>83</v>
      </c>
      <c r="AY680" s="183" t="s">
        <v>137</v>
      </c>
      <c r="BK680" s="185">
        <f>SUM(BK681:BK696)</f>
        <v>0</v>
      </c>
    </row>
    <row r="681" spans="1:65" s="2" customFormat="1" ht="16.5" customHeight="1">
      <c r="A681" s="35"/>
      <c r="B681" s="36"/>
      <c r="C681" s="188" t="s">
        <v>764</v>
      </c>
      <c r="D681" s="188" t="s">
        <v>139</v>
      </c>
      <c r="E681" s="189" t="s">
        <v>2601</v>
      </c>
      <c r="F681" s="190" t="s">
        <v>2602</v>
      </c>
      <c r="G681" s="191" t="s">
        <v>216</v>
      </c>
      <c r="H681" s="192">
        <v>32.44</v>
      </c>
      <c r="I681" s="193"/>
      <c r="J681" s="194">
        <f>ROUND(I681*H681,2)</f>
        <v>0</v>
      </c>
      <c r="K681" s="190" t="s">
        <v>143</v>
      </c>
      <c r="L681" s="40"/>
      <c r="M681" s="195" t="s">
        <v>19</v>
      </c>
      <c r="N681" s="196" t="s">
        <v>46</v>
      </c>
      <c r="O681" s="65"/>
      <c r="P681" s="197">
        <f>O681*H681</f>
        <v>0</v>
      </c>
      <c r="Q681" s="197">
        <v>0</v>
      </c>
      <c r="R681" s="197">
        <f>Q681*H681</f>
        <v>0</v>
      </c>
      <c r="S681" s="197">
        <v>0</v>
      </c>
      <c r="T681" s="198">
        <f>S681*H681</f>
        <v>0</v>
      </c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R681" s="199" t="s">
        <v>178</v>
      </c>
      <c r="AT681" s="199" t="s">
        <v>139</v>
      </c>
      <c r="AU681" s="199" t="s">
        <v>85</v>
      </c>
      <c r="AY681" s="18" t="s">
        <v>137</v>
      </c>
      <c r="BE681" s="200">
        <f>IF(N681="základní",J681,0)</f>
        <v>0</v>
      </c>
      <c r="BF681" s="200">
        <f>IF(N681="snížená",J681,0)</f>
        <v>0</v>
      </c>
      <c r="BG681" s="200">
        <f>IF(N681="zákl. přenesená",J681,0)</f>
        <v>0</v>
      </c>
      <c r="BH681" s="200">
        <f>IF(N681="sníž. přenesená",J681,0)</f>
        <v>0</v>
      </c>
      <c r="BI681" s="200">
        <f>IF(N681="nulová",J681,0)</f>
        <v>0</v>
      </c>
      <c r="BJ681" s="18" t="s">
        <v>83</v>
      </c>
      <c r="BK681" s="200">
        <f>ROUND(I681*H681,2)</f>
        <v>0</v>
      </c>
      <c r="BL681" s="18" t="s">
        <v>178</v>
      </c>
      <c r="BM681" s="199" t="s">
        <v>1225</v>
      </c>
    </row>
    <row r="682" spans="2:51" s="15" customFormat="1" ht="11.25">
      <c r="B682" s="224"/>
      <c r="C682" s="225"/>
      <c r="D682" s="203" t="s">
        <v>145</v>
      </c>
      <c r="E682" s="226" t="s">
        <v>19</v>
      </c>
      <c r="F682" s="227" t="s">
        <v>3793</v>
      </c>
      <c r="G682" s="225"/>
      <c r="H682" s="226" t="s">
        <v>19</v>
      </c>
      <c r="I682" s="228"/>
      <c r="J682" s="225"/>
      <c r="K682" s="225"/>
      <c r="L682" s="229"/>
      <c r="M682" s="230"/>
      <c r="N682" s="231"/>
      <c r="O682" s="231"/>
      <c r="P682" s="231"/>
      <c r="Q682" s="231"/>
      <c r="R682" s="231"/>
      <c r="S682" s="231"/>
      <c r="T682" s="232"/>
      <c r="AT682" s="233" t="s">
        <v>145</v>
      </c>
      <c r="AU682" s="233" t="s">
        <v>85</v>
      </c>
      <c r="AV682" s="15" t="s">
        <v>83</v>
      </c>
      <c r="AW682" s="15" t="s">
        <v>35</v>
      </c>
      <c r="AX682" s="15" t="s">
        <v>75</v>
      </c>
      <c r="AY682" s="233" t="s">
        <v>137</v>
      </c>
    </row>
    <row r="683" spans="2:51" s="13" customFormat="1" ht="11.25">
      <c r="B683" s="201"/>
      <c r="C683" s="202"/>
      <c r="D683" s="203" t="s">
        <v>145</v>
      </c>
      <c r="E683" s="204" t="s">
        <v>19</v>
      </c>
      <c r="F683" s="205" t="s">
        <v>3794</v>
      </c>
      <c r="G683" s="202"/>
      <c r="H683" s="206">
        <v>32.44</v>
      </c>
      <c r="I683" s="207"/>
      <c r="J683" s="202"/>
      <c r="K683" s="202"/>
      <c r="L683" s="208"/>
      <c r="M683" s="209"/>
      <c r="N683" s="210"/>
      <c r="O683" s="210"/>
      <c r="P683" s="210"/>
      <c r="Q683" s="210"/>
      <c r="R683" s="210"/>
      <c r="S683" s="210"/>
      <c r="T683" s="211"/>
      <c r="AT683" s="212" t="s">
        <v>145</v>
      </c>
      <c r="AU683" s="212" t="s">
        <v>85</v>
      </c>
      <c r="AV683" s="13" t="s">
        <v>85</v>
      </c>
      <c r="AW683" s="13" t="s">
        <v>35</v>
      </c>
      <c r="AX683" s="13" t="s">
        <v>75</v>
      </c>
      <c r="AY683" s="212" t="s">
        <v>137</v>
      </c>
    </row>
    <row r="684" spans="2:51" s="14" customFormat="1" ht="11.25">
      <c r="B684" s="213"/>
      <c r="C684" s="214"/>
      <c r="D684" s="203" t="s">
        <v>145</v>
      </c>
      <c r="E684" s="215" t="s">
        <v>19</v>
      </c>
      <c r="F684" s="216" t="s">
        <v>147</v>
      </c>
      <c r="G684" s="214"/>
      <c r="H684" s="217">
        <v>32.44</v>
      </c>
      <c r="I684" s="218"/>
      <c r="J684" s="214"/>
      <c r="K684" s="214"/>
      <c r="L684" s="219"/>
      <c r="M684" s="220"/>
      <c r="N684" s="221"/>
      <c r="O684" s="221"/>
      <c r="P684" s="221"/>
      <c r="Q684" s="221"/>
      <c r="R684" s="221"/>
      <c r="S684" s="221"/>
      <c r="T684" s="222"/>
      <c r="AT684" s="223" t="s">
        <v>145</v>
      </c>
      <c r="AU684" s="223" t="s">
        <v>85</v>
      </c>
      <c r="AV684" s="14" t="s">
        <v>144</v>
      </c>
      <c r="AW684" s="14" t="s">
        <v>35</v>
      </c>
      <c r="AX684" s="14" t="s">
        <v>83</v>
      </c>
      <c r="AY684" s="223" t="s">
        <v>137</v>
      </c>
    </row>
    <row r="685" spans="1:65" s="2" customFormat="1" ht="16.5" customHeight="1">
      <c r="A685" s="35"/>
      <c r="B685" s="36"/>
      <c r="C685" s="188" t="s">
        <v>1226</v>
      </c>
      <c r="D685" s="188" t="s">
        <v>139</v>
      </c>
      <c r="E685" s="189" t="s">
        <v>3795</v>
      </c>
      <c r="F685" s="190" t="s">
        <v>3796</v>
      </c>
      <c r="G685" s="191" t="s">
        <v>216</v>
      </c>
      <c r="H685" s="192">
        <v>32.44</v>
      </c>
      <c r="I685" s="193"/>
      <c r="J685" s="194">
        <f>ROUND(I685*H685,2)</f>
        <v>0</v>
      </c>
      <c r="K685" s="190" t="s">
        <v>143</v>
      </c>
      <c r="L685" s="40"/>
      <c r="M685" s="195" t="s">
        <v>19</v>
      </c>
      <c r="N685" s="196" t="s">
        <v>46</v>
      </c>
      <c r="O685" s="65"/>
      <c r="P685" s="197">
        <f>O685*H685</f>
        <v>0</v>
      </c>
      <c r="Q685" s="197">
        <v>0</v>
      </c>
      <c r="R685" s="197">
        <f>Q685*H685</f>
        <v>0</v>
      </c>
      <c r="S685" s="197">
        <v>0</v>
      </c>
      <c r="T685" s="198">
        <f>S685*H685</f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199" t="s">
        <v>178</v>
      </c>
      <c r="AT685" s="199" t="s">
        <v>139</v>
      </c>
      <c r="AU685" s="199" t="s">
        <v>85</v>
      </c>
      <c r="AY685" s="18" t="s">
        <v>137</v>
      </c>
      <c r="BE685" s="200">
        <f>IF(N685="základní",J685,0)</f>
        <v>0</v>
      </c>
      <c r="BF685" s="200">
        <f>IF(N685="snížená",J685,0)</f>
        <v>0</v>
      </c>
      <c r="BG685" s="200">
        <f>IF(N685="zákl. přenesená",J685,0)</f>
        <v>0</v>
      </c>
      <c r="BH685" s="200">
        <f>IF(N685="sníž. přenesená",J685,0)</f>
        <v>0</v>
      </c>
      <c r="BI685" s="200">
        <f>IF(N685="nulová",J685,0)</f>
        <v>0</v>
      </c>
      <c r="BJ685" s="18" t="s">
        <v>83</v>
      </c>
      <c r="BK685" s="200">
        <f>ROUND(I685*H685,2)</f>
        <v>0</v>
      </c>
      <c r="BL685" s="18" t="s">
        <v>178</v>
      </c>
      <c r="BM685" s="199" t="s">
        <v>1230</v>
      </c>
    </row>
    <row r="686" spans="2:51" s="15" customFormat="1" ht="11.25">
      <c r="B686" s="224"/>
      <c r="C686" s="225"/>
      <c r="D686" s="203" t="s">
        <v>145</v>
      </c>
      <c r="E686" s="226" t="s">
        <v>19</v>
      </c>
      <c r="F686" s="227" t="s">
        <v>3797</v>
      </c>
      <c r="G686" s="225"/>
      <c r="H686" s="226" t="s">
        <v>19</v>
      </c>
      <c r="I686" s="228"/>
      <c r="J686" s="225"/>
      <c r="K686" s="225"/>
      <c r="L686" s="229"/>
      <c r="M686" s="230"/>
      <c r="N686" s="231"/>
      <c r="O686" s="231"/>
      <c r="P686" s="231"/>
      <c r="Q686" s="231"/>
      <c r="R686" s="231"/>
      <c r="S686" s="231"/>
      <c r="T686" s="232"/>
      <c r="AT686" s="233" t="s">
        <v>145</v>
      </c>
      <c r="AU686" s="233" t="s">
        <v>85</v>
      </c>
      <c r="AV686" s="15" t="s">
        <v>83</v>
      </c>
      <c r="AW686" s="15" t="s">
        <v>35</v>
      </c>
      <c r="AX686" s="15" t="s">
        <v>75</v>
      </c>
      <c r="AY686" s="233" t="s">
        <v>137</v>
      </c>
    </row>
    <row r="687" spans="2:51" s="13" customFormat="1" ht="11.25">
      <c r="B687" s="201"/>
      <c r="C687" s="202"/>
      <c r="D687" s="203" t="s">
        <v>145</v>
      </c>
      <c r="E687" s="204" t="s">
        <v>19</v>
      </c>
      <c r="F687" s="205" t="s">
        <v>3794</v>
      </c>
      <c r="G687" s="202"/>
      <c r="H687" s="206">
        <v>32.44</v>
      </c>
      <c r="I687" s="207"/>
      <c r="J687" s="202"/>
      <c r="K687" s="202"/>
      <c r="L687" s="208"/>
      <c r="M687" s="209"/>
      <c r="N687" s="210"/>
      <c r="O687" s="210"/>
      <c r="P687" s="210"/>
      <c r="Q687" s="210"/>
      <c r="R687" s="210"/>
      <c r="S687" s="210"/>
      <c r="T687" s="211"/>
      <c r="AT687" s="212" t="s">
        <v>145</v>
      </c>
      <c r="AU687" s="212" t="s">
        <v>85</v>
      </c>
      <c r="AV687" s="13" t="s">
        <v>85</v>
      </c>
      <c r="AW687" s="13" t="s">
        <v>35</v>
      </c>
      <c r="AX687" s="13" t="s">
        <v>75</v>
      </c>
      <c r="AY687" s="212" t="s">
        <v>137</v>
      </c>
    </row>
    <row r="688" spans="2:51" s="14" customFormat="1" ht="11.25">
      <c r="B688" s="213"/>
      <c r="C688" s="214"/>
      <c r="D688" s="203" t="s">
        <v>145</v>
      </c>
      <c r="E688" s="215" t="s">
        <v>19</v>
      </c>
      <c r="F688" s="216" t="s">
        <v>147</v>
      </c>
      <c r="G688" s="214"/>
      <c r="H688" s="217">
        <v>32.44</v>
      </c>
      <c r="I688" s="218"/>
      <c r="J688" s="214"/>
      <c r="K688" s="214"/>
      <c r="L688" s="219"/>
      <c r="M688" s="220"/>
      <c r="N688" s="221"/>
      <c r="O688" s="221"/>
      <c r="P688" s="221"/>
      <c r="Q688" s="221"/>
      <c r="R688" s="221"/>
      <c r="S688" s="221"/>
      <c r="T688" s="222"/>
      <c r="AT688" s="223" t="s">
        <v>145</v>
      </c>
      <c r="AU688" s="223" t="s">
        <v>85</v>
      </c>
      <c r="AV688" s="14" t="s">
        <v>144</v>
      </c>
      <c r="AW688" s="14" t="s">
        <v>35</v>
      </c>
      <c r="AX688" s="14" t="s">
        <v>83</v>
      </c>
      <c r="AY688" s="223" t="s">
        <v>137</v>
      </c>
    </row>
    <row r="689" spans="1:65" s="2" customFormat="1" ht="16.5" customHeight="1">
      <c r="A689" s="35"/>
      <c r="B689" s="36"/>
      <c r="C689" s="188" t="s">
        <v>770</v>
      </c>
      <c r="D689" s="188" t="s">
        <v>139</v>
      </c>
      <c r="E689" s="189" t="s">
        <v>3798</v>
      </c>
      <c r="F689" s="190" t="s">
        <v>3799</v>
      </c>
      <c r="G689" s="191" t="s">
        <v>216</v>
      </c>
      <c r="H689" s="192">
        <v>32.44</v>
      </c>
      <c r="I689" s="193"/>
      <c r="J689" s="194">
        <f>ROUND(I689*H689,2)</f>
        <v>0</v>
      </c>
      <c r="K689" s="190" t="s">
        <v>143</v>
      </c>
      <c r="L689" s="40"/>
      <c r="M689" s="195" t="s">
        <v>19</v>
      </c>
      <c r="N689" s="196" t="s">
        <v>46</v>
      </c>
      <c r="O689" s="65"/>
      <c r="P689" s="197">
        <f>O689*H689</f>
        <v>0</v>
      </c>
      <c r="Q689" s="197">
        <v>0</v>
      </c>
      <c r="R689" s="197">
        <f>Q689*H689</f>
        <v>0</v>
      </c>
      <c r="S689" s="197">
        <v>0</v>
      </c>
      <c r="T689" s="198">
        <f>S689*H689</f>
        <v>0</v>
      </c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R689" s="199" t="s">
        <v>178</v>
      </c>
      <c r="AT689" s="199" t="s">
        <v>139</v>
      </c>
      <c r="AU689" s="199" t="s">
        <v>85</v>
      </c>
      <c r="AY689" s="18" t="s">
        <v>137</v>
      </c>
      <c r="BE689" s="200">
        <f>IF(N689="základní",J689,0)</f>
        <v>0</v>
      </c>
      <c r="BF689" s="200">
        <f>IF(N689="snížená",J689,0)</f>
        <v>0</v>
      </c>
      <c r="BG689" s="200">
        <f>IF(N689="zákl. přenesená",J689,0)</f>
        <v>0</v>
      </c>
      <c r="BH689" s="200">
        <f>IF(N689="sníž. přenesená",J689,0)</f>
        <v>0</v>
      </c>
      <c r="BI689" s="200">
        <f>IF(N689="nulová",J689,0)</f>
        <v>0</v>
      </c>
      <c r="BJ689" s="18" t="s">
        <v>83</v>
      </c>
      <c r="BK689" s="200">
        <f>ROUND(I689*H689,2)</f>
        <v>0</v>
      </c>
      <c r="BL689" s="18" t="s">
        <v>178</v>
      </c>
      <c r="BM689" s="199" t="s">
        <v>1234</v>
      </c>
    </row>
    <row r="690" spans="2:51" s="15" customFormat="1" ht="11.25">
      <c r="B690" s="224"/>
      <c r="C690" s="225"/>
      <c r="D690" s="203" t="s">
        <v>145</v>
      </c>
      <c r="E690" s="226" t="s">
        <v>19</v>
      </c>
      <c r="F690" s="227" t="s">
        <v>3793</v>
      </c>
      <c r="G690" s="225"/>
      <c r="H690" s="226" t="s">
        <v>19</v>
      </c>
      <c r="I690" s="228"/>
      <c r="J690" s="225"/>
      <c r="K690" s="225"/>
      <c r="L690" s="229"/>
      <c r="M690" s="230"/>
      <c r="N690" s="231"/>
      <c r="O690" s="231"/>
      <c r="P690" s="231"/>
      <c r="Q690" s="231"/>
      <c r="R690" s="231"/>
      <c r="S690" s="231"/>
      <c r="T690" s="232"/>
      <c r="AT690" s="233" t="s">
        <v>145</v>
      </c>
      <c r="AU690" s="233" t="s">
        <v>85</v>
      </c>
      <c r="AV690" s="15" t="s">
        <v>83</v>
      </c>
      <c r="AW690" s="15" t="s">
        <v>35</v>
      </c>
      <c r="AX690" s="15" t="s">
        <v>75</v>
      </c>
      <c r="AY690" s="233" t="s">
        <v>137</v>
      </c>
    </row>
    <row r="691" spans="2:51" s="13" customFormat="1" ht="11.25">
      <c r="B691" s="201"/>
      <c r="C691" s="202"/>
      <c r="D691" s="203" t="s">
        <v>145</v>
      </c>
      <c r="E691" s="204" t="s">
        <v>19</v>
      </c>
      <c r="F691" s="205" t="s">
        <v>3794</v>
      </c>
      <c r="G691" s="202"/>
      <c r="H691" s="206">
        <v>32.44</v>
      </c>
      <c r="I691" s="207"/>
      <c r="J691" s="202"/>
      <c r="K691" s="202"/>
      <c r="L691" s="208"/>
      <c r="M691" s="209"/>
      <c r="N691" s="210"/>
      <c r="O691" s="210"/>
      <c r="P691" s="210"/>
      <c r="Q691" s="210"/>
      <c r="R691" s="210"/>
      <c r="S691" s="210"/>
      <c r="T691" s="211"/>
      <c r="AT691" s="212" t="s">
        <v>145</v>
      </c>
      <c r="AU691" s="212" t="s">
        <v>85</v>
      </c>
      <c r="AV691" s="13" t="s">
        <v>85</v>
      </c>
      <c r="AW691" s="13" t="s">
        <v>35</v>
      </c>
      <c r="AX691" s="13" t="s">
        <v>75</v>
      </c>
      <c r="AY691" s="212" t="s">
        <v>137</v>
      </c>
    </row>
    <row r="692" spans="2:51" s="14" customFormat="1" ht="11.25">
      <c r="B692" s="213"/>
      <c r="C692" s="214"/>
      <c r="D692" s="203" t="s">
        <v>145</v>
      </c>
      <c r="E692" s="215" t="s">
        <v>19</v>
      </c>
      <c r="F692" s="216" t="s">
        <v>147</v>
      </c>
      <c r="G692" s="214"/>
      <c r="H692" s="217">
        <v>32.44</v>
      </c>
      <c r="I692" s="218"/>
      <c r="J692" s="214"/>
      <c r="K692" s="214"/>
      <c r="L692" s="219"/>
      <c r="M692" s="220"/>
      <c r="N692" s="221"/>
      <c r="O692" s="221"/>
      <c r="P692" s="221"/>
      <c r="Q692" s="221"/>
      <c r="R692" s="221"/>
      <c r="S692" s="221"/>
      <c r="T692" s="222"/>
      <c r="AT692" s="223" t="s">
        <v>145</v>
      </c>
      <c r="AU692" s="223" t="s">
        <v>85</v>
      </c>
      <c r="AV692" s="14" t="s">
        <v>144</v>
      </c>
      <c r="AW692" s="14" t="s">
        <v>35</v>
      </c>
      <c r="AX692" s="14" t="s">
        <v>83</v>
      </c>
      <c r="AY692" s="223" t="s">
        <v>137</v>
      </c>
    </row>
    <row r="693" spans="1:65" s="2" customFormat="1" ht="16.5" customHeight="1">
      <c r="A693" s="35"/>
      <c r="B693" s="36"/>
      <c r="C693" s="188" t="s">
        <v>1236</v>
      </c>
      <c r="D693" s="188" t="s">
        <v>139</v>
      </c>
      <c r="E693" s="189" t="s">
        <v>2610</v>
      </c>
      <c r="F693" s="190" t="s">
        <v>2611</v>
      </c>
      <c r="G693" s="191" t="s">
        <v>216</v>
      </c>
      <c r="H693" s="192">
        <v>32.44</v>
      </c>
      <c r="I693" s="193"/>
      <c r="J693" s="194">
        <f>ROUND(I693*H693,2)</f>
        <v>0</v>
      </c>
      <c r="K693" s="190" t="s">
        <v>143</v>
      </c>
      <c r="L693" s="40"/>
      <c r="M693" s="195" t="s">
        <v>19</v>
      </c>
      <c r="N693" s="196" t="s">
        <v>46</v>
      </c>
      <c r="O693" s="65"/>
      <c r="P693" s="197">
        <f>O693*H693</f>
        <v>0</v>
      </c>
      <c r="Q693" s="197">
        <v>0</v>
      </c>
      <c r="R693" s="197">
        <f>Q693*H693</f>
        <v>0</v>
      </c>
      <c r="S693" s="197">
        <v>0</v>
      </c>
      <c r="T693" s="198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199" t="s">
        <v>178</v>
      </c>
      <c r="AT693" s="199" t="s">
        <v>139</v>
      </c>
      <c r="AU693" s="199" t="s">
        <v>85</v>
      </c>
      <c r="AY693" s="18" t="s">
        <v>137</v>
      </c>
      <c r="BE693" s="200">
        <f>IF(N693="základní",J693,0)</f>
        <v>0</v>
      </c>
      <c r="BF693" s="200">
        <f>IF(N693="snížená",J693,0)</f>
        <v>0</v>
      </c>
      <c r="BG693" s="200">
        <f>IF(N693="zákl. přenesená",J693,0)</f>
        <v>0</v>
      </c>
      <c r="BH693" s="200">
        <f>IF(N693="sníž. přenesená",J693,0)</f>
        <v>0</v>
      </c>
      <c r="BI693" s="200">
        <f>IF(N693="nulová",J693,0)</f>
        <v>0</v>
      </c>
      <c r="BJ693" s="18" t="s">
        <v>83</v>
      </c>
      <c r="BK693" s="200">
        <f>ROUND(I693*H693,2)</f>
        <v>0</v>
      </c>
      <c r="BL693" s="18" t="s">
        <v>178</v>
      </c>
      <c r="BM693" s="199" t="s">
        <v>1239</v>
      </c>
    </row>
    <row r="694" spans="2:51" s="15" customFormat="1" ht="11.25">
      <c r="B694" s="224"/>
      <c r="C694" s="225"/>
      <c r="D694" s="203" t="s">
        <v>145</v>
      </c>
      <c r="E694" s="226" t="s">
        <v>19</v>
      </c>
      <c r="F694" s="227" t="s">
        <v>3793</v>
      </c>
      <c r="G694" s="225"/>
      <c r="H694" s="226" t="s">
        <v>19</v>
      </c>
      <c r="I694" s="228"/>
      <c r="J694" s="225"/>
      <c r="K694" s="225"/>
      <c r="L694" s="229"/>
      <c r="M694" s="230"/>
      <c r="N694" s="231"/>
      <c r="O694" s="231"/>
      <c r="P694" s="231"/>
      <c r="Q694" s="231"/>
      <c r="R694" s="231"/>
      <c r="S694" s="231"/>
      <c r="T694" s="232"/>
      <c r="AT694" s="233" t="s">
        <v>145</v>
      </c>
      <c r="AU694" s="233" t="s">
        <v>85</v>
      </c>
      <c r="AV694" s="15" t="s">
        <v>83</v>
      </c>
      <c r="AW694" s="15" t="s">
        <v>35</v>
      </c>
      <c r="AX694" s="15" t="s">
        <v>75</v>
      </c>
      <c r="AY694" s="233" t="s">
        <v>137</v>
      </c>
    </row>
    <row r="695" spans="2:51" s="13" customFormat="1" ht="11.25">
      <c r="B695" s="201"/>
      <c r="C695" s="202"/>
      <c r="D695" s="203" t="s">
        <v>145</v>
      </c>
      <c r="E695" s="204" t="s">
        <v>19</v>
      </c>
      <c r="F695" s="205" t="s">
        <v>3794</v>
      </c>
      <c r="G695" s="202"/>
      <c r="H695" s="206">
        <v>32.44</v>
      </c>
      <c r="I695" s="207"/>
      <c r="J695" s="202"/>
      <c r="K695" s="202"/>
      <c r="L695" s="208"/>
      <c r="M695" s="209"/>
      <c r="N695" s="210"/>
      <c r="O695" s="210"/>
      <c r="P695" s="210"/>
      <c r="Q695" s="210"/>
      <c r="R695" s="210"/>
      <c r="S695" s="210"/>
      <c r="T695" s="211"/>
      <c r="AT695" s="212" t="s">
        <v>145</v>
      </c>
      <c r="AU695" s="212" t="s">
        <v>85</v>
      </c>
      <c r="AV695" s="13" t="s">
        <v>85</v>
      </c>
      <c r="AW695" s="13" t="s">
        <v>35</v>
      </c>
      <c r="AX695" s="13" t="s">
        <v>75</v>
      </c>
      <c r="AY695" s="212" t="s">
        <v>137</v>
      </c>
    </row>
    <row r="696" spans="2:51" s="14" customFormat="1" ht="11.25">
      <c r="B696" s="213"/>
      <c r="C696" s="214"/>
      <c r="D696" s="203" t="s">
        <v>145</v>
      </c>
      <c r="E696" s="215" t="s">
        <v>19</v>
      </c>
      <c r="F696" s="216" t="s">
        <v>147</v>
      </c>
      <c r="G696" s="214"/>
      <c r="H696" s="217">
        <v>32.44</v>
      </c>
      <c r="I696" s="218"/>
      <c r="J696" s="214"/>
      <c r="K696" s="214"/>
      <c r="L696" s="219"/>
      <c r="M696" s="220"/>
      <c r="N696" s="221"/>
      <c r="O696" s="221"/>
      <c r="P696" s="221"/>
      <c r="Q696" s="221"/>
      <c r="R696" s="221"/>
      <c r="S696" s="221"/>
      <c r="T696" s="222"/>
      <c r="AT696" s="223" t="s">
        <v>145</v>
      </c>
      <c r="AU696" s="223" t="s">
        <v>85</v>
      </c>
      <c r="AV696" s="14" t="s">
        <v>144</v>
      </c>
      <c r="AW696" s="14" t="s">
        <v>35</v>
      </c>
      <c r="AX696" s="14" t="s">
        <v>83</v>
      </c>
      <c r="AY696" s="223" t="s">
        <v>137</v>
      </c>
    </row>
    <row r="697" spans="2:63" s="12" customFormat="1" ht="22.9" customHeight="1">
      <c r="B697" s="172"/>
      <c r="C697" s="173"/>
      <c r="D697" s="174" t="s">
        <v>74</v>
      </c>
      <c r="E697" s="186" t="s">
        <v>2029</v>
      </c>
      <c r="F697" s="186" t="s">
        <v>2646</v>
      </c>
      <c r="G697" s="173"/>
      <c r="H697" s="173"/>
      <c r="I697" s="176"/>
      <c r="J697" s="187">
        <f>BK697</f>
        <v>0</v>
      </c>
      <c r="K697" s="173"/>
      <c r="L697" s="178"/>
      <c r="M697" s="179"/>
      <c r="N697" s="180"/>
      <c r="O697" s="180"/>
      <c r="P697" s="181">
        <f>SUM(P698:P709)</f>
        <v>0</v>
      </c>
      <c r="Q697" s="180"/>
      <c r="R697" s="181">
        <f>SUM(R698:R709)</f>
        <v>0</v>
      </c>
      <c r="S697" s="180"/>
      <c r="T697" s="182">
        <f>SUM(T698:T709)</f>
        <v>0</v>
      </c>
      <c r="AR697" s="183" t="s">
        <v>85</v>
      </c>
      <c r="AT697" s="184" t="s">
        <v>74</v>
      </c>
      <c r="AU697" s="184" t="s">
        <v>83</v>
      </c>
      <c r="AY697" s="183" t="s">
        <v>137</v>
      </c>
      <c r="BK697" s="185">
        <f>SUM(BK698:BK709)</f>
        <v>0</v>
      </c>
    </row>
    <row r="698" spans="1:65" s="2" customFormat="1" ht="16.5" customHeight="1">
      <c r="A698" s="35"/>
      <c r="B698" s="36"/>
      <c r="C698" s="188" t="s">
        <v>773</v>
      </c>
      <c r="D698" s="188" t="s">
        <v>139</v>
      </c>
      <c r="E698" s="189" t="s">
        <v>3800</v>
      </c>
      <c r="F698" s="190" t="s">
        <v>3801</v>
      </c>
      <c r="G698" s="191" t="s">
        <v>216</v>
      </c>
      <c r="H698" s="192">
        <v>328.464</v>
      </c>
      <c r="I698" s="193"/>
      <c r="J698" s="194">
        <f>ROUND(I698*H698,2)</f>
        <v>0</v>
      </c>
      <c r="K698" s="190" t="s">
        <v>143</v>
      </c>
      <c r="L698" s="40"/>
      <c r="M698" s="195" t="s">
        <v>19</v>
      </c>
      <c r="N698" s="196" t="s">
        <v>46</v>
      </c>
      <c r="O698" s="65"/>
      <c r="P698" s="197">
        <f>O698*H698</f>
        <v>0</v>
      </c>
      <c r="Q698" s="197">
        <v>0</v>
      </c>
      <c r="R698" s="197">
        <f>Q698*H698</f>
        <v>0</v>
      </c>
      <c r="S698" s="197">
        <v>0</v>
      </c>
      <c r="T698" s="198">
        <f>S698*H698</f>
        <v>0</v>
      </c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R698" s="199" t="s">
        <v>178</v>
      </c>
      <c r="AT698" s="199" t="s">
        <v>139</v>
      </c>
      <c r="AU698" s="199" t="s">
        <v>85</v>
      </c>
      <c r="AY698" s="18" t="s">
        <v>137</v>
      </c>
      <c r="BE698" s="200">
        <f>IF(N698="základní",J698,0)</f>
        <v>0</v>
      </c>
      <c r="BF698" s="200">
        <f>IF(N698="snížená",J698,0)</f>
        <v>0</v>
      </c>
      <c r="BG698" s="200">
        <f>IF(N698="zákl. přenesená",J698,0)</f>
        <v>0</v>
      </c>
      <c r="BH698" s="200">
        <f>IF(N698="sníž. přenesená",J698,0)</f>
        <v>0</v>
      </c>
      <c r="BI698" s="200">
        <f>IF(N698="nulová",J698,0)</f>
        <v>0</v>
      </c>
      <c r="BJ698" s="18" t="s">
        <v>83</v>
      </c>
      <c r="BK698" s="200">
        <f>ROUND(I698*H698,2)</f>
        <v>0</v>
      </c>
      <c r="BL698" s="18" t="s">
        <v>178</v>
      </c>
      <c r="BM698" s="199" t="s">
        <v>1242</v>
      </c>
    </row>
    <row r="699" spans="2:51" s="15" customFormat="1" ht="11.25">
      <c r="B699" s="224"/>
      <c r="C699" s="225"/>
      <c r="D699" s="203" t="s">
        <v>145</v>
      </c>
      <c r="E699" s="226" t="s">
        <v>19</v>
      </c>
      <c r="F699" s="227" t="s">
        <v>3802</v>
      </c>
      <c r="G699" s="225"/>
      <c r="H699" s="226" t="s">
        <v>19</v>
      </c>
      <c r="I699" s="228"/>
      <c r="J699" s="225"/>
      <c r="K699" s="225"/>
      <c r="L699" s="229"/>
      <c r="M699" s="230"/>
      <c r="N699" s="231"/>
      <c r="O699" s="231"/>
      <c r="P699" s="231"/>
      <c r="Q699" s="231"/>
      <c r="R699" s="231"/>
      <c r="S699" s="231"/>
      <c r="T699" s="232"/>
      <c r="AT699" s="233" t="s">
        <v>145</v>
      </c>
      <c r="AU699" s="233" t="s">
        <v>85</v>
      </c>
      <c r="AV699" s="15" t="s">
        <v>83</v>
      </c>
      <c r="AW699" s="15" t="s">
        <v>35</v>
      </c>
      <c r="AX699" s="15" t="s">
        <v>75</v>
      </c>
      <c r="AY699" s="233" t="s">
        <v>137</v>
      </c>
    </row>
    <row r="700" spans="2:51" s="13" customFormat="1" ht="11.25">
      <c r="B700" s="201"/>
      <c r="C700" s="202"/>
      <c r="D700" s="203" t="s">
        <v>145</v>
      </c>
      <c r="E700" s="204" t="s">
        <v>19</v>
      </c>
      <c r="F700" s="205" t="s">
        <v>3803</v>
      </c>
      <c r="G700" s="202"/>
      <c r="H700" s="206">
        <v>115.45</v>
      </c>
      <c r="I700" s="207"/>
      <c r="J700" s="202"/>
      <c r="K700" s="202"/>
      <c r="L700" s="208"/>
      <c r="M700" s="209"/>
      <c r="N700" s="210"/>
      <c r="O700" s="210"/>
      <c r="P700" s="210"/>
      <c r="Q700" s="210"/>
      <c r="R700" s="210"/>
      <c r="S700" s="210"/>
      <c r="T700" s="211"/>
      <c r="AT700" s="212" t="s">
        <v>145</v>
      </c>
      <c r="AU700" s="212" t="s">
        <v>85</v>
      </c>
      <c r="AV700" s="13" t="s">
        <v>85</v>
      </c>
      <c r="AW700" s="13" t="s">
        <v>35</v>
      </c>
      <c r="AX700" s="13" t="s">
        <v>75</v>
      </c>
      <c r="AY700" s="212" t="s">
        <v>137</v>
      </c>
    </row>
    <row r="701" spans="2:51" s="15" customFormat="1" ht="11.25">
      <c r="B701" s="224"/>
      <c r="C701" s="225"/>
      <c r="D701" s="203" t="s">
        <v>145</v>
      </c>
      <c r="E701" s="226" t="s">
        <v>19</v>
      </c>
      <c r="F701" s="227" t="s">
        <v>3804</v>
      </c>
      <c r="G701" s="225"/>
      <c r="H701" s="226" t="s">
        <v>19</v>
      </c>
      <c r="I701" s="228"/>
      <c r="J701" s="225"/>
      <c r="K701" s="225"/>
      <c r="L701" s="229"/>
      <c r="M701" s="230"/>
      <c r="N701" s="231"/>
      <c r="O701" s="231"/>
      <c r="P701" s="231"/>
      <c r="Q701" s="231"/>
      <c r="R701" s="231"/>
      <c r="S701" s="231"/>
      <c r="T701" s="232"/>
      <c r="AT701" s="233" t="s">
        <v>145</v>
      </c>
      <c r="AU701" s="233" t="s">
        <v>85</v>
      </c>
      <c r="AV701" s="15" t="s">
        <v>83</v>
      </c>
      <c r="AW701" s="15" t="s">
        <v>35</v>
      </c>
      <c r="AX701" s="15" t="s">
        <v>75</v>
      </c>
      <c r="AY701" s="233" t="s">
        <v>137</v>
      </c>
    </row>
    <row r="702" spans="2:51" s="13" customFormat="1" ht="11.25">
      <c r="B702" s="201"/>
      <c r="C702" s="202"/>
      <c r="D702" s="203" t="s">
        <v>145</v>
      </c>
      <c r="E702" s="204" t="s">
        <v>19</v>
      </c>
      <c r="F702" s="205" t="s">
        <v>3805</v>
      </c>
      <c r="G702" s="202"/>
      <c r="H702" s="206">
        <v>213.014</v>
      </c>
      <c r="I702" s="207"/>
      <c r="J702" s="202"/>
      <c r="K702" s="202"/>
      <c r="L702" s="208"/>
      <c r="M702" s="209"/>
      <c r="N702" s="210"/>
      <c r="O702" s="210"/>
      <c r="P702" s="210"/>
      <c r="Q702" s="210"/>
      <c r="R702" s="210"/>
      <c r="S702" s="210"/>
      <c r="T702" s="211"/>
      <c r="AT702" s="212" t="s">
        <v>145</v>
      </c>
      <c r="AU702" s="212" t="s">
        <v>85</v>
      </c>
      <c r="AV702" s="13" t="s">
        <v>85</v>
      </c>
      <c r="AW702" s="13" t="s">
        <v>35</v>
      </c>
      <c r="AX702" s="13" t="s">
        <v>75</v>
      </c>
      <c r="AY702" s="212" t="s">
        <v>137</v>
      </c>
    </row>
    <row r="703" spans="2:51" s="14" customFormat="1" ht="11.25">
      <c r="B703" s="213"/>
      <c r="C703" s="214"/>
      <c r="D703" s="203" t="s">
        <v>145</v>
      </c>
      <c r="E703" s="215" t="s">
        <v>19</v>
      </c>
      <c r="F703" s="216" t="s">
        <v>147</v>
      </c>
      <c r="G703" s="214"/>
      <c r="H703" s="217">
        <v>328.464</v>
      </c>
      <c r="I703" s="218"/>
      <c r="J703" s="214"/>
      <c r="K703" s="214"/>
      <c r="L703" s="219"/>
      <c r="M703" s="220"/>
      <c r="N703" s="221"/>
      <c r="O703" s="221"/>
      <c r="P703" s="221"/>
      <c r="Q703" s="221"/>
      <c r="R703" s="221"/>
      <c r="S703" s="221"/>
      <c r="T703" s="222"/>
      <c r="AT703" s="223" t="s">
        <v>145</v>
      </c>
      <c r="AU703" s="223" t="s">
        <v>85</v>
      </c>
      <c r="AV703" s="14" t="s">
        <v>144</v>
      </c>
      <c r="AW703" s="14" t="s">
        <v>35</v>
      </c>
      <c r="AX703" s="14" t="s">
        <v>83</v>
      </c>
      <c r="AY703" s="223" t="s">
        <v>137</v>
      </c>
    </row>
    <row r="704" spans="1:65" s="2" customFormat="1" ht="16.5" customHeight="1">
      <c r="A704" s="35"/>
      <c r="B704" s="36"/>
      <c r="C704" s="188" t="s">
        <v>1245</v>
      </c>
      <c r="D704" s="188" t="s">
        <v>139</v>
      </c>
      <c r="E704" s="189" t="s">
        <v>3806</v>
      </c>
      <c r="F704" s="190" t="s">
        <v>3807</v>
      </c>
      <c r="G704" s="191" t="s">
        <v>216</v>
      </c>
      <c r="H704" s="192">
        <v>328.464</v>
      </c>
      <c r="I704" s="193"/>
      <c r="J704" s="194">
        <f>ROUND(I704*H704,2)</f>
        <v>0</v>
      </c>
      <c r="K704" s="190" t="s">
        <v>143</v>
      </c>
      <c r="L704" s="40"/>
      <c r="M704" s="195" t="s">
        <v>19</v>
      </c>
      <c r="N704" s="196" t="s">
        <v>46</v>
      </c>
      <c r="O704" s="65"/>
      <c r="P704" s="197">
        <f>O704*H704</f>
        <v>0</v>
      </c>
      <c r="Q704" s="197">
        <v>0</v>
      </c>
      <c r="R704" s="197">
        <f>Q704*H704</f>
        <v>0</v>
      </c>
      <c r="S704" s="197">
        <v>0</v>
      </c>
      <c r="T704" s="198">
        <f>S704*H704</f>
        <v>0</v>
      </c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R704" s="199" t="s">
        <v>178</v>
      </c>
      <c r="AT704" s="199" t="s">
        <v>139</v>
      </c>
      <c r="AU704" s="199" t="s">
        <v>85</v>
      </c>
      <c r="AY704" s="18" t="s">
        <v>137</v>
      </c>
      <c r="BE704" s="200">
        <f>IF(N704="základní",J704,0)</f>
        <v>0</v>
      </c>
      <c r="BF704" s="200">
        <f>IF(N704="snížená",J704,0)</f>
        <v>0</v>
      </c>
      <c r="BG704" s="200">
        <f>IF(N704="zákl. přenesená",J704,0)</f>
        <v>0</v>
      </c>
      <c r="BH704" s="200">
        <f>IF(N704="sníž. přenesená",J704,0)</f>
        <v>0</v>
      </c>
      <c r="BI704" s="200">
        <f>IF(N704="nulová",J704,0)</f>
        <v>0</v>
      </c>
      <c r="BJ704" s="18" t="s">
        <v>83</v>
      </c>
      <c r="BK704" s="200">
        <f>ROUND(I704*H704,2)</f>
        <v>0</v>
      </c>
      <c r="BL704" s="18" t="s">
        <v>178</v>
      </c>
      <c r="BM704" s="199" t="s">
        <v>1248</v>
      </c>
    </row>
    <row r="705" spans="1:65" s="2" customFormat="1" ht="16.5" customHeight="1">
      <c r="A705" s="35"/>
      <c r="B705" s="36"/>
      <c r="C705" s="188" t="s">
        <v>779</v>
      </c>
      <c r="D705" s="188" t="s">
        <v>139</v>
      </c>
      <c r="E705" s="189" t="s">
        <v>3808</v>
      </c>
      <c r="F705" s="190" t="s">
        <v>3809</v>
      </c>
      <c r="G705" s="191" t="s">
        <v>216</v>
      </c>
      <c r="H705" s="192">
        <v>328.464</v>
      </c>
      <c r="I705" s="193"/>
      <c r="J705" s="194">
        <f>ROUND(I705*H705,2)</f>
        <v>0</v>
      </c>
      <c r="K705" s="190" t="s">
        <v>143</v>
      </c>
      <c r="L705" s="40"/>
      <c r="M705" s="195" t="s">
        <v>19</v>
      </c>
      <c r="N705" s="196" t="s">
        <v>46</v>
      </c>
      <c r="O705" s="65"/>
      <c r="P705" s="197">
        <f>O705*H705</f>
        <v>0</v>
      </c>
      <c r="Q705" s="197">
        <v>0</v>
      </c>
      <c r="R705" s="197">
        <f>Q705*H705</f>
        <v>0</v>
      </c>
      <c r="S705" s="197">
        <v>0</v>
      </c>
      <c r="T705" s="198">
        <f>S705*H705</f>
        <v>0</v>
      </c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R705" s="199" t="s">
        <v>178</v>
      </c>
      <c r="AT705" s="199" t="s">
        <v>139</v>
      </c>
      <c r="AU705" s="199" t="s">
        <v>85</v>
      </c>
      <c r="AY705" s="18" t="s">
        <v>137</v>
      </c>
      <c r="BE705" s="200">
        <f>IF(N705="základní",J705,0)</f>
        <v>0</v>
      </c>
      <c r="BF705" s="200">
        <f>IF(N705="snížená",J705,0)</f>
        <v>0</v>
      </c>
      <c r="BG705" s="200">
        <f>IF(N705="zákl. přenesená",J705,0)</f>
        <v>0</v>
      </c>
      <c r="BH705" s="200">
        <f>IF(N705="sníž. přenesená",J705,0)</f>
        <v>0</v>
      </c>
      <c r="BI705" s="200">
        <f>IF(N705="nulová",J705,0)</f>
        <v>0</v>
      </c>
      <c r="BJ705" s="18" t="s">
        <v>83</v>
      </c>
      <c r="BK705" s="200">
        <f>ROUND(I705*H705,2)</f>
        <v>0</v>
      </c>
      <c r="BL705" s="18" t="s">
        <v>178</v>
      </c>
      <c r="BM705" s="199" t="s">
        <v>1251</v>
      </c>
    </row>
    <row r="706" spans="1:65" s="2" customFormat="1" ht="16.5" customHeight="1">
      <c r="A706" s="35"/>
      <c r="B706" s="36"/>
      <c r="C706" s="188" t="s">
        <v>1252</v>
      </c>
      <c r="D706" s="188" t="s">
        <v>139</v>
      </c>
      <c r="E706" s="189" t="s">
        <v>3810</v>
      </c>
      <c r="F706" s="190" t="s">
        <v>3811</v>
      </c>
      <c r="G706" s="191" t="s">
        <v>216</v>
      </c>
      <c r="H706" s="192">
        <v>663.126</v>
      </c>
      <c r="I706" s="193"/>
      <c r="J706" s="194">
        <f>ROUND(I706*H706,2)</f>
        <v>0</v>
      </c>
      <c r="K706" s="190" t="s">
        <v>143</v>
      </c>
      <c r="L706" s="40"/>
      <c r="M706" s="195" t="s">
        <v>19</v>
      </c>
      <c r="N706" s="196" t="s">
        <v>46</v>
      </c>
      <c r="O706" s="65"/>
      <c r="P706" s="197">
        <f>O706*H706</f>
        <v>0</v>
      </c>
      <c r="Q706" s="197">
        <v>0</v>
      </c>
      <c r="R706" s="197">
        <f>Q706*H706</f>
        <v>0</v>
      </c>
      <c r="S706" s="197">
        <v>0</v>
      </c>
      <c r="T706" s="198">
        <f>S706*H706</f>
        <v>0</v>
      </c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R706" s="199" t="s">
        <v>178</v>
      </c>
      <c r="AT706" s="199" t="s">
        <v>139</v>
      </c>
      <c r="AU706" s="199" t="s">
        <v>85</v>
      </c>
      <c r="AY706" s="18" t="s">
        <v>137</v>
      </c>
      <c r="BE706" s="200">
        <f>IF(N706="základní",J706,0)</f>
        <v>0</v>
      </c>
      <c r="BF706" s="200">
        <f>IF(N706="snížená",J706,0)</f>
        <v>0</v>
      </c>
      <c r="BG706" s="200">
        <f>IF(N706="zákl. přenesená",J706,0)</f>
        <v>0</v>
      </c>
      <c r="BH706" s="200">
        <f>IF(N706="sníž. přenesená",J706,0)</f>
        <v>0</v>
      </c>
      <c r="BI706" s="200">
        <f>IF(N706="nulová",J706,0)</f>
        <v>0</v>
      </c>
      <c r="BJ706" s="18" t="s">
        <v>83</v>
      </c>
      <c r="BK706" s="200">
        <f>ROUND(I706*H706,2)</f>
        <v>0</v>
      </c>
      <c r="BL706" s="18" t="s">
        <v>178</v>
      </c>
      <c r="BM706" s="199" t="s">
        <v>1255</v>
      </c>
    </row>
    <row r="707" spans="2:51" s="13" customFormat="1" ht="11.25">
      <c r="B707" s="201"/>
      <c r="C707" s="202"/>
      <c r="D707" s="203" t="s">
        <v>145</v>
      </c>
      <c r="E707" s="204" t="s">
        <v>19</v>
      </c>
      <c r="F707" s="205" t="s">
        <v>3812</v>
      </c>
      <c r="G707" s="202"/>
      <c r="H707" s="206">
        <v>663.126</v>
      </c>
      <c r="I707" s="207"/>
      <c r="J707" s="202"/>
      <c r="K707" s="202"/>
      <c r="L707" s="208"/>
      <c r="M707" s="209"/>
      <c r="N707" s="210"/>
      <c r="O707" s="210"/>
      <c r="P707" s="210"/>
      <c r="Q707" s="210"/>
      <c r="R707" s="210"/>
      <c r="S707" s="210"/>
      <c r="T707" s="211"/>
      <c r="AT707" s="212" t="s">
        <v>145</v>
      </c>
      <c r="AU707" s="212" t="s">
        <v>85</v>
      </c>
      <c r="AV707" s="13" t="s">
        <v>85</v>
      </c>
      <c r="AW707" s="13" t="s">
        <v>35</v>
      </c>
      <c r="AX707" s="13" t="s">
        <v>75</v>
      </c>
      <c r="AY707" s="212" t="s">
        <v>137</v>
      </c>
    </row>
    <row r="708" spans="2:51" s="14" customFormat="1" ht="11.25">
      <c r="B708" s="213"/>
      <c r="C708" s="214"/>
      <c r="D708" s="203" t="s">
        <v>145</v>
      </c>
      <c r="E708" s="215" t="s">
        <v>19</v>
      </c>
      <c r="F708" s="216" t="s">
        <v>147</v>
      </c>
      <c r="G708" s="214"/>
      <c r="H708" s="217">
        <v>663.126</v>
      </c>
      <c r="I708" s="218"/>
      <c r="J708" s="214"/>
      <c r="K708" s="214"/>
      <c r="L708" s="219"/>
      <c r="M708" s="220"/>
      <c r="N708" s="221"/>
      <c r="O708" s="221"/>
      <c r="P708" s="221"/>
      <c r="Q708" s="221"/>
      <c r="R708" s="221"/>
      <c r="S708" s="221"/>
      <c r="T708" s="222"/>
      <c r="AT708" s="223" t="s">
        <v>145</v>
      </c>
      <c r="AU708" s="223" t="s">
        <v>85</v>
      </c>
      <c r="AV708" s="14" t="s">
        <v>144</v>
      </c>
      <c r="AW708" s="14" t="s">
        <v>35</v>
      </c>
      <c r="AX708" s="14" t="s">
        <v>83</v>
      </c>
      <c r="AY708" s="223" t="s">
        <v>137</v>
      </c>
    </row>
    <row r="709" spans="1:65" s="2" customFormat="1" ht="21.75" customHeight="1">
      <c r="A709" s="35"/>
      <c r="B709" s="36"/>
      <c r="C709" s="188" t="s">
        <v>783</v>
      </c>
      <c r="D709" s="188" t="s">
        <v>139</v>
      </c>
      <c r="E709" s="189" t="s">
        <v>3813</v>
      </c>
      <c r="F709" s="190" t="s">
        <v>3814</v>
      </c>
      <c r="G709" s="191" t="s">
        <v>216</v>
      </c>
      <c r="H709" s="192">
        <v>663.126</v>
      </c>
      <c r="I709" s="193"/>
      <c r="J709" s="194">
        <f>ROUND(I709*H709,2)</f>
        <v>0</v>
      </c>
      <c r="K709" s="190" t="s">
        <v>143</v>
      </c>
      <c r="L709" s="40"/>
      <c r="M709" s="195" t="s">
        <v>19</v>
      </c>
      <c r="N709" s="196" t="s">
        <v>46</v>
      </c>
      <c r="O709" s="65"/>
      <c r="P709" s="197">
        <f>O709*H709</f>
        <v>0</v>
      </c>
      <c r="Q709" s="197">
        <v>0</v>
      </c>
      <c r="R709" s="197">
        <f>Q709*H709</f>
        <v>0</v>
      </c>
      <c r="S709" s="197">
        <v>0</v>
      </c>
      <c r="T709" s="198">
        <f>S709*H709</f>
        <v>0</v>
      </c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R709" s="199" t="s">
        <v>178</v>
      </c>
      <c r="AT709" s="199" t="s">
        <v>139</v>
      </c>
      <c r="AU709" s="199" t="s">
        <v>85</v>
      </c>
      <c r="AY709" s="18" t="s">
        <v>137</v>
      </c>
      <c r="BE709" s="200">
        <f>IF(N709="základní",J709,0)</f>
        <v>0</v>
      </c>
      <c r="BF709" s="200">
        <f>IF(N709="snížená",J709,0)</f>
        <v>0</v>
      </c>
      <c r="BG709" s="200">
        <f>IF(N709="zákl. přenesená",J709,0)</f>
        <v>0</v>
      </c>
      <c r="BH709" s="200">
        <f>IF(N709="sníž. přenesená",J709,0)</f>
        <v>0</v>
      </c>
      <c r="BI709" s="200">
        <f>IF(N709="nulová",J709,0)</f>
        <v>0</v>
      </c>
      <c r="BJ709" s="18" t="s">
        <v>83</v>
      </c>
      <c r="BK709" s="200">
        <f>ROUND(I709*H709,2)</f>
        <v>0</v>
      </c>
      <c r="BL709" s="18" t="s">
        <v>178</v>
      </c>
      <c r="BM709" s="199" t="s">
        <v>1259</v>
      </c>
    </row>
    <row r="710" spans="2:63" s="12" customFormat="1" ht="22.9" customHeight="1">
      <c r="B710" s="172"/>
      <c r="C710" s="173"/>
      <c r="D710" s="174" t="s">
        <v>74</v>
      </c>
      <c r="E710" s="186" t="s">
        <v>2872</v>
      </c>
      <c r="F710" s="186" t="s">
        <v>3815</v>
      </c>
      <c r="G710" s="173"/>
      <c r="H710" s="173"/>
      <c r="I710" s="176"/>
      <c r="J710" s="187">
        <f>BK710</f>
        <v>0</v>
      </c>
      <c r="K710" s="173"/>
      <c r="L710" s="178"/>
      <c r="M710" s="179"/>
      <c r="N710" s="180"/>
      <c r="O710" s="180"/>
      <c r="P710" s="181">
        <f>SUM(P711:P731)</f>
        <v>0</v>
      </c>
      <c r="Q710" s="180"/>
      <c r="R710" s="181">
        <f>SUM(R711:R731)</f>
        <v>0</v>
      </c>
      <c r="S710" s="180"/>
      <c r="T710" s="182">
        <f>SUM(T711:T731)</f>
        <v>0</v>
      </c>
      <c r="AR710" s="183" t="s">
        <v>83</v>
      </c>
      <c r="AT710" s="184" t="s">
        <v>74</v>
      </c>
      <c r="AU710" s="184" t="s">
        <v>83</v>
      </c>
      <c r="AY710" s="183" t="s">
        <v>137</v>
      </c>
      <c r="BK710" s="185">
        <f>SUM(BK711:BK731)</f>
        <v>0</v>
      </c>
    </row>
    <row r="711" spans="1:65" s="2" customFormat="1" ht="16.5" customHeight="1">
      <c r="A711" s="35"/>
      <c r="B711" s="36"/>
      <c r="C711" s="188" t="s">
        <v>1260</v>
      </c>
      <c r="D711" s="188" t="s">
        <v>139</v>
      </c>
      <c r="E711" s="189" t="s">
        <v>2875</v>
      </c>
      <c r="F711" s="190" t="s">
        <v>2876</v>
      </c>
      <c r="G711" s="191" t="s">
        <v>1972</v>
      </c>
      <c r="H711" s="192">
        <v>10</v>
      </c>
      <c r="I711" s="193"/>
      <c r="J711" s="194">
        <f aca="true" t="shared" si="50" ref="J711:J731">ROUND(I711*H711,2)</f>
        <v>0</v>
      </c>
      <c r="K711" s="190" t="s">
        <v>19</v>
      </c>
      <c r="L711" s="40"/>
      <c r="M711" s="195" t="s">
        <v>19</v>
      </c>
      <c r="N711" s="196" t="s">
        <v>46</v>
      </c>
      <c r="O711" s="65"/>
      <c r="P711" s="197">
        <f aca="true" t="shared" si="51" ref="P711:P731">O711*H711</f>
        <v>0</v>
      </c>
      <c r="Q711" s="197">
        <v>0</v>
      </c>
      <c r="R711" s="197">
        <f aca="true" t="shared" si="52" ref="R711:R731">Q711*H711</f>
        <v>0</v>
      </c>
      <c r="S711" s="197">
        <v>0</v>
      </c>
      <c r="T711" s="198">
        <f aca="true" t="shared" si="53" ref="T711:T731">S711*H711</f>
        <v>0</v>
      </c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R711" s="199" t="s">
        <v>144</v>
      </c>
      <c r="AT711" s="199" t="s">
        <v>139</v>
      </c>
      <c r="AU711" s="199" t="s">
        <v>85</v>
      </c>
      <c r="AY711" s="18" t="s">
        <v>137</v>
      </c>
      <c r="BE711" s="200">
        <f aca="true" t="shared" si="54" ref="BE711:BE731">IF(N711="základní",J711,0)</f>
        <v>0</v>
      </c>
      <c r="BF711" s="200">
        <f aca="true" t="shared" si="55" ref="BF711:BF731">IF(N711="snížená",J711,0)</f>
        <v>0</v>
      </c>
      <c r="BG711" s="200">
        <f aca="true" t="shared" si="56" ref="BG711:BG731">IF(N711="zákl. přenesená",J711,0)</f>
        <v>0</v>
      </c>
      <c r="BH711" s="200">
        <f aca="true" t="shared" si="57" ref="BH711:BH731">IF(N711="sníž. přenesená",J711,0)</f>
        <v>0</v>
      </c>
      <c r="BI711" s="200">
        <f aca="true" t="shared" si="58" ref="BI711:BI731">IF(N711="nulová",J711,0)</f>
        <v>0</v>
      </c>
      <c r="BJ711" s="18" t="s">
        <v>83</v>
      </c>
      <c r="BK711" s="200">
        <f aca="true" t="shared" si="59" ref="BK711:BK731">ROUND(I711*H711,2)</f>
        <v>0</v>
      </c>
      <c r="BL711" s="18" t="s">
        <v>144</v>
      </c>
      <c r="BM711" s="199" t="s">
        <v>1263</v>
      </c>
    </row>
    <row r="712" spans="1:65" s="2" customFormat="1" ht="21.75" customHeight="1">
      <c r="A712" s="35"/>
      <c r="B712" s="36"/>
      <c r="C712" s="188" t="s">
        <v>792</v>
      </c>
      <c r="D712" s="188" t="s">
        <v>139</v>
      </c>
      <c r="E712" s="189" t="s">
        <v>3816</v>
      </c>
      <c r="F712" s="190" t="s">
        <v>3817</v>
      </c>
      <c r="G712" s="191" t="s">
        <v>273</v>
      </c>
      <c r="H712" s="192">
        <v>1</v>
      </c>
      <c r="I712" s="193"/>
      <c r="J712" s="194">
        <f t="shared" si="50"/>
        <v>0</v>
      </c>
      <c r="K712" s="190" t="s">
        <v>19</v>
      </c>
      <c r="L712" s="40"/>
      <c r="M712" s="195" t="s">
        <v>19</v>
      </c>
      <c r="N712" s="196" t="s">
        <v>46</v>
      </c>
      <c r="O712" s="65"/>
      <c r="P712" s="197">
        <f t="shared" si="51"/>
        <v>0</v>
      </c>
      <c r="Q712" s="197">
        <v>0</v>
      </c>
      <c r="R712" s="197">
        <f t="shared" si="52"/>
        <v>0</v>
      </c>
      <c r="S712" s="197">
        <v>0</v>
      </c>
      <c r="T712" s="198">
        <f t="shared" si="53"/>
        <v>0</v>
      </c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R712" s="199" t="s">
        <v>144</v>
      </c>
      <c r="AT712" s="199" t="s">
        <v>139</v>
      </c>
      <c r="AU712" s="199" t="s">
        <v>85</v>
      </c>
      <c r="AY712" s="18" t="s">
        <v>137</v>
      </c>
      <c r="BE712" s="200">
        <f t="shared" si="54"/>
        <v>0</v>
      </c>
      <c r="BF712" s="200">
        <f t="shared" si="55"/>
        <v>0</v>
      </c>
      <c r="BG712" s="200">
        <f t="shared" si="56"/>
        <v>0</v>
      </c>
      <c r="BH712" s="200">
        <f t="shared" si="57"/>
        <v>0</v>
      </c>
      <c r="BI712" s="200">
        <f t="shared" si="58"/>
        <v>0</v>
      </c>
      <c r="BJ712" s="18" t="s">
        <v>83</v>
      </c>
      <c r="BK712" s="200">
        <f t="shared" si="59"/>
        <v>0</v>
      </c>
      <c r="BL712" s="18" t="s">
        <v>144</v>
      </c>
      <c r="BM712" s="199" t="s">
        <v>1270</v>
      </c>
    </row>
    <row r="713" spans="1:65" s="2" customFormat="1" ht="16.5" customHeight="1">
      <c r="A713" s="35"/>
      <c r="B713" s="36"/>
      <c r="C713" s="188" t="s">
        <v>1274</v>
      </c>
      <c r="D713" s="188" t="s">
        <v>139</v>
      </c>
      <c r="E713" s="189" t="s">
        <v>2893</v>
      </c>
      <c r="F713" s="190" t="s">
        <v>2894</v>
      </c>
      <c r="G713" s="191" t="s">
        <v>1592</v>
      </c>
      <c r="H713" s="192">
        <v>2</v>
      </c>
      <c r="I713" s="193"/>
      <c r="J713" s="194">
        <f t="shared" si="50"/>
        <v>0</v>
      </c>
      <c r="K713" s="190" t="s">
        <v>19</v>
      </c>
      <c r="L713" s="40"/>
      <c r="M713" s="195" t="s">
        <v>19</v>
      </c>
      <c r="N713" s="196" t="s">
        <v>46</v>
      </c>
      <c r="O713" s="65"/>
      <c r="P713" s="197">
        <f t="shared" si="51"/>
        <v>0</v>
      </c>
      <c r="Q713" s="197">
        <v>0</v>
      </c>
      <c r="R713" s="197">
        <f t="shared" si="52"/>
        <v>0</v>
      </c>
      <c r="S713" s="197">
        <v>0</v>
      </c>
      <c r="T713" s="198">
        <f t="shared" si="53"/>
        <v>0</v>
      </c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R713" s="199" t="s">
        <v>144</v>
      </c>
      <c r="AT713" s="199" t="s">
        <v>139</v>
      </c>
      <c r="AU713" s="199" t="s">
        <v>85</v>
      </c>
      <c r="AY713" s="18" t="s">
        <v>137</v>
      </c>
      <c r="BE713" s="200">
        <f t="shared" si="54"/>
        <v>0</v>
      </c>
      <c r="BF713" s="200">
        <f t="shared" si="55"/>
        <v>0</v>
      </c>
      <c r="BG713" s="200">
        <f t="shared" si="56"/>
        <v>0</v>
      </c>
      <c r="BH713" s="200">
        <f t="shared" si="57"/>
        <v>0</v>
      </c>
      <c r="BI713" s="200">
        <f t="shared" si="58"/>
        <v>0</v>
      </c>
      <c r="BJ713" s="18" t="s">
        <v>83</v>
      </c>
      <c r="BK713" s="200">
        <f t="shared" si="59"/>
        <v>0</v>
      </c>
      <c r="BL713" s="18" t="s">
        <v>144</v>
      </c>
      <c r="BM713" s="199" t="s">
        <v>1277</v>
      </c>
    </row>
    <row r="714" spans="1:65" s="2" customFormat="1" ht="16.5" customHeight="1">
      <c r="A714" s="35"/>
      <c r="B714" s="36"/>
      <c r="C714" s="188" t="s">
        <v>795</v>
      </c>
      <c r="D714" s="188" t="s">
        <v>139</v>
      </c>
      <c r="E714" s="189" t="s">
        <v>2906</v>
      </c>
      <c r="F714" s="190" t="s">
        <v>2907</v>
      </c>
      <c r="G714" s="191" t="s">
        <v>273</v>
      </c>
      <c r="H714" s="192">
        <v>20</v>
      </c>
      <c r="I714" s="193"/>
      <c r="J714" s="194">
        <f t="shared" si="50"/>
        <v>0</v>
      </c>
      <c r="K714" s="190" t="s">
        <v>19</v>
      </c>
      <c r="L714" s="40"/>
      <c r="M714" s="195" t="s">
        <v>19</v>
      </c>
      <c r="N714" s="196" t="s">
        <v>46</v>
      </c>
      <c r="O714" s="65"/>
      <c r="P714" s="197">
        <f t="shared" si="51"/>
        <v>0</v>
      </c>
      <c r="Q714" s="197">
        <v>0</v>
      </c>
      <c r="R714" s="197">
        <f t="shared" si="52"/>
        <v>0</v>
      </c>
      <c r="S714" s="197">
        <v>0</v>
      </c>
      <c r="T714" s="198">
        <f t="shared" si="53"/>
        <v>0</v>
      </c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R714" s="199" t="s">
        <v>144</v>
      </c>
      <c r="AT714" s="199" t="s">
        <v>139</v>
      </c>
      <c r="AU714" s="199" t="s">
        <v>85</v>
      </c>
      <c r="AY714" s="18" t="s">
        <v>137</v>
      </c>
      <c r="BE714" s="200">
        <f t="shared" si="54"/>
        <v>0</v>
      </c>
      <c r="BF714" s="200">
        <f t="shared" si="55"/>
        <v>0</v>
      </c>
      <c r="BG714" s="200">
        <f t="shared" si="56"/>
        <v>0</v>
      </c>
      <c r="BH714" s="200">
        <f t="shared" si="57"/>
        <v>0</v>
      </c>
      <c r="BI714" s="200">
        <f t="shared" si="58"/>
        <v>0</v>
      </c>
      <c r="BJ714" s="18" t="s">
        <v>83</v>
      </c>
      <c r="BK714" s="200">
        <f t="shared" si="59"/>
        <v>0</v>
      </c>
      <c r="BL714" s="18" t="s">
        <v>144</v>
      </c>
      <c r="BM714" s="199" t="s">
        <v>1281</v>
      </c>
    </row>
    <row r="715" spans="1:65" s="2" customFormat="1" ht="16.5" customHeight="1">
      <c r="A715" s="35"/>
      <c r="B715" s="36"/>
      <c r="C715" s="188" t="s">
        <v>1283</v>
      </c>
      <c r="D715" s="188" t="s">
        <v>139</v>
      </c>
      <c r="E715" s="189" t="s">
        <v>2909</v>
      </c>
      <c r="F715" s="190" t="s">
        <v>2910</v>
      </c>
      <c r="G715" s="191" t="s">
        <v>273</v>
      </c>
      <c r="H715" s="192">
        <v>10</v>
      </c>
      <c r="I715" s="193"/>
      <c r="J715" s="194">
        <f t="shared" si="50"/>
        <v>0</v>
      </c>
      <c r="K715" s="190" t="s">
        <v>19</v>
      </c>
      <c r="L715" s="40"/>
      <c r="M715" s="195" t="s">
        <v>19</v>
      </c>
      <c r="N715" s="196" t="s">
        <v>46</v>
      </c>
      <c r="O715" s="65"/>
      <c r="P715" s="197">
        <f t="shared" si="51"/>
        <v>0</v>
      </c>
      <c r="Q715" s="197">
        <v>0</v>
      </c>
      <c r="R715" s="197">
        <f t="shared" si="52"/>
        <v>0</v>
      </c>
      <c r="S715" s="197">
        <v>0</v>
      </c>
      <c r="T715" s="198">
        <f t="shared" si="53"/>
        <v>0</v>
      </c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R715" s="199" t="s">
        <v>144</v>
      </c>
      <c r="AT715" s="199" t="s">
        <v>139</v>
      </c>
      <c r="AU715" s="199" t="s">
        <v>85</v>
      </c>
      <c r="AY715" s="18" t="s">
        <v>137</v>
      </c>
      <c r="BE715" s="200">
        <f t="shared" si="54"/>
        <v>0</v>
      </c>
      <c r="BF715" s="200">
        <f t="shared" si="55"/>
        <v>0</v>
      </c>
      <c r="BG715" s="200">
        <f t="shared" si="56"/>
        <v>0</v>
      </c>
      <c r="BH715" s="200">
        <f t="shared" si="57"/>
        <v>0</v>
      </c>
      <c r="BI715" s="200">
        <f t="shared" si="58"/>
        <v>0</v>
      </c>
      <c r="BJ715" s="18" t="s">
        <v>83</v>
      </c>
      <c r="BK715" s="200">
        <f t="shared" si="59"/>
        <v>0</v>
      </c>
      <c r="BL715" s="18" t="s">
        <v>144</v>
      </c>
      <c r="BM715" s="199" t="s">
        <v>1284</v>
      </c>
    </row>
    <row r="716" spans="1:65" s="2" customFormat="1" ht="21.75" customHeight="1">
      <c r="A716" s="35"/>
      <c r="B716" s="36"/>
      <c r="C716" s="234" t="s">
        <v>799</v>
      </c>
      <c r="D716" s="234" t="s">
        <v>218</v>
      </c>
      <c r="E716" s="235" t="s">
        <v>2913</v>
      </c>
      <c r="F716" s="236" t="s">
        <v>2914</v>
      </c>
      <c r="G716" s="237" t="s">
        <v>273</v>
      </c>
      <c r="H716" s="238">
        <v>10</v>
      </c>
      <c r="I716" s="239"/>
      <c r="J716" s="240">
        <f t="shared" si="50"/>
        <v>0</v>
      </c>
      <c r="K716" s="236" t="s">
        <v>19</v>
      </c>
      <c r="L716" s="241"/>
      <c r="M716" s="242" t="s">
        <v>19</v>
      </c>
      <c r="N716" s="243" t="s">
        <v>46</v>
      </c>
      <c r="O716" s="65"/>
      <c r="P716" s="197">
        <f t="shared" si="51"/>
        <v>0</v>
      </c>
      <c r="Q716" s="197">
        <v>0</v>
      </c>
      <c r="R716" s="197">
        <f t="shared" si="52"/>
        <v>0</v>
      </c>
      <c r="S716" s="197">
        <v>0</v>
      </c>
      <c r="T716" s="198">
        <f t="shared" si="53"/>
        <v>0</v>
      </c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R716" s="199" t="s">
        <v>158</v>
      </c>
      <c r="AT716" s="199" t="s">
        <v>218</v>
      </c>
      <c r="AU716" s="199" t="s">
        <v>85</v>
      </c>
      <c r="AY716" s="18" t="s">
        <v>137</v>
      </c>
      <c r="BE716" s="200">
        <f t="shared" si="54"/>
        <v>0</v>
      </c>
      <c r="BF716" s="200">
        <f t="shared" si="55"/>
        <v>0</v>
      </c>
      <c r="BG716" s="200">
        <f t="shared" si="56"/>
        <v>0</v>
      </c>
      <c r="BH716" s="200">
        <f t="shared" si="57"/>
        <v>0</v>
      </c>
      <c r="BI716" s="200">
        <f t="shared" si="58"/>
        <v>0</v>
      </c>
      <c r="BJ716" s="18" t="s">
        <v>83</v>
      </c>
      <c r="BK716" s="200">
        <f t="shared" si="59"/>
        <v>0</v>
      </c>
      <c r="BL716" s="18" t="s">
        <v>144</v>
      </c>
      <c r="BM716" s="199" t="s">
        <v>1288</v>
      </c>
    </row>
    <row r="717" spans="1:65" s="2" customFormat="1" ht="16.5" customHeight="1">
      <c r="A717" s="35"/>
      <c r="B717" s="36"/>
      <c r="C717" s="188" t="s">
        <v>1292</v>
      </c>
      <c r="D717" s="188" t="s">
        <v>139</v>
      </c>
      <c r="E717" s="189" t="s">
        <v>2929</v>
      </c>
      <c r="F717" s="190" t="s">
        <v>2930</v>
      </c>
      <c r="G717" s="191" t="s">
        <v>273</v>
      </c>
      <c r="H717" s="192">
        <v>18</v>
      </c>
      <c r="I717" s="193"/>
      <c r="J717" s="194">
        <f t="shared" si="50"/>
        <v>0</v>
      </c>
      <c r="K717" s="190" t="s">
        <v>19</v>
      </c>
      <c r="L717" s="40"/>
      <c r="M717" s="195" t="s">
        <v>19</v>
      </c>
      <c r="N717" s="196" t="s">
        <v>46</v>
      </c>
      <c r="O717" s="65"/>
      <c r="P717" s="197">
        <f t="shared" si="51"/>
        <v>0</v>
      </c>
      <c r="Q717" s="197">
        <v>0</v>
      </c>
      <c r="R717" s="197">
        <f t="shared" si="52"/>
        <v>0</v>
      </c>
      <c r="S717" s="197">
        <v>0</v>
      </c>
      <c r="T717" s="198">
        <f t="shared" si="53"/>
        <v>0</v>
      </c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R717" s="199" t="s">
        <v>144</v>
      </c>
      <c r="AT717" s="199" t="s">
        <v>139</v>
      </c>
      <c r="AU717" s="199" t="s">
        <v>85</v>
      </c>
      <c r="AY717" s="18" t="s">
        <v>137</v>
      </c>
      <c r="BE717" s="200">
        <f t="shared" si="54"/>
        <v>0</v>
      </c>
      <c r="BF717" s="200">
        <f t="shared" si="55"/>
        <v>0</v>
      </c>
      <c r="BG717" s="200">
        <f t="shared" si="56"/>
        <v>0</v>
      </c>
      <c r="BH717" s="200">
        <f t="shared" si="57"/>
        <v>0</v>
      </c>
      <c r="BI717" s="200">
        <f t="shared" si="58"/>
        <v>0</v>
      </c>
      <c r="BJ717" s="18" t="s">
        <v>83</v>
      </c>
      <c r="BK717" s="200">
        <f t="shared" si="59"/>
        <v>0</v>
      </c>
      <c r="BL717" s="18" t="s">
        <v>144</v>
      </c>
      <c r="BM717" s="199" t="s">
        <v>1295</v>
      </c>
    </row>
    <row r="718" spans="1:65" s="2" customFormat="1" ht="16.5" customHeight="1">
      <c r="A718" s="35"/>
      <c r="B718" s="36"/>
      <c r="C718" s="188" t="s">
        <v>804</v>
      </c>
      <c r="D718" s="188" t="s">
        <v>139</v>
      </c>
      <c r="E718" s="189" t="s">
        <v>3818</v>
      </c>
      <c r="F718" s="190" t="s">
        <v>3819</v>
      </c>
      <c r="G718" s="191" t="s">
        <v>273</v>
      </c>
      <c r="H718" s="192">
        <v>4</v>
      </c>
      <c r="I718" s="193"/>
      <c r="J718" s="194">
        <f t="shared" si="50"/>
        <v>0</v>
      </c>
      <c r="K718" s="190" t="s">
        <v>19</v>
      </c>
      <c r="L718" s="40"/>
      <c r="M718" s="195" t="s">
        <v>19</v>
      </c>
      <c r="N718" s="196" t="s">
        <v>46</v>
      </c>
      <c r="O718" s="65"/>
      <c r="P718" s="197">
        <f t="shared" si="51"/>
        <v>0</v>
      </c>
      <c r="Q718" s="197">
        <v>0</v>
      </c>
      <c r="R718" s="197">
        <f t="shared" si="52"/>
        <v>0</v>
      </c>
      <c r="S718" s="197">
        <v>0</v>
      </c>
      <c r="T718" s="198">
        <f t="shared" si="53"/>
        <v>0</v>
      </c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R718" s="199" t="s">
        <v>144</v>
      </c>
      <c r="AT718" s="199" t="s">
        <v>139</v>
      </c>
      <c r="AU718" s="199" t="s">
        <v>85</v>
      </c>
      <c r="AY718" s="18" t="s">
        <v>137</v>
      </c>
      <c r="BE718" s="200">
        <f t="shared" si="54"/>
        <v>0</v>
      </c>
      <c r="BF718" s="200">
        <f t="shared" si="55"/>
        <v>0</v>
      </c>
      <c r="BG718" s="200">
        <f t="shared" si="56"/>
        <v>0</v>
      </c>
      <c r="BH718" s="200">
        <f t="shared" si="57"/>
        <v>0</v>
      </c>
      <c r="BI718" s="200">
        <f t="shared" si="58"/>
        <v>0</v>
      </c>
      <c r="BJ718" s="18" t="s">
        <v>83</v>
      </c>
      <c r="BK718" s="200">
        <f t="shared" si="59"/>
        <v>0</v>
      </c>
      <c r="BL718" s="18" t="s">
        <v>144</v>
      </c>
      <c r="BM718" s="199" t="s">
        <v>1299</v>
      </c>
    </row>
    <row r="719" spans="1:65" s="2" customFormat="1" ht="16.5" customHeight="1">
      <c r="A719" s="35"/>
      <c r="B719" s="36"/>
      <c r="C719" s="234" t="s">
        <v>1304</v>
      </c>
      <c r="D719" s="234" t="s">
        <v>218</v>
      </c>
      <c r="E719" s="235" t="s">
        <v>3820</v>
      </c>
      <c r="F719" s="236" t="s">
        <v>3821</v>
      </c>
      <c r="G719" s="237" t="s">
        <v>273</v>
      </c>
      <c r="H719" s="238">
        <v>4</v>
      </c>
      <c r="I719" s="239"/>
      <c r="J719" s="240">
        <f t="shared" si="50"/>
        <v>0</v>
      </c>
      <c r="K719" s="236" t="s">
        <v>19</v>
      </c>
      <c r="L719" s="241"/>
      <c r="M719" s="242" t="s">
        <v>19</v>
      </c>
      <c r="N719" s="243" t="s">
        <v>46</v>
      </c>
      <c r="O719" s="65"/>
      <c r="P719" s="197">
        <f t="shared" si="51"/>
        <v>0</v>
      </c>
      <c r="Q719" s="197">
        <v>0</v>
      </c>
      <c r="R719" s="197">
        <f t="shared" si="52"/>
        <v>0</v>
      </c>
      <c r="S719" s="197">
        <v>0</v>
      </c>
      <c r="T719" s="198">
        <f t="shared" si="53"/>
        <v>0</v>
      </c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R719" s="199" t="s">
        <v>158</v>
      </c>
      <c r="AT719" s="199" t="s">
        <v>218</v>
      </c>
      <c r="AU719" s="199" t="s">
        <v>85</v>
      </c>
      <c r="AY719" s="18" t="s">
        <v>137</v>
      </c>
      <c r="BE719" s="200">
        <f t="shared" si="54"/>
        <v>0</v>
      </c>
      <c r="BF719" s="200">
        <f t="shared" si="55"/>
        <v>0</v>
      </c>
      <c r="BG719" s="200">
        <f t="shared" si="56"/>
        <v>0</v>
      </c>
      <c r="BH719" s="200">
        <f t="shared" si="57"/>
        <v>0</v>
      </c>
      <c r="BI719" s="200">
        <f t="shared" si="58"/>
        <v>0</v>
      </c>
      <c r="BJ719" s="18" t="s">
        <v>83</v>
      </c>
      <c r="BK719" s="200">
        <f t="shared" si="59"/>
        <v>0</v>
      </c>
      <c r="BL719" s="18" t="s">
        <v>144</v>
      </c>
      <c r="BM719" s="199" t="s">
        <v>1307</v>
      </c>
    </row>
    <row r="720" spans="1:65" s="2" customFormat="1" ht="16.5" customHeight="1">
      <c r="A720" s="35"/>
      <c r="B720" s="36"/>
      <c r="C720" s="188" t="s">
        <v>806</v>
      </c>
      <c r="D720" s="188" t="s">
        <v>139</v>
      </c>
      <c r="E720" s="189" t="s">
        <v>3822</v>
      </c>
      <c r="F720" s="190" t="s">
        <v>3823</v>
      </c>
      <c r="G720" s="191" t="s">
        <v>273</v>
      </c>
      <c r="H720" s="192">
        <v>16</v>
      </c>
      <c r="I720" s="193"/>
      <c r="J720" s="194">
        <f t="shared" si="50"/>
        <v>0</v>
      </c>
      <c r="K720" s="190" t="s">
        <v>19</v>
      </c>
      <c r="L720" s="40"/>
      <c r="M720" s="195" t="s">
        <v>19</v>
      </c>
      <c r="N720" s="196" t="s">
        <v>46</v>
      </c>
      <c r="O720" s="65"/>
      <c r="P720" s="197">
        <f t="shared" si="51"/>
        <v>0</v>
      </c>
      <c r="Q720" s="197">
        <v>0</v>
      </c>
      <c r="R720" s="197">
        <f t="shared" si="52"/>
        <v>0</v>
      </c>
      <c r="S720" s="197">
        <v>0</v>
      </c>
      <c r="T720" s="198">
        <f t="shared" si="53"/>
        <v>0</v>
      </c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R720" s="199" t="s">
        <v>144</v>
      </c>
      <c r="AT720" s="199" t="s">
        <v>139</v>
      </c>
      <c r="AU720" s="199" t="s">
        <v>85</v>
      </c>
      <c r="AY720" s="18" t="s">
        <v>137</v>
      </c>
      <c r="BE720" s="200">
        <f t="shared" si="54"/>
        <v>0</v>
      </c>
      <c r="BF720" s="200">
        <f t="shared" si="55"/>
        <v>0</v>
      </c>
      <c r="BG720" s="200">
        <f t="shared" si="56"/>
        <v>0</v>
      </c>
      <c r="BH720" s="200">
        <f t="shared" si="57"/>
        <v>0</v>
      </c>
      <c r="BI720" s="200">
        <f t="shared" si="58"/>
        <v>0</v>
      </c>
      <c r="BJ720" s="18" t="s">
        <v>83</v>
      </c>
      <c r="BK720" s="200">
        <f t="shared" si="59"/>
        <v>0</v>
      </c>
      <c r="BL720" s="18" t="s">
        <v>144</v>
      </c>
      <c r="BM720" s="199" t="s">
        <v>1311</v>
      </c>
    </row>
    <row r="721" spans="1:65" s="2" customFormat="1" ht="16.5" customHeight="1">
      <c r="A721" s="35"/>
      <c r="B721" s="36"/>
      <c r="C721" s="234" t="s">
        <v>1313</v>
      </c>
      <c r="D721" s="234" t="s">
        <v>218</v>
      </c>
      <c r="E721" s="235" t="s">
        <v>3824</v>
      </c>
      <c r="F721" s="236" t="s">
        <v>3825</v>
      </c>
      <c r="G721" s="237" t="s">
        <v>273</v>
      </c>
      <c r="H721" s="238">
        <v>4</v>
      </c>
      <c r="I721" s="239"/>
      <c r="J721" s="240">
        <f t="shared" si="50"/>
        <v>0</v>
      </c>
      <c r="K721" s="236" t="s">
        <v>19</v>
      </c>
      <c r="L721" s="241"/>
      <c r="M721" s="242" t="s">
        <v>19</v>
      </c>
      <c r="N721" s="243" t="s">
        <v>46</v>
      </c>
      <c r="O721" s="65"/>
      <c r="P721" s="197">
        <f t="shared" si="51"/>
        <v>0</v>
      </c>
      <c r="Q721" s="197">
        <v>0</v>
      </c>
      <c r="R721" s="197">
        <f t="shared" si="52"/>
        <v>0</v>
      </c>
      <c r="S721" s="197">
        <v>0</v>
      </c>
      <c r="T721" s="198">
        <f t="shared" si="53"/>
        <v>0</v>
      </c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R721" s="199" t="s">
        <v>158</v>
      </c>
      <c r="AT721" s="199" t="s">
        <v>218</v>
      </c>
      <c r="AU721" s="199" t="s">
        <v>85</v>
      </c>
      <c r="AY721" s="18" t="s">
        <v>137</v>
      </c>
      <c r="BE721" s="200">
        <f t="shared" si="54"/>
        <v>0</v>
      </c>
      <c r="BF721" s="200">
        <f t="shared" si="55"/>
        <v>0</v>
      </c>
      <c r="BG721" s="200">
        <f t="shared" si="56"/>
        <v>0</v>
      </c>
      <c r="BH721" s="200">
        <f t="shared" si="57"/>
        <v>0</v>
      </c>
      <c r="BI721" s="200">
        <f t="shared" si="58"/>
        <v>0</v>
      </c>
      <c r="BJ721" s="18" t="s">
        <v>83</v>
      </c>
      <c r="BK721" s="200">
        <f t="shared" si="59"/>
        <v>0</v>
      </c>
      <c r="BL721" s="18" t="s">
        <v>144</v>
      </c>
      <c r="BM721" s="199" t="s">
        <v>1314</v>
      </c>
    </row>
    <row r="722" spans="1:65" s="2" customFormat="1" ht="16.5" customHeight="1">
      <c r="A722" s="35"/>
      <c r="B722" s="36"/>
      <c r="C722" s="234" t="s">
        <v>829</v>
      </c>
      <c r="D722" s="234" t="s">
        <v>218</v>
      </c>
      <c r="E722" s="235" t="s">
        <v>3826</v>
      </c>
      <c r="F722" s="236" t="s">
        <v>3825</v>
      </c>
      <c r="G722" s="237" t="s">
        <v>273</v>
      </c>
      <c r="H722" s="238">
        <v>12</v>
      </c>
      <c r="I722" s="239"/>
      <c r="J722" s="240">
        <f t="shared" si="50"/>
        <v>0</v>
      </c>
      <c r="K722" s="236" t="s">
        <v>19</v>
      </c>
      <c r="L722" s="241"/>
      <c r="M722" s="242" t="s">
        <v>19</v>
      </c>
      <c r="N722" s="243" t="s">
        <v>46</v>
      </c>
      <c r="O722" s="65"/>
      <c r="P722" s="197">
        <f t="shared" si="51"/>
        <v>0</v>
      </c>
      <c r="Q722" s="197">
        <v>0</v>
      </c>
      <c r="R722" s="197">
        <f t="shared" si="52"/>
        <v>0</v>
      </c>
      <c r="S722" s="197">
        <v>0</v>
      </c>
      <c r="T722" s="198">
        <f t="shared" si="53"/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199" t="s">
        <v>158</v>
      </c>
      <c r="AT722" s="199" t="s">
        <v>218</v>
      </c>
      <c r="AU722" s="199" t="s">
        <v>85</v>
      </c>
      <c r="AY722" s="18" t="s">
        <v>137</v>
      </c>
      <c r="BE722" s="200">
        <f t="shared" si="54"/>
        <v>0</v>
      </c>
      <c r="BF722" s="200">
        <f t="shared" si="55"/>
        <v>0</v>
      </c>
      <c r="BG722" s="200">
        <f t="shared" si="56"/>
        <v>0</v>
      </c>
      <c r="BH722" s="200">
        <f t="shared" si="57"/>
        <v>0</v>
      </c>
      <c r="BI722" s="200">
        <f t="shared" si="58"/>
        <v>0</v>
      </c>
      <c r="BJ722" s="18" t="s">
        <v>83</v>
      </c>
      <c r="BK722" s="200">
        <f t="shared" si="59"/>
        <v>0</v>
      </c>
      <c r="BL722" s="18" t="s">
        <v>144</v>
      </c>
      <c r="BM722" s="199" t="s">
        <v>1318</v>
      </c>
    </row>
    <row r="723" spans="1:65" s="2" customFormat="1" ht="21.75" customHeight="1">
      <c r="A723" s="35"/>
      <c r="B723" s="36"/>
      <c r="C723" s="188" t="s">
        <v>1321</v>
      </c>
      <c r="D723" s="188" t="s">
        <v>139</v>
      </c>
      <c r="E723" s="189" t="s">
        <v>3827</v>
      </c>
      <c r="F723" s="190" t="s">
        <v>3828</v>
      </c>
      <c r="G723" s="191" t="s">
        <v>273</v>
      </c>
      <c r="H723" s="192">
        <v>11</v>
      </c>
      <c r="I723" s="193"/>
      <c r="J723" s="194">
        <f t="shared" si="50"/>
        <v>0</v>
      </c>
      <c r="K723" s="190" t="s">
        <v>19</v>
      </c>
      <c r="L723" s="40"/>
      <c r="M723" s="195" t="s">
        <v>19</v>
      </c>
      <c r="N723" s="196" t="s">
        <v>46</v>
      </c>
      <c r="O723" s="65"/>
      <c r="P723" s="197">
        <f t="shared" si="51"/>
        <v>0</v>
      </c>
      <c r="Q723" s="197">
        <v>0</v>
      </c>
      <c r="R723" s="197">
        <f t="shared" si="52"/>
        <v>0</v>
      </c>
      <c r="S723" s="197">
        <v>0</v>
      </c>
      <c r="T723" s="198">
        <f t="shared" si="53"/>
        <v>0</v>
      </c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R723" s="199" t="s">
        <v>144</v>
      </c>
      <c r="AT723" s="199" t="s">
        <v>139</v>
      </c>
      <c r="AU723" s="199" t="s">
        <v>85</v>
      </c>
      <c r="AY723" s="18" t="s">
        <v>137</v>
      </c>
      <c r="BE723" s="200">
        <f t="shared" si="54"/>
        <v>0</v>
      </c>
      <c r="BF723" s="200">
        <f t="shared" si="55"/>
        <v>0</v>
      </c>
      <c r="BG723" s="200">
        <f t="shared" si="56"/>
        <v>0</v>
      </c>
      <c r="BH723" s="200">
        <f t="shared" si="57"/>
        <v>0</v>
      </c>
      <c r="BI723" s="200">
        <f t="shared" si="58"/>
        <v>0</v>
      </c>
      <c r="BJ723" s="18" t="s">
        <v>83</v>
      </c>
      <c r="BK723" s="200">
        <f t="shared" si="59"/>
        <v>0</v>
      </c>
      <c r="BL723" s="18" t="s">
        <v>144</v>
      </c>
      <c r="BM723" s="199" t="s">
        <v>1324</v>
      </c>
    </row>
    <row r="724" spans="1:65" s="2" customFormat="1" ht="16.5" customHeight="1">
      <c r="A724" s="35"/>
      <c r="B724" s="36"/>
      <c r="C724" s="234" t="s">
        <v>834</v>
      </c>
      <c r="D724" s="234" t="s">
        <v>218</v>
      </c>
      <c r="E724" s="235" t="s">
        <v>3829</v>
      </c>
      <c r="F724" s="236" t="s">
        <v>3830</v>
      </c>
      <c r="G724" s="237" t="s">
        <v>273</v>
      </c>
      <c r="H724" s="238">
        <v>11</v>
      </c>
      <c r="I724" s="239"/>
      <c r="J724" s="240">
        <f t="shared" si="50"/>
        <v>0</v>
      </c>
      <c r="K724" s="236" t="s">
        <v>19</v>
      </c>
      <c r="L724" s="241"/>
      <c r="M724" s="242" t="s">
        <v>19</v>
      </c>
      <c r="N724" s="243" t="s">
        <v>46</v>
      </c>
      <c r="O724" s="65"/>
      <c r="P724" s="197">
        <f t="shared" si="51"/>
        <v>0</v>
      </c>
      <c r="Q724" s="197">
        <v>0</v>
      </c>
      <c r="R724" s="197">
        <f t="shared" si="52"/>
        <v>0</v>
      </c>
      <c r="S724" s="197">
        <v>0</v>
      </c>
      <c r="T724" s="198">
        <f t="shared" si="53"/>
        <v>0</v>
      </c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R724" s="199" t="s">
        <v>158</v>
      </c>
      <c r="AT724" s="199" t="s">
        <v>218</v>
      </c>
      <c r="AU724" s="199" t="s">
        <v>85</v>
      </c>
      <c r="AY724" s="18" t="s">
        <v>137</v>
      </c>
      <c r="BE724" s="200">
        <f t="shared" si="54"/>
        <v>0</v>
      </c>
      <c r="BF724" s="200">
        <f t="shared" si="55"/>
        <v>0</v>
      </c>
      <c r="BG724" s="200">
        <f t="shared" si="56"/>
        <v>0</v>
      </c>
      <c r="BH724" s="200">
        <f t="shared" si="57"/>
        <v>0</v>
      </c>
      <c r="BI724" s="200">
        <f t="shared" si="58"/>
        <v>0</v>
      </c>
      <c r="BJ724" s="18" t="s">
        <v>83</v>
      </c>
      <c r="BK724" s="200">
        <f t="shared" si="59"/>
        <v>0</v>
      </c>
      <c r="BL724" s="18" t="s">
        <v>144</v>
      </c>
      <c r="BM724" s="199" t="s">
        <v>1329</v>
      </c>
    </row>
    <row r="725" spans="1:65" s="2" customFormat="1" ht="16.5" customHeight="1">
      <c r="A725" s="35"/>
      <c r="B725" s="36"/>
      <c r="C725" s="234" t="s">
        <v>1331</v>
      </c>
      <c r="D725" s="234" t="s">
        <v>218</v>
      </c>
      <c r="E725" s="235" t="s">
        <v>3831</v>
      </c>
      <c r="F725" s="236" t="s">
        <v>3832</v>
      </c>
      <c r="G725" s="237" t="s">
        <v>273</v>
      </c>
      <c r="H725" s="238">
        <v>40</v>
      </c>
      <c r="I725" s="239"/>
      <c r="J725" s="240">
        <f t="shared" si="50"/>
        <v>0</v>
      </c>
      <c r="K725" s="236" t="s">
        <v>19</v>
      </c>
      <c r="L725" s="241"/>
      <c r="M725" s="242" t="s">
        <v>19</v>
      </c>
      <c r="N725" s="243" t="s">
        <v>46</v>
      </c>
      <c r="O725" s="65"/>
      <c r="P725" s="197">
        <f t="shared" si="51"/>
        <v>0</v>
      </c>
      <c r="Q725" s="197">
        <v>0</v>
      </c>
      <c r="R725" s="197">
        <f t="shared" si="52"/>
        <v>0</v>
      </c>
      <c r="S725" s="197">
        <v>0</v>
      </c>
      <c r="T725" s="198">
        <f t="shared" si="53"/>
        <v>0</v>
      </c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R725" s="199" t="s">
        <v>158</v>
      </c>
      <c r="AT725" s="199" t="s">
        <v>218</v>
      </c>
      <c r="AU725" s="199" t="s">
        <v>85</v>
      </c>
      <c r="AY725" s="18" t="s">
        <v>137</v>
      </c>
      <c r="BE725" s="200">
        <f t="shared" si="54"/>
        <v>0</v>
      </c>
      <c r="BF725" s="200">
        <f t="shared" si="55"/>
        <v>0</v>
      </c>
      <c r="BG725" s="200">
        <f t="shared" si="56"/>
        <v>0</v>
      </c>
      <c r="BH725" s="200">
        <f t="shared" si="57"/>
        <v>0</v>
      </c>
      <c r="BI725" s="200">
        <f t="shared" si="58"/>
        <v>0</v>
      </c>
      <c r="BJ725" s="18" t="s">
        <v>83</v>
      </c>
      <c r="BK725" s="200">
        <f t="shared" si="59"/>
        <v>0</v>
      </c>
      <c r="BL725" s="18" t="s">
        <v>144</v>
      </c>
      <c r="BM725" s="199" t="s">
        <v>1334</v>
      </c>
    </row>
    <row r="726" spans="1:65" s="2" customFormat="1" ht="16.5" customHeight="1">
      <c r="A726" s="35"/>
      <c r="B726" s="36"/>
      <c r="C726" s="188" t="s">
        <v>839</v>
      </c>
      <c r="D726" s="188" t="s">
        <v>139</v>
      </c>
      <c r="E726" s="189" t="s">
        <v>3044</v>
      </c>
      <c r="F726" s="190" t="s">
        <v>3045</v>
      </c>
      <c r="G726" s="191" t="s">
        <v>224</v>
      </c>
      <c r="H726" s="192">
        <v>100</v>
      </c>
      <c r="I726" s="193"/>
      <c r="J726" s="194">
        <f t="shared" si="50"/>
        <v>0</v>
      </c>
      <c r="K726" s="190" t="s">
        <v>19</v>
      </c>
      <c r="L726" s="40"/>
      <c r="M726" s="195" t="s">
        <v>19</v>
      </c>
      <c r="N726" s="196" t="s">
        <v>46</v>
      </c>
      <c r="O726" s="65"/>
      <c r="P726" s="197">
        <f t="shared" si="51"/>
        <v>0</v>
      </c>
      <c r="Q726" s="197">
        <v>0</v>
      </c>
      <c r="R726" s="197">
        <f t="shared" si="52"/>
        <v>0</v>
      </c>
      <c r="S726" s="197">
        <v>0</v>
      </c>
      <c r="T726" s="198">
        <f t="shared" si="53"/>
        <v>0</v>
      </c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R726" s="199" t="s">
        <v>144</v>
      </c>
      <c r="AT726" s="199" t="s">
        <v>139</v>
      </c>
      <c r="AU726" s="199" t="s">
        <v>85</v>
      </c>
      <c r="AY726" s="18" t="s">
        <v>137</v>
      </c>
      <c r="BE726" s="200">
        <f t="shared" si="54"/>
        <v>0</v>
      </c>
      <c r="BF726" s="200">
        <f t="shared" si="55"/>
        <v>0</v>
      </c>
      <c r="BG726" s="200">
        <f t="shared" si="56"/>
        <v>0</v>
      </c>
      <c r="BH726" s="200">
        <f t="shared" si="57"/>
        <v>0</v>
      </c>
      <c r="BI726" s="200">
        <f t="shared" si="58"/>
        <v>0</v>
      </c>
      <c r="BJ726" s="18" t="s">
        <v>83</v>
      </c>
      <c r="BK726" s="200">
        <f t="shared" si="59"/>
        <v>0</v>
      </c>
      <c r="BL726" s="18" t="s">
        <v>144</v>
      </c>
      <c r="BM726" s="199" t="s">
        <v>1337</v>
      </c>
    </row>
    <row r="727" spans="1:65" s="2" customFormat="1" ht="16.5" customHeight="1">
      <c r="A727" s="35"/>
      <c r="B727" s="36"/>
      <c r="C727" s="234" t="s">
        <v>1339</v>
      </c>
      <c r="D727" s="234" t="s">
        <v>218</v>
      </c>
      <c r="E727" s="235" t="s">
        <v>3047</v>
      </c>
      <c r="F727" s="236" t="s">
        <v>3048</v>
      </c>
      <c r="G727" s="237" t="s">
        <v>224</v>
      </c>
      <c r="H727" s="238">
        <v>100</v>
      </c>
      <c r="I727" s="239"/>
      <c r="J727" s="240">
        <f t="shared" si="50"/>
        <v>0</v>
      </c>
      <c r="K727" s="236" t="s">
        <v>19</v>
      </c>
      <c r="L727" s="241"/>
      <c r="M727" s="242" t="s">
        <v>19</v>
      </c>
      <c r="N727" s="243" t="s">
        <v>46</v>
      </c>
      <c r="O727" s="65"/>
      <c r="P727" s="197">
        <f t="shared" si="51"/>
        <v>0</v>
      </c>
      <c r="Q727" s="197">
        <v>0</v>
      </c>
      <c r="R727" s="197">
        <f t="shared" si="52"/>
        <v>0</v>
      </c>
      <c r="S727" s="197">
        <v>0</v>
      </c>
      <c r="T727" s="198">
        <f t="shared" si="53"/>
        <v>0</v>
      </c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R727" s="199" t="s">
        <v>158</v>
      </c>
      <c r="AT727" s="199" t="s">
        <v>218</v>
      </c>
      <c r="AU727" s="199" t="s">
        <v>85</v>
      </c>
      <c r="AY727" s="18" t="s">
        <v>137</v>
      </c>
      <c r="BE727" s="200">
        <f t="shared" si="54"/>
        <v>0</v>
      </c>
      <c r="BF727" s="200">
        <f t="shared" si="55"/>
        <v>0</v>
      </c>
      <c r="BG727" s="200">
        <f t="shared" si="56"/>
        <v>0</v>
      </c>
      <c r="BH727" s="200">
        <f t="shared" si="57"/>
        <v>0</v>
      </c>
      <c r="BI727" s="200">
        <f t="shared" si="58"/>
        <v>0</v>
      </c>
      <c r="BJ727" s="18" t="s">
        <v>83</v>
      </c>
      <c r="BK727" s="200">
        <f t="shared" si="59"/>
        <v>0</v>
      </c>
      <c r="BL727" s="18" t="s">
        <v>144</v>
      </c>
      <c r="BM727" s="199" t="s">
        <v>1342</v>
      </c>
    </row>
    <row r="728" spans="1:65" s="2" customFormat="1" ht="16.5" customHeight="1">
      <c r="A728" s="35"/>
      <c r="B728" s="36"/>
      <c r="C728" s="188" t="s">
        <v>846</v>
      </c>
      <c r="D728" s="188" t="s">
        <v>139</v>
      </c>
      <c r="E728" s="189" t="s">
        <v>3051</v>
      </c>
      <c r="F728" s="190" t="s">
        <v>3052</v>
      </c>
      <c r="G728" s="191" t="s">
        <v>224</v>
      </c>
      <c r="H728" s="192">
        <v>100</v>
      </c>
      <c r="I728" s="193"/>
      <c r="J728" s="194">
        <f t="shared" si="50"/>
        <v>0</v>
      </c>
      <c r="K728" s="190" t="s">
        <v>19</v>
      </c>
      <c r="L728" s="40"/>
      <c r="M728" s="195" t="s">
        <v>19</v>
      </c>
      <c r="N728" s="196" t="s">
        <v>46</v>
      </c>
      <c r="O728" s="65"/>
      <c r="P728" s="197">
        <f t="shared" si="51"/>
        <v>0</v>
      </c>
      <c r="Q728" s="197">
        <v>0</v>
      </c>
      <c r="R728" s="197">
        <f t="shared" si="52"/>
        <v>0</v>
      </c>
      <c r="S728" s="197">
        <v>0</v>
      </c>
      <c r="T728" s="198">
        <f t="shared" si="53"/>
        <v>0</v>
      </c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R728" s="199" t="s">
        <v>144</v>
      </c>
      <c r="AT728" s="199" t="s">
        <v>139</v>
      </c>
      <c r="AU728" s="199" t="s">
        <v>85</v>
      </c>
      <c r="AY728" s="18" t="s">
        <v>137</v>
      </c>
      <c r="BE728" s="200">
        <f t="shared" si="54"/>
        <v>0</v>
      </c>
      <c r="BF728" s="200">
        <f t="shared" si="55"/>
        <v>0</v>
      </c>
      <c r="BG728" s="200">
        <f t="shared" si="56"/>
        <v>0</v>
      </c>
      <c r="BH728" s="200">
        <f t="shared" si="57"/>
        <v>0</v>
      </c>
      <c r="BI728" s="200">
        <f t="shared" si="58"/>
        <v>0</v>
      </c>
      <c r="BJ728" s="18" t="s">
        <v>83</v>
      </c>
      <c r="BK728" s="200">
        <f t="shared" si="59"/>
        <v>0</v>
      </c>
      <c r="BL728" s="18" t="s">
        <v>144</v>
      </c>
      <c r="BM728" s="199" t="s">
        <v>1345</v>
      </c>
    </row>
    <row r="729" spans="1:65" s="2" customFormat="1" ht="16.5" customHeight="1">
      <c r="A729" s="35"/>
      <c r="B729" s="36"/>
      <c r="C729" s="234" t="s">
        <v>1346</v>
      </c>
      <c r="D729" s="234" t="s">
        <v>218</v>
      </c>
      <c r="E729" s="235" t="s">
        <v>3054</v>
      </c>
      <c r="F729" s="236" t="s">
        <v>3048</v>
      </c>
      <c r="G729" s="237" t="s">
        <v>224</v>
      </c>
      <c r="H729" s="238">
        <v>100</v>
      </c>
      <c r="I729" s="239"/>
      <c r="J729" s="240">
        <f t="shared" si="50"/>
        <v>0</v>
      </c>
      <c r="K729" s="236" t="s">
        <v>19</v>
      </c>
      <c r="L729" s="241"/>
      <c r="M729" s="242" t="s">
        <v>19</v>
      </c>
      <c r="N729" s="243" t="s">
        <v>46</v>
      </c>
      <c r="O729" s="65"/>
      <c r="P729" s="197">
        <f t="shared" si="51"/>
        <v>0</v>
      </c>
      <c r="Q729" s="197">
        <v>0</v>
      </c>
      <c r="R729" s="197">
        <f t="shared" si="52"/>
        <v>0</v>
      </c>
      <c r="S729" s="197">
        <v>0</v>
      </c>
      <c r="T729" s="198">
        <f t="shared" si="53"/>
        <v>0</v>
      </c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R729" s="199" t="s">
        <v>158</v>
      </c>
      <c r="AT729" s="199" t="s">
        <v>218</v>
      </c>
      <c r="AU729" s="199" t="s">
        <v>85</v>
      </c>
      <c r="AY729" s="18" t="s">
        <v>137</v>
      </c>
      <c r="BE729" s="200">
        <f t="shared" si="54"/>
        <v>0</v>
      </c>
      <c r="BF729" s="200">
        <f t="shared" si="55"/>
        <v>0</v>
      </c>
      <c r="BG729" s="200">
        <f t="shared" si="56"/>
        <v>0</v>
      </c>
      <c r="BH729" s="200">
        <f t="shared" si="57"/>
        <v>0</v>
      </c>
      <c r="BI729" s="200">
        <f t="shared" si="58"/>
        <v>0</v>
      </c>
      <c r="BJ729" s="18" t="s">
        <v>83</v>
      </c>
      <c r="BK729" s="200">
        <f t="shared" si="59"/>
        <v>0</v>
      </c>
      <c r="BL729" s="18" t="s">
        <v>144</v>
      </c>
      <c r="BM729" s="199" t="s">
        <v>1349</v>
      </c>
    </row>
    <row r="730" spans="1:65" s="2" customFormat="1" ht="16.5" customHeight="1">
      <c r="A730" s="35"/>
      <c r="B730" s="36"/>
      <c r="C730" s="188" t="s">
        <v>853</v>
      </c>
      <c r="D730" s="188" t="s">
        <v>139</v>
      </c>
      <c r="E730" s="189" t="s">
        <v>3086</v>
      </c>
      <c r="F730" s="190" t="s">
        <v>3087</v>
      </c>
      <c r="G730" s="191" t="s">
        <v>273</v>
      </c>
      <c r="H730" s="192">
        <v>20</v>
      </c>
      <c r="I730" s="193"/>
      <c r="J730" s="194">
        <f t="shared" si="50"/>
        <v>0</v>
      </c>
      <c r="K730" s="190" t="s">
        <v>19</v>
      </c>
      <c r="L730" s="40"/>
      <c r="M730" s="195" t="s">
        <v>19</v>
      </c>
      <c r="N730" s="196" t="s">
        <v>46</v>
      </c>
      <c r="O730" s="65"/>
      <c r="P730" s="197">
        <f t="shared" si="51"/>
        <v>0</v>
      </c>
      <c r="Q730" s="197">
        <v>0</v>
      </c>
      <c r="R730" s="197">
        <f t="shared" si="52"/>
        <v>0</v>
      </c>
      <c r="S730" s="197">
        <v>0</v>
      </c>
      <c r="T730" s="198">
        <f t="shared" si="53"/>
        <v>0</v>
      </c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R730" s="199" t="s">
        <v>144</v>
      </c>
      <c r="AT730" s="199" t="s">
        <v>139</v>
      </c>
      <c r="AU730" s="199" t="s">
        <v>85</v>
      </c>
      <c r="AY730" s="18" t="s">
        <v>137</v>
      </c>
      <c r="BE730" s="200">
        <f t="shared" si="54"/>
        <v>0</v>
      </c>
      <c r="BF730" s="200">
        <f t="shared" si="55"/>
        <v>0</v>
      </c>
      <c r="BG730" s="200">
        <f t="shared" si="56"/>
        <v>0</v>
      </c>
      <c r="BH730" s="200">
        <f t="shared" si="57"/>
        <v>0</v>
      </c>
      <c r="BI730" s="200">
        <f t="shared" si="58"/>
        <v>0</v>
      </c>
      <c r="BJ730" s="18" t="s">
        <v>83</v>
      </c>
      <c r="BK730" s="200">
        <f t="shared" si="59"/>
        <v>0</v>
      </c>
      <c r="BL730" s="18" t="s">
        <v>144</v>
      </c>
      <c r="BM730" s="199" t="s">
        <v>1354</v>
      </c>
    </row>
    <row r="731" spans="1:65" s="2" customFormat="1" ht="16.5" customHeight="1">
      <c r="A731" s="35"/>
      <c r="B731" s="36"/>
      <c r="C731" s="188" t="s">
        <v>1357</v>
      </c>
      <c r="D731" s="188" t="s">
        <v>139</v>
      </c>
      <c r="E731" s="189" t="s">
        <v>3089</v>
      </c>
      <c r="F731" s="190" t="s">
        <v>3090</v>
      </c>
      <c r="G731" s="191" t="s">
        <v>224</v>
      </c>
      <c r="H731" s="192">
        <v>200</v>
      </c>
      <c r="I731" s="193"/>
      <c r="J731" s="194">
        <f t="shared" si="50"/>
        <v>0</v>
      </c>
      <c r="K731" s="190" t="s">
        <v>19</v>
      </c>
      <c r="L731" s="40"/>
      <c r="M731" s="244" t="s">
        <v>19</v>
      </c>
      <c r="N731" s="245" t="s">
        <v>46</v>
      </c>
      <c r="O731" s="246"/>
      <c r="P731" s="247">
        <f t="shared" si="51"/>
        <v>0</v>
      </c>
      <c r="Q731" s="247">
        <v>0</v>
      </c>
      <c r="R731" s="247">
        <f t="shared" si="52"/>
        <v>0</v>
      </c>
      <c r="S731" s="247">
        <v>0</v>
      </c>
      <c r="T731" s="248">
        <f t="shared" si="53"/>
        <v>0</v>
      </c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R731" s="199" t="s">
        <v>144</v>
      </c>
      <c r="AT731" s="199" t="s">
        <v>139</v>
      </c>
      <c r="AU731" s="199" t="s">
        <v>85</v>
      </c>
      <c r="AY731" s="18" t="s">
        <v>137</v>
      </c>
      <c r="BE731" s="200">
        <f t="shared" si="54"/>
        <v>0</v>
      </c>
      <c r="BF731" s="200">
        <f t="shared" si="55"/>
        <v>0</v>
      </c>
      <c r="BG731" s="200">
        <f t="shared" si="56"/>
        <v>0</v>
      </c>
      <c r="BH731" s="200">
        <f t="shared" si="57"/>
        <v>0</v>
      </c>
      <c r="BI731" s="200">
        <f t="shared" si="58"/>
        <v>0</v>
      </c>
      <c r="BJ731" s="18" t="s">
        <v>83</v>
      </c>
      <c r="BK731" s="200">
        <f t="shared" si="59"/>
        <v>0</v>
      </c>
      <c r="BL731" s="18" t="s">
        <v>144</v>
      </c>
      <c r="BM731" s="199" t="s">
        <v>1360</v>
      </c>
    </row>
    <row r="732" spans="1:31" s="2" customFormat="1" ht="6.95" customHeight="1">
      <c r="A732" s="35"/>
      <c r="B732" s="48"/>
      <c r="C732" s="49"/>
      <c r="D732" s="49"/>
      <c r="E732" s="49"/>
      <c r="F732" s="49"/>
      <c r="G732" s="49"/>
      <c r="H732" s="49"/>
      <c r="I732" s="137"/>
      <c r="J732" s="49"/>
      <c r="K732" s="49"/>
      <c r="L732" s="40"/>
      <c r="M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</row>
  </sheetData>
  <sheetProtection algorithmName="SHA-512" hashValue="sXvlUWtFBqPKfE4c2gWbTiLpcKvlB1cy/awpPmO93WS9GQiqsGTC+kqGrc2EYzCzKkdq2BQphs/UJDBnhsxMXQ==" saltValue="jK7UEyJx1zPnzfXrg1elxL54EGk61sUWiCyIbTH8jhxOsrVibXWomVlh5uSeJ3fsMKCK/S7TqTGpoT5h744oxg==" spinCount="100000" sheet="1" objects="1" scenarios="1" formatColumns="0" formatRows="0" autoFilter="0"/>
  <autoFilter ref="C105:K731"/>
  <mergeCells count="9">
    <mergeCell ref="E50:H50"/>
    <mergeCell ref="E96:H96"/>
    <mergeCell ref="E98:H9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8" t="s">
        <v>94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85</v>
      </c>
    </row>
    <row r="4" spans="2:46" s="1" customFormat="1" ht="24.95" customHeight="1">
      <c r="B4" s="21"/>
      <c r="D4" s="106" t="s">
        <v>104</v>
      </c>
      <c r="I4" s="102"/>
      <c r="L4" s="21"/>
      <c r="M4" s="107" t="s">
        <v>10</v>
      </c>
      <c r="AT4" s="18" t="s">
        <v>4</v>
      </c>
    </row>
    <row r="5" spans="2:12" s="1" customFormat="1" ht="6.95" customHeight="1">
      <c r="B5" s="21"/>
      <c r="I5" s="102"/>
      <c r="L5" s="21"/>
    </row>
    <row r="6" spans="2:12" s="1" customFormat="1" ht="12" customHeight="1">
      <c r="B6" s="21"/>
      <c r="D6" s="108" t="s">
        <v>16</v>
      </c>
      <c r="I6" s="102"/>
      <c r="L6" s="21"/>
    </row>
    <row r="7" spans="2:12" s="1" customFormat="1" ht="16.5" customHeight="1">
      <c r="B7" s="21"/>
      <c r="E7" s="373" t="str">
        <f>'Rekapitulace stavby'!K6</f>
        <v>Gymnázium Tachov - výstavba tělocvičny</v>
      </c>
      <c r="F7" s="374"/>
      <c r="G7" s="374"/>
      <c r="H7" s="374"/>
      <c r="I7" s="102"/>
      <c r="L7" s="21"/>
    </row>
    <row r="8" spans="1:31" s="2" customFormat="1" ht="12" customHeight="1">
      <c r="A8" s="35"/>
      <c r="B8" s="40"/>
      <c r="C8" s="35"/>
      <c r="D8" s="108" t="s">
        <v>105</v>
      </c>
      <c r="E8" s="35"/>
      <c r="F8" s="35"/>
      <c r="G8" s="35"/>
      <c r="H8" s="35"/>
      <c r="I8" s="109"/>
      <c r="J8" s="35"/>
      <c r="K8" s="35"/>
      <c r="L8" s="11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5" t="s">
        <v>3833</v>
      </c>
      <c r="F9" s="376"/>
      <c r="G9" s="376"/>
      <c r="H9" s="376"/>
      <c r="I9" s="109"/>
      <c r="J9" s="35"/>
      <c r="K9" s="35"/>
      <c r="L9" s="11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09"/>
      <c r="J10" s="35"/>
      <c r="K10" s="35"/>
      <c r="L10" s="11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8" t="s">
        <v>18</v>
      </c>
      <c r="E11" s="35"/>
      <c r="F11" s="111" t="s">
        <v>19</v>
      </c>
      <c r="G11" s="35"/>
      <c r="H11" s="35"/>
      <c r="I11" s="112" t="s">
        <v>20</v>
      </c>
      <c r="J11" s="111" t="s">
        <v>19</v>
      </c>
      <c r="K11" s="35"/>
      <c r="L11" s="11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8" t="s">
        <v>21</v>
      </c>
      <c r="E12" s="35"/>
      <c r="F12" s="111" t="s">
        <v>321</v>
      </c>
      <c r="G12" s="35"/>
      <c r="H12" s="35"/>
      <c r="I12" s="112" t="s">
        <v>23</v>
      </c>
      <c r="J12" s="113" t="str">
        <f>'Rekapitulace stavby'!AN8</f>
        <v>24. 6. 2019</v>
      </c>
      <c r="K12" s="35"/>
      <c r="L12" s="11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09"/>
      <c r="J13" s="35"/>
      <c r="K13" s="35"/>
      <c r="L13" s="11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8" t="s">
        <v>25</v>
      </c>
      <c r="E14" s="35"/>
      <c r="F14" s="35"/>
      <c r="G14" s="35"/>
      <c r="H14" s="35"/>
      <c r="I14" s="112" t="s">
        <v>26</v>
      </c>
      <c r="J14" s="111" t="s">
        <v>19</v>
      </c>
      <c r="K14" s="35"/>
      <c r="L14" s="11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27</v>
      </c>
      <c r="F15" s="35"/>
      <c r="G15" s="35"/>
      <c r="H15" s="35"/>
      <c r="I15" s="112" t="s">
        <v>28</v>
      </c>
      <c r="J15" s="111" t="s">
        <v>19</v>
      </c>
      <c r="K15" s="35"/>
      <c r="L15" s="11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09"/>
      <c r="J16" s="35"/>
      <c r="K16" s="35"/>
      <c r="L16" s="11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8" t="s">
        <v>29</v>
      </c>
      <c r="E17" s="35"/>
      <c r="F17" s="35"/>
      <c r="G17" s="35"/>
      <c r="H17" s="35"/>
      <c r="I17" s="112" t="s">
        <v>26</v>
      </c>
      <c r="J17" s="31" t="str">
        <f>'Rekapitulace stavby'!AN13</f>
        <v>Vyplň údaj</v>
      </c>
      <c r="K17" s="35"/>
      <c r="L17" s="11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7" t="str">
        <f>'Rekapitulace stavby'!E14</f>
        <v>Vyplň údaj</v>
      </c>
      <c r="F18" s="378"/>
      <c r="G18" s="378"/>
      <c r="H18" s="378"/>
      <c r="I18" s="112" t="s">
        <v>28</v>
      </c>
      <c r="J18" s="31" t="str">
        <f>'Rekapitulace stavby'!AN14</f>
        <v>Vyplň údaj</v>
      </c>
      <c r="K18" s="35"/>
      <c r="L18" s="11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09"/>
      <c r="J19" s="35"/>
      <c r="K19" s="35"/>
      <c r="L19" s="1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8" t="s">
        <v>31</v>
      </c>
      <c r="E20" s="35"/>
      <c r="F20" s="35"/>
      <c r="G20" s="35"/>
      <c r="H20" s="35"/>
      <c r="I20" s="112" t="s">
        <v>26</v>
      </c>
      <c r="J20" s="111" t="s">
        <v>32</v>
      </c>
      <c r="K20" s="35"/>
      <c r="L20" s="11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33</v>
      </c>
      <c r="F21" s="35"/>
      <c r="G21" s="35"/>
      <c r="H21" s="35"/>
      <c r="I21" s="112" t="s">
        <v>28</v>
      </c>
      <c r="J21" s="111" t="s">
        <v>322</v>
      </c>
      <c r="K21" s="35"/>
      <c r="L21" s="11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09"/>
      <c r="J22" s="35"/>
      <c r="K22" s="35"/>
      <c r="L22" s="11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8" t="s">
        <v>36</v>
      </c>
      <c r="E23" s="35"/>
      <c r="F23" s="35"/>
      <c r="G23" s="35"/>
      <c r="H23" s="35"/>
      <c r="I23" s="112" t="s">
        <v>26</v>
      </c>
      <c r="J23" s="111" t="s">
        <v>37</v>
      </c>
      <c r="K23" s="35"/>
      <c r="L23" s="11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3329</v>
      </c>
      <c r="F24" s="35"/>
      <c r="G24" s="35"/>
      <c r="H24" s="35"/>
      <c r="I24" s="112" t="s">
        <v>28</v>
      </c>
      <c r="J24" s="111" t="s">
        <v>19</v>
      </c>
      <c r="K24" s="35"/>
      <c r="L24" s="11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09"/>
      <c r="J25" s="35"/>
      <c r="K25" s="35"/>
      <c r="L25" s="11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8" t="s">
        <v>39</v>
      </c>
      <c r="E26" s="35"/>
      <c r="F26" s="35"/>
      <c r="G26" s="35"/>
      <c r="H26" s="35"/>
      <c r="I26" s="109"/>
      <c r="J26" s="35"/>
      <c r="K26" s="35"/>
      <c r="L26" s="11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4"/>
      <c r="B27" s="115"/>
      <c r="C27" s="114"/>
      <c r="D27" s="114"/>
      <c r="E27" s="379" t="s">
        <v>19</v>
      </c>
      <c r="F27" s="379"/>
      <c r="G27" s="379"/>
      <c r="H27" s="379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09"/>
      <c r="J28" s="35"/>
      <c r="K28" s="35"/>
      <c r="L28" s="11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8"/>
      <c r="E29" s="118"/>
      <c r="F29" s="118"/>
      <c r="G29" s="118"/>
      <c r="H29" s="118"/>
      <c r="I29" s="119"/>
      <c r="J29" s="118"/>
      <c r="K29" s="118"/>
      <c r="L29" s="11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41</v>
      </c>
      <c r="E30" s="35"/>
      <c r="F30" s="35"/>
      <c r="G30" s="35"/>
      <c r="H30" s="35"/>
      <c r="I30" s="109"/>
      <c r="J30" s="121">
        <f>ROUND(J84,2)</f>
        <v>0</v>
      </c>
      <c r="K30" s="35"/>
      <c r="L30" s="11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8"/>
      <c r="E31" s="118"/>
      <c r="F31" s="118"/>
      <c r="G31" s="118"/>
      <c r="H31" s="118"/>
      <c r="I31" s="119"/>
      <c r="J31" s="118"/>
      <c r="K31" s="118"/>
      <c r="L31" s="11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43</v>
      </c>
      <c r="G32" s="35"/>
      <c r="H32" s="35"/>
      <c r="I32" s="123" t="s">
        <v>42</v>
      </c>
      <c r="J32" s="122" t="s">
        <v>44</v>
      </c>
      <c r="K32" s="35"/>
      <c r="L32" s="11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45</v>
      </c>
      <c r="E33" s="108" t="s">
        <v>46</v>
      </c>
      <c r="F33" s="125">
        <f>ROUND((SUM(BE84:BE230)),2)</f>
        <v>0</v>
      </c>
      <c r="G33" s="35"/>
      <c r="H33" s="35"/>
      <c r="I33" s="126">
        <v>0.21</v>
      </c>
      <c r="J33" s="125">
        <f>ROUND(((SUM(BE84:BE230))*I33),2)</f>
        <v>0</v>
      </c>
      <c r="K33" s="35"/>
      <c r="L33" s="11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8" t="s">
        <v>47</v>
      </c>
      <c r="F34" s="125">
        <f>ROUND((SUM(BF84:BF230)),2)</f>
        <v>0</v>
      </c>
      <c r="G34" s="35"/>
      <c r="H34" s="35"/>
      <c r="I34" s="126">
        <v>0.15</v>
      </c>
      <c r="J34" s="125">
        <f>ROUND(((SUM(BF84:BF230))*I34),2)</f>
        <v>0</v>
      </c>
      <c r="K34" s="35"/>
      <c r="L34" s="11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8" t="s">
        <v>48</v>
      </c>
      <c r="F35" s="125">
        <f>ROUND((SUM(BG84:BG230)),2)</f>
        <v>0</v>
      </c>
      <c r="G35" s="35"/>
      <c r="H35" s="35"/>
      <c r="I35" s="126">
        <v>0.21</v>
      </c>
      <c r="J35" s="125">
        <f>0</f>
        <v>0</v>
      </c>
      <c r="K35" s="35"/>
      <c r="L35" s="11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8" t="s">
        <v>49</v>
      </c>
      <c r="F36" s="125">
        <f>ROUND((SUM(BH84:BH230)),2)</f>
        <v>0</v>
      </c>
      <c r="G36" s="35"/>
      <c r="H36" s="35"/>
      <c r="I36" s="126">
        <v>0.15</v>
      </c>
      <c r="J36" s="125">
        <f>0</f>
        <v>0</v>
      </c>
      <c r="K36" s="35"/>
      <c r="L36" s="11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8" t="s">
        <v>50</v>
      </c>
      <c r="F37" s="125">
        <f>ROUND((SUM(BI84:BI230)),2)</f>
        <v>0</v>
      </c>
      <c r="G37" s="35"/>
      <c r="H37" s="35"/>
      <c r="I37" s="126">
        <v>0</v>
      </c>
      <c r="J37" s="125">
        <f>0</f>
        <v>0</v>
      </c>
      <c r="K37" s="35"/>
      <c r="L37" s="11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09"/>
      <c r="J38" s="35"/>
      <c r="K38" s="35"/>
      <c r="L38" s="11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51</v>
      </c>
      <c r="E39" s="129"/>
      <c r="F39" s="129"/>
      <c r="G39" s="130" t="s">
        <v>52</v>
      </c>
      <c r="H39" s="131" t="s">
        <v>53</v>
      </c>
      <c r="I39" s="132"/>
      <c r="J39" s="133">
        <f>SUM(J30:J37)</f>
        <v>0</v>
      </c>
      <c r="K39" s="134"/>
      <c r="L39" s="11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5"/>
      <c r="C40" s="136"/>
      <c r="D40" s="136"/>
      <c r="E40" s="136"/>
      <c r="F40" s="136"/>
      <c r="G40" s="136"/>
      <c r="H40" s="136"/>
      <c r="I40" s="137"/>
      <c r="J40" s="136"/>
      <c r="K40" s="136"/>
      <c r="L40" s="11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110</v>
      </c>
      <c r="D45" s="37"/>
      <c r="E45" s="37"/>
      <c r="F45" s="37"/>
      <c r="G45" s="37"/>
      <c r="H45" s="37"/>
      <c r="I45" s="109"/>
      <c r="J45" s="37"/>
      <c r="K45" s="37"/>
      <c r="L45" s="110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110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11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0" t="str">
        <f>E7</f>
        <v>Gymnázium Tachov - výstavba tělocvičny</v>
      </c>
      <c r="F48" s="381"/>
      <c r="G48" s="381"/>
      <c r="H48" s="381"/>
      <c r="I48" s="109"/>
      <c r="J48" s="37"/>
      <c r="K48" s="37"/>
      <c r="L48" s="11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105</v>
      </c>
      <c r="D49" s="37"/>
      <c r="E49" s="37"/>
      <c r="F49" s="37"/>
      <c r="G49" s="37"/>
      <c r="H49" s="37"/>
      <c r="I49" s="109"/>
      <c r="J49" s="37"/>
      <c r="K49" s="37"/>
      <c r="L49" s="11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3" t="str">
        <f>E9</f>
        <v>04 - Likvidace dešťových vod</v>
      </c>
      <c r="F50" s="382"/>
      <c r="G50" s="382"/>
      <c r="H50" s="382"/>
      <c r="I50" s="109"/>
      <c r="J50" s="37"/>
      <c r="K50" s="37"/>
      <c r="L50" s="11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11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Pionýrská 1370, 34701 Tachov</v>
      </c>
      <c r="G52" s="37"/>
      <c r="H52" s="37"/>
      <c r="I52" s="112" t="s">
        <v>23</v>
      </c>
      <c r="J52" s="60" t="str">
        <f>IF(J12="","",J12)</f>
        <v>24. 6. 2019</v>
      </c>
      <c r="K52" s="37"/>
      <c r="L52" s="11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11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25</v>
      </c>
      <c r="D54" s="37"/>
      <c r="E54" s="37"/>
      <c r="F54" s="28" t="str">
        <f>E15</f>
        <v>Gymnázium Tachov, Pionýrská 1370, 34701 Tachov</v>
      </c>
      <c r="G54" s="37"/>
      <c r="H54" s="37"/>
      <c r="I54" s="112" t="s">
        <v>31</v>
      </c>
      <c r="J54" s="33" t="str">
        <f>E21</f>
        <v>Luboš Beneda, Čižická 279, 33209 Štěnovice</v>
      </c>
      <c r="K54" s="37"/>
      <c r="L54" s="11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112" t="s">
        <v>36</v>
      </c>
      <c r="J55" s="33" t="str">
        <f>E24</f>
        <v>Martina Havířová, Vranovská 1348, 34901 Stříbro</v>
      </c>
      <c r="K55" s="37"/>
      <c r="L55" s="11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11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1" t="s">
        <v>111</v>
      </c>
      <c r="D57" s="142"/>
      <c r="E57" s="142"/>
      <c r="F57" s="142"/>
      <c r="G57" s="142"/>
      <c r="H57" s="142"/>
      <c r="I57" s="143"/>
      <c r="J57" s="144" t="s">
        <v>112</v>
      </c>
      <c r="K57" s="142"/>
      <c r="L57" s="11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11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5" t="s">
        <v>73</v>
      </c>
      <c r="D59" s="37"/>
      <c r="E59" s="37"/>
      <c r="F59" s="37"/>
      <c r="G59" s="37"/>
      <c r="H59" s="37"/>
      <c r="I59" s="109"/>
      <c r="J59" s="78">
        <f>J84</f>
        <v>0</v>
      </c>
      <c r="K59" s="37"/>
      <c r="L59" s="11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113</v>
      </c>
    </row>
    <row r="60" spans="2:12" s="9" customFormat="1" ht="24.95" customHeight="1">
      <c r="B60" s="146"/>
      <c r="C60" s="147"/>
      <c r="D60" s="148" t="s">
        <v>114</v>
      </c>
      <c r="E60" s="149"/>
      <c r="F60" s="149"/>
      <c r="G60" s="149"/>
      <c r="H60" s="149"/>
      <c r="I60" s="150"/>
      <c r="J60" s="151">
        <f>J85</f>
        <v>0</v>
      </c>
      <c r="K60" s="147"/>
      <c r="L60" s="152"/>
    </row>
    <row r="61" spans="2:12" s="10" customFormat="1" ht="19.9" customHeight="1">
      <c r="B61" s="153"/>
      <c r="C61" s="154"/>
      <c r="D61" s="155" t="s">
        <v>115</v>
      </c>
      <c r="E61" s="156"/>
      <c r="F61" s="156"/>
      <c r="G61" s="156"/>
      <c r="H61" s="156"/>
      <c r="I61" s="157"/>
      <c r="J61" s="158">
        <f>J86</f>
        <v>0</v>
      </c>
      <c r="K61" s="154"/>
      <c r="L61" s="159"/>
    </row>
    <row r="62" spans="2:12" s="10" customFormat="1" ht="19.9" customHeight="1">
      <c r="B62" s="153"/>
      <c r="C62" s="154"/>
      <c r="D62" s="155" t="s">
        <v>3834</v>
      </c>
      <c r="E62" s="156"/>
      <c r="F62" s="156"/>
      <c r="G62" s="156"/>
      <c r="H62" s="156"/>
      <c r="I62" s="157"/>
      <c r="J62" s="158">
        <f>J174</f>
        <v>0</v>
      </c>
      <c r="K62" s="154"/>
      <c r="L62" s="159"/>
    </row>
    <row r="63" spans="2:12" s="10" customFormat="1" ht="19.9" customHeight="1">
      <c r="B63" s="153"/>
      <c r="C63" s="154"/>
      <c r="D63" s="155" t="s">
        <v>3835</v>
      </c>
      <c r="E63" s="156"/>
      <c r="F63" s="156"/>
      <c r="G63" s="156"/>
      <c r="H63" s="156"/>
      <c r="I63" s="157"/>
      <c r="J63" s="158">
        <f>J210</f>
        <v>0</v>
      </c>
      <c r="K63" s="154"/>
      <c r="L63" s="159"/>
    </row>
    <row r="64" spans="2:12" s="10" customFormat="1" ht="19.9" customHeight="1">
      <c r="B64" s="153"/>
      <c r="C64" s="154"/>
      <c r="D64" s="155" t="s">
        <v>121</v>
      </c>
      <c r="E64" s="156"/>
      <c r="F64" s="156"/>
      <c r="G64" s="156"/>
      <c r="H64" s="156"/>
      <c r="I64" s="157"/>
      <c r="J64" s="158">
        <f>J229</f>
        <v>0</v>
      </c>
      <c r="K64" s="154"/>
      <c r="L64" s="159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109"/>
      <c r="J65" s="37"/>
      <c r="K65" s="37"/>
      <c r="L65" s="11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137"/>
      <c r="J66" s="49"/>
      <c r="K66" s="49"/>
      <c r="L66" s="110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140"/>
      <c r="J70" s="51"/>
      <c r="K70" s="51"/>
      <c r="L70" s="110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122</v>
      </c>
      <c r="D71" s="37"/>
      <c r="E71" s="37"/>
      <c r="F71" s="37"/>
      <c r="G71" s="37"/>
      <c r="H71" s="37"/>
      <c r="I71" s="109"/>
      <c r="J71" s="37"/>
      <c r="K71" s="37"/>
      <c r="L71" s="110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109"/>
      <c r="J72" s="37"/>
      <c r="K72" s="37"/>
      <c r="L72" s="110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109"/>
      <c r="J73" s="37"/>
      <c r="K73" s="37"/>
      <c r="L73" s="110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80" t="str">
        <f>E7</f>
        <v>Gymnázium Tachov - výstavba tělocvičny</v>
      </c>
      <c r="F74" s="381"/>
      <c r="G74" s="381"/>
      <c r="H74" s="381"/>
      <c r="I74" s="109"/>
      <c r="J74" s="37"/>
      <c r="K74" s="37"/>
      <c r="L74" s="110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105</v>
      </c>
      <c r="D75" s="37"/>
      <c r="E75" s="37"/>
      <c r="F75" s="37"/>
      <c r="G75" s="37"/>
      <c r="H75" s="37"/>
      <c r="I75" s="109"/>
      <c r="J75" s="37"/>
      <c r="K75" s="37"/>
      <c r="L75" s="110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33" t="str">
        <f>E9</f>
        <v>04 - Likvidace dešťových vod</v>
      </c>
      <c r="F76" s="382"/>
      <c r="G76" s="382"/>
      <c r="H76" s="382"/>
      <c r="I76" s="109"/>
      <c r="J76" s="37"/>
      <c r="K76" s="37"/>
      <c r="L76" s="11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109"/>
      <c r="J77" s="37"/>
      <c r="K77" s="37"/>
      <c r="L77" s="11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21</v>
      </c>
      <c r="D78" s="37"/>
      <c r="E78" s="37"/>
      <c r="F78" s="28" t="str">
        <f>F12</f>
        <v>Pionýrská 1370, 34701 Tachov</v>
      </c>
      <c r="G78" s="37"/>
      <c r="H78" s="37"/>
      <c r="I78" s="112" t="s">
        <v>23</v>
      </c>
      <c r="J78" s="60" t="str">
        <f>IF(J12="","",J12)</f>
        <v>24. 6. 2019</v>
      </c>
      <c r="K78" s="37"/>
      <c r="L78" s="110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109"/>
      <c r="J79" s="37"/>
      <c r="K79" s="37"/>
      <c r="L79" s="110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40.15" customHeight="1">
      <c r="A80" s="35"/>
      <c r="B80" s="36"/>
      <c r="C80" s="30" t="s">
        <v>25</v>
      </c>
      <c r="D80" s="37"/>
      <c r="E80" s="37"/>
      <c r="F80" s="28" t="str">
        <f>E15</f>
        <v>Gymnázium Tachov, Pionýrská 1370, 34701 Tachov</v>
      </c>
      <c r="G80" s="37"/>
      <c r="H80" s="37"/>
      <c r="I80" s="112" t="s">
        <v>31</v>
      </c>
      <c r="J80" s="33" t="str">
        <f>E21</f>
        <v>Luboš Beneda, Čižická 279, 33209 Štěnovice</v>
      </c>
      <c r="K80" s="37"/>
      <c r="L80" s="110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40.15" customHeight="1">
      <c r="A81" s="35"/>
      <c r="B81" s="36"/>
      <c r="C81" s="30" t="s">
        <v>29</v>
      </c>
      <c r="D81" s="37"/>
      <c r="E81" s="37"/>
      <c r="F81" s="28" t="str">
        <f>IF(E18="","",E18)</f>
        <v>Vyplň údaj</v>
      </c>
      <c r="G81" s="37"/>
      <c r="H81" s="37"/>
      <c r="I81" s="112" t="s">
        <v>36</v>
      </c>
      <c r="J81" s="33" t="str">
        <f>E24</f>
        <v>Martina Havířová, Vranovská 1348, 34901 Stříbro</v>
      </c>
      <c r="K81" s="37"/>
      <c r="L81" s="11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109"/>
      <c r="J82" s="37"/>
      <c r="K82" s="37"/>
      <c r="L82" s="11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60"/>
      <c r="B83" s="161"/>
      <c r="C83" s="162" t="s">
        <v>123</v>
      </c>
      <c r="D83" s="163" t="s">
        <v>60</v>
      </c>
      <c r="E83" s="163" t="s">
        <v>56</v>
      </c>
      <c r="F83" s="163" t="s">
        <v>57</v>
      </c>
      <c r="G83" s="163" t="s">
        <v>124</v>
      </c>
      <c r="H83" s="163" t="s">
        <v>125</v>
      </c>
      <c r="I83" s="164" t="s">
        <v>126</v>
      </c>
      <c r="J83" s="163" t="s">
        <v>112</v>
      </c>
      <c r="K83" s="165" t="s">
        <v>127</v>
      </c>
      <c r="L83" s="166"/>
      <c r="M83" s="69" t="s">
        <v>19</v>
      </c>
      <c r="N83" s="70" t="s">
        <v>45</v>
      </c>
      <c r="O83" s="70" t="s">
        <v>128</v>
      </c>
      <c r="P83" s="70" t="s">
        <v>129</v>
      </c>
      <c r="Q83" s="70" t="s">
        <v>130</v>
      </c>
      <c r="R83" s="70" t="s">
        <v>131</v>
      </c>
      <c r="S83" s="70" t="s">
        <v>132</v>
      </c>
      <c r="T83" s="71" t="s">
        <v>133</v>
      </c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</row>
    <row r="84" spans="1:63" s="2" customFormat="1" ht="22.9" customHeight="1">
      <c r="A84" s="35"/>
      <c r="B84" s="36"/>
      <c r="C84" s="76" t="s">
        <v>134</v>
      </c>
      <c r="D84" s="37"/>
      <c r="E84" s="37"/>
      <c r="F84" s="37"/>
      <c r="G84" s="37"/>
      <c r="H84" s="37"/>
      <c r="I84" s="109"/>
      <c r="J84" s="167">
        <f>BK84</f>
        <v>0</v>
      </c>
      <c r="K84" s="37"/>
      <c r="L84" s="40"/>
      <c r="M84" s="72"/>
      <c r="N84" s="168"/>
      <c r="O84" s="73"/>
      <c r="P84" s="169">
        <f>P85</f>
        <v>0</v>
      </c>
      <c r="Q84" s="73"/>
      <c r="R84" s="169">
        <f>R85</f>
        <v>0</v>
      </c>
      <c r="S84" s="73"/>
      <c r="T84" s="170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74</v>
      </c>
      <c r="AU84" s="18" t="s">
        <v>113</v>
      </c>
      <c r="BK84" s="171">
        <f>BK85</f>
        <v>0</v>
      </c>
    </row>
    <row r="85" spans="2:63" s="12" customFormat="1" ht="25.9" customHeight="1">
      <c r="B85" s="172"/>
      <c r="C85" s="173"/>
      <c r="D85" s="174" t="s">
        <v>74</v>
      </c>
      <c r="E85" s="175" t="s">
        <v>135</v>
      </c>
      <c r="F85" s="175" t="s">
        <v>136</v>
      </c>
      <c r="G85" s="173"/>
      <c r="H85" s="173"/>
      <c r="I85" s="176"/>
      <c r="J85" s="177">
        <f>BK85</f>
        <v>0</v>
      </c>
      <c r="K85" s="173"/>
      <c r="L85" s="178"/>
      <c r="M85" s="179"/>
      <c r="N85" s="180"/>
      <c r="O85" s="180"/>
      <c r="P85" s="181">
        <f>P86+P174+P210+P229</f>
        <v>0</v>
      </c>
      <c r="Q85" s="180"/>
      <c r="R85" s="181">
        <f>R86+R174+R210+R229</f>
        <v>0</v>
      </c>
      <c r="S85" s="180"/>
      <c r="T85" s="182">
        <f>T86+T174+T210+T229</f>
        <v>0</v>
      </c>
      <c r="AR85" s="183" t="s">
        <v>83</v>
      </c>
      <c r="AT85" s="184" t="s">
        <v>74</v>
      </c>
      <c r="AU85" s="184" t="s">
        <v>75</v>
      </c>
      <c r="AY85" s="183" t="s">
        <v>137</v>
      </c>
      <c r="BK85" s="185">
        <f>BK86+BK174+BK210+BK229</f>
        <v>0</v>
      </c>
    </row>
    <row r="86" spans="2:63" s="12" customFormat="1" ht="22.9" customHeight="1">
      <c r="B86" s="172"/>
      <c r="C86" s="173"/>
      <c r="D86" s="174" t="s">
        <v>74</v>
      </c>
      <c r="E86" s="186" t="s">
        <v>83</v>
      </c>
      <c r="F86" s="186" t="s">
        <v>138</v>
      </c>
      <c r="G86" s="173"/>
      <c r="H86" s="173"/>
      <c r="I86" s="176"/>
      <c r="J86" s="187">
        <f>BK86</f>
        <v>0</v>
      </c>
      <c r="K86" s="173"/>
      <c r="L86" s="178"/>
      <c r="M86" s="179"/>
      <c r="N86" s="180"/>
      <c r="O86" s="180"/>
      <c r="P86" s="181">
        <f>SUM(P87:P173)</f>
        <v>0</v>
      </c>
      <c r="Q86" s="180"/>
      <c r="R86" s="181">
        <f>SUM(R87:R173)</f>
        <v>0</v>
      </c>
      <c r="S86" s="180"/>
      <c r="T86" s="182">
        <f>SUM(T87:T173)</f>
        <v>0</v>
      </c>
      <c r="AR86" s="183" t="s">
        <v>83</v>
      </c>
      <c r="AT86" s="184" t="s">
        <v>74</v>
      </c>
      <c r="AU86" s="184" t="s">
        <v>83</v>
      </c>
      <c r="AY86" s="183" t="s">
        <v>137</v>
      </c>
      <c r="BK86" s="185">
        <f>SUM(BK87:BK173)</f>
        <v>0</v>
      </c>
    </row>
    <row r="87" spans="1:65" s="2" customFormat="1" ht="21.75" customHeight="1">
      <c r="A87" s="35"/>
      <c r="B87" s="36"/>
      <c r="C87" s="188" t="s">
        <v>83</v>
      </c>
      <c r="D87" s="188" t="s">
        <v>139</v>
      </c>
      <c r="E87" s="189" t="s">
        <v>3836</v>
      </c>
      <c r="F87" s="190" t="s">
        <v>3837</v>
      </c>
      <c r="G87" s="191" t="s">
        <v>142</v>
      </c>
      <c r="H87" s="192">
        <v>246.498</v>
      </c>
      <c r="I87" s="193"/>
      <c r="J87" s="194">
        <f>ROUND(I87*H87,2)</f>
        <v>0</v>
      </c>
      <c r="K87" s="190" t="s">
        <v>143</v>
      </c>
      <c r="L87" s="40"/>
      <c r="M87" s="195" t="s">
        <v>19</v>
      </c>
      <c r="N87" s="196" t="s">
        <v>46</v>
      </c>
      <c r="O87" s="65"/>
      <c r="P87" s="197">
        <f>O87*H87</f>
        <v>0</v>
      </c>
      <c r="Q87" s="197">
        <v>0</v>
      </c>
      <c r="R87" s="197">
        <f>Q87*H87</f>
        <v>0</v>
      </c>
      <c r="S87" s="197">
        <v>0</v>
      </c>
      <c r="T87" s="198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99" t="s">
        <v>144</v>
      </c>
      <c r="AT87" s="199" t="s">
        <v>139</v>
      </c>
      <c r="AU87" s="199" t="s">
        <v>85</v>
      </c>
      <c r="AY87" s="18" t="s">
        <v>137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18" t="s">
        <v>83</v>
      </c>
      <c r="BK87" s="200">
        <f>ROUND(I87*H87,2)</f>
        <v>0</v>
      </c>
      <c r="BL87" s="18" t="s">
        <v>144</v>
      </c>
      <c r="BM87" s="199" t="s">
        <v>85</v>
      </c>
    </row>
    <row r="88" spans="2:51" s="15" customFormat="1" ht="11.25">
      <c r="B88" s="224"/>
      <c r="C88" s="225"/>
      <c r="D88" s="203" t="s">
        <v>145</v>
      </c>
      <c r="E88" s="226" t="s">
        <v>19</v>
      </c>
      <c r="F88" s="227" t="s">
        <v>3838</v>
      </c>
      <c r="G88" s="225"/>
      <c r="H88" s="226" t="s">
        <v>19</v>
      </c>
      <c r="I88" s="228"/>
      <c r="J88" s="225"/>
      <c r="K88" s="225"/>
      <c r="L88" s="229"/>
      <c r="M88" s="230"/>
      <c r="N88" s="231"/>
      <c r="O88" s="231"/>
      <c r="P88" s="231"/>
      <c r="Q88" s="231"/>
      <c r="R88" s="231"/>
      <c r="S88" s="231"/>
      <c r="T88" s="232"/>
      <c r="AT88" s="233" t="s">
        <v>145</v>
      </c>
      <c r="AU88" s="233" t="s">
        <v>85</v>
      </c>
      <c r="AV88" s="15" t="s">
        <v>83</v>
      </c>
      <c r="AW88" s="15" t="s">
        <v>35</v>
      </c>
      <c r="AX88" s="15" t="s">
        <v>75</v>
      </c>
      <c r="AY88" s="233" t="s">
        <v>137</v>
      </c>
    </row>
    <row r="89" spans="2:51" s="13" customFormat="1" ht="11.25">
      <c r="B89" s="201"/>
      <c r="C89" s="202"/>
      <c r="D89" s="203" t="s">
        <v>145</v>
      </c>
      <c r="E89" s="204" t="s">
        <v>19</v>
      </c>
      <c r="F89" s="205" t="s">
        <v>3839</v>
      </c>
      <c r="G89" s="202"/>
      <c r="H89" s="206">
        <v>134.757</v>
      </c>
      <c r="I89" s="207"/>
      <c r="J89" s="202"/>
      <c r="K89" s="202"/>
      <c r="L89" s="208"/>
      <c r="M89" s="209"/>
      <c r="N89" s="210"/>
      <c r="O89" s="210"/>
      <c r="P89" s="210"/>
      <c r="Q89" s="210"/>
      <c r="R89" s="210"/>
      <c r="S89" s="210"/>
      <c r="T89" s="211"/>
      <c r="AT89" s="212" t="s">
        <v>145</v>
      </c>
      <c r="AU89" s="212" t="s">
        <v>85</v>
      </c>
      <c r="AV89" s="13" t="s">
        <v>85</v>
      </c>
      <c r="AW89" s="13" t="s">
        <v>35</v>
      </c>
      <c r="AX89" s="13" t="s">
        <v>75</v>
      </c>
      <c r="AY89" s="212" t="s">
        <v>137</v>
      </c>
    </row>
    <row r="90" spans="2:51" s="13" customFormat="1" ht="11.25">
      <c r="B90" s="201"/>
      <c r="C90" s="202"/>
      <c r="D90" s="203" t="s">
        <v>145</v>
      </c>
      <c r="E90" s="204" t="s">
        <v>19</v>
      </c>
      <c r="F90" s="205" t="s">
        <v>3840</v>
      </c>
      <c r="G90" s="202"/>
      <c r="H90" s="206">
        <v>111.741</v>
      </c>
      <c r="I90" s="207"/>
      <c r="J90" s="202"/>
      <c r="K90" s="202"/>
      <c r="L90" s="208"/>
      <c r="M90" s="209"/>
      <c r="N90" s="210"/>
      <c r="O90" s="210"/>
      <c r="P90" s="210"/>
      <c r="Q90" s="210"/>
      <c r="R90" s="210"/>
      <c r="S90" s="210"/>
      <c r="T90" s="211"/>
      <c r="AT90" s="212" t="s">
        <v>145</v>
      </c>
      <c r="AU90" s="212" t="s">
        <v>85</v>
      </c>
      <c r="AV90" s="13" t="s">
        <v>85</v>
      </c>
      <c r="AW90" s="13" t="s">
        <v>35</v>
      </c>
      <c r="AX90" s="13" t="s">
        <v>75</v>
      </c>
      <c r="AY90" s="212" t="s">
        <v>137</v>
      </c>
    </row>
    <row r="91" spans="2:51" s="14" customFormat="1" ht="11.25">
      <c r="B91" s="213"/>
      <c r="C91" s="214"/>
      <c r="D91" s="203" t="s">
        <v>145</v>
      </c>
      <c r="E91" s="215" t="s">
        <v>19</v>
      </c>
      <c r="F91" s="216" t="s">
        <v>147</v>
      </c>
      <c r="G91" s="214"/>
      <c r="H91" s="217">
        <v>246.498</v>
      </c>
      <c r="I91" s="218"/>
      <c r="J91" s="214"/>
      <c r="K91" s="214"/>
      <c r="L91" s="219"/>
      <c r="M91" s="220"/>
      <c r="N91" s="221"/>
      <c r="O91" s="221"/>
      <c r="P91" s="221"/>
      <c r="Q91" s="221"/>
      <c r="R91" s="221"/>
      <c r="S91" s="221"/>
      <c r="T91" s="222"/>
      <c r="AT91" s="223" t="s">
        <v>145</v>
      </c>
      <c r="AU91" s="223" t="s">
        <v>85</v>
      </c>
      <c r="AV91" s="14" t="s">
        <v>144</v>
      </c>
      <c r="AW91" s="14" t="s">
        <v>35</v>
      </c>
      <c r="AX91" s="14" t="s">
        <v>83</v>
      </c>
      <c r="AY91" s="223" t="s">
        <v>137</v>
      </c>
    </row>
    <row r="92" spans="1:65" s="2" customFormat="1" ht="21.75" customHeight="1">
      <c r="A92" s="35"/>
      <c r="B92" s="36"/>
      <c r="C92" s="188" t="s">
        <v>85</v>
      </c>
      <c r="D92" s="188" t="s">
        <v>139</v>
      </c>
      <c r="E92" s="189" t="s">
        <v>3841</v>
      </c>
      <c r="F92" s="190" t="s">
        <v>3842</v>
      </c>
      <c r="G92" s="191" t="s">
        <v>142</v>
      </c>
      <c r="H92" s="192">
        <v>123.349</v>
      </c>
      <c r="I92" s="193"/>
      <c r="J92" s="194">
        <f>ROUND(I92*H92,2)</f>
        <v>0</v>
      </c>
      <c r="K92" s="190" t="s">
        <v>143</v>
      </c>
      <c r="L92" s="40"/>
      <c r="M92" s="195" t="s">
        <v>19</v>
      </c>
      <c r="N92" s="196" t="s">
        <v>46</v>
      </c>
      <c r="O92" s="65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99" t="s">
        <v>144</v>
      </c>
      <c r="AT92" s="199" t="s">
        <v>139</v>
      </c>
      <c r="AU92" s="199" t="s">
        <v>85</v>
      </c>
      <c r="AY92" s="18" t="s">
        <v>137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18" t="s">
        <v>83</v>
      </c>
      <c r="BK92" s="200">
        <f>ROUND(I92*H92,2)</f>
        <v>0</v>
      </c>
      <c r="BL92" s="18" t="s">
        <v>144</v>
      </c>
      <c r="BM92" s="199" t="s">
        <v>144</v>
      </c>
    </row>
    <row r="93" spans="2:51" s="13" customFormat="1" ht="11.25">
      <c r="B93" s="201"/>
      <c r="C93" s="202"/>
      <c r="D93" s="203" t="s">
        <v>145</v>
      </c>
      <c r="E93" s="204" t="s">
        <v>19</v>
      </c>
      <c r="F93" s="205" t="s">
        <v>3843</v>
      </c>
      <c r="G93" s="202"/>
      <c r="H93" s="206">
        <v>123.349</v>
      </c>
      <c r="I93" s="207"/>
      <c r="J93" s="202"/>
      <c r="K93" s="202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145</v>
      </c>
      <c r="AU93" s="212" t="s">
        <v>85</v>
      </c>
      <c r="AV93" s="13" t="s">
        <v>85</v>
      </c>
      <c r="AW93" s="13" t="s">
        <v>35</v>
      </c>
      <c r="AX93" s="13" t="s">
        <v>75</v>
      </c>
      <c r="AY93" s="212" t="s">
        <v>137</v>
      </c>
    </row>
    <row r="94" spans="2:51" s="14" customFormat="1" ht="11.25">
      <c r="B94" s="213"/>
      <c r="C94" s="214"/>
      <c r="D94" s="203" t="s">
        <v>145</v>
      </c>
      <c r="E94" s="215" t="s">
        <v>19</v>
      </c>
      <c r="F94" s="216" t="s">
        <v>147</v>
      </c>
      <c r="G94" s="214"/>
      <c r="H94" s="217">
        <v>123.349</v>
      </c>
      <c r="I94" s="218"/>
      <c r="J94" s="214"/>
      <c r="K94" s="214"/>
      <c r="L94" s="219"/>
      <c r="M94" s="220"/>
      <c r="N94" s="221"/>
      <c r="O94" s="221"/>
      <c r="P94" s="221"/>
      <c r="Q94" s="221"/>
      <c r="R94" s="221"/>
      <c r="S94" s="221"/>
      <c r="T94" s="222"/>
      <c r="AT94" s="223" t="s">
        <v>145</v>
      </c>
      <c r="AU94" s="223" t="s">
        <v>85</v>
      </c>
      <c r="AV94" s="14" t="s">
        <v>144</v>
      </c>
      <c r="AW94" s="14" t="s">
        <v>35</v>
      </c>
      <c r="AX94" s="14" t="s">
        <v>83</v>
      </c>
      <c r="AY94" s="223" t="s">
        <v>137</v>
      </c>
    </row>
    <row r="95" spans="1:65" s="2" customFormat="1" ht="21.75" customHeight="1">
      <c r="A95" s="35"/>
      <c r="B95" s="36"/>
      <c r="C95" s="188" t="s">
        <v>151</v>
      </c>
      <c r="D95" s="188" t="s">
        <v>139</v>
      </c>
      <c r="E95" s="189" t="s">
        <v>3844</v>
      </c>
      <c r="F95" s="190" t="s">
        <v>3845</v>
      </c>
      <c r="G95" s="191" t="s">
        <v>142</v>
      </c>
      <c r="H95" s="192">
        <v>8.251</v>
      </c>
      <c r="I95" s="193"/>
      <c r="J95" s="194">
        <f>ROUND(I95*H95,2)</f>
        <v>0</v>
      </c>
      <c r="K95" s="190" t="s">
        <v>143</v>
      </c>
      <c r="L95" s="40"/>
      <c r="M95" s="195" t="s">
        <v>19</v>
      </c>
      <c r="N95" s="196" t="s">
        <v>46</v>
      </c>
      <c r="O95" s="65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99" t="s">
        <v>144</v>
      </c>
      <c r="AT95" s="199" t="s">
        <v>139</v>
      </c>
      <c r="AU95" s="199" t="s">
        <v>85</v>
      </c>
      <c r="AY95" s="18" t="s">
        <v>137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18" t="s">
        <v>83</v>
      </c>
      <c r="BK95" s="200">
        <f>ROUND(I95*H95,2)</f>
        <v>0</v>
      </c>
      <c r="BL95" s="18" t="s">
        <v>144</v>
      </c>
      <c r="BM95" s="199" t="s">
        <v>154</v>
      </c>
    </row>
    <row r="96" spans="2:51" s="15" customFormat="1" ht="11.25">
      <c r="B96" s="224"/>
      <c r="C96" s="225"/>
      <c r="D96" s="203" t="s">
        <v>145</v>
      </c>
      <c r="E96" s="226" t="s">
        <v>19</v>
      </c>
      <c r="F96" s="227" t="s">
        <v>3846</v>
      </c>
      <c r="G96" s="225"/>
      <c r="H96" s="226" t="s">
        <v>19</v>
      </c>
      <c r="I96" s="228"/>
      <c r="J96" s="225"/>
      <c r="K96" s="225"/>
      <c r="L96" s="229"/>
      <c r="M96" s="230"/>
      <c r="N96" s="231"/>
      <c r="O96" s="231"/>
      <c r="P96" s="231"/>
      <c r="Q96" s="231"/>
      <c r="R96" s="231"/>
      <c r="S96" s="231"/>
      <c r="T96" s="232"/>
      <c r="AT96" s="233" t="s">
        <v>145</v>
      </c>
      <c r="AU96" s="233" t="s">
        <v>85</v>
      </c>
      <c r="AV96" s="15" t="s">
        <v>83</v>
      </c>
      <c r="AW96" s="15" t="s">
        <v>35</v>
      </c>
      <c r="AX96" s="15" t="s">
        <v>75</v>
      </c>
      <c r="AY96" s="233" t="s">
        <v>137</v>
      </c>
    </row>
    <row r="97" spans="2:51" s="13" customFormat="1" ht="11.25">
      <c r="B97" s="201"/>
      <c r="C97" s="202"/>
      <c r="D97" s="203" t="s">
        <v>145</v>
      </c>
      <c r="E97" s="204" t="s">
        <v>19</v>
      </c>
      <c r="F97" s="205" t="s">
        <v>3847</v>
      </c>
      <c r="G97" s="202"/>
      <c r="H97" s="206">
        <v>3.888</v>
      </c>
      <c r="I97" s="207"/>
      <c r="J97" s="202"/>
      <c r="K97" s="202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145</v>
      </c>
      <c r="AU97" s="212" t="s">
        <v>85</v>
      </c>
      <c r="AV97" s="13" t="s">
        <v>85</v>
      </c>
      <c r="AW97" s="13" t="s">
        <v>35</v>
      </c>
      <c r="AX97" s="13" t="s">
        <v>75</v>
      </c>
      <c r="AY97" s="212" t="s">
        <v>137</v>
      </c>
    </row>
    <row r="98" spans="2:51" s="13" customFormat="1" ht="11.25">
      <c r="B98" s="201"/>
      <c r="C98" s="202"/>
      <c r="D98" s="203" t="s">
        <v>145</v>
      </c>
      <c r="E98" s="204" t="s">
        <v>19</v>
      </c>
      <c r="F98" s="205" t="s">
        <v>3848</v>
      </c>
      <c r="G98" s="202"/>
      <c r="H98" s="206">
        <v>4.363</v>
      </c>
      <c r="I98" s="207"/>
      <c r="J98" s="202"/>
      <c r="K98" s="202"/>
      <c r="L98" s="208"/>
      <c r="M98" s="209"/>
      <c r="N98" s="210"/>
      <c r="O98" s="210"/>
      <c r="P98" s="210"/>
      <c r="Q98" s="210"/>
      <c r="R98" s="210"/>
      <c r="S98" s="210"/>
      <c r="T98" s="211"/>
      <c r="AT98" s="212" t="s">
        <v>145</v>
      </c>
      <c r="AU98" s="212" t="s">
        <v>85</v>
      </c>
      <c r="AV98" s="13" t="s">
        <v>85</v>
      </c>
      <c r="AW98" s="13" t="s">
        <v>35</v>
      </c>
      <c r="AX98" s="13" t="s">
        <v>75</v>
      </c>
      <c r="AY98" s="212" t="s">
        <v>137</v>
      </c>
    </row>
    <row r="99" spans="2:51" s="14" customFormat="1" ht="11.25">
      <c r="B99" s="213"/>
      <c r="C99" s="214"/>
      <c r="D99" s="203" t="s">
        <v>145</v>
      </c>
      <c r="E99" s="215" t="s">
        <v>19</v>
      </c>
      <c r="F99" s="216" t="s">
        <v>147</v>
      </c>
      <c r="G99" s="214"/>
      <c r="H99" s="217">
        <v>8.251000000000001</v>
      </c>
      <c r="I99" s="218"/>
      <c r="J99" s="214"/>
      <c r="K99" s="214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145</v>
      </c>
      <c r="AU99" s="223" t="s">
        <v>85</v>
      </c>
      <c r="AV99" s="14" t="s">
        <v>144</v>
      </c>
      <c r="AW99" s="14" t="s">
        <v>35</v>
      </c>
      <c r="AX99" s="14" t="s">
        <v>83</v>
      </c>
      <c r="AY99" s="223" t="s">
        <v>137</v>
      </c>
    </row>
    <row r="100" spans="1:65" s="2" customFormat="1" ht="21.75" customHeight="1">
      <c r="A100" s="35"/>
      <c r="B100" s="36"/>
      <c r="C100" s="188" t="s">
        <v>144</v>
      </c>
      <c r="D100" s="188" t="s">
        <v>139</v>
      </c>
      <c r="E100" s="189" t="s">
        <v>3849</v>
      </c>
      <c r="F100" s="190" t="s">
        <v>3850</v>
      </c>
      <c r="G100" s="191" t="s">
        <v>142</v>
      </c>
      <c r="H100" s="192">
        <v>4.126</v>
      </c>
      <c r="I100" s="193"/>
      <c r="J100" s="194">
        <f>ROUND(I100*H100,2)</f>
        <v>0</v>
      </c>
      <c r="K100" s="190" t="s">
        <v>143</v>
      </c>
      <c r="L100" s="40"/>
      <c r="M100" s="195" t="s">
        <v>19</v>
      </c>
      <c r="N100" s="196" t="s">
        <v>46</v>
      </c>
      <c r="O100" s="65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9" t="s">
        <v>144</v>
      </c>
      <c r="AT100" s="199" t="s">
        <v>139</v>
      </c>
      <c r="AU100" s="199" t="s">
        <v>85</v>
      </c>
      <c r="AY100" s="18" t="s">
        <v>137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18" t="s">
        <v>83</v>
      </c>
      <c r="BK100" s="200">
        <f>ROUND(I100*H100,2)</f>
        <v>0</v>
      </c>
      <c r="BL100" s="18" t="s">
        <v>144</v>
      </c>
      <c r="BM100" s="199" t="s">
        <v>158</v>
      </c>
    </row>
    <row r="101" spans="2:51" s="13" customFormat="1" ht="11.25">
      <c r="B101" s="201"/>
      <c r="C101" s="202"/>
      <c r="D101" s="203" t="s">
        <v>145</v>
      </c>
      <c r="E101" s="204" t="s">
        <v>19</v>
      </c>
      <c r="F101" s="205" t="s">
        <v>3851</v>
      </c>
      <c r="G101" s="202"/>
      <c r="H101" s="206">
        <v>4.126</v>
      </c>
      <c r="I101" s="207"/>
      <c r="J101" s="202"/>
      <c r="K101" s="202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145</v>
      </c>
      <c r="AU101" s="212" t="s">
        <v>85</v>
      </c>
      <c r="AV101" s="13" t="s">
        <v>85</v>
      </c>
      <c r="AW101" s="13" t="s">
        <v>35</v>
      </c>
      <c r="AX101" s="13" t="s">
        <v>75</v>
      </c>
      <c r="AY101" s="212" t="s">
        <v>137</v>
      </c>
    </row>
    <row r="102" spans="2:51" s="14" customFormat="1" ht="11.25">
      <c r="B102" s="213"/>
      <c r="C102" s="214"/>
      <c r="D102" s="203" t="s">
        <v>145</v>
      </c>
      <c r="E102" s="215" t="s">
        <v>19</v>
      </c>
      <c r="F102" s="216" t="s">
        <v>147</v>
      </c>
      <c r="G102" s="214"/>
      <c r="H102" s="217">
        <v>4.126</v>
      </c>
      <c r="I102" s="218"/>
      <c r="J102" s="214"/>
      <c r="K102" s="214"/>
      <c r="L102" s="219"/>
      <c r="M102" s="220"/>
      <c r="N102" s="221"/>
      <c r="O102" s="221"/>
      <c r="P102" s="221"/>
      <c r="Q102" s="221"/>
      <c r="R102" s="221"/>
      <c r="S102" s="221"/>
      <c r="T102" s="222"/>
      <c r="AT102" s="223" t="s">
        <v>145</v>
      </c>
      <c r="AU102" s="223" t="s">
        <v>85</v>
      </c>
      <c r="AV102" s="14" t="s">
        <v>144</v>
      </c>
      <c r="AW102" s="14" t="s">
        <v>35</v>
      </c>
      <c r="AX102" s="14" t="s">
        <v>83</v>
      </c>
      <c r="AY102" s="223" t="s">
        <v>137</v>
      </c>
    </row>
    <row r="103" spans="1:65" s="2" customFormat="1" ht="16.5" customHeight="1">
      <c r="A103" s="35"/>
      <c r="B103" s="36"/>
      <c r="C103" s="188" t="s">
        <v>161</v>
      </c>
      <c r="D103" s="188" t="s">
        <v>139</v>
      </c>
      <c r="E103" s="189" t="s">
        <v>3852</v>
      </c>
      <c r="F103" s="190" t="s">
        <v>3853</v>
      </c>
      <c r="G103" s="191" t="s">
        <v>216</v>
      </c>
      <c r="H103" s="192">
        <v>152.572</v>
      </c>
      <c r="I103" s="193"/>
      <c r="J103" s="194">
        <f>ROUND(I103*H103,2)</f>
        <v>0</v>
      </c>
      <c r="K103" s="190" t="s">
        <v>143</v>
      </c>
      <c r="L103" s="40"/>
      <c r="M103" s="195" t="s">
        <v>19</v>
      </c>
      <c r="N103" s="196" t="s">
        <v>46</v>
      </c>
      <c r="O103" s="65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9" t="s">
        <v>144</v>
      </c>
      <c r="AT103" s="199" t="s">
        <v>139</v>
      </c>
      <c r="AU103" s="199" t="s">
        <v>85</v>
      </c>
      <c r="AY103" s="18" t="s">
        <v>137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18" t="s">
        <v>83</v>
      </c>
      <c r="BK103" s="200">
        <f>ROUND(I103*H103,2)</f>
        <v>0</v>
      </c>
      <c r="BL103" s="18" t="s">
        <v>144</v>
      </c>
      <c r="BM103" s="199" t="s">
        <v>164</v>
      </c>
    </row>
    <row r="104" spans="2:51" s="15" customFormat="1" ht="11.25">
      <c r="B104" s="224"/>
      <c r="C104" s="225"/>
      <c r="D104" s="203" t="s">
        <v>145</v>
      </c>
      <c r="E104" s="226" t="s">
        <v>19</v>
      </c>
      <c r="F104" s="227" t="s">
        <v>3838</v>
      </c>
      <c r="G104" s="225"/>
      <c r="H104" s="226" t="s">
        <v>19</v>
      </c>
      <c r="I104" s="228"/>
      <c r="J104" s="225"/>
      <c r="K104" s="225"/>
      <c r="L104" s="229"/>
      <c r="M104" s="230"/>
      <c r="N104" s="231"/>
      <c r="O104" s="231"/>
      <c r="P104" s="231"/>
      <c r="Q104" s="231"/>
      <c r="R104" s="231"/>
      <c r="S104" s="231"/>
      <c r="T104" s="232"/>
      <c r="AT104" s="233" t="s">
        <v>145</v>
      </c>
      <c r="AU104" s="233" t="s">
        <v>85</v>
      </c>
      <c r="AV104" s="15" t="s">
        <v>83</v>
      </c>
      <c r="AW104" s="15" t="s">
        <v>35</v>
      </c>
      <c r="AX104" s="15" t="s">
        <v>75</v>
      </c>
      <c r="AY104" s="233" t="s">
        <v>137</v>
      </c>
    </row>
    <row r="105" spans="2:51" s="13" customFormat="1" ht="11.25">
      <c r="B105" s="201"/>
      <c r="C105" s="202"/>
      <c r="D105" s="203" t="s">
        <v>145</v>
      </c>
      <c r="E105" s="204" t="s">
        <v>19</v>
      </c>
      <c r="F105" s="205" t="s">
        <v>3854</v>
      </c>
      <c r="G105" s="202"/>
      <c r="H105" s="206">
        <v>66.932</v>
      </c>
      <c r="I105" s="207"/>
      <c r="J105" s="202"/>
      <c r="K105" s="202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145</v>
      </c>
      <c r="AU105" s="212" t="s">
        <v>85</v>
      </c>
      <c r="AV105" s="13" t="s">
        <v>85</v>
      </c>
      <c r="AW105" s="13" t="s">
        <v>35</v>
      </c>
      <c r="AX105" s="13" t="s">
        <v>75</v>
      </c>
      <c r="AY105" s="212" t="s">
        <v>137</v>
      </c>
    </row>
    <row r="106" spans="2:51" s="13" customFormat="1" ht="11.25">
      <c r="B106" s="201"/>
      <c r="C106" s="202"/>
      <c r="D106" s="203" t="s">
        <v>145</v>
      </c>
      <c r="E106" s="204" t="s">
        <v>19</v>
      </c>
      <c r="F106" s="205" t="s">
        <v>3855</v>
      </c>
      <c r="G106" s="202"/>
      <c r="H106" s="206">
        <v>70.616</v>
      </c>
      <c r="I106" s="207"/>
      <c r="J106" s="202"/>
      <c r="K106" s="202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145</v>
      </c>
      <c r="AU106" s="212" t="s">
        <v>85</v>
      </c>
      <c r="AV106" s="13" t="s">
        <v>85</v>
      </c>
      <c r="AW106" s="13" t="s">
        <v>35</v>
      </c>
      <c r="AX106" s="13" t="s">
        <v>75</v>
      </c>
      <c r="AY106" s="212" t="s">
        <v>137</v>
      </c>
    </row>
    <row r="107" spans="2:51" s="15" customFormat="1" ht="11.25">
      <c r="B107" s="224"/>
      <c r="C107" s="225"/>
      <c r="D107" s="203" t="s">
        <v>145</v>
      </c>
      <c r="E107" s="226" t="s">
        <v>19</v>
      </c>
      <c r="F107" s="227" t="s">
        <v>3846</v>
      </c>
      <c r="G107" s="225"/>
      <c r="H107" s="226" t="s">
        <v>19</v>
      </c>
      <c r="I107" s="228"/>
      <c r="J107" s="225"/>
      <c r="K107" s="225"/>
      <c r="L107" s="229"/>
      <c r="M107" s="230"/>
      <c r="N107" s="231"/>
      <c r="O107" s="231"/>
      <c r="P107" s="231"/>
      <c r="Q107" s="231"/>
      <c r="R107" s="231"/>
      <c r="S107" s="231"/>
      <c r="T107" s="232"/>
      <c r="AT107" s="233" t="s">
        <v>145</v>
      </c>
      <c r="AU107" s="233" t="s">
        <v>85</v>
      </c>
      <c r="AV107" s="15" t="s">
        <v>83</v>
      </c>
      <c r="AW107" s="15" t="s">
        <v>35</v>
      </c>
      <c r="AX107" s="15" t="s">
        <v>75</v>
      </c>
      <c r="AY107" s="233" t="s">
        <v>137</v>
      </c>
    </row>
    <row r="108" spans="2:51" s="13" customFormat="1" ht="11.25">
      <c r="B108" s="201"/>
      <c r="C108" s="202"/>
      <c r="D108" s="203" t="s">
        <v>145</v>
      </c>
      <c r="E108" s="204" t="s">
        <v>19</v>
      </c>
      <c r="F108" s="205" t="s">
        <v>3856</v>
      </c>
      <c r="G108" s="202"/>
      <c r="H108" s="206">
        <v>6.72</v>
      </c>
      <c r="I108" s="207"/>
      <c r="J108" s="202"/>
      <c r="K108" s="202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145</v>
      </c>
      <c r="AU108" s="212" t="s">
        <v>85</v>
      </c>
      <c r="AV108" s="13" t="s">
        <v>85</v>
      </c>
      <c r="AW108" s="13" t="s">
        <v>35</v>
      </c>
      <c r="AX108" s="13" t="s">
        <v>75</v>
      </c>
      <c r="AY108" s="212" t="s">
        <v>137</v>
      </c>
    </row>
    <row r="109" spans="2:51" s="13" customFormat="1" ht="11.25">
      <c r="B109" s="201"/>
      <c r="C109" s="202"/>
      <c r="D109" s="203" t="s">
        <v>145</v>
      </c>
      <c r="E109" s="204" t="s">
        <v>19</v>
      </c>
      <c r="F109" s="205" t="s">
        <v>3857</v>
      </c>
      <c r="G109" s="202"/>
      <c r="H109" s="206">
        <v>8.304</v>
      </c>
      <c r="I109" s="207"/>
      <c r="J109" s="202"/>
      <c r="K109" s="202"/>
      <c r="L109" s="208"/>
      <c r="M109" s="209"/>
      <c r="N109" s="210"/>
      <c r="O109" s="210"/>
      <c r="P109" s="210"/>
      <c r="Q109" s="210"/>
      <c r="R109" s="210"/>
      <c r="S109" s="210"/>
      <c r="T109" s="211"/>
      <c r="AT109" s="212" t="s">
        <v>145</v>
      </c>
      <c r="AU109" s="212" t="s">
        <v>85</v>
      </c>
      <c r="AV109" s="13" t="s">
        <v>85</v>
      </c>
      <c r="AW109" s="13" t="s">
        <v>35</v>
      </c>
      <c r="AX109" s="13" t="s">
        <v>75</v>
      </c>
      <c r="AY109" s="212" t="s">
        <v>137</v>
      </c>
    </row>
    <row r="110" spans="2:51" s="14" customFormat="1" ht="11.25">
      <c r="B110" s="213"/>
      <c r="C110" s="214"/>
      <c r="D110" s="203" t="s">
        <v>145</v>
      </c>
      <c r="E110" s="215" t="s">
        <v>19</v>
      </c>
      <c r="F110" s="216" t="s">
        <v>147</v>
      </c>
      <c r="G110" s="214"/>
      <c r="H110" s="217">
        <v>152.572</v>
      </c>
      <c r="I110" s="218"/>
      <c r="J110" s="214"/>
      <c r="K110" s="214"/>
      <c r="L110" s="219"/>
      <c r="M110" s="220"/>
      <c r="N110" s="221"/>
      <c r="O110" s="221"/>
      <c r="P110" s="221"/>
      <c r="Q110" s="221"/>
      <c r="R110" s="221"/>
      <c r="S110" s="221"/>
      <c r="T110" s="222"/>
      <c r="AT110" s="223" t="s">
        <v>145</v>
      </c>
      <c r="AU110" s="223" t="s">
        <v>85</v>
      </c>
      <c r="AV110" s="14" t="s">
        <v>144</v>
      </c>
      <c r="AW110" s="14" t="s">
        <v>35</v>
      </c>
      <c r="AX110" s="14" t="s">
        <v>83</v>
      </c>
      <c r="AY110" s="223" t="s">
        <v>137</v>
      </c>
    </row>
    <row r="111" spans="1:65" s="2" customFormat="1" ht="21.75" customHeight="1">
      <c r="A111" s="35"/>
      <c r="B111" s="36"/>
      <c r="C111" s="188" t="s">
        <v>154</v>
      </c>
      <c r="D111" s="188" t="s">
        <v>139</v>
      </c>
      <c r="E111" s="189" t="s">
        <v>3858</v>
      </c>
      <c r="F111" s="190" t="s">
        <v>3859</v>
      </c>
      <c r="G111" s="191" t="s">
        <v>216</v>
      </c>
      <c r="H111" s="192">
        <v>152.572</v>
      </c>
      <c r="I111" s="193"/>
      <c r="J111" s="194">
        <f>ROUND(I111*H111,2)</f>
        <v>0</v>
      </c>
      <c r="K111" s="190" t="s">
        <v>143</v>
      </c>
      <c r="L111" s="40"/>
      <c r="M111" s="195" t="s">
        <v>19</v>
      </c>
      <c r="N111" s="196" t="s">
        <v>46</v>
      </c>
      <c r="O111" s="65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99" t="s">
        <v>144</v>
      </c>
      <c r="AT111" s="199" t="s">
        <v>139</v>
      </c>
      <c r="AU111" s="199" t="s">
        <v>85</v>
      </c>
      <c r="AY111" s="18" t="s">
        <v>137</v>
      </c>
      <c r="BE111" s="200">
        <f>IF(N111="základní",J111,0)</f>
        <v>0</v>
      </c>
      <c r="BF111" s="200">
        <f>IF(N111="snížená",J111,0)</f>
        <v>0</v>
      </c>
      <c r="BG111" s="200">
        <f>IF(N111="zákl. přenesená",J111,0)</f>
        <v>0</v>
      </c>
      <c r="BH111" s="200">
        <f>IF(N111="sníž. přenesená",J111,0)</f>
        <v>0</v>
      </c>
      <c r="BI111" s="200">
        <f>IF(N111="nulová",J111,0)</f>
        <v>0</v>
      </c>
      <c r="BJ111" s="18" t="s">
        <v>83</v>
      </c>
      <c r="BK111" s="200">
        <f>ROUND(I111*H111,2)</f>
        <v>0</v>
      </c>
      <c r="BL111" s="18" t="s">
        <v>144</v>
      </c>
      <c r="BM111" s="199" t="s">
        <v>169</v>
      </c>
    </row>
    <row r="112" spans="1:65" s="2" customFormat="1" ht="16.5" customHeight="1">
      <c r="A112" s="35"/>
      <c r="B112" s="36"/>
      <c r="C112" s="188" t="s">
        <v>170</v>
      </c>
      <c r="D112" s="188" t="s">
        <v>139</v>
      </c>
      <c r="E112" s="189" t="s">
        <v>3860</v>
      </c>
      <c r="F112" s="190" t="s">
        <v>3861</v>
      </c>
      <c r="G112" s="191" t="s">
        <v>142</v>
      </c>
      <c r="H112" s="192">
        <v>178.205</v>
      </c>
      <c r="I112" s="193"/>
      <c r="J112" s="194">
        <f>ROUND(I112*H112,2)</f>
        <v>0</v>
      </c>
      <c r="K112" s="190" t="s">
        <v>143</v>
      </c>
      <c r="L112" s="40"/>
      <c r="M112" s="195" t="s">
        <v>19</v>
      </c>
      <c r="N112" s="196" t="s">
        <v>46</v>
      </c>
      <c r="O112" s="65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9" t="s">
        <v>144</v>
      </c>
      <c r="AT112" s="199" t="s">
        <v>139</v>
      </c>
      <c r="AU112" s="199" t="s">
        <v>85</v>
      </c>
      <c r="AY112" s="18" t="s">
        <v>137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18" t="s">
        <v>83</v>
      </c>
      <c r="BK112" s="200">
        <f>ROUND(I112*H112,2)</f>
        <v>0</v>
      </c>
      <c r="BL112" s="18" t="s">
        <v>144</v>
      </c>
      <c r="BM112" s="199" t="s">
        <v>173</v>
      </c>
    </row>
    <row r="113" spans="2:51" s="15" customFormat="1" ht="11.25">
      <c r="B113" s="224"/>
      <c r="C113" s="225"/>
      <c r="D113" s="203" t="s">
        <v>145</v>
      </c>
      <c r="E113" s="226" t="s">
        <v>19</v>
      </c>
      <c r="F113" s="227" t="s">
        <v>3838</v>
      </c>
      <c r="G113" s="225"/>
      <c r="H113" s="226" t="s">
        <v>19</v>
      </c>
      <c r="I113" s="228"/>
      <c r="J113" s="225"/>
      <c r="K113" s="225"/>
      <c r="L113" s="229"/>
      <c r="M113" s="230"/>
      <c r="N113" s="231"/>
      <c r="O113" s="231"/>
      <c r="P113" s="231"/>
      <c r="Q113" s="231"/>
      <c r="R113" s="231"/>
      <c r="S113" s="231"/>
      <c r="T113" s="232"/>
      <c r="AT113" s="233" t="s">
        <v>145</v>
      </c>
      <c r="AU113" s="233" t="s">
        <v>85</v>
      </c>
      <c r="AV113" s="15" t="s">
        <v>83</v>
      </c>
      <c r="AW113" s="15" t="s">
        <v>35</v>
      </c>
      <c r="AX113" s="15" t="s">
        <v>75</v>
      </c>
      <c r="AY113" s="233" t="s">
        <v>137</v>
      </c>
    </row>
    <row r="114" spans="2:51" s="13" customFormat="1" ht="11.25">
      <c r="B114" s="201"/>
      <c r="C114" s="202"/>
      <c r="D114" s="203" t="s">
        <v>145</v>
      </c>
      <c r="E114" s="204" t="s">
        <v>19</v>
      </c>
      <c r="F114" s="205" t="s">
        <v>3862</v>
      </c>
      <c r="G114" s="202"/>
      <c r="H114" s="206">
        <v>92.897</v>
      </c>
      <c r="I114" s="207"/>
      <c r="J114" s="202"/>
      <c r="K114" s="202"/>
      <c r="L114" s="208"/>
      <c r="M114" s="209"/>
      <c r="N114" s="210"/>
      <c r="O114" s="210"/>
      <c r="P114" s="210"/>
      <c r="Q114" s="210"/>
      <c r="R114" s="210"/>
      <c r="S114" s="210"/>
      <c r="T114" s="211"/>
      <c r="AT114" s="212" t="s">
        <v>145</v>
      </c>
      <c r="AU114" s="212" t="s">
        <v>85</v>
      </c>
      <c r="AV114" s="13" t="s">
        <v>85</v>
      </c>
      <c r="AW114" s="13" t="s">
        <v>35</v>
      </c>
      <c r="AX114" s="13" t="s">
        <v>75</v>
      </c>
      <c r="AY114" s="212" t="s">
        <v>137</v>
      </c>
    </row>
    <row r="115" spans="2:51" s="13" customFormat="1" ht="11.25">
      <c r="B115" s="201"/>
      <c r="C115" s="202"/>
      <c r="D115" s="203" t="s">
        <v>145</v>
      </c>
      <c r="E115" s="204" t="s">
        <v>19</v>
      </c>
      <c r="F115" s="205" t="s">
        <v>3863</v>
      </c>
      <c r="G115" s="202"/>
      <c r="H115" s="206">
        <v>80.801</v>
      </c>
      <c r="I115" s="207"/>
      <c r="J115" s="202"/>
      <c r="K115" s="202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145</v>
      </c>
      <c r="AU115" s="212" t="s">
        <v>85</v>
      </c>
      <c r="AV115" s="13" t="s">
        <v>85</v>
      </c>
      <c r="AW115" s="13" t="s">
        <v>35</v>
      </c>
      <c r="AX115" s="13" t="s">
        <v>75</v>
      </c>
      <c r="AY115" s="212" t="s">
        <v>137</v>
      </c>
    </row>
    <row r="116" spans="2:51" s="15" customFormat="1" ht="11.25">
      <c r="B116" s="224"/>
      <c r="C116" s="225"/>
      <c r="D116" s="203" t="s">
        <v>145</v>
      </c>
      <c r="E116" s="226" t="s">
        <v>19</v>
      </c>
      <c r="F116" s="227" t="s">
        <v>3846</v>
      </c>
      <c r="G116" s="225"/>
      <c r="H116" s="226" t="s">
        <v>19</v>
      </c>
      <c r="I116" s="228"/>
      <c r="J116" s="225"/>
      <c r="K116" s="225"/>
      <c r="L116" s="229"/>
      <c r="M116" s="230"/>
      <c r="N116" s="231"/>
      <c r="O116" s="231"/>
      <c r="P116" s="231"/>
      <c r="Q116" s="231"/>
      <c r="R116" s="231"/>
      <c r="S116" s="231"/>
      <c r="T116" s="232"/>
      <c r="AT116" s="233" t="s">
        <v>145</v>
      </c>
      <c r="AU116" s="233" t="s">
        <v>85</v>
      </c>
      <c r="AV116" s="15" t="s">
        <v>83</v>
      </c>
      <c r="AW116" s="15" t="s">
        <v>35</v>
      </c>
      <c r="AX116" s="15" t="s">
        <v>75</v>
      </c>
      <c r="AY116" s="233" t="s">
        <v>137</v>
      </c>
    </row>
    <row r="117" spans="2:51" s="13" customFormat="1" ht="11.25">
      <c r="B117" s="201"/>
      <c r="C117" s="202"/>
      <c r="D117" s="203" t="s">
        <v>145</v>
      </c>
      <c r="E117" s="204" t="s">
        <v>19</v>
      </c>
      <c r="F117" s="205" t="s">
        <v>3864</v>
      </c>
      <c r="G117" s="202"/>
      <c r="H117" s="206">
        <v>2.016</v>
      </c>
      <c r="I117" s="207"/>
      <c r="J117" s="202"/>
      <c r="K117" s="202"/>
      <c r="L117" s="208"/>
      <c r="M117" s="209"/>
      <c r="N117" s="210"/>
      <c r="O117" s="210"/>
      <c r="P117" s="210"/>
      <c r="Q117" s="210"/>
      <c r="R117" s="210"/>
      <c r="S117" s="210"/>
      <c r="T117" s="211"/>
      <c r="AT117" s="212" t="s">
        <v>145</v>
      </c>
      <c r="AU117" s="212" t="s">
        <v>85</v>
      </c>
      <c r="AV117" s="13" t="s">
        <v>85</v>
      </c>
      <c r="AW117" s="13" t="s">
        <v>35</v>
      </c>
      <c r="AX117" s="13" t="s">
        <v>75</v>
      </c>
      <c r="AY117" s="212" t="s">
        <v>137</v>
      </c>
    </row>
    <row r="118" spans="2:51" s="13" customFormat="1" ht="11.25">
      <c r="B118" s="201"/>
      <c r="C118" s="202"/>
      <c r="D118" s="203" t="s">
        <v>145</v>
      </c>
      <c r="E118" s="204" t="s">
        <v>19</v>
      </c>
      <c r="F118" s="205" t="s">
        <v>3865</v>
      </c>
      <c r="G118" s="202"/>
      <c r="H118" s="206">
        <v>2.491</v>
      </c>
      <c r="I118" s="207"/>
      <c r="J118" s="202"/>
      <c r="K118" s="202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145</v>
      </c>
      <c r="AU118" s="212" t="s">
        <v>85</v>
      </c>
      <c r="AV118" s="13" t="s">
        <v>85</v>
      </c>
      <c r="AW118" s="13" t="s">
        <v>35</v>
      </c>
      <c r="AX118" s="13" t="s">
        <v>75</v>
      </c>
      <c r="AY118" s="212" t="s">
        <v>137</v>
      </c>
    </row>
    <row r="119" spans="2:51" s="14" customFormat="1" ht="11.25">
      <c r="B119" s="213"/>
      <c r="C119" s="214"/>
      <c r="D119" s="203" t="s">
        <v>145</v>
      </c>
      <c r="E119" s="215" t="s">
        <v>19</v>
      </c>
      <c r="F119" s="216" t="s">
        <v>147</v>
      </c>
      <c r="G119" s="214"/>
      <c r="H119" s="217">
        <v>178.205</v>
      </c>
      <c r="I119" s="218"/>
      <c r="J119" s="214"/>
      <c r="K119" s="214"/>
      <c r="L119" s="219"/>
      <c r="M119" s="220"/>
      <c r="N119" s="221"/>
      <c r="O119" s="221"/>
      <c r="P119" s="221"/>
      <c r="Q119" s="221"/>
      <c r="R119" s="221"/>
      <c r="S119" s="221"/>
      <c r="T119" s="222"/>
      <c r="AT119" s="223" t="s">
        <v>145</v>
      </c>
      <c r="AU119" s="223" t="s">
        <v>85</v>
      </c>
      <c r="AV119" s="14" t="s">
        <v>144</v>
      </c>
      <c r="AW119" s="14" t="s">
        <v>35</v>
      </c>
      <c r="AX119" s="14" t="s">
        <v>83</v>
      </c>
      <c r="AY119" s="223" t="s">
        <v>137</v>
      </c>
    </row>
    <row r="120" spans="1:65" s="2" customFormat="1" ht="21.75" customHeight="1">
      <c r="A120" s="35"/>
      <c r="B120" s="36"/>
      <c r="C120" s="188" t="s">
        <v>158</v>
      </c>
      <c r="D120" s="188" t="s">
        <v>139</v>
      </c>
      <c r="E120" s="189" t="s">
        <v>3866</v>
      </c>
      <c r="F120" s="190" t="s">
        <v>3867</v>
      </c>
      <c r="G120" s="191" t="s">
        <v>142</v>
      </c>
      <c r="H120" s="192">
        <v>178.205</v>
      </c>
      <c r="I120" s="193"/>
      <c r="J120" s="194">
        <f>ROUND(I120*H120,2)</f>
        <v>0</v>
      </c>
      <c r="K120" s="190" t="s">
        <v>143</v>
      </c>
      <c r="L120" s="40"/>
      <c r="M120" s="195" t="s">
        <v>19</v>
      </c>
      <c r="N120" s="196" t="s">
        <v>46</v>
      </c>
      <c r="O120" s="65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9" t="s">
        <v>144</v>
      </c>
      <c r="AT120" s="199" t="s">
        <v>139</v>
      </c>
      <c r="AU120" s="199" t="s">
        <v>85</v>
      </c>
      <c r="AY120" s="18" t="s">
        <v>137</v>
      </c>
      <c r="BE120" s="200">
        <f>IF(N120="základní",J120,0)</f>
        <v>0</v>
      </c>
      <c r="BF120" s="200">
        <f>IF(N120="snížená",J120,0)</f>
        <v>0</v>
      </c>
      <c r="BG120" s="200">
        <f>IF(N120="zákl. přenesená",J120,0)</f>
        <v>0</v>
      </c>
      <c r="BH120" s="200">
        <f>IF(N120="sníž. přenesená",J120,0)</f>
        <v>0</v>
      </c>
      <c r="BI120" s="200">
        <f>IF(N120="nulová",J120,0)</f>
        <v>0</v>
      </c>
      <c r="BJ120" s="18" t="s">
        <v>83</v>
      </c>
      <c r="BK120" s="200">
        <f>ROUND(I120*H120,2)</f>
        <v>0</v>
      </c>
      <c r="BL120" s="18" t="s">
        <v>144</v>
      </c>
      <c r="BM120" s="199" t="s">
        <v>178</v>
      </c>
    </row>
    <row r="121" spans="1:65" s="2" customFormat="1" ht="21.75" customHeight="1">
      <c r="A121" s="35"/>
      <c r="B121" s="36"/>
      <c r="C121" s="188" t="s">
        <v>181</v>
      </c>
      <c r="D121" s="188" t="s">
        <v>139</v>
      </c>
      <c r="E121" s="189" t="s">
        <v>148</v>
      </c>
      <c r="F121" s="190" t="s">
        <v>149</v>
      </c>
      <c r="G121" s="191" t="s">
        <v>142</v>
      </c>
      <c r="H121" s="192">
        <v>132.9</v>
      </c>
      <c r="I121" s="193"/>
      <c r="J121" s="194">
        <f>ROUND(I121*H121,2)</f>
        <v>0</v>
      </c>
      <c r="K121" s="190" t="s">
        <v>143</v>
      </c>
      <c r="L121" s="40"/>
      <c r="M121" s="195" t="s">
        <v>19</v>
      </c>
      <c r="N121" s="196" t="s">
        <v>46</v>
      </c>
      <c r="O121" s="65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9" t="s">
        <v>144</v>
      </c>
      <c r="AT121" s="199" t="s">
        <v>139</v>
      </c>
      <c r="AU121" s="199" t="s">
        <v>85</v>
      </c>
      <c r="AY121" s="18" t="s">
        <v>137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8" t="s">
        <v>83</v>
      </c>
      <c r="BK121" s="200">
        <f>ROUND(I121*H121,2)</f>
        <v>0</v>
      </c>
      <c r="BL121" s="18" t="s">
        <v>144</v>
      </c>
      <c r="BM121" s="199" t="s">
        <v>182</v>
      </c>
    </row>
    <row r="122" spans="2:51" s="13" customFormat="1" ht="11.25">
      <c r="B122" s="201"/>
      <c r="C122" s="202"/>
      <c r="D122" s="203" t="s">
        <v>145</v>
      </c>
      <c r="E122" s="204" t="s">
        <v>19</v>
      </c>
      <c r="F122" s="205" t="s">
        <v>3868</v>
      </c>
      <c r="G122" s="202"/>
      <c r="H122" s="206">
        <v>132.9</v>
      </c>
      <c r="I122" s="207"/>
      <c r="J122" s="202"/>
      <c r="K122" s="202"/>
      <c r="L122" s="208"/>
      <c r="M122" s="209"/>
      <c r="N122" s="210"/>
      <c r="O122" s="210"/>
      <c r="P122" s="210"/>
      <c r="Q122" s="210"/>
      <c r="R122" s="210"/>
      <c r="S122" s="210"/>
      <c r="T122" s="211"/>
      <c r="AT122" s="212" t="s">
        <v>145</v>
      </c>
      <c r="AU122" s="212" t="s">
        <v>85</v>
      </c>
      <c r="AV122" s="13" t="s">
        <v>85</v>
      </c>
      <c r="AW122" s="13" t="s">
        <v>35</v>
      </c>
      <c r="AX122" s="13" t="s">
        <v>75</v>
      </c>
      <c r="AY122" s="212" t="s">
        <v>137</v>
      </c>
    </row>
    <row r="123" spans="2:51" s="14" customFormat="1" ht="11.25">
      <c r="B123" s="213"/>
      <c r="C123" s="214"/>
      <c r="D123" s="203" t="s">
        <v>145</v>
      </c>
      <c r="E123" s="215" t="s">
        <v>19</v>
      </c>
      <c r="F123" s="216" t="s">
        <v>147</v>
      </c>
      <c r="G123" s="214"/>
      <c r="H123" s="217">
        <v>132.9</v>
      </c>
      <c r="I123" s="218"/>
      <c r="J123" s="214"/>
      <c r="K123" s="214"/>
      <c r="L123" s="219"/>
      <c r="M123" s="220"/>
      <c r="N123" s="221"/>
      <c r="O123" s="221"/>
      <c r="P123" s="221"/>
      <c r="Q123" s="221"/>
      <c r="R123" s="221"/>
      <c r="S123" s="221"/>
      <c r="T123" s="222"/>
      <c r="AT123" s="223" t="s">
        <v>145</v>
      </c>
      <c r="AU123" s="223" t="s">
        <v>85</v>
      </c>
      <c r="AV123" s="14" t="s">
        <v>144</v>
      </c>
      <c r="AW123" s="14" t="s">
        <v>35</v>
      </c>
      <c r="AX123" s="14" t="s">
        <v>83</v>
      </c>
      <c r="AY123" s="223" t="s">
        <v>137</v>
      </c>
    </row>
    <row r="124" spans="1:65" s="2" customFormat="1" ht="21.75" customHeight="1">
      <c r="A124" s="35"/>
      <c r="B124" s="36"/>
      <c r="C124" s="188" t="s">
        <v>164</v>
      </c>
      <c r="D124" s="188" t="s">
        <v>139</v>
      </c>
      <c r="E124" s="189" t="s">
        <v>152</v>
      </c>
      <c r="F124" s="190" t="s">
        <v>153</v>
      </c>
      <c r="G124" s="191" t="s">
        <v>142</v>
      </c>
      <c r="H124" s="192">
        <v>66.45</v>
      </c>
      <c r="I124" s="193"/>
      <c r="J124" s="194">
        <f>ROUND(I124*H124,2)</f>
        <v>0</v>
      </c>
      <c r="K124" s="190" t="s">
        <v>143</v>
      </c>
      <c r="L124" s="40"/>
      <c r="M124" s="195" t="s">
        <v>19</v>
      </c>
      <c r="N124" s="196" t="s">
        <v>46</v>
      </c>
      <c r="O124" s="65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9" t="s">
        <v>144</v>
      </c>
      <c r="AT124" s="199" t="s">
        <v>139</v>
      </c>
      <c r="AU124" s="199" t="s">
        <v>85</v>
      </c>
      <c r="AY124" s="18" t="s">
        <v>137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8" t="s">
        <v>83</v>
      </c>
      <c r="BK124" s="200">
        <f>ROUND(I124*H124,2)</f>
        <v>0</v>
      </c>
      <c r="BL124" s="18" t="s">
        <v>144</v>
      </c>
      <c r="BM124" s="199" t="s">
        <v>186</v>
      </c>
    </row>
    <row r="125" spans="2:51" s="13" customFormat="1" ht="11.25">
      <c r="B125" s="201"/>
      <c r="C125" s="202"/>
      <c r="D125" s="203" t="s">
        <v>145</v>
      </c>
      <c r="E125" s="204" t="s">
        <v>19</v>
      </c>
      <c r="F125" s="205" t="s">
        <v>3869</v>
      </c>
      <c r="G125" s="202"/>
      <c r="H125" s="206">
        <v>66.45</v>
      </c>
      <c r="I125" s="207"/>
      <c r="J125" s="202"/>
      <c r="K125" s="202"/>
      <c r="L125" s="208"/>
      <c r="M125" s="209"/>
      <c r="N125" s="210"/>
      <c r="O125" s="210"/>
      <c r="P125" s="210"/>
      <c r="Q125" s="210"/>
      <c r="R125" s="210"/>
      <c r="S125" s="210"/>
      <c r="T125" s="211"/>
      <c r="AT125" s="212" t="s">
        <v>145</v>
      </c>
      <c r="AU125" s="212" t="s">
        <v>85</v>
      </c>
      <c r="AV125" s="13" t="s">
        <v>85</v>
      </c>
      <c r="AW125" s="13" t="s">
        <v>35</v>
      </c>
      <c r="AX125" s="13" t="s">
        <v>75</v>
      </c>
      <c r="AY125" s="212" t="s">
        <v>137</v>
      </c>
    </row>
    <row r="126" spans="2:51" s="14" customFormat="1" ht="11.25">
      <c r="B126" s="213"/>
      <c r="C126" s="214"/>
      <c r="D126" s="203" t="s">
        <v>145</v>
      </c>
      <c r="E126" s="215" t="s">
        <v>19</v>
      </c>
      <c r="F126" s="216" t="s">
        <v>147</v>
      </c>
      <c r="G126" s="214"/>
      <c r="H126" s="217">
        <v>66.45</v>
      </c>
      <c r="I126" s="218"/>
      <c r="J126" s="214"/>
      <c r="K126" s="214"/>
      <c r="L126" s="219"/>
      <c r="M126" s="220"/>
      <c r="N126" s="221"/>
      <c r="O126" s="221"/>
      <c r="P126" s="221"/>
      <c r="Q126" s="221"/>
      <c r="R126" s="221"/>
      <c r="S126" s="221"/>
      <c r="T126" s="222"/>
      <c r="AT126" s="223" t="s">
        <v>145</v>
      </c>
      <c r="AU126" s="223" t="s">
        <v>85</v>
      </c>
      <c r="AV126" s="14" t="s">
        <v>144</v>
      </c>
      <c r="AW126" s="14" t="s">
        <v>35</v>
      </c>
      <c r="AX126" s="14" t="s">
        <v>83</v>
      </c>
      <c r="AY126" s="223" t="s">
        <v>137</v>
      </c>
    </row>
    <row r="127" spans="1:65" s="2" customFormat="1" ht="21.75" customHeight="1">
      <c r="A127" s="35"/>
      <c r="B127" s="36"/>
      <c r="C127" s="188" t="s">
        <v>190</v>
      </c>
      <c r="D127" s="188" t="s">
        <v>139</v>
      </c>
      <c r="E127" s="189" t="s">
        <v>3870</v>
      </c>
      <c r="F127" s="190" t="s">
        <v>3871</v>
      </c>
      <c r="G127" s="191" t="s">
        <v>216</v>
      </c>
      <c r="H127" s="192">
        <v>150.62</v>
      </c>
      <c r="I127" s="193"/>
      <c r="J127" s="194">
        <f>ROUND(I127*H127,2)</f>
        <v>0</v>
      </c>
      <c r="K127" s="190" t="s">
        <v>143</v>
      </c>
      <c r="L127" s="40"/>
      <c r="M127" s="195" t="s">
        <v>19</v>
      </c>
      <c r="N127" s="196" t="s">
        <v>46</v>
      </c>
      <c r="O127" s="65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9" t="s">
        <v>144</v>
      </c>
      <c r="AT127" s="199" t="s">
        <v>139</v>
      </c>
      <c r="AU127" s="199" t="s">
        <v>85</v>
      </c>
      <c r="AY127" s="18" t="s">
        <v>137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8" t="s">
        <v>83</v>
      </c>
      <c r="BK127" s="200">
        <f>ROUND(I127*H127,2)</f>
        <v>0</v>
      </c>
      <c r="BL127" s="18" t="s">
        <v>144</v>
      </c>
      <c r="BM127" s="199" t="s">
        <v>193</v>
      </c>
    </row>
    <row r="128" spans="2:51" s="13" customFormat="1" ht="11.25">
      <c r="B128" s="201"/>
      <c r="C128" s="202"/>
      <c r="D128" s="203" t="s">
        <v>145</v>
      </c>
      <c r="E128" s="204" t="s">
        <v>19</v>
      </c>
      <c r="F128" s="205" t="s">
        <v>3872</v>
      </c>
      <c r="G128" s="202"/>
      <c r="H128" s="206">
        <v>150.62</v>
      </c>
      <c r="I128" s="207"/>
      <c r="J128" s="202"/>
      <c r="K128" s="202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145</v>
      </c>
      <c r="AU128" s="212" t="s">
        <v>85</v>
      </c>
      <c r="AV128" s="13" t="s">
        <v>85</v>
      </c>
      <c r="AW128" s="13" t="s">
        <v>35</v>
      </c>
      <c r="AX128" s="13" t="s">
        <v>75</v>
      </c>
      <c r="AY128" s="212" t="s">
        <v>137</v>
      </c>
    </row>
    <row r="129" spans="2:51" s="14" customFormat="1" ht="11.25">
      <c r="B129" s="213"/>
      <c r="C129" s="214"/>
      <c r="D129" s="203" t="s">
        <v>145</v>
      </c>
      <c r="E129" s="215" t="s">
        <v>19</v>
      </c>
      <c r="F129" s="216" t="s">
        <v>147</v>
      </c>
      <c r="G129" s="214"/>
      <c r="H129" s="217">
        <v>150.62</v>
      </c>
      <c r="I129" s="218"/>
      <c r="J129" s="214"/>
      <c r="K129" s="214"/>
      <c r="L129" s="219"/>
      <c r="M129" s="220"/>
      <c r="N129" s="221"/>
      <c r="O129" s="221"/>
      <c r="P129" s="221"/>
      <c r="Q129" s="221"/>
      <c r="R129" s="221"/>
      <c r="S129" s="221"/>
      <c r="T129" s="222"/>
      <c r="AT129" s="223" t="s">
        <v>145</v>
      </c>
      <c r="AU129" s="223" t="s">
        <v>85</v>
      </c>
      <c r="AV129" s="14" t="s">
        <v>144</v>
      </c>
      <c r="AW129" s="14" t="s">
        <v>35</v>
      </c>
      <c r="AX129" s="14" t="s">
        <v>83</v>
      </c>
      <c r="AY129" s="223" t="s">
        <v>137</v>
      </c>
    </row>
    <row r="130" spans="1:65" s="2" customFormat="1" ht="21.75" customHeight="1">
      <c r="A130" s="35"/>
      <c r="B130" s="36"/>
      <c r="C130" s="188" t="s">
        <v>169</v>
      </c>
      <c r="D130" s="188" t="s">
        <v>139</v>
      </c>
      <c r="E130" s="189" t="s">
        <v>3873</v>
      </c>
      <c r="F130" s="190" t="s">
        <v>3874</v>
      </c>
      <c r="G130" s="191" t="s">
        <v>216</v>
      </c>
      <c r="H130" s="192">
        <v>150.62</v>
      </c>
      <c r="I130" s="193"/>
      <c r="J130" s="194">
        <f>ROUND(I130*H130,2)</f>
        <v>0</v>
      </c>
      <c r="K130" s="190" t="s">
        <v>143</v>
      </c>
      <c r="L130" s="40"/>
      <c r="M130" s="195" t="s">
        <v>19</v>
      </c>
      <c r="N130" s="196" t="s">
        <v>46</v>
      </c>
      <c r="O130" s="65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9" t="s">
        <v>144</v>
      </c>
      <c r="AT130" s="199" t="s">
        <v>139</v>
      </c>
      <c r="AU130" s="199" t="s">
        <v>85</v>
      </c>
      <c r="AY130" s="18" t="s">
        <v>137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8" t="s">
        <v>83</v>
      </c>
      <c r="BK130" s="200">
        <f>ROUND(I130*H130,2)</f>
        <v>0</v>
      </c>
      <c r="BL130" s="18" t="s">
        <v>144</v>
      </c>
      <c r="BM130" s="199" t="s">
        <v>197</v>
      </c>
    </row>
    <row r="131" spans="1:65" s="2" customFormat="1" ht="16.5" customHeight="1">
      <c r="A131" s="35"/>
      <c r="B131" s="36"/>
      <c r="C131" s="188" t="s">
        <v>198</v>
      </c>
      <c r="D131" s="188" t="s">
        <v>139</v>
      </c>
      <c r="E131" s="189" t="s">
        <v>3875</v>
      </c>
      <c r="F131" s="190" t="s">
        <v>3876</v>
      </c>
      <c r="G131" s="191" t="s">
        <v>142</v>
      </c>
      <c r="H131" s="192">
        <v>75.31</v>
      </c>
      <c r="I131" s="193"/>
      <c r="J131" s="194">
        <f>ROUND(I131*H131,2)</f>
        <v>0</v>
      </c>
      <c r="K131" s="190" t="s">
        <v>143</v>
      </c>
      <c r="L131" s="40"/>
      <c r="M131" s="195" t="s">
        <v>19</v>
      </c>
      <c r="N131" s="196" t="s">
        <v>46</v>
      </c>
      <c r="O131" s="65"/>
      <c r="P131" s="197">
        <f>O131*H131</f>
        <v>0</v>
      </c>
      <c r="Q131" s="197">
        <v>0</v>
      </c>
      <c r="R131" s="197">
        <f>Q131*H131</f>
        <v>0</v>
      </c>
      <c r="S131" s="197">
        <v>0</v>
      </c>
      <c r="T131" s="198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9" t="s">
        <v>144</v>
      </c>
      <c r="AT131" s="199" t="s">
        <v>139</v>
      </c>
      <c r="AU131" s="199" t="s">
        <v>85</v>
      </c>
      <c r="AY131" s="18" t="s">
        <v>137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8" t="s">
        <v>83</v>
      </c>
      <c r="BK131" s="200">
        <f>ROUND(I131*H131,2)</f>
        <v>0</v>
      </c>
      <c r="BL131" s="18" t="s">
        <v>144</v>
      </c>
      <c r="BM131" s="199" t="s">
        <v>201</v>
      </c>
    </row>
    <row r="132" spans="2:51" s="13" customFormat="1" ht="11.25">
      <c r="B132" s="201"/>
      <c r="C132" s="202"/>
      <c r="D132" s="203" t="s">
        <v>145</v>
      </c>
      <c r="E132" s="204" t="s">
        <v>19</v>
      </c>
      <c r="F132" s="205" t="s">
        <v>3877</v>
      </c>
      <c r="G132" s="202"/>
      <c r="H132" s="206">
        <v>75.31</v>
      </c>
      <c r="I132" s="207"/>
      <c r="J132" s="202"/>
      <c r="K132" s="202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145</v>
      </c>
      <c r="AU132" s="212" t="s">
        <v>85</v>
      </c>
      <c r="AV132" s="13" t="s">
        <v>85</v>
      </c>
      <c r="AW132" s="13" t="s">
        <v>35</v>
      </c>
      <c r="AX132" s="13" t="s">
        <v>75</v>
      </c>
      <c r="AY132" s="212" t="s">
        <v>137</v>
      </c>
    </row>
    <row r="133" spans="2:51" s="14" customFormat="1" ht="11.25">
      <c r="B133" s="213"/>
      <c r="C133" s="214"/>
      <c r="D133" s="203" t="s">
        <v>145</v>
      </c>
      <c r="E133" s="215" t="s">
        <v>19</v>
      </c>
      <c r="F133" s="216" t="s">
        <v>147</v>
      </c>
      <c r="G133" s="214"/>
      <c r="H133" s="217">
        <v>75.31</v>
      </c>
      <c r="I133" s="218"/>
      <c r="J133" s="214"/>
      <c r="K133" s="214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145</v>
      </c>
      <c r="AU133" s="223" t="s">
        <v>85</v>
      </c>
      <c r="AV133" s="14" t="s">
        <v>144</v>
      </c>
      <c r="AW133" s="14" t="s">
        <v>35</v>
      </c>
      <c r="AX133" s="14" t="s">
        <v>83</v>
      </c>
      <c r="AY133" s="223" t="s">
        <v>137</v>
      </c>
    </row>
    <row r="134" spans="1:65" s="2" customFormat="1" ht="21.75" customHeight="1">
      <c r="A134" s="35"/>
      <c r="B134" s="36"/>
      <c r="C134" s="188" t="s">
        <v>173</v>
      </c>
      <c r="D134" s="188" t="s">
        <v>139</v>
      </c>
      <c r="E134" s="189" t="s">
        <v>1529</v>
      </c>
      <c r="F134" s="190" t="s">
        <v>3878</v>
      </c>
      <c r="G134" s="191" t="s">
        <v>142</v>
      </c>
      <c r="H134" s="192">
        <v>87.461</v>
      </c>
      <c r="I134" s="193"/>
      <c r="J134" s="194">
        <f>ROUND(I134*H134,2)</f>
        <v>0</v>
      </c>
      <c r="K134" s="190" t="s">
        <v>143</v>
      </c>
      <c r="L134" s="40"/>
      <c r="M134" s="195" t="s">
        <v>19</v>
      </c>
      <c r="N134" s="196" t="s">
        <v>46</v>
      </c>
      <c r="O134" s="65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9" t="s">
        <v>144</v>
      </c>
      <c r="AT134" s="199" t="s">
        <v>139</v>
      </c>
      <c r="AU134" s="199" t="s">
        <v>85</v>
      </c>
      <c r="AY134" s="18" t="s">
        <v>137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8" t="s">
        <v>83</v>
      </c>
      <c r="BK134" s="200">
        <f>ROUND(I134*H134,2)</f>
        <v>0</v>
      </c>
      <c r="BL134" s="18" t="s">
        <v>144</v>
      </c>
      <c r="BM134" s="199" t="s">
        <v>203</v>
      </c>
    </row>
    <row r="135" spans="2:51" s="15" customFormat="1" ht="11.25">
      <c r="B135" s="224"/>
      <c r="C135" s="225"/>
      <c r="D135" s="203" t="s">
        <v>145</v>
      </c>
      <c r="E135" s="226" t="s">
        <v>19</v>
      </c>
      <c r="F135" s="227" t="s">
        <v>3838</v>
      </c>
      <c r="G135" s="225"/>
      <c r="H135" s="226" t="s">
        <v>19</v>
      </c>
      <c r="I135" s="228"/>
      <c r="J135" s="225"/>
      <c r="K135" s="225"/>
      <c r="L135" s="229"/>
      <c r="M135" s="230"/>
      <c r="N135" s="231"/>
      <c r="O135" s="231"/>
      <c r="P135" s="231"/>
      <c r="Q135" s="231"/>
      <c r="R135" s="231"/>
      <c r="S135" s="231"/>
      <c r="T135" s="232"/>
      <c r="AT135" s="233" t="s">
        <v>145</v>
      </c>
      <c r="AU135" s="233" t="s">
        <v>85</v>
      </c>
      <c r="AV135" s="15" t="s">
        <v>83</v>
      </c>
      <c r="AW135" s="15" t="s">
        <v>35</v>
      </c>
      <c r="AX135" s="15" t="s">
        <v>75</v>
      </c>
      <c r="AY135" s="233" t="s">
        <v>137</v>
      </c>
    </row>
    <row r="136" spans="2:51" s="13" customFormat="1" ht="11.25">
      <c r="B136" s="201"/>
      <c r="C136" s="202"/>
      <c r="D136" s="203" t="s">
        <v>145</v>
      </c>
      <c r="E136" s="204" t="s">
        <v>19</v>
      </c>
      <c r="F136" s="205" t="s">
        <v>3879</v>
      </c>
      <c r="G136" s="202"/>
      <c r="H136" s="206">
        <v>16.409</v>
      </c>
      <c r="I136" s="207"/>
      <c r="J136" s="202"/>
      <c r="K136" s="202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145</v>
      </c>
      <c r="AU136" s="212" t="s">
        <v>85</v>
      </c>
      <c r="AV136" s="13" t="s">
        <v>85</v>
      </c>
      <c r="AW136" s="13" t="s">
        <v>35</v>
      </c>
      <c r="AX136" s="13" t="s">
        <v>75</v>
      </c>
      <c r="AY136" s="212" t="s">
        <v>137</v>
      </c>
    </row>
    <row r="137" spans="2:51" s="13" customFormat="1" ht="11.25">
      <c r="B137" s="201"/>
      <c r="C137" s="202"/>
      <c r="D137" s="203" t="s">
        <v>145</v>
      </c>
      <c r="E137" s="204" t="s">
        <v>19</v>
      </c>
      <c r="F137" s="205" t="s">
        <v>3880</v>
      </c>
      <c r="G137" s="202"/>
      <c r="H137" s="206">
        <v>14.071</v>
      </c>
      <c r="I137" s="207"/>
      <c r="J137" s="202"/>
      <c r="K137" s="202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145</v>
      </c>
      <c r="AU137" s="212" t="s">
        <v>85</v>
      </c>
      <c r="AV137" s="13" t="s">
        <v>85</v>
      </c>
      <c r="AW137" s="13" t="s">
        <v>35</v>
      </c>
      <c r="AX137" s="13" t="s">
        <v>75</v>
      </c>
      <c r="AY137" s="212" t="s">
        <v>137</v>
      </c>
    </row>
    <row r="138" spans="2:51" s="15" customFormat="1" ht="11.25">
      <c r="B138" s="224"/>
      <c r="C138" s="225"/>
      <c r="D138" s="203" t="s">
        <v>145</v>
      </c>
      <c r="E138" s="226" t="s">
        <v>19</v>
      </c>
      <c r="F138" s="227" t="s">
        <v>3881</v>
      </c>
      <c r="G138" s="225"/>
      <c r="H138" s="226" t="s">
        <v>19</v>
      </c>
      <c r="I138" s="228"/>
      <c r="J138" s="225"/>
      <c r="K138" s="225"/>
      <c r="L138" s="229"/>
      <c r="M138" s="230"/>
      <c r="N138" s="231"/>
      <c r="O138" s="231"/>
      <c r="P138" s="231"/>
      <c r="Q138" s="231"/>
      <c r="R138" s="231"/>
      <c r="S138" s="231"/>
      <c r="T138" s="232"/>
      <c r="AT138" s="233" t="s">
        <v>145</v>
      </c>
      <c r="AU138" s="233" t="s">
        <v>85</v>
      </c>
      <c r="AV138" s="15" t="s">
        <v>83</v>
      </c>
      <c r="AW138" s="15" t="s">
        <v>35</v>
      </c>
      <c r="AX138" s="15" t="s">
        <v>75</v>
      </c>
      <c r="AY138" s="233" t="s">
        <v>137</v>
      </c>
    </row>
    <row r="139" spans="2:51" s="13" customFormat="1" ht="11.25">
      <c r="B139" s="201"/>
      <c r="C139" s="202"/>
      <c r="D139" s="203" t="s">
        <v>145</v>
      </c>
      <c r="E139" s="204" t="s">
        <v>19</v>
      </c>
      <c r="F139" s="205" t="s">
        <v>3882</v>
      </c>
      <c r="G139" s="202"/>
      <c r="H139" s="206">
        <v>48.73</v>
      </c>
      <c r="I139" s="207"/>
      <c r="J139" s="202"/>
      <c r="K139" s="202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145</v>
      </c>
      <c r="AU139" s="212" t="s">
        <v>85</v>
      </c>
      <c r="AV139" s="13" t="s">
        <v>85</v>
      </c>
      <c r="AW139" s="13" t="s">
        <v>35</v>
      </c>
      <c r="AX139" s="13" t="s">
        <v>75</v>
      </c>
      <c r="AY139" s="212" t="s">
        <v>137</v>
      </c>
    </row>
    <row r="140" spans="2:51" s="15" customFormat="1" ht="11.25">
      <c r="B140" s="224"/>
      <c r="C140" s="225"/>
      <c r="D140" s="203" t="s">
        <v>145</v>
      </c>
      <c r="E140" s="226" t="s">
        <v>19</v>
      </c>
      <c r="F140" s="227" t="s">
        <v>3883</v>
      </c>
      <c r="G140" s="225"/>
      <c r="H140" s="226" t="s">
        <v>19</v>
      </c>
      <c r="I140" s="228"/>
      <c r="J140" s="225"/>
      <c r="K140" s="225"/>
      <c r="L140" s="229"/>
      <c r="M140" s="230"/>
      <c r="N140" s="231"/>
      <c r="O140" s="231"/>
      <c r="P140" s="231"/>
      <c r="Q140" s="231"/>
      <c r="R140" s="231"/>
      <c r="S140" s="231"/>
      <c r="T140" s="232"/>
      <c r="AT140" s="233" t="s">
        <v>145</v>
      </c>
      <c r="AU140" s="233" t="s">
        <v>85</v>
      </c>
      <c r="AV140" s="15" t="s">
        <v>83</v>
      </c>
      <c r="AW140" s="15" t="s">
        <v>35</v>
      </c>
      <c r="AX140" s="15" t="s">
        <v>75</v>
      </c>
      <c r="AY140" s="233" t="s">
        <v>137</v>
      </c>
    </row>
    <row r="141" spans="2:51" s="13" customFormat="1" ht="11.25">
      <c r="B141" s="201"/>
      <c r="C141" s="202"/>
      <c r="D141" s="203" t="s">
        <v>145</v>
      </c>
      <c r="E141" s="204" t="s">
        <v>19</v>
      </c>
      <c r="F141" s="205" t="s">
        <v>3884</v>
      </c>
      <c r="G141" s="202"/>
      <c r="H141" s="206">
        <v>8.251</v>
      </c>
      <c r="I141" s="207"/>
      <c r="J141" s="202"/>
      <c r="K141" s="202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145</v>
      </c>
      <c r="AU141" s="212" t="s">
        <v>85</v>
      </c>
      <c r="AV141" s="13" t="s">
        <v>85</v>
      </c>
      <c r="AW141" s="13" t="s">
        <v>35</v>
      </c>
      <c r="AX141" s="13" t="s">
        <v>75</v>
      </c>
      <c r="AY141" s="212" t="s">
        <v>137</v>
      </c>
    </row>
    <row r="142" spans="2:51" s="14" customFormat="1" ht="11.25">
      <c r="B142" s="213"/>
      <c r="C142" s="214"/>
      <c r="D142" s="203" t="s">
        <v>145</v>
      </c>
      <c r="E142" s="215" t="s">
        <v>19</v>
      </c>
      <c r="F142" s="216" t="s">
        <v>147</v>
      </c>
      <c r="G142" s="214"/>
      <c r="H142" s="217">
        <v>87.461</v>
      </c>
      <c r="I142" s="218"/>
      <c r="J142" s="214"/>
      <c r="K142" s="214"/>
      <c r="L142" s="219"/>
      <c r="M142" s="220"/>
      <c r="N142" s="221"/>
      <c r="O142" s="221"/>
      <c r="P142" s="221"/>
      <c r="Q142" s="221"/>
      <c r="R142" s="221"/>
      <c r="S142" s="221"/>
      <c r="T142" s="222"/>
      <c r="AT142" s="223" t="s">
        <v>145</v>
      </c>
      <c r="AU142" s="223" t="s">
        <v>85</v>
      </c>
      <c r="AV142" s="14" t="s">
        <v>144</v>
      </c>
      <c r="AW142" s="14" t="s">
        <v>35</v>
      </c>
      <c r="AX142" s="14" t="s">
        <v>83</v>
      </c>
      <c r="AY142" s="223" t="s">
        <v>137</v>
      </c>
    </row>
    <row r="143" spans="1:65" s="2" customFormat="1" ht="21.75" customHeight="1">
      <c r="A143" s="35"/>
      <c r="B143" s="36"/>
      <c r="C143" s="188" t="s">
        <v>8</v>
      </c>
      <c r="D143" s="188" t="s">
        <v>139</v>
      </c>
      <c r="E143" s="189" t="s">
        <v>1194</v>
      </c>
      <c r="F143" s="190" t="s">
        <v>1195</v>
      </c>
      <c r="G143" s="191" t="s">
        <v>142</v>
      </c>
      <c r="H143" s="192">
        <v>388.988</v>
      </c>
      <c r="I143" s="193"/>
      <c r="J143" s="194">
        <f>ROUND(I143*H143,2)</f>
        <v>0</v>
      </c>
      <c r="K143" s="190" t="s">
        <v>143</v>
      </c>
      <c r="L143" s="40"/>
      <c r="M143" s="195" t="s">
        <v>19</v>
      </c>
      <c r="N143" s="196" t="s">
        <v>46</v>
      </c>
      <c r="O143" s="65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9" t="s">
        <v>144</v>
      </c>
      <c r="AT143" s="199" t="s">
        <v>139</v>
      </c>
      <c r="AU143" s="199" t="s">
        <v>85</v>
      </c>
      <c r="AY143" s="18" t="s">
        <v>137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8" t="s">
        <v>83</v>
      </c>
      <c r="BK143" s="200">
        <f>ROUND(I143*H143,2)</f>
        <v>0</v>
      </c>
      <c r="BL143" s="18" t="s">
        <v>144</v>
      </c>
      <c r="BM143" s="199" t="s">
        <v>205</v>
      </c>
    </row>
    <row r="144" spans="2:51" s="15" customFormat="1" ht="11.25">
      <c r="B144" s="224"/>
      <c r="C144" s="225"/>
      <c r="D144" s="203" t="s">
        <v>145</v>
      </c>
      <c r="E144" s="226" t="s">
        <v>19</v>
      </c>
      <c r="F144" s="227" t="s">
        <v>3885</v>
      </c>
      <c r="G144" s="225"/>
      <c r="H144" s="226" t="s">
        <v>19</v>
      </c>
      <c r="I144" s="228"/>
      <c r="J144" s="225"/>
      <c r="K144" s="225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145</v>
      </c>
      <c r="AU144" s="233" t="s">
        <v>85</v>
      </c>
      <c r="AV144" s="15" t="s">
        <v>83</v>
      </c>
      <c r="AW144" s="15" t="s">
        <v>35</v>
      </c>
      <c r="AX144" s="15" t="s">
        <v>75</v>
      </c>
      <c r="AY144" s="233" t="s">
        <v>137</v>
      </c>
    </row>
    <row r="145" spans="2:51" s="13" customFormat="1" ht="11.25">
      <c r="B145" s="201"/>
      <c r="C145" s="202"/>
      <c r="D145" s="203" t="s">
        <v>145</v>
      </c>
      <c r="E145" s="204" t="s">
        <v>19</v>
      </c>
      <c r="F145" s="205" t="s">
        <v>3886</v>
      </c>
      <c r="G145" s="202"/>
      <c r="H145" s="206">
        <v>156.156</v>
      </c>
      <c r="I145" s="207"/>
      <c r="J145" s="202"/>
      <c r="K145" s="202"/>
      <c r="L145" s="208"/>
      <c r="M145" s="209"/>
      <c r="N145" s="210"/>
      <c r="O145" s="210"/>
      <c r="P145" s="210"/>
      <c r="Q145" s="210"/>
      <c r="R145" s="210"/>
      <c r="S145" s="210"/>
      <c r="T145" s="211"/>
      <c r="AT145" s="212" t="s">
        <v>145</v>
      </c>
      <c r="AU145" s="212" t="s">
        <v>85</v>
      </c>
      <c r="AV145" s="13" t="s">
        <v>85</v>
      </c>
      <c r="AW145" s="13" t="s">
        <v>35</v>
      </c>
      <c r="AX145" s="13" t="s">
        <v>75</v>
      </c>
      <c r="AY145" s="212" t="s">
        <v>137</v>
      </c>
    </row>
    <row r="146" spans="2:51" s="15" customFormat="1" ht="11.25">
      <c r="B146" s="224"/>
      <c r="C146" s="225"/>
      <c r="D146" s="203" t="s">
        <v>145</v>
      </c>
      <c r="E146" s="226" t="s">
        <v>19</v>
      </c>
      <c r="F146" s="227" t="s">
        <v>3887</v>
      </c>
      <c r="G146" s="225"/>
      <c r="H146" s="226" t="s">
        <v>19</v>
      </c>
      <c r="I146" s="228"/>
      <c r="J146" s="225"/>
      <c r="K146" s="225"/>
      <c r="L146" s="229"/>
      <c r="M146" s="230"/>
      <c r="N146" s="231"/>
      <c r="O146" s="231"/>
      <c r="P146" s="231"/>
      <c r="Q146" s="231"/>
      <c r="R146" s="231"/>
      <c r="S146" s="231"/>
      <c r="T146" s="232"/>
      <c r="AT146" s="233" t="s">
        <v>145</v>
      </c>
      <c r="AU146" s="233" t="s">
        <v>85</v>
      </c>
      <c r="AV146" s="15" t="s">
        <v>83</v>
      </c>
      <c r="AW146" s="15" t="s">
        <v>35</v>
      </c>
      <c r="AX146" s="15" t="s">
        <v>75</v>
      </c>
      <c r="AY146" s="233" t="s">
        <v>137</v>
      </c>
    </row>
    <row r="147" spans="2:51" s="13" customFormat="1" ht="11.25">
      <c r="B147" s="201"/>
      <c r="C147" s="202"/>
      <c r="D147" s="203" t="s">
        <v>145</v>
      </c>
      <c r="E147" s="204" t="s">
        <v>19</v>
      </c>
      <c r="F147" s="205" t="s">
        <v>3888</v>
      </c>
      <c r="G147" s="202"/>
      <c r="H147" s="206">
        <v>225.93</v>
      </c>
      <c r="I147" s="207"/>
      <c r="J147" s="202"/>
      <c r="K147" s="202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145</v>
      </c>
      <c r="AU147" s="212" t="s">
        <v>85</v>
      </c>
      <c r="AV147" s="13" t="s">
        <v>85</v>
      </c>
      <c r="AW147" s="13" t="s">
        <v>35</v>
      </c>
      <c r="AX147" s="13" t="s">
        <v>75</v>
      </c>
      <c r="AY147" s="212" t="s">
        <v>137</v>
      </c>
    </row>
    <row r="148" spans="2:51" s="15" customFormat="1" ht="11.25">
      <c r="B148" s="224"/>
      <c r="C148" s="225"/>
      <c r="D148" s="203" t="s">
        <v>145</v>
      </c>
      <c r="E148" s="226" t="s">
        <v>19</v>
      </c>
      <c r="F148" s="227" t="s">
        <v>3889</v>
      </c>
      <c r="G148" s="225"/>
      <c r="H148" s="226" t="s">
        <v>19</v>
      </c>
      <c r="I148" s="228"/>
      <c r="J148" s="225"/>
      <c r="K148" s="225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145</v>
      </c>
      <c r="AU148" s="233" t="s">
        <v>85</v>
      </c>
      <c r="AV148" s="15" t="s">
        <v>83</v>
      </c>
      <c r="AW148" s="15" t="s">
        <v>35</v>
      </c>
      <c r="AX148" s="15" t="s">
        <v>75</v>
      </c>
      <c r="AY148" s="233" t="s">
        <v>137</v>
      </c>
    </row>
    <row r="149" spans="2:51" s="13" customFormat="1" ht="11.25">
      <c r="B149" s="201"/>
      <c r="C149" s="202"/>
      <c r="D149" s="203" t="s">
        <v>145</v>
      </c>
      <c r="E149" s="204" t="s">
        <v>19</v>
      </c>
      <c r="F149" s="205" t="s">
        <v>3890</v>
      </c>
      <c r="G149" s="202"/>
      <c r="H149" s="206">
        <v>2.976</v>
      </c>
      <c r="I149" s="207"/>
      <c r="J149" s="202"/>
      <c r="K149" s="202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145</v>
      </c>
      <c r="AU149" s="212" t="s">
        <v>85</v>
      </c>
      <c r="AV149" s="13" t="s">
        <v>85</v>
      </c>
      <c r="AW149" s="13" t="s">
        <v>35</v>
      </c>
      <c r="AX149" s="13" t="s">
        <v>75</v>
      </c>
      <c r="AY149" s="212" t="s">
        <v>137</v>
      </c>
    </row>
    <row r="150" spans="2:51" s="13" customFormat="1" ht="11.25">
      <c r="B150" s="201"/>
      <c r="C150" s="202"/>
      <c r="D150" s="203" t="s">
        <v>145</v>
      </c>
      <c r="E150" s="204" t="s">
        <v>19</v>
      </c>
      <c r="F150" s="205" t="s">
        <v>3891</v>
      </c>
      <c r="G150" s="202"/>
      <c r="H150" s="206">
        <v>3.926</v>
      </c>
      <c r="I150" s="207"/>
      <c r="J150" s="202"/>
      <c r="K150" s="202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145</v>
      </c>
      <c r="AU150" s="212" t="s">
        <v>85</v>
      </c>
      <c r="AV150" s="13" t="s">
        <v>85</v>
      </c>
      <c r="AW150" s="13" t="s">
        <v>35</v>
      </c>
      <c r="AX150" s="13" t="s">
        <v>75</v>
      </c>
      <c r="AY150" s="212" t="s">
        <v>137</v>
      </c>
    </row>
    <row r="151" spans="2:51" s="14" customFormat="1" ht="11.25">
      <c r="B151" s="213"/>
      <c r="C151" s="214"/>
      <c r="D151" s="203" t="s">
        <v>145</v>
      </c>
      <c r="E151" s="215" t="s">
        <v>19</v>
      </c>
      <c r="F151" s="216" t="s">
        <v>147</v>
      </c>
      <c r="G151" s="214"/>
      <c r="H151" s="217">
        <v>388.988</v>
      </c>
      <c r="I151" s="218"/>
      <c r="J151" s="214"/>
      <c r="K151" s="214"/>
      <c r="L151" s="219"/>
      <c r="M151" s="220"/>
      <c r="N151" s="221"/>
      <c r="O151" s="221"/>
      <c r="P151" s="221"/>
      <c r="Q151" s="221"/>
      <c r="R151" s="221"/>
      <c r="S151" s="221"/>
      <c r="T151" s="222"/>
      <c r="AT151" s="223" t="s">
        <v>145</v>
      </c>
      <c r="AU151" s="223" t="s">
        <v>85</v>
      </c>
      <c r="AV151" s="14" t="s">
        <v>144</v>
      </c>
      <c r="AW151" s="14" t="s">
        <v>35</v>
      </c>
      <c r="AX151" s="14" t="s">
        <v>83</v>
      </c>
      <c r="AY151" s="223" t="s">
        <v>137</v>
      </c>
    </row>
    <row r="152" spans="1:65" s="2" customFormat="1" ht="21.75" customHeight="1">
      <c r="A152" s="35"/>
      <c r="B152" s="36"/>
      <c r="C152" s="188" t="s">
        <v>178</v>
      </c>
      <c r="D152" s="188" t="s">
        <v>139</v>
      </c>
      <c r="E152" s="189" t="s">
        <v>162</v>
      </c>
      <c r="F152" s="190" t="s">
        <v>163</v>
      </c>
      <c r="G152" s="191" t="s">
        <v>142</v>
      </c>
      <c r="H152" s="192">
        <v>193.155</v>
      </c>
      <c r="I152" s="193"/>
      <c r="J152" s="194">
        <f>ROUND(I152*H152,2)</f>
        <v>0</v>
      </c>
      <c r="K152" s="190" t="s">
        <v>143</v>
      </c>
      <c r="L152" s="40"/>
      <c r="M152" s="195" t="s">
        <v>19</v>
      </c>
      <c r="N152" s="196" t="s">
        <v>46</v>
      </c>
      <c r="O152" s="65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9" t="s">
        <v>144</v>
      </c>
      <c r="AT152" s="199" t="s">
        <v>139</v>
      </c>
      <c r="AU152" s="199" t="s">
        <v>85</v>
      </c>
      <c r="AY152" s="18" t="s">
        <v>137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8" t="s">
        <v>83</v>
      </c>
      <c r="BK152" s="200">
        <f>ROUND(I152*H152,2)</f>
        <v>0</v>
      </c>
      <c r="BL152" s="18" t="s">
        <v>144</v>
      </c>
      <c r="BM152" s="199" t="s">
        <v>207</v>
      </c>
    </row>
    <row r="153" spans="2:51" s="15" customFormat="1" ht="11.25">
      <c r="B153" s="224"/>
      <c r="C153" s="225"/>
      <c r="D153" s="203" t="s">
        <v>145</v>
      </c>
      <c r="E153" s="226" t="s">
        <v>19</v>
      </c>
      <c r="F153" s="227" t="s">
        <v>3892</v>
      </c>
      <c r="G153" s="225"/>
      <c r="H153" s="226" t="s">
        <v>19</v>
      </c>
      <c r="I153" s="228"/>
      <c r="J153" s="225"/>
      <c r="K153" s="225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145</v>
      </c>
      <c r="AU153" s="233" t="s">
        <v>85</v>
      </c>
      <c r="AV153" s="15" t="s">
        <v>83</v>
      </c>
      <c r="AW153" s="15" t="s">
        <v>35</v>
      </c>
      <c r="AX153" s="15" t="s">
        <v>75</v>
      </c>
      <c r="AY153" s="233" t="s">
        <v>137</v>
      </c>
    </row>
    <row r="154" spans="2:51" s="13" customFormat="1" ht="11.25">
      <c r="B154" s="201"/>
      <c r="C154" s="202"/>
      <c r="D154" s="203" t="s">
        <v>145</v>
      </c>
      <c r="E154" s="204" t="s">
        <v>19</v>
      </c>
      <c r="F154" s="205" t="s">
        <v>3893</v>
      </c>
      <c r="G154" s="202"/>
      <c r="H154" s="206">
        <v>193.155</v>
      </c>
      <c r="I154" s="207"/>
      <c r="J154" s="202"/>
      <c r="K154" s="202"/>
      <c r="L154" s="208"/>
      <c r="M154" s="209"/>
      <c r="N154" s="210"/>
      <c r="O154" s="210"/>
      <c r="P154" s="210"/>
      <c r="Q154" s="210"/>
      <c r="R154" s="210"/>
      <c r="S154" s="210"/>
      <c r="T154" s="211"/>
      <c r="AT154" s="212" t="s">
        <v>145</v>
      </c>
      <c r="AU154" s="212" t="s">
        <v>85</v>
      </c>
      <c r="AV154" s="13" t="s">
        <v>85</v>
      </c>
      <c r="AW154" s="13" t="s">
        <v>35</v>
      </c>
      <c r="AX154" s="13" t="s">
        <v>75</v>
      </c>
      <c r="AY154" s="212" t="s">
        <v>137</v>
      </c>
    </row>
    <row r="155" spans="2:51" s="14" customFormat="1" ht="11.25">
      <c r="B155" s="213"/>
      <c r="C155" s="214"/>
      <c r="D155" s="203" t="s">
        <v>145</v>
      </c>
      <c r="E155" s="215" t="s">
        <v>19</v>
      </c>
      <c r="F155" s="216" t="s">
        <v>147</v>
      </c>
      <c r="G155" s="214"/>
      <c r="H155" s="217">
        <v>193.155</v>
      </c>
      <c r="I155" s="218"/>
      <c r="J155" s="214"/>
      <c r="K155" s="214"/>
      <c r="L155" s="219"/>
      <c r="M155" s="220"/>
      <c r="N155" s="221"/>
      <c r="O155" s="221"/>
      <c r="P155" s="221"/>
      <c r="Q155" s="221"/>
      <c r="R155" s="221"/>
      <c r="S155" s="221"/>
      <c r="T155" s="222"/>
      <c r="AT155" s="223" t="s">
        <v>145</v>
      </c>
      <c r="AU155" s="223" t="s">
        <v>85</v>
      </c>
      <c r="AV155" s="14" t="s">
        <v>144</v>
      </c>
      <c r="AW155" s="14" t="s">
        <v>35</v>
      </c>
      <c r="AX155" s="14" t="s">
        <v>83</v>
      </c>
      <c r="AY155" s="223" t="s">
        <v>137</v>
      </c>
    </row>
    <row r="156" spans="1:65" s="2" customFormat="1" ht="33" customHeight="1">
      <c r="A156" s="35"/>
      <c r="B156" s="36"/>
      <c r="C156" s="188" t="s">
        <v>208</v>
      </c>
      <c r="D156" s="188" t="s">
        <v>139</v>
      </c>
      <c r="E156" s="189" t="s">
        <v>167</v>
      </c>
      <c r="F156" s="190" t="s">
        <v>168</v>
      </c>
      <c r="G156" s="191" t="s">
        <v>142</v>
      </c>
      <c r="H156" s="192">
        <v>193.155</v>
      </c>
      <c r="I156" s="193"/>
      <c r="J156" s="194">
        <f>ROUND(I156*H156,2)</f>
        <v>0</v>
      </c>
      <c r="K156" s="190" t="s">
        <v>143</v>
      </c>
      <c r="L156" s="40"/>
      <c r="M156" s="195" t="s">
        <v>19</v>
      </c>
      <c r="N156" s="196" t="s">
        <v>46</v>
      </c>
      <c r="O156" s="65"/>
      <c r="P156" s="197">
        <f>O156*H156</f>
        <v>0</v>
      </c>
      <c r="Q156" s="197">
        <v>0</v>
      </c>
      <c r="R156" s="197">
        <f>Q156*H156</f>
        <v>0</v>
      </c>
      <c r="S156" s="197">
        <v>0</v>
      </c>
      <c r="T156" s="198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9" t="s">
        <v>144</v>
      </c>
      <c r="AT156" s="199" t="s">
        <v>139</v>
      </c>
      <c r="AU156" s="199" t="s">
        <v>85</v>
      </c>
      <c r="AY156" s="18" t="s">
        <v>137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8" t="s">
        <v>83</v>
      </c>
      <c r="BK156" s="200">
        <f>ROUND(I156*H156,2)</f>
        <v>0</v>
      </c>
      <c r="BL156" s="18" t="s">
        <v>144</v>
      </c>
      <c r="BM156" s="199" t="s">
        <v>209</v>
      </c>
    </row>
    <row r="157" spans="1:65" s="2" customFormat="1" ht="21.75" customHeight="1">
      <c r="A157" s="35"/>
      <c r="B157" s="36"/>
      <c r="C157" s="188" t="s">
        <v>182</v>
      </c>
      <c r="D157" s="188" t="s">
        <v>139</v>
      </c>
      <c r="E157" s="189" t="s">
        <v>409</v>
      </c>
      <c r="F157" s="190" t="s">
        <v>410</v>
      </c>
      <c r="G157" s="191" t="s">
        <v>142</v>
      </c>
      <c r="H157" s="192">
        <v>194.494</v>
      </c>
      <c r="I157" s="193"/>
      <c r="J157" s="194">
        <f>ROUND(I157*H157,2)</f>
        <v>0</v>
      </c>
      <c r="K157" s="190" t="s">
        <v>143</v>
      </c>
      <c r="L157" s="40"/>
      <c r="M157" s="195" t="s">
        <v>19</v>
      </c>
      <c r="N157" s="196" t="s">
        <v>46</v>
      </c>
      <c r="O157" s="65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9" t="s">
        <v>144</v>
      </c>
      <c r="AT157" s="199" t="s">
        <v>139</v>
      </c>
      <c r="AU157" s="199" t="s">
        <v>85</v>
      </c>
      <c r="AY157" s="18" t="s">
        <v>137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8" t="s">
        <v>83</v>
      </c>
      <c r="BK157" s="200">
        <f>ROUND(I157*H157,2)</f>
        <v>0</v>
      </c>
      <c r="BL157" s="18" t="s">
        <v>144</v>
      </c>
      <c r="BM157" s="199" t="s">
        <v>210</v>
      </c>
    </row>
    <row r="158" spans="2:51" s="15" customFormat="1" ht="11.25">
      <c r="B158" s="224"/>
      <c r="C158" s="225"/>
      <c r="D158" s="203" t="s">
        <v>145</v>
      </c>
      <c r="E158" s="226" t="s">
        <v>19</v>
      </c>
      <c r="F158" s="227" t="s">
        <v>3894</v>
      </c>
      <c r="G158" s="225"/>
      <c r="H158" s="226" t="s">
        <v>19</v>
      </c>
      <c r="I158" s="228"/>
      <c r="J158" s="225"/>
      <c r="K158" s="225"/>
      <c r="L158" s="229"/>
      <c r="M158" s="230"/>
      <c r="N158" s="231"/>
      <c r="O158" s="231"/>
      <c r="P158" s="231"/>
      <c r="Q158" s="231"/>
      <c r="R158" s="231"/>
      <c r="S158" s="231"/>
      <c r="T158" s="232"/>
      <c r="AT158" s="233" t="s">
        <v>145</v>
      </c>
      <c r="AU158" s="233" t="s">
        <v>85</v>
      </c>
      <c r="AV158" s="15" t="s">
        <v>83</v>
      </c>
      <c r="AW158" s="15" t="s">
        <v>35</v>
      </c>
      <c r="AX158" s="15" t="s">
        <v>75</v>
      </c>
      <c r="AY158" s="233" t="s">
        <v>137</v>
      </c>
    </row>
    <row r="159" spans="2:51" s="13" customFormat="1" ht="11.25">
      <c r="B159" s="201"/>
      <c r="C159" s="202"/>
      <c r="D159" s="203" t="s">
        <v>145</v>
      </c>
      <c r="E159" s="204" t="s">
        <v>19</v>
      </c>
      <c r="F159" s="205" t="s">
        <v>3895</v>
      </c>
      <c r="G159" s="202"/>
      <c r="H159" s="206">
        <v>194.494</v>
      </c>
      <c r="I159" s="207"/>
      <c r="J159" s="202"/>
      <c r="K159" s="202"/>
      <c r="L159" s="208"/>
      <c r="M159" s="209"/>
      <c r="N159" s="210"/>
      <c r="O159" s="210"/>
      <c r="P159" s="210"/>
      <c r="Q159" s="210"/>
      <c r="R159" s="210"/>
      <c r="S159" s="210"/>
      <c r="T159" s="211"/>
      <c r="AT159" s="212" t="s">
        <v>145</v>
      </c>
      <c r="AU159" s="212" t="s">
        <v>85</v>
      </c>
      <c r="AV159" s="13" t="s">
        <v>85</v>
      </c>
      <c r="AW159" s="13" t="s">
        <v>35</v>
      </c>
      <c r="AX159" s="13" t="s">
        <v>75</v>
      </c>
      <c r="AY159" s="212" t="s">
        <v>137</v>
      </c>
    </row>
    <row r="160" spans="2:51" s="14" customFormat="1" ht="11.25">
      <c r="B160" s="213"/>
      <c r="C160" s="214"/>
      <c r="D160" s="203" t="s">
        <v>145</v>
      </c>
      <c r="E160" s="215" t="s">
        <v>19</v>
      </c>
      <c r="F160" s="216" t="s">
        <v>147</v>
      </c>
      <c r="G160" s="214"/>
      <c r="H160" s="217">
        <v>194.494</v>
      </c>
      <c r="I160" s="218"/>
      <c r="J160" s="214"/>
      <c r="K160" s="214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145</v>
      </c>
      <c r="AU160" s="223" t="s">
        <v>85</v>
      </c>
      <c r="AV160" s="14" t="s">
        <v>144</v>
      </c>
      <c r="AW160" s="14" t="s">
        <v>35</v>
      </c>
      <c r="AX160" s="14" t="s">
        <v>83</v>
      </c>
      <c r="AY160" s="223" t="s">
        <v>137</v>
      </c>
    </row>
    <row r="161" spans="1:65" s="2" customFormat="1" ht="16.5" customHeight="1">
      <c r="A161" s="35"/>
      <c r="B161" s="36"/>
      <c r="C161" s="188" t="s">
        <v>213</v>
      </c>
      <c r="D161" s="188" t="s">
        <v>139</v>
      </c>
      <c r="E161" s="189" t="s">
        <v>171</v>
      </c>
      <c r="F161" s="190" t="s">
        <v>172</v>
      </c>
      <c r="G161" s="191" t="s">
        <v>142</v>
      </c>
      <c r="H161" s="192">
        <v>194.494</v>
      </c>
      <c r="I161" s="193"/>
      <c r="J161" s="194">
        <f>ROUND(I161*H161,2)</f>
        <v>0</v>
      </c>
      <c r="K161" s="190" t="s">
        <v>143</v>
      </c>
      <c r="L161" s="40"/>
      <c r="M161" s="195" t="s">
        <v>19</v>
      </c>
      <c r="N161" s="196" t="s">
        <v>46</v>
      </c>
      <c r="O161" s="65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9" t="s">
        <v>144</v>
      </c>
      <c r="AT161" s="199" t="s">
        <v>139</v>
      </c>
      <c r="AU161" s="199" t="s">
        <v>85</v>
      </c>
      <c r="AY161" s="18" t="s">
        <v>137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8" t="s">
        <v>83</v>
      </c>
      <c r="BK161" s="200">
        <f>ROUND(I161*H161,2)</f>
        <v>0</v>
      </c>
      <c r="BL161" s="18" t="s">
        <v>144</v>
      </c>
      <c r="BM161" s="199" t="s">
        <v>217</v>
      </c>
    </row>
    <row r="162" spans="1:65" s="2" customFormat="1" ht="21.75" customHeight="1">
      <c r="A162" s="35"/>
      <c r="B162" s="36"/>
      <c r="C162" s="188" t="s">
        <v>186</v>
      </c>
      <c r="D162" s="188" t="s">
        <v>139</v>
      </c>
      <c r="E162" s="189" t="s">
        <v>175</v>
      </c>
      <c r="F162" s="190" t="s">
        <v>176</v>
      </c>
      <c r="G162" s="191" t="s">
        <v>177</v>
      </c>
      <c r="H162" s="192">
        <v>350.089</v>
      </c>
      <c r="I162" s="193"/>
      <c r="J162" s="194">
        <f>ROUND(I162*H162,2)</f>
        <v>0</v>
      </c>
      <c r="K162" s="190" t="s">
        <v>143</v>
      </c>
      <c r="L162" s="40"/>
      <c r="M162" s="195" t="s">
        <v>19</v>
      </c>
      <c r="N162" s="196" t="s">
        <v>46</v>
      </c>
      <c r="O162" s="65"/>
      <c r="P162" s="197">
        <f>O162*H162</f>
        <v>0</v>
      </c>
      <c r="Q162" s="197">
        <v>0</v>
      </c>
      <c r="R162" s="197">
        <f>Q162*H162</f>
        <v>0</v>
      </c>
      <c r="S162" s="197">
        <v>0</v>
      </c>
      <c r="T162" s="198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9" t="s">
        <v>144</v>
      </c>
      <c r="AT162" s="199" t="s">
        <v>139</v>
      </c>
      <c r="AU162" s="199" t="s">
        <v>85</v>
      </c>
      <c r="AY162" s="18" t="s">
        <v>137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8" t="s">
        <v>83</v>
      </c>
      <c r="BK162" s="200">
        <f>ROUND(I162*H162,2)</f>
        <v>0</v>
      </c>
      <c r="BL162" s="18" t="s">
        <v>144</v>
      </c>
      <c r="BM162" s="199" t="s">
        <v>221</v>
      </c>
    </row>
    <row r="163" spans="2:51" s="13" customFormat="1" ht="11.25">
      <c r="B163" s="201"/>
      <c r="C163" s="202"/>
      <c r="D163" s="203" t="s">
        <v>145</v>
      </c>
      <c r="E163" s="204" t="s">
        <v>19</v>
      </c>
      <c r="F163" s="205" t="s">
        <v>3896</v>
      </c>
      <c r="G163" s="202"/>
      <c r="H163" s="206">
        <v>350.089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145</v>
      </c>
      <c r="AU163" s="212" t="s">
        <v>85</v>
      </c>
      <c r="AV163" s="13" t="s">
        <v>85</v>
      </c>
      <c r="AW163" s="13" t="s">
        <v>35</v>
      </c>
      <c r="AX163" s="13" t="s">
        <v>75</v>
      </c>
      <c r="AY163" s="212" t="s">
        <v>137</v>
      </c>
    </row>
    <row r="164" spans="2:51" s="14" customFormat="1" ht="11.25">
      <c r="B164" s="213"/>
      <c r="C164" s="214"/>
      <c r="D164" s="203" t="s">
        <v>145</v>
      </c>
      <c r="E164" s="215" t="s">
        <v>19</v>
      </c>
      <c r="F164" s="216" t="s">
        <v>147</v>
      </c>
      <c r="G164" s="214"/>
      <c r="H164" s="217">
        <v>350.089</v>
      </c>
      <c r="I164" s="218"/>
      <c r="J164" s="214"/>
      <c r="K164" s="214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145</v>
      </c>
      <c r="AU164" s="223" t="s">
        <v>85</v>
      </c>
      <c r="AV164" s="14" t="s">
        <v>144</v>
      </c>
      <c r="AW164" s="14" t="s">
        <v>35</v>
      </c>
      <c r="AX164" s="14" t="s">
        <v>83</v>
      </c>
      <c r="AY164" s="223" t="s">
        <v>137</v>
      </c>
    </row>
    <row r="165" spans="1:65" s="2" customFormat="1" ht="21.75" customHeight="1">
      <c r="A165" s="35"/>
      <c r="B165" s="36"/>
      <c r="C165" s="188" t="s">
        <v>7</v>
      </c>
      <c r="D165" s="188" t="s">
        <v>139</v>
      </c>
      <c r="E165" s="189" t="s">
        <v>1200</v>
      </c>
      <c r="F165" s="190" t="s">
        <v>1201</v>
      </c>
      <c r="G165" s="191" t="s">
        <v>142</v>
      </c>
      <c r="H165" s="192">
        <v>194.494</v>
      </c>
      <c r="I165" s="193"/>
      <c r="J165" s="194">
        <f>ROUND(I165*H165,2)</f>
        <v>0</v>
      </c>
      <c r="K165" s="190" t="s">
        <v>143</v>
      </c>
      <c r="L165" s="40"/>
      <c r="M165" s="195" t="s">
        <v>19</v>
      </c>
      <c r="N165" s="196" t="s">
        <v>46</v>
      </c>
      <c r="O165" s="65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9" t="s">
        <v>144</v>
      </c>
      <c r="AT165" s="199" t="s">
        <v>139</v>
      </c>
      <c r="AU165" s="199" t="s">
        <v>85</v>
      </c>
      <c r="AY165" s="18" t="s">
        <v>137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8" t="s">
        <v>83</v>
      </c>
      <c r="BK165" s="200">
        <f>ROUND(I165*H165,2)</f>
        <v>0</v>
      </c>
      <c r="BL165" s="18" t="s">
        <v>144</v>
      </c>
      <c r="BM165" s="199" t="s">
        <v>225</v>
      </c>
    </row>
    <row r="166" spans="2:51" s="15" customFormat="1" ht="11.25">
      <c r="B166" s="224"/>
      <c r="C166" s="225"/>
      <c r="D166" s="203" t="s">
        <v>145</v>
      </c>
      <c r="E166" s="226" t="s">
        <v>19</v>
      </c>
      <c r="F166" s="227" t="s">
        <v>3897</v>
      </c>
      <c r="G166" s="225"/>
      <c r="H166" s="226" t="s">
        <v>19</v>
      </c>
      <c r="I166" s="228"/>
      <c r="J166" s="225"/>
      <c r="K166" s="225"/>
      <c r="L166" s="229"/>
      <c r="M166" s="230"/>
      <c r="N166" s="231"/>
      <c r="O166" s="231"/>
      <c r="P166" s="231"/>
      <c r="Q166" s="231"/>
      <c r="R166" s="231"/>
      <c r="S166" s="231"/>
      <c r="T166" s="232"/>
      <c r="AT166" s="233" t="s">
        <v>145</v>
      </c>
      <c r="AU166" s="233" t="s">
        <v>85</v>
      </c>
      <c r="AV166" s="15" t="s">
        <v>83</v>
      </c>
      <c r="AW166" s="15" t="s">
        <v>35</v>
      </c>
      <c r="AX166" s="15" t="s">
        <v>75</v>
      </c>
      <c r="AY166" s="233" t="s">
        <v>137</v>
      </c>
    </row>
    <row r="167" spans="2:51" s="13" customFormat="1" ht="11.25">
      <c r="B167" s="201"/>
      <c r="C167" s="202"/>
      <c r="D167" s="203" t="s">
        <v>145</v>
      </c>
      <c r="E167" s="204" t="s">
        <v>19</v>
      </c>
      <c r="F167" s="205" t="s">
        <v>3898</v>
      </c>
      <c r="G167" s="202"/>
      <c r="H167" s="206">
        <v>78.078</v>
      </c>
      <c r="I167" s="207"/>
      <c r="J167" s="202"/>
      <c r="K167" s="202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145</v>
      </c>
      <c r="AU167" s="212" t="s">
        <v>85</v>
      </c>
      <c r="AV167" s="13" t="s">
        <v>85</v>
      </c>
      <c r="AW167" s="13" t="s">
        <v>35</v>
      </c>
      <c r="AX167" s="13" t="s">
        <v>75</v>
      </c>
      <c r="AY167" s="212" t="s">
        <v>137</v>
      </c>
    </row>
    <row r="168" spans="2:51" s="15" customFormat="1" ht="11.25">
      <c r="B168" s="224"/>
      <c r="C168" s="225"/>
      <c r="D168" s="203" t="s">
        <v>145</v>
      </c>
      <c r="E168" s="226" t="s">
        <v>19</v>
      </c>
      <c r="F168" s="227" t="s">
        <v>3899</v>
      </c>
      <c r="G168" s="225"/>
      <c r="H168" s="226" t="s">
        <v>19</v>
      </c>
      <c r="I168" s="228"/>
      <c r="J168" s="225"/>
      <c r="K168" s="225"/>
      <c r="L168" s="229"/>
      <c r="M168" s="230"/>
      <c r="N168" s="231"/>
      <c r="O168" s="231"/>
      <c r="P168" s="231"/>
      <c r="Q168" s="231"/>
      <c r="R168" s="231"/>
      <c r="S168" s="231"/>
      <c r="T168" s="232"/>
      <c r="AT168" s="233" t="s">
        <v>145</v>
      </c>
      <c r="AU168" s="233" t="s">
        <v>85</v>
      </c>
      <c r="AV168" s="15" t="s">
        <v>83</v>
      </c>
      <c r="AW168" s="15" t="s">
        <v>35</v>
      </c>
      <c r="AX168" s="15" t="s">
        <v>75</v>
      </c>
      <c r="AY168" s="233" t="s">
        <v>137</v>
      </c>
    </row>
    <row r="169" spans="2:51" s="13" customFormat="1" ht="11.25">
      <c r="B169" s="201"/>
      <c r="C169" s="202"/>
      <c r="D169" s="203" t="s">
        <v>145</v>
      </c>
      <c r="E169" s="204" t="s">
        <v>19</v>
      </c>
      <c r="F169" s="205" t="s">
        <v>3900</v>
      </c>
      <c r="G169" s="202"/>
      <c r="H169" s="206">
        <v>112.965</v>
      </c>
      <c r="I169" s="207"/>
      <c r="J169" s="202"/>
      <c r="K169" s="202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145</v>
      </c>
      <c r="AU169" s="212" t="s">
        <v>85</v>
      </c>
      <c r="AV169" s="13" t="s">
        <v>85</v>
      </c>
      <c r="AW169" s="13" t="s">
        <v>35</v>
      </c>
      <c r="AX169" s="13" t="s">
        <v>75</v>
      </c>
      <c r="AY169" s="212" t="s">
        <v>137</v>
      </c>
    </row>
    <row r="170" spans="2:51" s="15" customFormat="1" ht="11.25">
      <c r="B170" s="224"/>
      <c r="C170" s="225"/>
      <c r="D170" s="203" t="s">
        <v>145</v>
      </c>
      <c r="E170" s="226" t="s">
        <v>19</v>
      </c>
      <c r="F170" s="227" t="s">
        <v>3901</v>
      </c>
      <c r="G170" s="225"/>
      <c r="H170" s="226" t="s">
        <v>19</v>
      </c>
      <c r="I170" s="228"/>
      <c r="J170" s="225"/>
      <c r="K170" s="225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145</v>
      </c>
      <c r="AU170" s="233" t="s">
        <v>85</v>
      </c>
      <c r="AV170" s="15" t="s">
        <v>83</v>
      </c>
      <c r="AW170" s="15" t="s">
        <v>35</v>
      </c>
      <c r="AX170" s="15" t="s">
        <v>75</v>
      </c>
      <c r="AY170" s="233" t="s">
        <v>137</v>
      </c>
    </row>
    <row r="171" spans="2:51" s="13" customFormat="1" ht="11.25">
      <c r="B171" s="201"/>
      <c r="C171" s="202"/>
      <c r="D171" s="203" t="s">
        <v>145</v>
      </c>
      <c r="E171" s="204" t="s">
        <v>19</v>
      </c>
      <c r="F171" s="205" t="s">
        <v>3902</v>
      </c>
      <c r="G171" s="202"/>
      <c r="H171" s="206">
        <v>1.488</v>
      </c>
      <c r="I171" s="207"/>
      <c r="J171" s="202"/>
      <c r="K171" s="202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145</v>
      </c>
      <c r="AU171" s="212" t="s">
        <v>85</v>
      </c>
      <c r="AV171" s="13" t="s">
        <v>85</v>
      </c>
      <c r="AW171" s="13" t="s">
        <v>35</v>
      </c>
      <c r="AX171" s="13" t="s">
        <v>75</v>
      </c>
      <c r="AY171" s="212" t="s">
        <v>137</v>
      </c>
    </row>
    <row r="172" spans="2:51" s="13" customFormat="1" ht="11.25">
      <c r="B172" s="201"/>
      <c r="C172" s="202"/>
      <c r="D172" s="203" t="s">
        <v>145</v>
      </c>
      <c r="E172" s="204" t="s">
        <v>19</v>
      </c>
      <c r="F172" s="205" t="s">
        <v>3903</v>
      </c>
      <c r="G172" s="202"/>
      <c r="H172" s="206">
        <v>1.963</v>
      </c>
      <c r="I172" s="207"/>
      <c r="J172" s="202"/>
      <c r="K172" s="202"/>
      <c r="L172" s="208"/>
      <c r="M172" s="209"/>
      <c r="N172" s="210"/>
      <c r="O172" s="210"/>
      <c r="P172" s="210"/>
      <c r="Q172" s="210"/>
      <c r="R172" s="210"/>
      <c r="S172" s="210"/>
      <c r="T172" s="211"/>
      <c r="AT172" s="212" t="s">
        <v>145</v>
      </c>
      <c r="AU172" s="212" t="s">
        <v>85</v>
      </c>
      <c r="AV172" s="13" t="s">
        <v>85</v>
      </c>
      <c r="AW172" s="13" t="s">
        <v>35</v>
      </c>
      <c r="AX172" s="13" t="s">
        <v>75</v>
      </c>
      <c r="AY172" s="212" t="s">
        <v>137</v>
      </c>
    </row>
    <row r="173" spans="2:51" s="14" customFormat="1" ht="11.25">
      <c r="B173" s="213"/>
      <c r="C173" s="214"/>
      <c r="D173" s="203" t="s">
        <v>145</v>
      </c>
      <c r="E173" s="215" t="s">
        <v>19</v>
      </c>
      <c r="F173" s="216" t="s">
        <v>147</v>
      </c>
      <c r="G173" s="214"/>
      <c r="H173" s="217">
        <v>194.494</v>
      </c>
      <c r="I173" s="218"/>
      <c r="J173" s="214"/>
      <c r="K173" s="214"/>
      <c r="L173" s="219"/>
      <c r="M173" s="220"/>
      <c r="N173" s="221"/>
      <c r="O173" s="221"/>
      <c r="P173" s="221"/>
      <c r="Q173" s="221"/>
      <c r="R173" s="221"/>
      <c r="S173" s="221"/>
      <c r="T173" s="222"/>
      <c r="AT173" s="223" t="s">
        <v>145</v>
      </c>
      <c r="AU173" s="223" t="s">
        <v>85</v>
      </c>
      <c r="AV173" s="14" t="s">
        <v>144</v>
      </c>
      <c r="AW173" s="14" t="s">
        <v>35</v>
      </c>
      <c r="AX173" s="14" t="s">
        <v>83</v>
      </c>
      <c r="AY173" s="223" t="s">
        <v>137</v>
      </c>
    </row>
    <row r="174" spans="2:63" s="12" customFormat="1" ht="22.9" customHeight="1">
      <c r="B174" s="172"/>
      <c r="C174" s="173"/>
      <c r="D174" s="174" t="s">
        <v>74</v>
      </c>
      <c r="E174" s="186" t="s">
        <v>144</v>
      </c>
      <c r="F174" s="186" t="s">
        <v>3904</v>
      </c>
      <c r="G174" s="173"/>
      <c r="H174" s="173"/>
      <c r="I174" s="176"/>
      <c r="J174" s="187">
        <f>BK174</f>
        <v>0</v>
      </c>
      <c r="K174" s="173"/>
      <c r="L174" s="178"/>
      <c r="M174" s="179"/>
      <c r="N174" s="180"/>
      <c r="O174" s="180"/>
      <c r="P174" s="181">
        <f>SUM(P175:P209)</f>
        <v>0</v>
      </c>
      <c r="Q174" s="180"/>
      <c r="R174" s="181">
        <f>SUM(R175:R209)</f>
        <v>0</v>
      </c>
      <c r="S174" s="180"/>
      <c r="T174" s="182">
        <f>SUM(T175:T209)</f>
        <v>0</v>
      </c>
      <c r="AR174" s="183" t="s">
        <v>83</v>
      </c>
      <c r="AT174" s="184" t="s">
        <v>74</v>
      </c>
      <c r="AU174" s="184" t="s">
        <v>83</v>
      </c>
      <c r="AY174" s="183" t="s">
        <v>137</v>
      </c>
      <c r="BK174" s="185">
        <f>SUM(BK175:BK209)</f>
        <v>0</v>
      </c>
    </row>
    <row r="175" spans="1:65" s="2" customFormat="1" ht="21.75" customHeight="1">
      <c r="A175" s="35"/>
      <c r="B175" s="36"/>
      <c r="C175" s="188" t="s">
        <v>193</v>
      </c>
      <c r="D175" s="188" t="s">
        <v>139</v>
      </c>
      <c r="E175" s="189" t="s">
        <v>1542</v>
      </c>
      <c r="F175" s="190" t="s">
        <v>1543</v>
      </c>
      <c r="G175" s="191" t="s">
        <v>142</v>
      </c>
      <c r="H175" s="192">
        <v>76</v>
      </c>
      <c r="I175" s="193"/>
      <c r="J175" s="194">
        <f>ROUND(I175*H175,2)</f>
        <v>0</v>
      </c>
      <c r="K175" s="190" t="s">
        <v>143</v>
      </c>
      <c r="L175" s="40"/>
      <c r="M175" s="195" t="s">
        <v>19</v>
      </c>
      <c r="N175" s="196" t="s">
        <v>46</v>
      </c>
      <c r="O175" s="65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9" t="s">
        <v>144</v>
      </c>
      <c r="AT175" s="199" t="s">
        <v>139</v>
      </c>
      <c r="AU175" s="199" t="s">
        <v>85</v>
      </c>
      <c r="AY175" s="18" t="s">
        <v>137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8" t="s">
        <v>83</v>
      </c>
      <c r="BK175" s="200">
        <f>ROUND(I175*H175,2)</f>
        <v>0</v>
      </c>
      <c r="BL175" s="18" t="s">
        <v>144</v>
      </c>
      <c r="BM175" s="199" t="s">
        <v>229</v>
      </c>
    </row>
    <row r="176" spans="2:51" s="15" customFormat="1" ht="11.25">
      <c r="B176" s="224"/>
      <c r="C176" s="225"/>
      <c r="D176" s="203" t="s">
        <v>145</v>
      </c>
      <c r="E176" s="226" t="s">
        <v>19</v>
      </c>
      <c r="F176" s="227" t="s">
        <v>3905</v>
      </c>
      <c r="G176" s="225"/>
      <c r="H176" s="226" t="s">
        <v>19</v>
      </c>
      <c r="I176" s="228"/>
      <c r="J176" s="225"/>
      <c r="K176" s="225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145</v>
      </c>
      <c r="AU176" s="233" t="s">
        <v>85</v>
      </c>
      <c r="AV176" s="15" t="s">
        <v>83</v>
      </c>
      <c r="AW176" s="15" t="s">
        <v>35</v>
      </c>
      <c r="AX176" s="15" t="s">
        <v>75</v>
      </c>
      <c r="AY176" s="233" t="s">
        <v>137</v>
      </c>
    </row>
    <row r="177" spans="2:51" s="13" customFormat="1" ht="11.25">
      <c r="B177" s="201"/>
      <c r="C177" s="202"/>
      <c r="D177" s="203" t="s">
        <v>145</v>
      </c>
      <c r="E177" s="204" t="s">
        <v>19</v>
      </c>
      <c r="F177" s="205" t="s">
        <v>3906</v>
      </c>
      <c r="G177" s="202"/>
      <c r="H177" s="206">
        <v>34.46</v>
      </c>
      <c r="I177" s="207"/>
      <c r="J177" s="202"/>
      <c r="K177" s="202"/>
      <c r="L177" s="208"/>
      <c r="M177" s="209"/>
      <c r="N177" s="210"/>
      <c r="O177" s="210"/>
      <c r="P177" s="210"/>
      <c r="Q177" s="210"/>
      <c r="R177" s="210"/>
      <c r="S177" s="210"/>
      <c r="T177" s="211"/>
      <c r="AT177" s="212" t="s">
        <v>145</v>
      </c>
      <c r="AU177" s="212" t="s">
        <v>85</v>
      </c>
      <c r="AV177" s="13" t="s">
        <v>85</v>
      </c>
      <c r="AW177" s="13" t="s">
        <v>35</v>
      </c>
      <c r="AX177" s="13" t="s">
        <v>75</v>
      </c>
      <c r="AY177" s="212" t="s">
        <v>137</v>
      </c>
    </row>
    <row r="178" spans="2:51" s="13" customFormat="1" ht="11.25">
      <c r="B178" s="201"/>
      <c r="C178" s="202"/>
      <c r="D178" s="203" t="s">
        <v>145</v>
      </c>
      <c r="E178" s="204" t="s">
        <v>19</v>
      </c>
      <c r="F178" s="205" t="s">
        <v>3907</v>
      </c>
      <c r="G178" s="202"/>
      <c r="H178" s="206">
        <v>41.54</v>
      </c>
      <c r="I178" s="207"/>
      <c r="J178" s="202"/>
      <c r="K178" s="202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145</v>
      </c>
      <c r="AU178" s="212" t="s">
        <v>85</v>
      </c>
      <c r="AV178" s="13" t="s">
        <v>85</v>
      </c>
      <c r="AW178" s="13" t="s">
        <v>35</v>
      </c>
      <c r="AX178" s="13" t="s">
        <v>75</v>
      </c>
      <c r="AY178" s="212" t="s">
        <v>137</v>
      </c>
    </row>
    <row r="179" spans="2:51" s="14" customFormat="1" ht="11.25">
      <c r="B179" s="213"/>
      <c r="C179" s="214"/>
      <c r="D179" s="203" t="s">
        <v>145</v>
      </c>
      <c r="E179" s="215" t="s">
        <v>19</v>
      </c>
      <c r="F179" s="216" t="s">
        <v>147</v>
      </c>
      <c r="G179" s="214"/>
      <c r="H179" s="217">
        <v>76</v>
      </c>
      <c r="I179" s="218"/>
      <c r="J179" s="214"/>
      <c r="K179" s="214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145</v>
      </c>
      <c r="AU179" s="223" t="s">
        <v>85</v>
      </c>
      <c r="AV179" s="14" t="s">
        <v>144</v>
      </c>
      <c r="AW179" s="14" t="s">
        <v>35</v>
      </c>
      <c r="AX179" s="14" t="s">
        <v>83</v>
      </c>
      <c r="AY179" s="223" t="s">
        <v>137</v>
      </c>
    </row>
    <row r="180" spans="1:65" s="2" customFormat="1" ht="16.5" customHeight="1">
      <c r="A180" s="35"/>
      <c r="B180" s="36"/>
      <c r="C180" s="234" t="s">
        <v>231</v>
      </c>
      <c r="D180" s="234" t="s">
        <v>218</v>
      </c>
      <c r="E180" s="235" t="s">
        <v>3908</v>
      </c>
      <c r="F180" s="236" t="s">
        <v>3909</v>
      </c>
      <c r="G180" s="237" t="s">
        <v>177</v>
      </c>
      <c r="H180" s="238">
        <v>152</v>
      </c>
      <c r="I180" s="239"/>
      <c r="J180" s="240">
        <f>ROUND(I180*H180,2)</f>
        <v>0</v>
      </c>
      <c r="K180" s="236" t="s">
        <v>143</v>
      </c>
      <c r="L180" s="241"/>
      <c r="M180" s="242" t="s">
        <v>19</v>
      </c>
      <c r="N180" s="243" t="s">
        <v>46</v>
      </c>
      <c r="O180" s="65"/>
      <c r="P180" s="197">
        <f>O180*H180</f>
        <v>0</v>
      </c>
      <c r="Q180" s="197">
        <v>0</v>
      </c>
      <c r="R180" s="197">
        <f>Q180*H180</f>
        <v>0</v>
      </c>
      <c r="S180" s="197">
        <v>0</v>
      </c>
      <c r="T180" s="198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9" t="s">
        <v>158</v>
      </c>
      <c r="AT180" s="199" t="s">
        <v>218</v>
      </c>
      <c r="AU180" s="199" t="s">
        <v>85</v>
      </c>
      <c r="AY180" s="18" t="s">
        <v>137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8" t="s">
        <v>83</v>
      </c>
      <c r="BK180" s="200">
        <f>ROUND(I180*H180,2)</f>
        <v>0</v>
      </c>
      <c r="BL180" s="18" t="s">
        <v>144</v>
      </c>
      <c r="BM180" s="199" t="s">
        <v>234</v>
      </c>
    </row>
    <row r="181" spans="2:51" s="13" customFormat="1" ht="11.25">
      <c r="B181" s="201"/>
      <c r="C181" s="202"/>
      <c r="D181" s="203" t="s">
        <v>145</v>
      </c>
      <c r="E181" s="204" t="s">
        <v>19</v>
      </c>
      <c r="F181" s="205" t="s">
        <v>3910</v>
      </c>
      <c r="G181" s="202"/>
      <c r="H181" s="206">
        <v>152</v>
      </c>
      <c r="I181" s="207"/>
      <c r="J181" s="202"/>
      <c r="K181" s="202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145</v>
      </c>
      <c r="AU181" s="212" t="s">
        <v>85</v>
      </c>
      <c r="AV181" s="13" t="s">
        <v>85</v>
      </c>
      <c r="AW181" s="13" t="s">
        <v>35</v>
      </c>
      <c r="AX181" s="13" t="s">
        <v>75</v>
      </c>
      <c r="AY181" s="212" t="s">
        <v>137</v>
      </c>
    </row>
    <row r="182" spans="2:51" s="14" customFormat="1" ht="11.25">
      <c r="B182" s="213"/>
      <c r="C182" s="214"/>
      <c r="D182" s="203" t="s">
        <v>145</v>
      </c>
      <c r="E182" s="215" t="s">
        <v>19</v>
      </c>
      <c r="F182" s="216" t="s">
        <v>147</v>
      </c>
      <c r="G182" s="214"/>
      <c r="H182" s="217">
        <v>152</v>
      </c>
      <c r="I182" s="218"/>
      <c r="J182" s="214"/>
      <c r="K182" s="214"/>
      <c r="L182" s="219"/>
      <c r="M182" s="220"/>
      <c r="N182" s="221"/>
      <c r="O182" s="221"/>
      <c r="P182" s="221"/>
      <c r="Q182" s="221"/>
      <c r="R182" s="221"/>
      <c r="S182" s="221"/>
      <c r="T182" s="222"/>
      <c r="AT182" s="223" t="s">
        <v>145</v>
      </c>
      <c r="AU182" s="223" t="s">
        <v>85</v>
      </c>
      <c r="AV182" s="14" t="s">
        <v>144</v>
      </c>
      <c r="AW182" s="14" t="s">
        <v>35</v>
      </c>
      <c r="AX182" s="14" t="s">
        <v>83</v>
      </c>
      <c r="AY182" s="223" t="s">
        <v>137</v>
      </c>
    </row>
    <row r="183" spans="1:65" s="2" customFormat="1" ht="16.5" customHeight="1">
      <c r="A183" s="35"/>
      <c r="B183" s="36"/>
      <c r="C183" s="188" t="s">
        <v>197</v>
      </c>
      <c r="D183" s="188" t="s">
        <v>139</v>
      </c>
      <c r="E183" s="189" t="s">
        <v>3911</v>
      </c>
      <c r="F183" s="190" t="s">
        <v>3912</v>
      </c>
      <c r="G183" s="191" t="s">
        <v>142</v>
      </c>
      <c r="H183" s="192">
        <v>11.2</v>
      </c>
      <c r="I183" s="193"/>
      <c r="J183" s="194">
        <f>ROUND(I183*H183,2)</f>
        <v>0</v>
      </c>
      <c r="K183" s="190" t="s">
        <v>143</v>
      </c>
      <c r="L183" s="40"/>
      <c r="M183" s="195" t="s">
        <v>19</v>
      </c>
      <c r="N183" s="196" t="s">
        <v>46</v>
      </c>
      <c r="O183" s="65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9" t="s">
        <v>144</v>
      </c>
      <c r="AT183" s="199" t="s">
        <v>139</v>
      </c>
      <c r="AU183" s="199" t="s">
        <v>85</v>
      </c>
      <c r="AY183" s="18" t="s">
        <v>137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8" t="s">
        <v>83</v>
      </c>
      <c r="BK183" s="200">
        <f>ROUND(I183*H183,2)</f>
        <v>0</v>
      </c>
      <c r="BL183" s="18" t="s">
        <v>144</v>
      </c>
      <c r="BM183" s="199" t="s">
        <v>238</v>
      </c>
    </row>
    <row r="184" spans="2:51" s="15" customFormat="1" ht="11.25">
      <c r="B184" s="224"/>
      <c r="C184" s="225"/>
      <c r="D184" s="203" t="s">
        <v>145</v>
      </c>
      <c r="E184" s="226" t="s">
        <v>19</v>
      </c>
      <c r="F184" s="227" t="s">
        <v>3913</v>
      </c>
      <c r="G184" s="225"/>
      <c r="H184" s="226" t="s">
        <v>19</v>
      </c>
      <c r="I184" s="228"/>
      <c r="J184" s="225"/>
      <c r="K184" s="225"/>
      <c r="L184" s="229"/>
      <c r="M184" s="230"/>
      <c r="N184" s="231"/>
      <c r="O184" s="231"/>
      <c r="P184" s="231"/>
      <c r="Q184" s="231"/>
      <c r="R184" s="231"/>
      <c r="S184" s="231"/>
      <c r="T184" s="232"/>
      <c r="AT184" s="233" t="s">
        <v>145</v>
      </c>
      <c r="AU184" s="233" t="s">
        <v>85</v>
      </c>
      <c r="AV184" s="15" t="s">
        <v>83</v>
      </c>
      <c r="AW184" s="15" t="s">
        <v>35</v>
      </c>
      <c r="AX184" s="15" t="s">
        <v>75</v>
      </c>
      <c r="AY184" s="233" t="s">
        <v>137</v>
      </c>
    </row>
    <row r="185" spans="2:51" s="13" customFormat="1" ht="11.25">
      <c r="B185" s="201"/>
      <c r="C185" s="202"/>
      <c r="D185" s="203" t="s">
        <v>145</v>
      </c>
      <c r="E185" s="204" t="s">
        <v>19</v>
      </c>
      <c r="F185" s="205" t="s">
        <v>3914</v>
      </c>
      <c r="G185" s="202"/>
      <c r="H185" s="206">
        <v>6.44</v>
      </c>
      <c r="I185" s="207"/>
      <c r="J185" s="202"/>
      <c r="K185" s="202"/>
      <c r="L185" s="208"/>
      <c r="M185" s="209"/>
      <c r="N185" s="210"/>
      <c r="O185" s="210"/>
      <c r="P185" s="210"/>
      <c r="Q185" s="210"/>
      <c r="R185" s="210"/>
      <c r="S185" s="210"/>
      <c r="T185" s="211"/>
      <c r="AT185" s="212" t="s">
        <v>145</v>
      </c>
      <c r="AU185" s="212" t="s">
        <v>85</v>
      </c>
      <c r="AV185" s="13" t="s">
        <v>85</v>
      </c>
      <c r="AW185" s="13" t="s">
        <v>35</v>
      </c>
      <c r="AX185" s="13" t="s">
        <v>75</v>
      </c>
      <c r="AY185" s="212" t="s">
        <v>137</v>
      </c>
    </row>
    <row r="186" spans="2:51" s="13" customFormat="1" ht="11.25">
      <c r="B186" s="201"/>
      <c r="C186" s="202"/>
      <c r="D186" s="203" t="s">
        <v>145</v>
      </c>
      <c r="E186" s="204" t="s">
        <v>19</v>
      </c>
      <c r="F186" s="205" t="s">
        <v>3915</v>
      </c>
      <c r="G186" s="202"/>
      <c r="H186" s="206">
        <v>4.76</v>
      </c>
      <c r="I186" s="207"/>
      <c r="J186" s="202"/>
      <c r="K186" s="202"/>
      <c r="L186" s="208"/>
      <c r="M186" s="209"/>
      <c r="N186" s="210"/>
      <c r="O186" s="210"/>
      <c r="P186" s="210"/>
      <c r="Q186" s="210"/>
      <c r="R186" s="210"/>
      <c r="S186" s="210"/>
      <c r="T186" s="211"/>
      <c r="AT186" s="212" t="s">
        <v>145</v>
      </c>
      <c r="AU186" s="212" t="s">
        <v>85</v>
      </c>
      <c r="AV186" s="13" t="s">
        <v>85</v>
      </c>
      <c r="AW186" s="13" t="s">
        <v>35</v>
      </c>
      <c r="AX186" s="13" t="s">
        <v>75</v>
      </c>
      <c r="AY186" s="212" t="s">
        <v>137</v>
      </c>
    </row>
    <row r="187" spans="2:51" s="14" customFormat="1" ht="11.25">
      <c r="B187" s="213"/>
      <c r="C187" s="214"/>
      <c r="D187" s="203" t="s">
        <v>145</v>
      </c>
      <c r="E187" s="215" t="s">
        <v>19</v>
      </c>
      <c r="F187" s="216" t="s">
        <v>147</v>
      </c>
      <c r="G187" s="214"/>
      <c r="H187" s="217">
        <v>11.2</v>
      </c>
      <c r="I187" s="218"/>
      <c r="J187" s="214"/>
      <c r="K187" s="214"/>
      <c r="L187" s="219"/>
      <c r="M187" s="220"/>
      <c r="N187" s="221"/>
      <c r="O187" s="221"/>
      <c r="P187" s="221"/>
      <c r="Q187" s="221"/>
      <c r="R187" s="221"/>
      <c r="S187" s="221"/>
      <c r="T187" s="222"/>
      <c r="AT187" s="223" t="s">
        <v>145</v>
      </c>
      <c r="AU187" s="223" t="s">
        <v>85</v>
      </c>
      <c r="AV187" s="14" t="s">
        <v>144</v>
      </c>
      <c r="AW187" s="14" t="s">
        <v>35</v>
      </c>
      <c r="AX187" s="14" t="s">
        <v>83</v>
      </c>
      <c r="AY187" s="223" t="s">
        <v>137</v>
      </c>
    </row>
    <row r="188" spans="1:65" s="2" customFormat="1" ht="16.5" customHeight="1">
      <c r="A188" s="35"/>
      <c r="B188" s="36"/>
      <c r="C188" s="188" t="s">
        <v>239</v>
      </c>
      <c r="D188" s="188" t="s">
        <v>139</v>
      </c>
      <c r="E188" s="189" t="s">
        <v>3916</v>
      </c>
      <c r="F188" s="190" t="s">
        <v>3917</v>
      </c>
      <c r="G188" s="191" t="s">
        <v>273</v>
      </c>
      <c r="H188" s="192">
        <v>188</v>
      </c>
      <c r="I188" s="193"/>
      <c r="J188" s="194">
        <f>ROUND(I188*H188,2)</f>
        <v>0</v>
      </c>
      <c r="K188" s="190" t="s">
        <v>143</v>
      </c>
      <c r="L188" s="40"/>
      <c r="M188" s="195" t="s">
        <v>19</v>
      </c>
      <c r="N188" s="196" t="s">
        <v>46</v>
      </c>
      <c r="O188" s="65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9" t="s">
        <v>144</v>
      </c>
      <c r="AT188" s="199" t="s">
        <v>139</v>
      </c>
      <c r="AU188" s="199" t="s">
        <v>85</v>
      </c>
      <c r="AY188" s="18" t="s">
        <v>137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8" t="s">
        <v>83</v>
      </c>
      <c r="BK188" s="200">
        <f>ROUND(I188*H188,2)</f>
        <v>0</v>
      </c>
      <c r="BL188" s="18" t="s">
        <v>144</v>
      </c>
      <c r="BM188" s="199" t="s">
        <v>242</v>
      </c>
    </row>
    <row r="189" spans="2:51" s="13" customFormat="1" ht="11.25">
      <c r="B189" s="201"/>
      <c r="C189" s="202"/>
      <c r="D189" s="203" t="s">
        <v>145</v>
      </c>
      <c r="E189" s="204" t="s">
        <v>19</v>
      </c>
      <c r="F189" s="205" t="s">
        <v>3918</v>
      </c>
      <c r="G189" s="202"/>
      <c r="H189" s="206">
        <v>188</v>
      </c>
      <c r="I189" s="207"/>
      <c r="J189" s="202"/>
      <c r="K189" s="202"/>
      <c r="L189" s="208"/>
      <c r="M189" s="209"/>
      <c r="N189" s="210"/>
      <c r="O189" s="210"/>
      <c r="P189" s="210"/>
      <c r="Q189" s="210"/>
      <c r="R189" s="210"/>
      <c r="S189" s="210"/>
      <c r="T189" s="211"/>
      <c r="AT189" s="212" t="s">
        <v>145</v>
      </c>
      <c r="AU189" s="212" t="s">
        <v>85</v>
      </c>
      <c r="AV189" s="13" t="s">
        <v>85</v>
      </c>
      <c r="AW189" s="13" t="s">
        <v>35</v>
      </c>
      <c r="AX189" s="13" t="s">
        <v>75</v>
      </c>
      <c r="AY189" s="212" t="s">
        <v>137</v>
      </c>
    </row>
    <row r="190" spans="2:51" s="14" customFormat="1" ht="11.25">
      <c r="B190" s="213"/>
      <c r="C190" s="214"/>
      <c r="D190" s="203" t="s">
        <v>145</v>
      </c>
      <c r="E190" s="215" t="s">
        <v>19</v>
      </c>
      <c r="F190" s="216" t="s">
        <v>147</v>
      </c>
      <c r="G190" s="214"/>
      <c r="H190" s="217">
        <v>188</v>
      </c>
      <c r="I190" s="218"/>
      <c r="J190" s="214"/>
      <c r="K190" s="214"/>
      <c r="L190" s="219"/>
      <c r="M190" s="220"/>
      <c r="N190" s="221"/>
      <c r="O190" s="221"/>
      <c r="P190" s="221"/>
      <c r="Q190" s="221"/>
      <c r="R190" s="221"/>
      <c r="S190" s="221"/>
      <c r="T190" s="222"/>
      <c r="AT190" s="223" t="s">
        <v>145</v>
      </c>
      <c r="AU190" s="223" t="s">
        <v>85</v>
      </c>
      <c r="AV190" s="14" t="s">
        <v>144</v>
      </c>
      <c r="AW190" s="14" t="s">
        <v>35</v>
      </c>
      <c r="AX190" s="14" t="s">
        <v>83</v>
      </c>
      <c r="AY190" s="223" t="s">
        <v>137</v>
      </c>
    </row>
    <row r="191" spans="1:65" s="2" customFormat="1" ht="16.5" customHeight="1">
      <c r="A191" s="35"/>
      <c r="B191" s="36"/>
      <c r="C191" s="234" t="s">
        <v>201</v>
      </c>
      <c r="D191" s="234" t="s">
        <v>218</v>
      </c>
      <c r="E191" s="235" t="s">
        <v>3919</v>
      </c>
      <c r="F191" s="236" t="s">
        <v>3920</v>
      </c>
      <c r="G191" s="237" t="s">
        <v>273</v>
      </c>
      <c r="H191" s="238">
        <v>188</v>
      </c>
      <c r="I191" s="239"/>
      <c r="J191" s="240">
        <f aca="true" t="shared" si="0" ref="J191:J198">ROUND(I191*H191,2)</f>
        <v>0</v>
      </c>
      <c r="K191" s="236" t="s">
        <v>143</v>
      </c>
      <c r="L191" s="241"/>
      <c r="M191" s="242" t="s">
        <v>19</v>
      </c>
      <c r="N191" s="243" t="s">
        <v>46</v>
      </c>
      <c r="O191" s="65"/>
      <c r="P191" s="197">
        <f aca="true" t="shared" si="1" ref="P191:P198">O191*H191</f>
        <v>0</v>
      </c>
      <c r="Q191" s="197">
        <v>0</v>
      </c>
      <c r="R191" s="197">
        <f aca="true" t="shared" si="2" ref="R191:R198">Q191*H191</f>
        <v>0</v>
      </c>
      <c r="S191" s="197">
        <v>0</v>
      </c>
      <c r="T191" s="198">
        <f aca="true" t="shared" si="3" ref="T191:T198"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9" t="s">
        <v>158</v>
      </c>
      <c r="AT191" s="199" t="s">
        <v>218</v>
      </c>
      <c r="AU191" s="199" t="s">
        <v>85</v>
      </c>
      <c r="AY191" s="18" t="s">
        <v>137</v>
      </c>
      <c r="BE191" s="200">
        <f aca="true" t="shared" si="4" ref="BE191:BE198">IF(N191="základní",J191,0)</f>
        <v>0</v>
      </c>
      <c r="BF191" s="200">
        <f aca="true" t="shared" si="5" ref="BF191:BF198">IF(N191="snížená",J191,0)</f>
        <v>0</v>
      </c>
      <c r="BG191" s="200">
        <f aca="true" t="shared" si="6" ref="BG191:BG198">IF(N191="zákl. přenesená",J191,0)</f>
        <v>0</v>
      </c>
      <c r="BH191" s="200">
        <f aca="true" t="shared" si="7" ref="BH191:BH198">IF(N191="sníž. přenesená",J191,0)</f>
        <v>0</v>
      </c>
      <c r="BI191" s="200">
        <f aca="true" t="shared" si="8" ref="BI191:BI198">IF(N191="nulová",J191,0)</f>
        <v>0</v>
      </c>
      <c r="BJ191" s="18" t="s">
        <v>83</v>
      </c>
      <c r="BK191" s="200">
        <f aca="true" t="shared" si="9" ref="BK191:BK198">ROUND(I191*H191,2)</f>
        <v>0</v>
      </c>
      <c r="BL191" s="18" t="s">
        <v>144</v>
      </c>
      <c r="BM191" s="199" t="s">
        <v>245</v>
      </c>
    </row>
    <row r="192" spans="1:65" s="2" customFormat="1" ht="16.5" customHeight="1">
      <c r="A192" s="35"/>
      <c r="B192" s="36"/>
      <c r="C192" s="234" t="s">
        <v>246</v>
      </c>
      <c r="D192" s="234" t="s">
        <v>218</v>
      </c>
      <c r="E192" s="235" t="s">
        <v>3921</v>
      </c>
      <c r="F192" s="236" t="s">
        <v>3922</v>
      </c>
      <c r="G192" s="237" t="s">
        <v>273</v>
      </c>
      <c r="H192" s="238">
        <v>2</v>
      </c>
      <c r="I192" s="239"/>
      <c r="J192" s="240">
        <f t="shared" si="0"/>
        <v>0</v>
      </c>
      <c r="K192" s="236" t="s">
        <v>143</v>
      </c>
      <c r="L192" s="241"/>
      <c r="M192" s="242" t="s">
        <v>19</v>
      </c>
      <c r="N192" s="243" t="s">
        <v>46</v>
      </c>
      <c r="O192" s="65"/>
      <c r="P192" s="197">
        <f t="shared" si="1"/>
        <v>0</v>
      </c>
      <c r="Q192" s="197">
        <v>0</v>
      </c>
      <c r="R192" s="197">
        <f t="shared" si="2"/>
        <v>0</v>
      </c>
      <c r="S192" s="197">
        <v>0</v>
      </c>
      <c r="T192" s="198">
        <f t="shared" si="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9" t="s">
        <v>158</v>
      </c>
      <c r="AT192" s="199" t="s">
        <v>218</v>
      </c>
      <c r="AU192" s="199" t="s">
        <v>85</v>
      </c>
      <c r="AY192" s="18" t="s">
        <v>137</v>
      </c>
      <c r="BE192" s="200">
        <f t="shared" si="4"/>
        <v>0</v>
      </c>
      <c r="BF192" s="200">
        <f t="shared" si="5"/>
        <v>0</v>
      </c>
      <c r="BG192" s="200">
        <f t="shared" si="6"/>
        <v>0</v>
      </c>
      <c r="BH192" s="200">
        <f t="shared" si="7"/>
        <v>0</v>
      </c>
      <c r="BI192" s="200">
        <f t="shared" si="8"/>
        <v>0</v>
      </c>
      <c r="BJ192" s="18" t="s">
        <v>83</v>
      </c>
      <c r="BK192" s="200">
        <f t="shared" si="9"/>
        <v>0</v>
      </c>
      <c r="BL192" s="18" t="s">
        <v>144</v>
      </c>
      <c r="BM192" s="199" t="s">
        <v>249</v>
      </c>
    </row>
    <row r="193" spans="1:65" s="2" customFormat="1" ht="16.5" customHeight="1">
      <c r="A193" s="35"/>
      <c r="B193" s="36"/>
      <c r="C193" s="234" t="s">
        <v>203</v>
      </c>
      <c r="D193" s="234" t="s">
        <v>218</v>
      </c>
      <c r="E193" s="235" t="s">
        <v>3923</v>
      </c>
      <c r="F193" s="236" t="s">
        <v>3924</v>
      </c>
      <c r="G193" s="237" t="s">
        <v>273</v>
      </c>
      <c r="H193" s="238">
        <v>2</v>
      </c>
      <c r="I193" s="239"/>
      <c r="J193" s="240">
        <f t="shared" si="0"/>
        <v>0</v>
      </c>
      <c r="K193" s="236" t="s">
        <v>143</v>
      </c>
      <c r="L193" s="241"/>
      <c r="M193" s="242" t="s">
        <v>19</v>
      </c>
      <c r="N193" s="243" t="s">
        <v>46</v>
      </c>
      <c r="O193" s="65"/>
      <c r="P193" s="197">
        <f t="shared" si="1"/>
        <v>0</v>
      </c>
      <c r="Q193" s="197">
        <v>0</v>
      </c>
      <c r="R193" s="197">
        <f t="shared" si="2"/>
        <v>0</v>
      </c>
      <c r="S193" s="197">
        <v>0</v>
      </c>
      <c r="T193" s="198">
        <f t="shared" si="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9" t="s">
        <v>158</v>
      </c>
      <c r="AT193" s="199" t="s">
        <v>218</v>
      </c>
      <c r="AU193" s="199" t="s">
        <v>85</v>
      </c>
      <c r="AY193" s="18" t="s">
        <v>137</v>
      </c>
      <c r="BE193" s="200">
        <f t="shared" si="4"/>
        <v>0</v>
      </c>
      <c r="BF193" s="200">
        <f t="shared" si="5"/>
        <v>0</v>
      </c>
      <c r="BG193" s="200">
        <f t="shared" si="6"/>
        <v>0</v>
      </c>
      <c r="BH193" s="200">
        <f t="shared" si="7"/>
        <v>0</v>
      </c>
      <c r="BI193" s="200">
        <f t="shared" si="8"/>
        <v>0</v>
      </c>
      <c r="BJ193" s="18" t="s">
        <v>83</v>
      </c>
      <c r="BK193" s="200">
        <f t="shared" si="9"/>
        <v>0</v>
      </c>
      <c r="BL193" s="18" t="s">
        <v>144</v>
      </c>
      <c r="BM193" s="199" t="s">
        <v>252</v>
      </c>
    </row>
    <row r="194" spans="1:65" s="2" customFormat="1" ht="16.5" customHeight="1">
      <c r="A194" s="35"/>
      <c r="B194" s="36"/>
      <c r="C194" s="234" t="s">
        <v>253</v>
      </c>
      <c r="D194" s="234" t="s">
        <v>218</v>
      </c>
      <c r="E194" s="235" t="s">
        <v>3925</v>
      </c>
      <c r="F194" s="236" t="s">
        <v>3926</v>
      </c>
      <c r="G194" s="237" t="s">
        <v>273</v>
      </c>
      <c r="H194" s="238">
        <v>2</v>
      </c>
      <c r="I194" s="239"/>
      <c r="J194" s="240">
        <f t="shared" si="0"/>
        <v>0</v>
      </c>
      <c r="K194" s="236" t="s">
        <v>143</v>
      </c>
      <c r="L194" s="241"/>
      <c r="M194" s="242" t="s">
        <v>19</v>
      </c>
      <c r="N194" s="243" t="s">
        <v>46</v>
      </c>
      <c r="O194" s="65"/>
      <c r="P194" s="197">
        <f t="shared" si="1"/>
        <v>0</v>
      </c>
      <c r="Q194" s="197">
        <v>0</v>
      </c>
      <c r="R194" s="197">
        <f t="shared" si="2"/>
        <v>0</v>
      </c>
      <c r="S194" s="197">
        <v>0</v>
      </c>
      <c r="T194" s="198">
        <f t="shared" si="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9" t="s">
        <v>158</v>
      </c>
      <c r="AT194" s="199" t="s">
        <v>218</v>
      </c>
      <c r="AU194" s="199" t="s">
        <v>85</v>
      </c>
      <c r="AY194" s="18" t="s">
        <v>137</v>
      </c>
      <c r="BE194" s="200">
        <f t="shared" si="4"/>
        <v>0</v>
      </c>
      <c r="BF194" s="200">
        <f t="shared" si="5"/>
        <v>0</v>
      </c>
      <c r="BG194" s="200">
        <f t="shared" si="6"/>
        <v>0</v>
      </c>
      <c r="BH194" s="200">
        <f t="shared" si="7"/>
        <v>0</v>
      </c>
      <c r="BI194" s="200">
        <f t="shared" si="8"/>
        <v>0</v>
      </c>
      <c r="BJ194" s="18" t="s">
        <v>83</v>
      </c>
      <c r="BK194" s="200">
        <f t="shared" si="9"/>
        <v>0</v>
      </c>
      <c r="BL194" s="18" t="s">
        <v>144</v>
      </c>
      <c r="BM194" s="199" t="s">
        <v>256</v>
      </c>
    </row>
    <row r="195" spans="1:65" s="2" customFormat="1" ht="16.5" customHeight="1">
      <c r="A195" s="35"/>
      <c r="B195" s="36"/>
      <c r="C195" s="234" t="s">
        <v>205</v>
      </c>
      <c r="D195" s="234" t="s">
        <v>218</v>
      </c>
      <c r="E195" s="235" t="s">
        <v>3927</v>
      </c>
      <c r="F195" s="236" t="s">
        <v>3928</v>
      </c>
      <c r="G195" s="237" t="s">
        <v>273</v>
      </c>
      <c r="H195" s="238">
        <v>1</v>
      </c>
      <c r="I195" s="239"/>
      <c r="J195" s="240">
        <f t="shared" si="0"/>
        <v>0</v>
      </c>
      <c r="K195" s="236" t="s">
        <v>143</v>
      </c>
      <c r="L195" s="241"/>
      <c r="M195" s="242" t="s">
        <v>19</v>
      </c>
      <c r="N195" s="243" t="s">
        <v>46</v>
      </c>
      <c r="O195" s="65"/>
      <c r="P195" s="197">
        <f t="shared" si="1"/>
        <v>0</v>
      </c>
      <c r="Q195" s="197">
        <v>0</v>
      </c>
      <c r="R195" s="197">
        <f t="shared" si="2"/>
        <v>0</v>
      </c>
      <c r="S195" s="197">
        <v>0</v>
      </c>
      <c r="T195" s="198">
        <f t="shared" si="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9" t="s">
        <v>158</v>
      </c>
      <c r="AT195" s="199" t="s">
        <v>218</v>
      </c>
      <c r="AU195" s="199" t="s">
        <v>85</v>
      </c>
      <c r="AY195" s="18" t="s">
        <v>137</v>
      </c>
      <c r="BE195" s="200">
        <f t="shared" si="4"/>
        <v>0</v>
      </c>
      <c r="BF195" s="200">
        <f t="shared" si="5"/>
        <v>0</v>
      </c>
      <c r="BG195" s="200">
        <f t="shared" si="6"/>
        <v>0</v>
      </c>
      <c r="BH195" s="200">
        <f t="shared" si="7"/>
        <v>0</v>
      </c>
      <c r="BI195" s="200">
        <f t="shared" si="8"/>
        <v>0</v>
      </c>
      <c r="BJ195" s="18" t="s">
        <v>83</v>
      </c>
      <c r="BK195" s="200">
        <f t="shared" si="9"/>
        <v>0</v>
      </c>
      <c r="BL195" s="18" t="s">
        <v>144</v>
      </c>
      <c r="BM195" s="199" t="s">
        <v>260</v>
      </c>
    </row>
    <row r="196" spans="1:65" s="2" customFormat="1" ht="16.5" customHeight="1">
      <c r="A196" s="35"/>
      <c r="B196" s="36"/>
      <c r="C196" s="234" t="s">
        <v>261</v>
      </c>
      <c r="D196" s="234" t="s">
        <v>218</v>
      </c>
      <c r="E196" s="235" t="s">
        <v>3929</v>
      </c>
      <c r="F196" s="236" t="s">
        <v>3930</v>
      </c>
      <c r="G196" s="237" t="s">
        <v>273</v>
      </c>
      <c r="H196" s="238">
        <v>1</v>
      </c>
      <c r="I196" s="239"/>
      <c r="J196" s="240">
        <f t="shared" si="0"/>
        <v>0</v>
      </c>
      <c r="K196" s="236" t="s">
        <v>143</v>
      </c>
      <c r="L196" s="241"/>
      <c r="M196" s="242" t="s">
        <v>19</v>
      </c>
      <c r="N196" s="243" t="s">
        <v>46</v>
      </c>
      <c r="O196" s="65"/>
      <c r="P196" s="197">
        <f t="shared" si="1"/>
        <v>0</v>
      </c>
      <c r="Q196" s="197">
        <v>0</v>
      </c>
      <c r="R196" s="197">
        <f t="shared" si="2"/>
        <v>0</v>
      </c>
      <c r="S196" s="197">
        <v>0</v>
      </c>
      <c r="T196" s="198">
        <f t="shared" si="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9" t="s">
        <v>158</v>
      </c>
      <c r="AT196" s="199" t="s">
        <v>218</v>
      </c>
      <c r="AU196" s="199" t="s">
        <v>85</v>
      </c>
      <c r="AY196" s="18" t="s">
        <v>137</v>
      </c>
      <c r="BE196" s="200">
        <f t="shared" si="4"/>
        <v>0</v>
      </c>
      <c r="BF196" s="200">
        <f t="shared" si="5"/>
        <v>0</v>
      </c>
      <c r="BG196" s="200">
        <f t="shared" si="6"/>
        <v>0</v>
      </c>
      <c r="BH196" s="200">
        <f t="shared" si="7"/>
        <v>0</v>
      </c>
      <c r="BI196" s="200">
        <f t="shared" si="8"/>
        <v>0</v>
      </c>
      <c r="BJ196" s="18" t="s">
        <v>83</v>
      </c>
      <c r="BK196" s="200">
        <f t="shared" si="9"/>
        <v>0</v>
      </c>
      <c r="BL196" s="18" t="s">
        <v>144</v>
      </c>
      <c r="BM196" s="199" t="s">
        <v>264</v>
      </c>
    </row>
    <row r="197" spans="1:65" s="2" customFormat="1" ht="16.5" customHeight="1">
      <c r="A197" s="35"/>
      <c r="B197" s="36"/>
      <c r="C197" s="234" t="s">
        <v>207</v>
      </c>
      <c r="D197" s="234" t="s">
        <v>218</v>
      </c>
      <c r="E197" s="235" t="s">
        <v>3931</v>
      </c>
      <c r="F197" s="236" t="s">
        <v>3932</v>
      </c>
      <c r="G197" s="237" t="s">
        <v>273</v>
      </c>
      <c r="H197" s="238">
        <v>1</v>
      </c>
      <c r="I197" s="239"/>
      <c r="J197" s="240">
        <f t="shared" si="0"/>
        <v>0</v>
      </c>
      <c r="K197" s="236" t="s">
        <v>143</v>
      </c>
      <c r="L197" s="241"/>
      <c r="M197" s="242" t="s">
        <v>19</v>
      </c>
      <c r="N197" s="243" t="s">
        <v>46</v>
      </c>
      <c r="O197" s="65"/>
      <c r="P197" s="197">
        <f t="shared" si="1"/>
        <v>0</v>
      </c>
      <c r="Q197" s="197">
        <v>0</v>
      </c>
      <c r="R197" s="197">
        <f t="shared" si="2"/>
        <v>0</v>
      </c>
      <c r="S197" s="197">
        <v>0</v>
      </c>
      <c r="T197" s="198">
        <f t="shared" si="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9" t="s">
        <v>158</v>
      </c>
      <c r="AT197" s="199" t="s">
        <v>218</v>
      </c>
      <c r="AU197" s="199" t="s">
        <v>85</v>
      </c>
      <c r="AY197" s="18" t="s">
        <v>137</v>
      </c>
      <c r="BE197" s="200">
        <f t="shared" si="4"/>
        <v>0</v>
      </c>
      <c r="BF197" s="200">
        <f t="shared" si="5"/>
        <v>0</v>
      </c>
      <c r="BG197" s="200">
        <f t="shared" si="6"/>
        <v>0</v>
      </c>
      <c r="BH197" s="200">
        <f t="shared" si="7"/>
        <v>0</v>
      </c>
      <c r="BI197" s="200">
        <f t="shared" si="8"/>
        <v>0</v>
      </c>
      <c r="BJ197" s="18" t="s">
        <v>83</v>
      </c>
      <c r="BK197" s="200">
        <f t="shared" si="9"/>
        <v>0</v>
      </c>
      <c r="BL197" s="18" t="s">
        <v>144</v>
      </c>
      <c r="BM197" s="199" t="s">
        <v>268</v>
      </c>
    </row>
    <row r="198" spans="1:65" s="2" customFormat="1" ht="16.5" customHeight="1">
      <c r="A198" s="35"/>
      <c r="B198" s="36"/>
      <c r="C198" s="234" t="s">
        <v>270</v>
      </c>
      <c r="D198" s="234" t="s">
        <v>218</v>
      </c>
      <c r="E198" s="235" t="s">
        <v>3933</v>
      </c>
      <c r="F198" s="236" t="s">
        <v>3934</v>
      </c>
      <c r="G198" s="237" t="s">
        <v>273</v>
      </c>
      <c r="H198" s="238">
        <v>1128</v>
      </c>
      <c r="I198" s="239"/>
      <c r="J198" s="240">
        <f t="shared" si="0"/>
        <v>0</v>
      </c>
      <c r="K198" s="236" t="s">
        <v>143</v>
      </c>
      <c r="L198" s="241"/>
      <c r="M198" s="242" t="s">
        <v>19</v>
      </c>
      <c r="N198" s="243" t="s">
        <v>46</v>
      </c>
      <c r="O198" s="65"/>
      <c r="P198" s="197">
        <f t="shared" si="1"/>
        <v>0</v>
      </c>
      <c r="Q198" s="197">
        <v>0</v>
      </c>
      <c r="R198" s="197">
        <f t="shared" si="2"/>
        <v>0</v>
      </c>
      <c r="S198" s="197">
        <v>0</v>
      </c>
      <c r="T198" s="198">
        <f t="shared" si="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9" t="s">
        <v>158</v>
      </c>
      <c r="AT198" s="199" t="s">
        <v>218</v>
      </c>
      <c r="AU198" s="199" t="s">
        <v>85</v>
      </c>
      <c r="AY198" s="18" t="s">
        <v>137</v>
      </c>
      <c r="BE198" s="200">
        <f t="shared" si="4"/>
        <v>0</v>
      </c>
      <c r="BF198" s="200">
        <f t="shared" si="5"/>
        <v>0</v>
      </c>
      <c r="BG198" s="200">
        <f t="shared" si="6"/>
        <v>0</v>
      </c>
      <c r="BH198" s="200">
        <f t="shared" si="7"/>
        <v>0</v>
      </c>
      <c r="BI198" s="200">
        <f t="shared" si="8"/>
        <v>0</v>
      </c>
      <c r="BJ198" s="18" t="s">
        <v>83</v>
      </c>
      <c r="BK198" s="200">
        <f t="shared" si="9"/>
        <v>0</v>
      </c>
      <c r="BL198" s="18" t="s">
        <v>144</v>
      </c>
      <c r="BM198" s="199" t="s">
        <v>274</v>
      </c>
    </row>
    <row r="199" spans="2:51" s="13" customFormat="1" ht="11.25">
      <c r="B199" s="201"/>
      <c r="C199" s="202"/>
      <c r="D199" s="203" t="s">
        <v>145</v>
      </c>
      <c r="E199" s="204" t="s">
        <v>19</v>
      </c>
      <c r="F199" s="205" t="s">
        <v>3935</v>
      </c>
      <c r="G199" s="202"/>
      <c r="H199" s="206">
        <v>1128</v>
      </c>
      <c r="I199" s="207"/>
      <c r="J199" s="202"/>
      <c r="K199" s="202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145</v>
      </c>
      <c r="AU199" s="212" t="s">
        <v>85</v>
      </c>
      <c r="AV199" s="13" t="s">
        <v>85</v>
      </c>
      <c r="AW199" s="13" t="s">
        <v>35</v>
      </c>
      <c r="AX199" s="13" t="s">
        <v>75</v>
      </c>
      <c r="AY199" s="212" t="s">
        <v>137</v>
      </c>
    </row>
    <row r="200" spans="2:51" s="14" customFormat="1" ht="11.25">
      <c r="B200" s="213"/>
      <c r="C200" s="214"/>
      <c r="D200" s="203" t="s">
        <v>145</v>
      </c>
      <c r="E200" s="215" t="s">
        <v>19</v>
      </c>
      <c r="F200" s="216" t="s">
        <v>147</v>
      </c>
      <c r="G200" s="214"/>
      <c r="H200" s="217">
        <v>1128</v>
      </c>
      <c r="I200" s="218"/>
      <c r="J200" s="214"/>
      <c r="K200" s="214"/>
      <c r="L200" s="219"/>
      <c r="M200" s="220"/>
      <c r="N200" s="221"/>
      <c r="O200" s="221"/>
      <c r="P200" s="221"/>
      <c r="Q200" s="221"/>
      <c r="R200" s="221"/>
      <c r="S200" s="221"/>
      <c r="T200" s="222"/>
      <c r="AT200" s="223" t="s">
        <v>145</v>
      </c>
      <c r="AU200" s="223" t="s">
        <v>85</v>
      </c>
      <c r="AV200" s="14" t="s">
        <v>144</v>
      </c>
      <c r="AW200" s="14" t="s">
        <v>35</v>
      </c>
      <c r="AX200" s="14" t="s">
        <v>83</v>
      </c>
      <c r="AY200" s="223" t="s">
        <v>137</v>
      </c>
    </row>
    <row r="201" spans="1:65" s="2" customFormat="1" ht="16.5" customHeight="1">
      <c r="A201" s="35"/>
      <c r="B201" s="36"/>
      <c r="C201" s="234" t="s">
        <v>209</v>
      </c>
      <c r="D201" s="234" t="s">
        <v>218</v>
      </c>
      <c r="E201" s="235" t="s">
        <v>3936</v>
      </c>
      <c r="F201" s="236" t="s">
        <v>3937</v>
      </c>
      <c r="G201" s="237" t="s">
        <v>273</v>
      </c>
      <c r="H201" s="238">
        <v>2</v>
      </c>
      <c r="I201" s="239"/>
      <c r="J201" s="240">
        <f>ROUND(I201*H201,2)</f>
        <v>0</v>
      </c>
      <c r="K201" s="236" t="s">
        <v>143</v>
      </c>
      <c r="L201" s="241"/>
      <c r="M201" s="242" t="s">
        <v>19</v>
      </c>
      <c r="N201" s="243" t="s">
        <v>46</v>
      </c>
      <c r="O201" s="65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9" t="s">
        <v>158</v>
      </c>
      <c r="AT201" s="199" t="s">
        <v>218</v>
      </c>
      <c r="AU201" s="199" t="s">
        <v>85</v>
      </c>
      <c r="AY201" s="18" t="s">
        <v>137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8" t="s">
        <v>83</v>
      </c>
      <c r="BK201" s="200">
        <f>ROUND(I201*H201,2)</f>
        <v>0</v>
      </c>
      <c r="BL201" s="18" t="s">
        <v>144</v>
      </c>
      <c r="BM201" s="199" t="s">
        <v>277</v>
      </c>
    </row>
    <row r="202" spans="1:65" s="2" customFormat="1" ht="16.5" customHeight="1">
      <c r="A202" s="35"/>
      <c r="B202" s="36"/>
      <c r="C202" s="234" t="s">
        <v>278</v>
      </c>
      <c r="D202" s="234" t="s">
        <v>218</v>
      </c>
      <c r="E202" s="235" t="s">
        <v>3938</v>
      </c>
      <c r="F202" s="236" t="s">
        <v>3939</v>
      </c>
      <c r="G202" s="237" t="s">
        <v>273</v>
      </c>
      <c r="H202" s="238">
        <v>9</v>
      </c>
      <c r="I202" s="239"/>
      <c r="J202" s="240">
        <f>ROUND(I202*H202,2)</f>
        <v>0</v>
      </c>
      <c r="K202" s="236" t="s">
        <v>19</v>
      </c>
      <c r="L202" s="241"/>
      <c r="M202" s="242" t="s">
        <v>19</v>
      </c>
      <c r="N202" s="243" t="s">
        <v>46</v>
      </c>
      <c r="O202" s="65"/>
      <c r="P202" s="197">
        <f>O202*H202</f>
        <v>0</v>
      </c>
      <c r="Q202" s="197">
        <v>0</v>
      </c>
      <c r="R202" s="197">
        <f>Q202*H202</f>
        <v>0</v>
      </c>
      <c r="S202" s="197">
        <v>0</v>
      </c>
      <c r="T202" s="198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9" t="s">
        <v>158</v>
      </c>
      <c r="AT202" s="199" t="s">
        <v>218</v>
      </c>
      <c r="AU202" s="199" t="s">
        <v>85</v>
      </c>
      <c r="AY202" s="18" t="s">
        <v>137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8" t="s">
        <v>83</v>
      </c>
      <c r="BK202" s="200">
        <f>ROUND(I202*H202,2)</f>
        <v>0</v>
      </c>
      <c r="BL202" s="18" t="s">
        <v>144</v>
      </c>
      <c r="BM202" s="199" t="s">
        <v>281</v>
      </c>
    </row>
    <row r="203" spans="1:65" s="2" customFormat="1" ht="21.75" customHeight="1">
      <c r="A203" s="35"/>
      <c r="B203" s="36"/>
      <c r="C203" s="188" t="s">
        <v>210</v>
      </c>
      <c r="D203" s="188" t="s">
        <v>139</v>
      </c>
      <c r="E203" s="189" t="s">
        <v>3940</v>
      </c>
      <c r="F203" s="190" t="s">
        <v>3941</v>
      </c>
      <c r="G203" s="191" t="s">
        <v>216</v>
      </c>
      <c r="H203" s="192">
        <v>122.4</v>
      </c>
      <c r="I203" s="193"/>
      <c r="J203" s="194">
        <f>ROUND(I203*H203,2)</f>
        <v>0</v>
      </c>
      <c r="K203" s="190" t="s">
        <v>143</v>
      </c>
      <c r="L203" s="40"/>
      <c r="M203" s="195" t="s">
        <v>19</v>
      </c>
      <c r="N203" s="196" t="s">
        <v>46</v>
      </c>
      <c r="O203" s="65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9" t="s">
        <v>144</v>
      </c>
      <c r="AT203" s="199" t="s">
        <v>139</v>
      </c>
      <c r="AU203" s="199" t="s">
        <v>85</v>
      </c>
      <c r="AY203" s="18" t="s">
        <v>137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8" t="s">
        <v>83</v>
      </c>
      <c r="BK203" s="200">
        <f>ROUND(I203*H203,2)</f>
        <v>0</v>
      </c>
      <c r="BL203" s="18" t="s">
        <v>144</v>
      </c>
      <c r="BM203" s="199" t="s">
        <v>284</v>
      </c>
    </row>
    <row r="204" spans="2:51" s="13" customFormat="1" ht="11.25">
      <c r="B204" s="201"/>
      <c r="C204" s="202"/>
      <c r="D204" s="203" t="s">
        <v>145</v>
      </c>
      <c r="E204" s="204" t="s">
        <v>19</v>
      </c>
      <c r="F204" s="205" t="s">
        <v>3942</v>
      </c>
      <c r="G204" s="202"/>
      <c r="H204" s="206">
        <v>67.68</v>
      </c>
      <c r="I204" s="207"/>
      <c r="J204" s="202"/>
      <c r="K204" s="202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145</v>
      </c>
      <c r="AU204" s="212" t="s">
        <v>85</v>
      </c>
      <c r="AV204" s="13" t="s">
        <v>85</v>
      </c>
      <c r="AW204" s="13" t="s">
        <v>35</v>
      </c>
      <c r="AX204" s="13" t="s">
        <v>75</v>
      </c>
      <c r="AY204" s="212" t="s">
        <v>137</v>
      </c>
    </row>
    <row r="205" spans="2:51" s="13" customFormat="1" ht="11.25">
      <c r="B205" s="201"/>
      <c r="C205" s="202"/>
      <c r="D205" s="203" t="s">
        <v>145</v>
      </c>
      <c r="E205" s="204" t="s">
        <v>19</v>
      </c>
      <c r="F205" s="205" t="s">
        <v>3943</v>
      </c>
      <c r="G205" s="202"/>
      <c r="H205" s="206">
        <v>54.72</v>
      </c>
      <c r="I205" s="207"/>
      <c r="J205" s="202"/>
      <c r="K205" s="202"/>
      <c r="L205" s="208"/>
      <c r="M205" s="209"/>
      <c r="N205" s="210"/>
      <c r="O205" s="210"/>
      <c r="P205" s="210"/>
      <c r="Q205" s="210"/>
      <c r="R205" s="210"/>
      <c r="S205" s="210"/>
      <c r="T205" s="211"/>
      <c r="AT205" s="212" t="s">
        <v>145</v>
      </c>
      <c r="AU205" s="212" t="s">
        <v>85</v>
      </c>
      <c r="AV205" s="13" t="s">
        <v>85</v>
      </c>
      <c r="AW205" s="13" t="s">
        <v>35</v>
      </c>
      <c r="AX205" s="13" t="s">
        <v>75</v>
      </c>
      <c r="AY205" s="212" t="s">
        <v>137</v>
      </c>
    </row>
    <row r="206" spans="2:51" s="14" customFormat="1" ht="11.25">
      <c r="B206" s="213"/>
      <c r="C206" s="214"/>
      <c r="D206" s="203" t="s">
        <v>145</v>
      </c>
      <c r="E206" s="215" t="s">
        <v>19</v>
      </c>
      <c r="F206" s="216" t="s">
        <v>147</v>
      </c>
      <c r="G206" s="214"/>
      <c r="H206" s="217">
        <v>122.4</v>
      </c>
      <c r="I206" s="218"/>
      <c r="J206" s="214"/>
      <c r="K206" s="214"/>
      <c r="L206" s="219"/>
      <c r="M206" s="220"/>
      <c r="N206" s="221"/>
      <c r="O206" s="221"/>
      <c r="P206" s="221"/>
      <c r="Q206" s="221"/>
      <c r="R206" s="221"/>
      <c r="S206" s="221"/>
      <c r="T206" s="222"/>
      <c r="AT206" s="223" t="s">
        <v>145</v>
      </c>
      <c r="AU206" s="223" t="s">
        <v>85</v>
      </c>
      <c r="AV206" s="14" t="s">
        <v>144</v>
      </c>
      <c r="AW206" s="14" t="s">
        <v>35</v>
      </c>
      <c r="AX206" s="14" t="s">
        <v>83</v>
      </c>
      <c r="AY206" s="223" t="s">
        <v>137</v>
      </c>
    </row>
    <row r="207" spans="1:65" s="2" customFormat="1" ht="16.5" customHeight="1">
      <c r="A207" s="35"/>
      <c r="B207" s="36"/>
      <c r="C207" s="234" t="s">
        <v>286</v>
      </c>
      <c r="D207" s="234" t="s">
        <v>218</v>
      </c>
      <c r="E207" s="235" t="s">
        <v>3944</v>
      </c>
      <c r="F207" s="236" t="s">
        <v>3945</v>
      </c>
      <c r="G207" s="237" t="s">
        <v>216</v>
      </c>
      <c r="H207" s="238">
        <v>140.76</v>
      </c>
      <c r="I207" s="239"/>
      <c r="J207" s="240">
        <f>ROUND(I207*H207,2)</f>
        <v>0</v>
      </c>
      <c r="K207" s="236" t="s">
        <v>143</v>
      </c>
      <c r="L207" s="241"/>
      <c r="M207" s="242" t="s">
        <v>19</v>
      </c>
      <c r="N207" s="243" t="s">
        <v>46</v>
      </c>
      <c r="O207" s="65"/>
      <c r="P207" s="197">
        <f>O207*H207</f>
        <v>0</v>
      </c>
      <c r="Q207" s="197">
        <v>0</v>
      </c>
      <c r="R207" s="197">
        <f>Q207*H207</f>
        <v>0</v>
      </c>
      <c r="S207" s="197">
        <v>0</v>
      </c>
      <c r="T207" s="198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9" t="s">
        <v>158</v>
      </c>
      <c r="AT207" s="199" t="s">
        <v>218</v>
      </c>
      <c r="AU207" s="199" t="s">
        <v>85</v>
      </c>
      <c r="AY207" s="18" t="s">
        <v>137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8" t="s">
        <v>83</v>
      </c>
      <c r="BK207" s="200">
        <f>ROUND(I207*H207,2)</f>
        <v>0</v>
      </c>
      <c r="BL207" s="18" t="s">
        <v>144</v>
      </c>
      <c r="BM207" s="199" t="s">
        <v>289</v>
      </c>
    </row>
    <row r="208" spans="2:51" s="13" customFormat="1" ht="11.25">
      <c r="B208" s="201"/>
      <c r="C208" s="202"/>
      <c r="D208" s="203" t="s">
        <v>145</v>
      </c>
      <c r="E208" s="204" t="s">
        <v>19</v>
      </c>
      <c r="F208" s="205" t="s">
        <v>3946</v>
      </c>
      <c r="G208" s="202"/>
      <c r="H208" s="206">
        <v>140.76</v>
      </c>
      <c r="I208" s="207"/>
      <c r="J208" s="202"/>
      <c r="K208" s="202"/>
      <c r="L208" s="208"/>
      <c r="M208" s="209"/>
      <c r="N208" s="210"/>
      <c r="O208" s="210"/>
      <c r="P208" s="210"/>
      <c r="Q208" s="210"/>
      <c r="R208" s="210"/>
      <c r="S208" s="210"/>
      <c r="T208" s="211"/>
      <c r="AT208" s="212" t="s">
        <v>145</v>
      </c>
      <c r="AU208" s="212" t="s">
        <v>85</v>
      </c>
      <c r="AV208" s="13" t="s">
        <v>85</v>
      </c>
      <c r="AW208" s="13" t="s">
        <v>35</v>
      </c>
      <c r="AX208" s="13" t="s">
        <v>75</v>
      </c>
      <c r="AY208" s="212" t="s">
        <v>137</v>
      </c>
    </row>
    <row r="209" spans="2:51" s="14" customFormat="1" ht="11.25">
      <c r="B209" s="213"/>
      <c r="C209" s="214"/>
      <c r="D209" s="203" t="s">
        <v>145</v>
      </c>
      <c r="E209" s="215" t="s">
        <v>19</v>
      </c>
      <c r="F209" s="216" t="s">
        <v>147</v>
      </c>
      <c r="G209" s="214"/>
      <c r="H209" s="217">
        <v>140.76</v>
      </c>
      <c r="I209" s="218"/>
      <c r="J209" s="214"/>
      <c r="K209" s="214"/>
      <c r="L209" s="219"/>
      <c r="M209" s="220"/>
      <c r="N209" s="221"/>
      <c r="O209" s="221"/>
      <c r="P209" s="221"/>
      <c r="Q209" s="221"/>
      <c r="R209" s="221"/>
      <c r="S209" s="221"/>
      <c r="T209" s="222"/>
      <c r="AT209" s="223" t="s">
        <v>145</v>
      </c>
      <c r="AU209" s="223" t="s">
        <v>85</v>
      </c>
      <c r="AV209" s="14" t="s">
        <v>144</v>
      </c>
      <c r="AW209" s="14" t="s">
        <v>35</v>
      </c>
      <c r="AX209" s="14" t="s">
        <v>83</v>
      </c>
      <c r="AY209" s="223" t="s">
        <v>137</v>
      </c>
    </row>
    <row r="210" spans="2:63" s="12" customFormat="1" ht="22.9" customHeight="1">
      <c r="B210" s="172"/>
      <c r="C210" s="173"/>
      <c r="D210" s="174" t="s">
        <v>74</v>
      </c>
      <c r="E210" s="186" t="s">
        <v>158</v>
      </c>
      <c r="F210" s="186" t="s">
        <v>3947</v>
      </c>
      <c r="G210" s="173"/>
      <c r="H210" s="173"/>
      <c r="I210" s="176"/>
      <c r="J210" s="187">
        <f>BK210</f>
        <v>0</v>
      </c>
      <c r="K210" s="173"/>
      <c r="L210" s="178"/>
      <c r="M210" s="179"/>
      <c r="N210" s="180"/>
      <c r="O210" s="180"/>
      <c r="P210" s="181">
        <f>SUM(P211:P228)</f>
        <v>0</v>
      </c>
      <c r="Q210" s="180"/>
      <c r="R210" s="181">
        <f>SUM(R211:R228)</f>
        <v>0</v>
      </c>
      <c r="S210" s="180"/>
      <c r="T210" s="182">
        <f>SUM(T211:T228)</f>
        <v>0</v>
      </c>
      <c r="AR210" s="183" t="s">
        <v>83</v>
      </c>
      <c r="AT210" s="184" t="s">
        <v>74</v>
      </c>
      <c r="AU210" s="184" t="s">
        <v>83</v>
      </c>
      <c r="AY210" s="183" t="s">
        <v>137</v>
      </c>
      <c r="BK210" s="185">
        <f>SUM(BK211:BK228)</f>
        <v>0</v>
      </c>
    </row>
    <row r="211" spans="1:65" s="2" customFormat="1" ht="16.5" customHeight="1">
      <c r="A211" s="35"/>
      <c r="B211" s="36"/>
      <c r="C211" s="188" t="s">
        <v>217</v>
      </c>
      <c r="D211" s="188" t="s">
        <v>139</v>
      </c>
      <c r="E211" s="189" t="s">
        <v>1551</v>
      </c>
      <c r="F211" s="190" t="s">
        <v>1552</v>
      </c>
      <c r="G211" s="191" t="s">
        <v>142</v>
      </c>
      <c r="H211" s="192">
        <v>7.245</v>
      </c>
      <c r="I211" s="193"/>
      <c r="J211" s="194">
        <f>ROUND(I211*H211,2)</f>
        <v>0</v>
      </c>
      <c r="K211" s="190" t="s">
        <v>143</v>
      </c>
      <c r="L211" s="40"/>
      <c r="M211" s="195" t="s">
        <v>19</v>
      </c>
      <c r="N211" s="196" t="s">
        <v>46</v>
      </c>
      <c r="O211" s="65"/>
      <c r="P211" s="197">
        <f>O211*H211</f>
        <v>0</v>
      </c>
      <c r="Q211" s="197">
        <v>0</v>
      </c>
      <c r="R211" s="197">
        <f>Q211*H211</f>
        <v>0</v>
      </c>
      <c r="S211" s="197">
        <v>0</v>
      </c>
      <c r="T211" s="198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9" t="s">
        <v>144</v>
      </c>
      <c r="AT211" s="199" t="s">
        <v>139</v>
      </c>
      <c r="AU211" s="199" t="s">
        <v>85</v>
      </c>
      <c r="AY211" s="18" t="s">
        <v>137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18" t="s">
        <v>83</v>
      </c>
      <c r="BK211" s="200">
        <f>ROUND(I211*H211,2)</f>
        <v>0</v>
      </c>
      <c r="BL211" s="18" t="s">
        <v>144</v>
      </c>
      <c r="BM211" s="199" t="s">
        <v>292</v>
      </c>
    </row>
    <row r="212" spans="2:51" s="15" customFormat="1" ht="11.25">
      <c r="B212" s="224"/>
      <c r="C212" s="225"/>
      <c r="D212" s="203" t="s">
        <v>145</v>
      </c>
      <c r="E212" s="226" t="s">
        <v>19</v>
      </c>
      <c r="F212" s="227" t="s">
        <v>3948</v>
      </c>
      <c r="G212" s="225"/>
      <c r="H212" s="226" t="s">
        <v>19</v>
      </c>
      <c r="I212" s="228"/>
      <c r="J212" s="225"/>
      <c r="K212" s="225"/>
      <c r="L212" s="229"/>
      <c r="M212" s="230"/>
      <c r="N212" s="231"/>
      <c r="O212" s="231"/>
      <c r="P212" s="231"/>
      <c r="Q212" s="231"/>
      <c r="R212" s="231"/>
      <c r="S212" s="231"/>
      <c r="T212" s="232"/>
      <c r="AT212" s="233" t="s">
        <v>145</v>
      </c>
      <c r="AU212" s="233" t="s">
        <v>85</v>
      </c>
      <c r="AV212" s="15" t="s">
        <v>83</v>
      </c>
      <c r="AW212" s="15" t="s">
        <v>35</v>
      </c>
      <c r="AX212" s="15" t="s">
        <v>75</v>
      </c>
      <c r="AY212" s="233" t="s">
        <v>137</v>
      </c>
    </row>
    <row r="213" spans="2:51" s="13" customFormat="1" ht="11.25">
      <c r="B213" s="201"/>
      <c r="C213" s="202"/>
      <c r="D213" s="203" t="s">
        <v>145</v>
      </c>
      <c r="E213" s="204" t="s">
        <v>19</v>
      </c>
      <c r="F213" s="205" t="s">
        <v>3949</v>
      </c>
      <c r="G213" s="202"/>
      <c r="H213" s="206">
        <v>6.645</v>
      </c>
      <c r="I213" s="207"/>
      <c r="J213" s="202"/>
      <c r="K213" s="202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145</v>
      </c>
      <c r="AU213" s="212" t="s">
        <v>85</v>
      </c>
      <c r="AV213" s="13" t="s">
        <v>85</v>
      </c>
      <c r="AW213" s="13" t="s">
        <v>35</v>
      </c>
      <c r="AX213" s="13" t="s">
        <v>75</v>
      </c>
      <c r="AY213" s="212" t="s">
        <v>137</v>
      </c>
    </row>
    <row r="214" spans="2:51" s="15" customFormat="1" ht="11.25">
      <c r="B214" s="224"/>
      <c r="C214" s="225"/>
      <c r="D214" s="203" t="s">
        <v>145</v>
      </c>
      <c r="E214" s="226" t="s">
        <v>19</v>
      </c>
      <c r="F214" s="227" t="s">
        <v>3950</v>
      </c>
      <c r="G214" s="225"/>
      <c r="H214" s="226" t="s">
        <v>19</v>
      </c>
      <c r="I214" s="228"/>
      <c r="J214" s="225"/>
      <c r="K214" s="225"/>
      <c r="L214" s="229"/>
      <c r="M214" s="230"/>
      <c r="N214" s="231"/>
      <c r="O214" s="231"/>
      <c r="P214" s="231"/>
      <c r="Q214" s="231"/>
      <c r="R214" s="231"/>
      <c r="S214" s="231"/>
      <c r="T214" s="232"/>
      <c r="AT214" s="233" t="s">
        <v>145</v>
      </c>
      <c r="AU214" s="233" t="s">
        <v>85</v>
      </c>
      <c r="AV214" s="15" t="s">
        <v>83</v>
      </c>
      <c r="AW214" s="15" t="s">
        <v>35</v>
      </c>
      <c r="AX214" s="15" t="s">
        <v>75</v>
      </c>
      <c r="AY214" s="233" t="s">
        <v>137</v>
      </c>
    </row>
    <row r="215" spans="2:51" s="13" customFormat="1" ht="11.25">
      <c r="B215" s="201"/>
      <c r="C215" s="202"/>
      <c r="D215" s="203" t="s">
        <v>145</v>
      </c>
      <c r="E215" s="204" t="s">
        <v>19</v>
      </c>
      <c r="F215" s="205" t="s">
        <v>3951</v>
      </c>
      <c r="G215" s="202"/>
      <c r="H215" s="206">
        <v>0.6</v>
      </c>
      <c r="I215" s="207"/>
      <c r="J215" s="202"/>
      <c r="K215" s="202"/>
      <c r="L215" s="208"/>
      <c r="M215" s="209"/>
      <c r="N215" s="210"/>
      <c r="O215" s="210"/>
      <c r="P215" s="210"/>
      <c r="Q215" s="210"/>
      <c r="R215" s="210"/>
      <c r="S215" s="210"/>
      <c r="T215" s="211"/>
      <c r="AT215" s="212" t="s">
        <v>145</v>
      </c>
      <c r="AU215" s="212" t="s">
        <v>85</v>
      </c>
      <c r="AV215" s="13" t="s">
        <v>85</v>
      </c>
      <c r="AW215" s="13" t="s">
        <v>35</v>
      </c>
      <c r="AX215" s="13" t="s">
        <v>75</v>
      </c>
      <c r="AY215" s="212" t="s">
        <v>137</v>
      </c>
    </row>
    <row r="216" spans="2:51" s="14" customFormat="1" ht="11.25">
      <c r="B216" s="213"/>
      <c r="C216" s="214"/>
      <c r="D216" s="203" t="s">
        <v>145</v>
      </c>
      <c r="E216" s="215" t="s">
        <v>19</v>
      </c>
      <c r="F216" s="216" t="s">
        <v>147</v>
      </c>
      <c r="G216" s="214"/>
      <c r="H216" s="217">
        <v>7.244999999999999</v>
      </c>
      <c r="I216" s="218"/>
      <c r="J216" s="214"/>
      <c r="K216" s="214"/>
      <c r="L216" s="219"/>
      <c r="M216" s="220"/>
      <c r="N216" s="221"/>
      <c r="O216" s="221"/>
      <c r="P216" s="221"/>
      <c r="Q216" s="221"/>
      <c r="R216" s="221"/>
      <c r="S216" s="221"/>
      <c r="T216" s="222"/>
      <c r="AT216" s="223" t="s">
        <v>145</v>
      </c>
      <c r="AU216" s="223" t="s">
        <v>85</v>
      </c>
      <c r="AV216" s="14" t="s">
        <v>144</v>
      </c>
      <c r="AW216" s="14" t="s">
        <v>35</v>
      </c>
      <c r="AX216" s="14" t="s">
        <v>83</v>
      </c>
      <c r="AY216" s="223" t="s">
        <v>137</v>
      </c>
    </row>
    <row r="217" spans="1:65" s="2" customFormat="1" ht="21.75" customHeight="1">
      <c r="A217" s="35"/>
      <c r="B217" s="36"/>
      <c r="C217" s="188" t="s">
        <v>294</v>
      </c>
      <c r="D217" s="188" t="s">
        <v>139</v>
      </c>
      <c r="E217" s="189" t="s">
        <v>1542</v>
      </c>
      <c r="F217" s="190" t="s">
        <v>1543</v>
      </c>
      <c r="G217" s="191" t="s">
        <v>142</v>
      </c>
      <c r="H217" s="192">
        <v>17.72</v>
      </c>
      <c r="I217" s="193"/>
      <c r="J217" s="194">
        <f>ROUND(I217*H217,2)</f>
        <v>0</v>
      </c>
      <c r="K217" s="190" t="s">
        <v>143</v>
      </c>
      <c r="L217" s="40"/>
      <c r="M217" s="195" t="s">
        <v>19</v>
      </c>
      <c r="N217" s="196" t="s">
        <v>46</v>
      </c>
      <c r="O217" s="65"/>
      <c r="P217" s="197">
        <f>O217*H217</f>
        <v>0</v>
      </c>
      <c r="Q217" s="197">
        <v>0</v>
      </c>
      <c r="R217" s="197">
        <f>Q217*H217</f>
        <v>0</v>
      </c>
      <c r="S217" s="197">
        <v>0</v>
      </c>
      <c r="T217" s="198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9" t="s">
        <v>144</v>
      </c>
      <c r="AT217" s="199" t="s">
        <v>139</v>
      </c>
      <c r="AU217" s="199" t="s">
        <v>85</v>
      </c>
      <c r="AY217" s="18" t="s">
        <v>137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8" t="s">
        <v>83</v>
      </c>
      <c r="BK217" s="200">
        <f>ROUND(I217*H217,2)</f>
        <v>0</v>
      </c>
      <c r="BL217" s="18" t="s">
        <v>144</v>
      </c>
      <c r="BM217" s="199" t="s">
        <v>297</v>
      </c>
    </row>
    <row r="218" spans="2:51" s="13" customFormat="1" ht="11.25">
      <c r="B218" s="201"/>
      <c r="C218" s="202"/>
      <c r="D218" s="203" t="s">
        <v>145</v>
      </c>
      <c r="E218" s="204" t="s">
        <v>19</v>
      </c>
      <c r="F218" s="205" t="s">
        <v>3952</v>
      </c>
      <c r="G218" s="202"/>
      <c r="H218" s="206">
        <v>17.72</v>
      </c>
      <c r="I218" s="207"/>
      <c r="J218" s="202"/>
      <c r="K218" s="202"/>
      <c r="L218" s="208"/>
      <c r="M218" s="209"/>
      <c r="N218" s="210"/>
      <c r="O218" s="210"/>
      <c r="P218" s="210"/>
      <c r="Q218" s="210"/>
      <c r="R218" s="210"/>
      <c r="S218" s="210"/>
      <c r="T218" s="211"/>
      <c r="AT218" s="212" t="s">
        <v>145</v>
      </c>
      <c r="AU218" s="212" t="s">
        <v>85</v>
      </c>
      <c r="AV218" s="13" t="s">
        <v>85</v>
      </c>
      <c r="AW218" s="13" t="s">
        <v>35</v>
      </c>
      <c r="AX218" s="13" t="s">
        <v>75</v>
      </c>
      <c r="AY218" s="212" t="s">
        <v>137</v>
      </c>
    </row>
    <row r="219" spans="2:51" s="14" customFormat="1" ht="11.25">
      <c r="B219" s="213"/>
      <c r="C219" s="214"/>
      <c r="D219" s="203" t="s">
        <v>145</v>
      </c>
      <c r="E219" s="215" t="s">
        <v>19</v>
      </c>
      <c r="F219" s="216" t="s">
        <v>147</v>
      </c>
      <c r="G219" s="214"/>
      <c r="H219" s="217">
        <v>17.72</v>
      </c>
      <c r="I219" s="218"/>
      <c r="J219" s="214"/>
      <c r="K219" s="214"/>
      <c r="L219" s="219"/>
      <c r="M219" s="220"/>
      <c r="N219" s="221"/>
      <c r="O219" s="221"/>
      <c r="P219" s="221"/>
      <c r="Q219" s="221"/>
      <c r="R219" s="221"/>
      <c r="S219" s="221"/>
      <c r="T219" s="222"/>
      <c r="AT219" s="223" t="s">
        <v>145</v>
      </c>
      <c r="AU219" s="223" t="s">
        <v>85</v>
      </c>
      <c r="AV219" s="14" t="s">
        <v>144</v>
      </c>
      <c r="AW219" s="14" t="s">
        <v>35</v>
      </c>
      <c r="AX219" s="14" t="s">
        <v>83</v>
      </c>
      <c r="AY219" s="223" t="s">
        <v>137</v>
      </c>
    </row>
    <row r="220" spans="1:65" s="2" customFormat="1" ht="16.5" customHeight="1">
      <c r="A220" s="35"/>
      <c r="B220" s="36"/>
      <c r="C220" s="234" t="s">
        <v>221</v>
      </c>
      <c r="D220" s="234" t="s">
        <v>218</v>
      </c>
      <c r="E220" s="235" t="s">
        <v>1546</v>
      </c>
      <c r="F220" s="236" t="s">
        <v>1547</v>
      </c>
      <c r="G220" s="237" t="s">
        <v>177</v>
      </c>
      <c r="H220" s="238">
        <v>35.44</v>
      </c>
      <c r="I220" s="239"/>
      <c r="J220" s="240">
        <f>ROUND(I220*H220,2)</f>
        <v>0</v>
      </c>
      <c r="K220" s="236" t="s">
        <v>143</v>
      </c>
      <c r="L220" s="241"/>
      <c r="M220" s="242" t="s">
        <v>19</v>
      </c>
      <c r="N220" s="243" t="s">
        <v>46</v>
      </c>
      <c r="O220" s="65"/>
      <c r="P220" s="197">
        <f>O220*H220</f>
        <v>0</v>
      </c>
      <c r="Q220" s="197">
        <v>0</v>
      </c>
      <c r="R220" s="197">
        <f>Q220*H220</f>
        <v>0</v>
      </c>
      <c r="S220" s="197">
        <v>0</v>
      </c>
      <c r="T220" s="198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9" t="s">
        <v>158</v>
      </c>
      <c r="AT220" s="199" t="s">
        <v>218</v>
      </c>
      <c r="AU220" s="199" t="s">
        <v>85</v>
      </c>
      <c r="AY220" s="18" t="s">
        <v>137</v>
      </c>
      <c r="BE220" s="200">
        <f>IF(N220="základní",J220,0)</f>
        <v>0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18" t="s">
        <v>83</v>
      </c>
      <c r="BK220" s="200">
        <f>ROUND(I220*H220,2)</f>
        <v>0</v>
      </c>
      <c r="BL220" s="18" t="s">
        <v>144</v>
      </c>
      <c r="BM220" s="199" t="s">
        <v>300</v>
      </c>
    </row>
    <row r="221" spans="2:51" s="13" customFormat="1" ht="11.25">
      <c r="B221" s="201"/>
      <c r="C221" s="202"/>
      <c r="D221" s="203" t="s">
        <v>145</v>
      </c>
      <c r="E221" s="204" t="s">
        <v>19</v>
      </c>
      <c r="F221" s="205" t="s">
        <v>3953</v>
      </c>
      <c r="G221" s="202"/>
      <c r="H221" s="206">
        <v>35.44</v>
      </c>
      <c r="I221" s="207"/>
      <c r="J221" s="202"/>
      <c r="K221" s="202"/>
      <c r="L221" s="208"/>
      <c r="M221" s="209"/>
      <c r="N221" s="210"/>
      <c r="O221" s="210"/>
      <c r="P221" s="210"/>
      <c r="Q221" s="210"/>
      <c r="R221" s="210"/>
      <c r="S221" s="210"/>
      <c r="T221" s="211"/>
      <c r="AT221" s="212" t="s">
        <v>145</v>
      </c>
      <c r="AU221" s="212" t="s">
        <v>85</v>
      </c>
      <c r="AV221" s="13" t="s">
        <v>85</v>
      </c>
      <c r="AW221" s="13" t="s">
        <v>35</v>
      </c>
      <c r="AX221" s="13" t="s">
        <v>75</v>
      </c>
      <c r="AY221" s="212" t="s">
        <v>137</v>
      </c>
    </row>
    <row r="222" spans="2:51" s="14" customFormat="1" ht="11.25">
      <c r="B222" s="213"/>
      <c r="C222" s="214"/>
      <c r="D222" s="203" t="s">
        <v>145</v>
      </c>
      <c r="E222" s="215" t="s">
        <v>19</v>
      </c>
      <c r="F222" s="216" t="s">
        <v>147</v>
      </c>
      <c r="G222" s="214"/>
      <c r="H222" s="217">
        <v>35.44</v>
      </c>
      <c r="I222" s="218"/>
      <c r="J222" s="214"/>
      <c r="K222" s="214"/>
      <c r="L222" s="219"/>
      <c r="M222" s="220"/>
      <c r="N222" s="221"/>
      <c r="O222" s="221"/>
      <c r="P222" s="221"/>
      <c r="Q222" s="221"/>
      <c r="R222" s="221"/>
      <c r="S222" s="221"/>
      <c r="T222" s="222"/>
      <c r="AT222" s="223" t="s">
        <v>145</v>
      </c>
      <c r="AU222" s="223" t="s">
        <v>85</v>
      </c>
      <c r="AV222" s="14" t="s">
        <v>144</v>
      </c>
      <c r="AW222" s="14" t="s">
        <v>35</v>
      </c>
      <c r="AX222" s="14" t="s">
        <v>83</v>
      </c>
      <c r="AY222" s="223" t="s">
        <v>137</v>
      </c>
    </row>
    <row r="223" spans="1:65" s="2" customFormat="1" ht="21.75" customHeight="1">
      <c r="A223" s="35"/>
      <c r="B223" s="36"/>
      <c r="C223" s="188" t="s">
        <v>301</v>
      </c>
      <c r="D223" s="188" t="s">
        <v>139</v>
      </c>
      <c r="E223" s="189" t="s">
        <v>3954</v>
      </c>
      <c r="F223" s="190" t="s">
        <v>3955</v>
      </c>
      <c r="G223" s="191" t="s">
        <v>224</v>
      </c>
      <c r="H223" s="192">
        <v>29.3</v>
      </c>
      <c r="I223" s="193"/>
      <c r="J223" s="194">
        <f aca="true" t="shared" si="10" ref="J223:J228">ROUND(I223*H223,2)</f>
        <v>0</v>
      </c>
      <c r="K223" s="190" t="s">
        <v>143</v>
      </c>
      <c r="L223" s="40"/>
      <c r="M223" s="195" t="s">
        <v>19</v>
      </c>
      <c r="N223" s="196" t="s">
        <v>46</v>
      </c>
      <c r="O223" s="65"/>
      <c r="P223" s="197">
        <f aca="true" t="shared" si="11" ref="P223:P228">O223*H223</f>
        <v>0</v>
      </c>
      <c r="Q223" s="197">
        <v>0</v>
      </c>
      <c r="R223" s="197">
        <f aca="true" t="shared" si="12" ref="R223:R228">Q223*H223</f>
        <v>0</v>
      </c>
      <c r="S223" s="197">
        <v>0</v>
      </c>
      <c r="T223" s="198">
        <f aca="true" t="shared" si="13" ref="T223:T228"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9" t="s">
        <v>144</v>
      </c>
      <c r="AT223" s="199" t="s">
        <v>139</v>
      </c>
      <c r="AU223" s="199" t="s">
        <v>85</v>
      </c>
      <c r="AY223" s="18" t="s">
        <v>137</v>
      </c>
      <c r="BE223" s="200">
        <f aca="true" t="shared" si="14" ref="BE223:BE228">IF(N223="základní",J223,0)</f>
        <v>0</v>
      </c>
      <c r="BF223" s="200">
        <f aca="true" t="shared" si="15" ref="BF223:BF228">IF(N223="snížená",J223,0)</f>
        <v>0</v>
      </c>
      <c r="BG223" s="200">
        <f aca="true" t="shared" si="16" ref="BG223:BG228">IF(N223="zákl. přenesená",J223,0)</f>
        <v>0</v>
      </c>
      <c r="BH223" s="200">
        <f aca="true" t="shared" si="17" ref="BH223:BH228">IF(N223="sníž. přenesená",J223,0)</f>
        <v>0</v>
      </c>
      <c r="BI223" s="200">
        <f aca="true" t="shared" si="18" ref="BI223:BI228">IF(N223="nulová",J223,0)</f>
        <v>0</v>
      </c>
      <c r="BJ223" s="18" t="s">
        <v>83</v>
      </c>
      <c r="BK223" s="200">
        <f aca="true" t="shared" si="19" ref="BK223:BK228">ROUND(I223*H223,2)</f>
        <v>0</v>
      </c>
      <c r="BL223" s="18" t="s">
        <v>144</v>
      </c>
      <c r="BM223" s="199" t="s">
        <v>304</v>
      </c>
    </row>
    <row r="224" spans="1:65" s="2" customFormat="1" ht="16.5" customHeight="1">
      <c r="A224" s="35"/>
      <c r="B224" s="36"/>
      <c r="C224" s="234" t="s">
        <v>225</v>
      </c>
      <c r="D224" s="234" t="s">
        <v>218</v>
      </c>
      <c r="E224" s="235" t="s">
        <v>3956</v>
      </c>
      <c r="F224" s="236" t="s">
        <v>3957</v>
      </c>
      <c r="G224" s="237" t="s">
        <v>224</v>
      </c>
      <c r="H224" s="238">
        <v>29.3</v>
      </c>
      <c r="I224" s="239"/>
      <c r="J224" s="240">
        <f t="shared" si="10"/>
        <v>0</v>
      </c>
      <c r="K224" s="236" t="s">
        <v>143</v>
      </c>
      <c r="L224" s="241"/>
      <c r="M224" s="242" t="s">
        <v>19</v>
      </c>
      <c r="N224" s="243" t="s">
        <v>46</v>
      </c>
      <c r="O224" s="65"/>
      <c r="P224" s="197">
        <f t="shared" si="11"/>
        <v>0</v>
      </c>
      <c r="Q224" s="197">
        <v>0</v>
      </c>
      <c r="R224" s="197">
        <f t="shared" si="12"/>
        <v>0</v>
      </c>
      <c r="S224" s="197">
        <v>0</v>
      </c>
      <c r="T224" s="198">
        <f t="shared" si="1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9" t="s">
        <v>158</v>
      </c>
      <c r="AT224" s="199" t="s">
        <v>218</v>
      </c>
      <c r="AU224" s="199" t="s">
        <v>85</v>
      </c>
      <c r="AY224" s="18" t="s">
        <v>137</v>
      </c>
      <c r="BE224" s="200">
        <f t="shared" si="14"/>
        <v>0</v>
      </c>
      <c r="BF224" s="200">
        <f t="shared" si="15"/>
        <v>0</v>
      </c>
      <c r="BG224" s="200">
        <f t="shared" si="16"/>
        <v>0</v>
      </c>
      <c r="BH224" s="200">
        <f t="shared" si="17"/>
        <v>0</v>
      </c>
      <c r="BI224" s="200">
        <f t="shared" si="18"/>
        <v>0</v>
      </c>
      <c r="BJ224" s="18" t="s">
        <v>83</v>
      </c>
      <c r="BK224" s="200">
        <f t="shared" si="19"/>
        <v>0</v>
      </c>
      <c r="BL224" s="18" t="s">
        <v>144</v>
      </c>
      <c r="BM224" s="199" t="s">
        <v>307</v>
      </c>
    </row>
    <row r="225" spans="1:65" s="2" customFormat="1" ht="21.75" customHeight="1">
      <c r="A225" s="35"/>
      <c r="B225" s="36"/>
      <c r="C225" s="188" t="s">
        <v>309</v>
      </c>
      <c r="D225" s="188" t="s">
        <v>139</v>
      </c>
      <c r="E225" s="189" t="s">
        <v>3958</v>
      </c>
      <c r="F225" s="190" t="s">
        <v>3959</v>
      </c>
      <c r="G225" s="191" t="s">
        <v>224</v>
      </c>
      <c r="H225" s="192">
        <v>15</v>
      </c>
      <c r="I225" s="193"/>
      <c r="J225" s="194">
        <f t="shared" si="10"/>
        <v>0</v>
      </c>
      <c r="K225" s="190" t="s">
        <v>143</v>
      </c>
      <c r="L225" s="40"/>
      <c r="M225" s="195" t="s">
        <v>19</v>
      </c>
      <c r="N225" s="196" t="s">
        <v>46</v>
      </c>
      <c r="O225" s="65"/>
      <c r="P225" s="197">
        <f t="shared" si="11"/>
        <v>0</v>
      </c>
      <c r="Q225" s="197">
        <v>0</v>
      </c>
      <c r="R225" s="197">
        <f t="shared" si="12"/>
        <v>0</v>
      </c>
      <c r="S225" s="197">
        <v>0</v>
      </c>
      <c r="T225" s="198">
        <f t="shared" si="1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9" t="s">
        <v>144</v>
      </c>
      <c r="AT225" s="199" t="s">
        <v>139</v>
      </c>
      <c r="AU225" s="199" t="s">
        <v>85</v>
      </c>
      <c r="AY225" s="18" t="s">
        <v>137</v>
      </c>
      <c r="BE225" s="200">
        <f t="shared" si="14"/>
        <v>0</v>
      </c>
      <c r="BF225" s="200">
        <f t="shared" si="15"/>
        <v>0</v>
      </c>
      <c r="BG225" s="200">
        <f t="shared" si="16"/>
        <v>0</v>
      </c>
      <c r="BH225" s="200">
        <f t="shared" si="17"/>
        <v>0</v>
      </c>
      <c r="BI225" s="200">
        <f t="shared" si="18"/>
        <v>0</v>
      </c>
      <c r="BJ225" s="18" t="s">
        <v>83</v>
      </c>
      <c r="BK225" s="200">
        <f t="shared" si="19"/>
        <v>0</v>
      </c>
      <c r="BL225" s="18" t="s">
        <v>144</v>
      </c>
      <c r="BM225" s="199" t="s">
        <v>312</v>
      </c>
    </row>
    <row r="226" spans="1:65" s="2" customFormat="1" ht="16.5" customHeight="1">
      <c r="A226" s="35"/>
      <c r="B226" s="36"/>
      <c r="C226" s="234" t="s">
        <v>229</v>
      </c>
      <c r="D226" s="234" t="s">
        <v>218</v>
      </c>
      <c r="E226" s="235" t="s">
        <v>3960</v>
      </c>
      <c r="F226" s="236" t="s">
        <v>3961</v>
      </c>
      <c r="G226" s="237" t="s">
        <v>224</v>
      </c>
      <c r="H226" s="238">
        <v>15</v>
      </c>
      <c r="I226" s="239"/>
      <c r="J226" s="240">
        <f t="shared" si="10"/>
        <v>0</v>
      </c>
      <c r="K226" s="236" t="s">
        <v>143</v>
      </c>
      <c r="L226" s="241"/>
      <c r="M226" s="242" t="s">
        <v>19</v>
      </c>
      <c r="N226" s="243" t="s">
        <v>46</v>
      </c>
      <c r="O226" s="65"/>
      <c r="P226" s="197">
        <f t="shared" si="11"/>
        <v>0</v>
      </c>
      <c r="Q226" s="197">
        <v>0</v>
      </c>
      <c r="R226" s="197">
        <f t="shared" si="12"/>
        <v>0</v>
      </c>
      <c r="S226" s="197">
        <v>0</v>
      </c>
      <c r="T226" s="198">
        <f t="shared" si="1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9" t="s">
        <v>158</v>
      </c>
      <c r="AT226" s="199" t="s">
        <v>218</v>
      </c>
      <c r="AU226" s="199" t="s">
        <v>85</v>
      </c>
      <c r="AY226" s="18" t="s">
        <v>137</v>
      </c>
      <c r="BE226" s="200">
        <f t="shared" si="14"/>
        <v>0</v>
      </c>
      <c r="BF226" s="200">
        <f t="shared" si="15"/>
        <v>0</v>
      </c>
      <c r="BG226" s="200">
        <f t="shared" si="16"/>
        <v>0</v>
      </c>
      <c r="BH226" s="200">
        <f t="shared" si="17"/>
        <v>0</v>
      </c>
      <c r="BI226" s="200">
        <f t="shared" si="18"/>
        <v>0</v>
      </c>
      <c r="BJ226" s="18" t="s">
        <v>83</v>
      </c>
      <c r="BK226" s="200">
        <f t="shared" si="19"/>
        <v>0</v>
      </c>
      <c r="BL226" s="18" t="s">
        <v>144</v>
      </c>
      <c r="BM226" s="199" t="s">
        <v>319</v>
      </c>
    </row>
    <row r="227" spans="1:65" s="2" customFormat="1" ht="33" customHeight="1">
      <c r="A227" s="35"/>
      <c r="B227" s="36"/>
      <c r="C227" s="188" t="s">
        <v>528</v>
      </c>
      <c r="D227" s="188" t="s">
        <v>139</v>
      </c>
      <c r="E227" s="189" t="s">
        <v>3962</v>
      </c>
      <c r="F227" s="190" t="s">
        <v>3963</v>
      </c>
      <c r="G227" s="191" t="s">
        <v>273</v>
      </c>
      <c r="H227" s="192">
        <v>1</v>
      </c>
      <c r="I227" s="193"/>
      <c r="J227" s="194">
        <f t="shared" si="10"/>
        <v>0</v>
      </c>
      <c r="K227" s="190" t="s">
        <v>19</v>
      </c>
      <c r="L227" s="40"/>
      <c r="M227" s="195" t="s">
        <v>19</v>
      </c>
      <c r="N227" s="196" t="s">
        <v>46</v>
      </c>
      <c r="O227" s="65"/>
      <c r="P227" s="197">
        <f t="shared" si="11"/>
        <v>0</v>
      </c>
      <c r="Q227" s="197">
        <v>0</v>
      </c>
      <c r="R227" s="197">
        <f t="shared" si="12"/>
        <v>0</v>
      </c>
      <c r="S227" s="197">
        <v>0</v>
      </c>
      <c r="T227" s="198">
        <f t="shared" si="1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9" t="s">
        <v>144</v>
      </c>
      <c r="AT227" s="199" t="s">
        <v>139</v>
      </c>
      <c r="AU227" s="199" t="s">
        <v>85</v>
      </c>
      <c r="AY227" s="18" t="s">
        <v>137</v>
      </c>
      <c r="BE227" s="200">
        <f t="shared" si="14"/>
        <v>0</v>
      </c>
      <c r="BF227" s="200">
        <f t="shared" si="15"/>
        <v>0</v>
      </c>
      <c r="BG227" s="200">
        <f t="shared" si="16"/>
        <v>0</v>
      </c>
      <c r="BH227" s="200">
        <f t="shared" si="17"/>
        <v>0</v>
      </c>
      <c r="BI227" s="200">
        <f t="shared" si="18"/>
        <v>0</v>
      </c>
      <c r="BJ227" s="18" t="s">
        <v>83</v>
      </c>
      <c r="BK227" s="200">
        <f t="shared" si="19"/>
        <v>0</v>
      </c>
      <c r="BL227" s="18" t="s">
        <v>144</v>
      </c>
      <c r="BM227" s="199" t="s">
        <v>531</v>
      </c>
    </row>
    <row r="228" spans="1:65" s="2" customFormat="1" ht="33" customHeight="1">
      <c r="A228" s="35"/>
      <c r="B228" s="36"/>
      <c r="C228" s="188" t="s">
        <v>234</v>
      </c>
      <c r="D228" s="188" t="s">
        <v>139</v>
      </c>
      <c r="E228" s="189" t="s">
        <v>3964</v>
      </c>
      <c r="F228" s="190" t="s">
        <v>3963</v>
      </c>
      <c r="G228" s="191" t="s">
        <v>273</v>
      </c>
      <c r="H228" s="192">
        <v>1</v>
      </c>
      <c r="I228" s="193"/>
      <c r="J228" s="194">
        <f t="shared" si="10"/>
        <v>0</v>
      </c>
      <c r="K228" s="190" t="s">
        <v>19</v>
      </c>
      <c r="L228" s="40"/>
      <c r="M228" s="195" t="s">
        <v>19</v>
      </c>
      <c r="N228" s="196" t="s">
        <v>46</v>
      </c>
      <c r="O228" s="65"/>
      <c r="P228" s="197">
        <f t="shared" si="11"/>
        <v>0</v>
      </c>
      <c r="Q228" s="197">
        <v>0</v>
      </c>
      <c r="R228" s="197">
        <f t="shared" si="12"/>
        <v>0</v>
      </c>
      <c r="S228" s="197">
        <v>0</v>
      </c>
      <c r="T228" s="198">
        <f t="shared" si="1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9" t="s">
        <v>144</v>
      </c>
      <c r="AT228" s="199" t="s">
        <v>139</v>
      </c>
      <c r="AU228" s="199" t="s">
        <v>85</v>
      </c>
      <c r="AY228" s="18" t="s">
        <v>137</v>
      </c>
      <c r="BE228" s="200">
        <f t="shared" si="14"/>
        <v>0</v>
      </c>
      <c r="BF228" s="200">
        <f t="shared" si="15"/>
        <v>0</v>
      </c>
      <c r="BG228" s="200">
        <f t="shared" si="16"/>
        <v>0</v>
      </c>
      <c r="BH228" s="200">
        <f t="shared" si="17"/>
        <v>0</v>
      </c>
      <c r="BI228" s="200">
        <f t="shared" si="18"/>
        <v>0</v>
      </c>
      <c r="BJ228" s="18" t="s">
        <v>83</v>
      </c>
      <c r="BK228" s="200">
        <f t="shared" si="19"/>
        <v>0</v>
      </c>
      <c r="BL228" s="18" t="s">
        <v>144</v>
      </c>
      <c r="BM228" s="199" t="s">
        <v>534</v>
      </c>
    </row>
    <row r="229" spans="2:63" s="12" customFormat="1" ht="22.9" customHeight="1">
      <c r="B229" s="172"/>
      <c r="C229" s="173"/>
      <c r="D229" s="174" t="s">
        <v>74</v>
      </c>
      <c r="E229" s="186" t="s">
        <v>315</v>
      </c>
      <c r="F229" s="186" t="s">
        <v>316</v>
      </c>
      <c r="G229" s="173"/>
      <c r="H229" s="173"/>
      <c r="I229" s="176"/>
      <c r="J229" s="187">
        <f>BK229</f>
        <v>0</v>
      </c>
      <c r="K229" s="173"/>
      <c r="L229" s="178"/>
      <c r="M229" s="179"/>
      <c r="N229" s="180"/>
      <c r="O229" s="180"/>
      <c r="P229" s="181">
        <f>P230</f>
        <v>0</v>
      </c>
      <c r="Q229" s="180"/>
      <c r="R229" s="181">
        <f>R230</f>
        <v>0</v>
      </c>
      <c r="S229" s="180"/>
      <c r="T229" s="182">
        <f>T230</f>
        <v>0</v>
      </c>
      <c r="AR229" s="183" t="s">
        <v>83</v>
      </c>
      <c r="AT229" s="184" t="s">
        <v>74</v>
      </c>
      <c r="AU229" s="184" t="s">
        <v>83</v>
      </c>
      <c r="AY229" s="183" t="s">
        <v>137</v>
      </c>
      <c r="BK229" s="185">
        <f>BK230</f>
        <v>0</v>
      </c>
    </row>
    <row r="230" spans="1:65" s="2" customFormat="1" ht="21.75" customHeight="1">
      <c r="A230" s="35"/>
      <c r="B230" s="36"/>
      <c r="C230" s="188" t="s">
        <v>535</v>
      </c>
      <c r="D230" s="188" t="s">
        <v>139</v>
      </c>
      <c r="E230" s="189" t="s">
        <v>3965</v>
      </c>
      <c r="F230" s="190" t="s">
        <v>3966</v>
      </c>
      <c r="G230" s="191" t="s">
        <v>177</v>
      </c>
      <c r="H230" s="192">
        <v>215.983</v>
      </c>
      <c r="I230" s="193"/>
      <c r="J230" s="194">
        <f>ROUND(I230*H230,2)</f>
        <v>0</v>
      </c>
      <c r="K230" s="190" t="s">
        <v>143</v>
      </c>
      <c r="L230" s="40"/>
      <c r="M230" s="244" t="s">
        <v>19</v>
      </c>
      <c r="N230" s="245" t="s">
        <v>46</v>
      </c>
      <c r="O230" s="246"/>
      <c r="P230" s="247">
        <f>O230*H230</f>
        <v>0</v>
      </c>
      <c r="Q230" s="247">
        <v>0</v>
      </c>
      <c r="R230" s="247">
        <f>Q230*H230</f>
        <v>0</v>
      </c>
      <c r="S230" s="247">
        <v>0</v>
      </c>
      <c r="T230" s="248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9" t="s">
        <v>144</v>
      </c>
      <c r="AT230" s="199" t="s">
        <v>139</v>
      </c>
      <c r="AU230" s="199" t="s">
        <v>85</v>
      </c>
      <c r="AY230" s="18" t="s">
        <v>137</v>
      </c>
      <c r="BE230" s="200">
        <f>IF(N230="základní",J230,0)</f>
        <v>0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18" t="s">
        <v>83</v>
      </c>
      <c r="BK230" s="200">
        <f>ROUND(I230*H230,2)</f>
        <v>0</v>
      </c>
      <c r="BL230" s="18" t="s">
        <v>144</v>
      </c>
      <c r="BM230" s="199" t="s">
        <v>538</v>
      </c>
    </row>
    <row r="231" spans="1:31" s="2" customFormat="1" ht="6.95" customHeight="1">
      <c r="A231" s="35"/>
      <c r="B231" s="48"/>
      <c r="C231" s="49"/>
      <c r="D231" s="49"/>
      <c r="E231" s="49"/>
      <c r="F231" s="49"/>
      <c r="G231" s="49"/>
      <c r="H231" s="49"/>
      <c r="I231" s="137"/>
      <c r="J231" s="49"/>
      <c r="K231" s="49"/>
      <c r="L231" s="40"/>
      <c r="M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</row>
  </sheetData>
  <sheetProtection algorithmName="SHA-512" hashValue="f8H9/wLsHMgHQRrB8tzaeIVzjWKpIjhaYJimvDYTx4J1cR25pkCXuRYiu0ZulFUJ5NwubIJ7KU6Qf+x+wPV4QQ==" saltValue="bzRmhOdP76vBrclwlZINn7ueLOOq+J1oBn9dTJ61R6Dd+5dxo0BJZhsXJuowDEa5jFqHUdNPkHlBxvrtbFDR0g==" spinCount="100000" sheet="1" objects="1" scenarios="1" formatColumns="0" formatRows="0" autoFilter="0"/>
  <autoFilter ref="C83:K230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8" t="s">
        <v>97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85</v>
      </c>
    </row>
    <row r="4" spans="2:46" s="1" customFormat="1" ht="24.95" customHeight="1">
      <c r="B4" s="21"/>
      <c r="D4" s="106" t="s">
        <v>104</v>
      </c>
      <c r="I4" s="102"/>
      <c r="L4" s="21"/>
      <c r="M4" s="107" t="s">
        <v>10</v>
      </c>
      <c r="AT4" s="18" t="s">
        <v>4</v>
      </c>
    </row>
    <row r="5" spans="2:12" s="1" customFormat="1" ht="6.95" customHeight="1">
      <c r="B5" s="21"/>
      <c r="I5" s="102"/>
      <c r="L5" s="21"/>
    </row>
    <row r="6" spans="2:12" s="1" customFormat="1" ht="12" customHeight="1">
      <c r="B6" s="21"/>
      <c r="D6" s="108" t="s">
        <v>16</v>
      </c>
      <c r="I6" s="102"/>
      <c r="L6" s="21"/>
    </row>
    <row r="7" spans="2:12" s="1" customFormat="1" ht="16.5" customHeight="1">
      <c r="B7" s="21"/>
      <c r="E7" s="373" t="str">
        <f>'Rekapitulace stavby'!K6</f>
        <v>Gymnázium Tachov - výstavba tělocvičny</v>
      </c>
      <c r="F7" s="374"/>
      <c r="G7" s="374"/>
      <c r="H7" s="374"/>
      <c r="I7" s="102"/>
      <c r="L7" s="21"/>
    </row>
    <row r="8" spans="1:31" s="2" customFormat="1" ht="12" customHeight="1">
      <c r="A8" s="35"/>
      <c r="B8" s="40"/>
      <c r="C8" s="35"/>
      <c r="D8" s="108" t="s">
        <v>105</v>
      </c>
      <c r="E8" s="35"/>
      <c r="F8" s="35"/>
      <c r="G8" s="35"/>
      <c r="H8" s="35"/>
      <c r="I8" s="109"/>
      <c r="J8" s="35"/>
      <c r="K8" s="35"/>
      <c r="L8" s="11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5" t="s">
        <v>3967</v>
      </c>
      <c r="F9" s="376"/>
      <c r="G9" s="376"/>
      <c r="H9" s="376"/>
      <c r="I9" s="109"/>
      <c r="J9" s="35"/>
      <c r="K9" s="35"/>
      <c r="L9" s="11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09"/>
      <c r="J10" s="35"/>
      <c r="K10" s="35"/>
      <c r="L10" s="11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8" t="s">
        <v>18</v>
      </c>
      <c r="E11" s="35"/>
      <c r="F11" s="111" t="s">
        <v>19</v>
      </c>
      <c r="G11" s="35"/>
      <c r="H11" s="35"/>
      <c r="I11" s="112" t="s">
        <v>20</v>
      </c>
      <c r="J11" s="111" t="s">
        <v>19</v>
      </c>
      <c r="K11" s="35"/>
      <c r="L11" s="11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8" t="s">
        <v>21</v>
      </c>
      <c r="E12" s="35"/>
      <c r="F12" s="111" t="s">
        <v>321</v>
      </c>
      <c r="G12" s="35"/>
      <c r="H12" s="35"/>
      <c r="I12" s="112" t="s">
        <v>23</v>
      </c>
      <c r="J12" s="113" t="str">
        <f>'Rekapitulace stavby'!AN8</f>
        <v>24. 6. 2019</v>
      </c>
      <c r="K12" s="35"/>
      <c r="L12" s="11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09"/>
      <c r="J13" s="35"/>
      <c r="K13" s="35"/>
      <c r="L13" s="11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8" t="s">
        <v>25</v>
      </c>
      <c r="E14" s="35"/>
      <c r="F14" s="35"/>
      <c r="G14" s="35"/>
      <c r="H14" s="35"/>
      <c r="I14" s="112" t="s">
        <v>26</v>
      </c>
      <c r="J14" s="111" t="s">
        <v>19</v>
      </c>
      <c r="K14" s="35"/>
      <c r="L14" s="11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27</v>
      </c>
      <c r="F15" s="35"/>
      <c r="G15" s="35"/>
      <c r="H15" s="35"/>
      <c r="I15" s="112" t="s">
        <v>28</v>
      </c>
      <c r="J15" s="111" t="s">
        <v>19</v>
      </c>
      <c r="K15" s="35"/>
      <c r="L15" s="11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09"/>
      <c r="J16" s="35"/>
      <c r="K16" s="35"/>
      <c r="L16" s="11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8" t="s">
        <v>29</v>
      </c>
      <c r="E17" s="35"/>
      <c r="F17" s="35"/>
      <c r="G17" s="35"/>
      <c r="H17" s="35"/>
      <c r="I17" s="112" t="s">
        <v>26</v>
      </c>
      <c r="J17" s="31" t="str">
        <f>'Rekapitulace stavby'!AN13</f>
        <v>Vyplň údaj</v>
      </c>
      <c r="K17" s="35"/>
      <c r="L17" s="11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7" t="str">
        <f>'Rekapitulace stavby'!E14</f>
        <v>Vyplň údaj</v>
      </c>
      <c r="F18" s="378"/>
      <c r="G18" s="378"/>
      <c r="H18" s="378"/>
      <c r="I18" s="112" t="s">
        <v>28</v>
      </c>
      <c r="J18" s="31" t="str">
        <f>'Rekapitulace stavby'!AN14</f>
        <v>Vyplň údaj</v>
      </c>
      <c r="K18" s="35"/>
      <c r="L18" s="11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09"/>
      <c r="J19" s="35"/>
      <c r="K19" s="35"/>
      <c r="L19" s="1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8" t="s">
        <v>31</v>
      </c>
      <c r="E20" s="35"/>
      <c r="F20" s="35"/>
      <c r="G20" s="35"/>
      <c r="H20" s="35"/>
      <c r="I20" s="112" t="s">
        <v>26</v>
      </c>
      <c r="J20" s="111" t="s">
        <v>32</v>
      </c>
      <c r="K20" s="35"/>
      <c r="L20" s="11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33</v>
      </c>
      <c r="F21" s="35"/>
      <c r="G21" s="35"/>
      <c r="H21" s="35"/>
      <c r="I21" s="112" t="s">
        <v>28</v>
      </c>
      <c r="J21" s="111" t="s">
        <v>322</v>
      </c>
      <c r="K21" s="35"/>
      <c r="L21" s="11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09"/>
      <c r="J22" s="35"/>
      <c r="K22" s="35"/>
      <c r="L22" s="11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8" t="s">
        <v>36</v>
      </c>
      <c r="E23" s="35"/>
      <c r="F23" s="35"/>
      <c r="G23" s="35"/>
      <c r="H23" s="35"/>
      <c r="I23" s="112" t="s">
        <v>26</v>
      </c>
      <c r="J23" s="111" t="s">
        <v>37</v>
      </c>
      <c r="K23" s="35"/>
      <c r="L23" s="11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3329</v>
      </c>
      <c r="F24" s="35"/>
      <c r="G24" s="35"/>
      <c r="H24" s="35"/>
      <c r="I24" s="112" t="s">
        <v>28</v>
      </c>
      <c r="J24" s="111" t="s">
        <v>19</v>
      </c>
      <c r="K24" s="35"/>
      <c r="L24" s="11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09"/>
      <c r="J25" s="35"/>
      <c r="K25" s="35"/>
      <c r="L25" s="11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8" t="s">
        <v>39</v>
      </c>
      <c r="E26" s="35"/>
      <c r="F26" s="35"/>
      <c r="G26" s="35"/>
      <c r="H26" s="35"/>
      <c r="I26" s="109"/>
      <c r="J26" s="35"/>
      <c r="K26" s="35"/>
      <c r="L26" s="11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4"/>
      <c r="B27" s="115"/>
      <c r="C27" s="114"/>
      <c r="D27" s="114"/>
      <c r="E27" s="379" t="s">
        <v>19</v>
      </c>
      <c r="F27" s="379"/>
      <c r="G27" s="379"/>
      <c r="H27" s="379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09"/>
      <c r="J28" s="35"/>
      <c r="K28" s="35"/>
      <c r="L28" s="11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8"/>
      <c r="E29" s="118"/>
      <c r="F29" s="118"/>
      <c r="G29" s="118"/>
      <c r="H29" s="118"/>
      <c r="I29" s="119"/>
      <c r="J29" s="118"/>
      <c r="K29" s="118"/>
      <c r="L29" s="11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41</v>
      </c>
      <c r="E30" s="35"/>
      <c r="F30" s="35"/>
      <c r="G30" s="35"/>
      <c r="H30" s="35"/>
      <c r="I30" s="109"/>
      <c r="J30" s="121">
        <f>ROUND(J83,2)</f>
        <v>0</v>
      </c>
      <c r="K30" s="35"/>
      <c r="L30" s="11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8"/>
      <c r="E31" s="118"/>
      <c r="F31" s="118"/>
      <c r="G31" s="118"/>
      <c r="H31" s="118"/>
      <c r="I31" s="119"/>
      <c r="J31" s="118"/>
      <c r="K31" s="118"/>
      <c r="L31" s="11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43</v>
      </c>
      <c r="G32" s="35"/>
      <c r="H32" s="35"/>
      <c r="I32" s="123" t="s">
        <v>42</v>
      </c>
      <c r="J32" s="122" t="s">
        <v>44</v>
      </c>
      <c r="K32" s="35"/>
      <c r="L32" s="11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45</v>
      </c>
      <c r="E33" s="108" t="s">
        <v>46</v>
      </c>
      <c r="F33" s="125">
        <f>ROUND((SUM(BE83:BE126)),2)</f>
        <v>0</v>
      </c>
      <c r="G33" s="35"/>
      <c r="H33" s="35"/>
      <c r="I33" s="126">
        <v>0.21</v>
      </c>
      <c r="J33" s="125">
        <f>ROUND(((SUM(BE83:BE126))*I33),2)</f>
        <v>0</v>
      </c>
      <c r="K33" s="35"/>
      <c r="L33" s="11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8" t="s">
        <v>47</v>
      </c>
      <c r="F34" s="125">
        <f>ROUND((SUM(BF83:BF126)),2)</f>
        <v>0</v>
      </c>
      <c r="G34" s="35"/>
      <c r="H34" s="35"/>
      <c r="I34" s="126">
        <v>0.15</v>
      </c>
      <c r="J34" s="125">
        <f>ROUND(((SUM(BF83:BF126))*I34),2)</f>
        <v>0</v>
      </c>
      <c r="K34" s="35"/>
      <c r="L34" s="11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8" t="s">
        <v>48</v>
      </c>
      <c r="F35" s="125">
        <f>ROUND((SUM(BG83:BG126)),2)</f>
        <v>0</v>
      </c>
      <c r="G35" s="35"/>
      <c r="H35" s="35"/>
      <c r="I35" s="126">
        <v>0.21</v>
      </c>
      <c r="J35" s="125">
        <f>0</f>
        <v>0</v>
      </c>
      <c r="K35" s="35"/>
      <c r="L35" s="11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8" t="s">
        <v>49</v>
      </c>
      <c r="F36" s="125">
        <f>ROUND((SUM(BH83:BH126)),2)</f>
        <v>0</v>
      </c>
      <c r="G36" s="35"/>
      <c r="H36" s="35"/>
      <c r="I36" s="126">
        <v>0.15</v>
      </c>
      <c r="J36" s="125">
        <f>0</f>
        <v>0</v>
      </c>
      <c r="K36" s="35"/>
      <c r="L36" s="11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8" t="s">
        <v>50</v>
      </c>
      <c r="F37" s="125">
        <f>ROUND((SUM(BI83:BI126)),2)</f>
        <v>0</v>
      </c>
      <c r="G37" s="35"/>
      <c r="H37" s="35"/>
      <c r="I37" s="126">
        <v>0</v>
      </c>
      <c r="J37" s="125">
        <f>0</f>
        <v>0</v>
      </c>
      <c r="K37" s="35"/>
      <c r="L37" s="11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09"/>
      <c r="J38" s="35"/>
      <c r="K38" s="35"/>
      <c r="L38" s="11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51</v>
      </c>
      <c r="E39" s="129"/>
      <c r="F39" s="129"/>
      <c r="G39" s="130" t="s">
        <v>52</v>
      </c>
      <c r="H39" s="131" t="s">
        <v>53</v>
      </c>
      <c r="I39" s="132"/>
      <c r="J39" s="133">
        <f>SUM(J30:J37)</f>
        <v>0</v>
      </c>
      <c r="K39" s="134"/>
      <c r="L39" s="11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5"/>
      <c r="C40" s="136"/>
      <c r="D40" s="136"/>
      <c r="E40" s="136"/>
      <c r="F40" s="136"/>
      <c r="G40" s="136"/>
      <c r="H40" s="136"/>
      <c r="I40" s="137"/>
      <c r="J40" s="136"/>
      <c r="K40" s="136"/>
      <c r="L40" s="11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110</v>
      </c>
      <c r="D45" s="37"/>
      <c r="E45" s="37"/>
      <c r="F45" s="37"/>
      <c r="G45" s="37"/>
      <c r="H45" s="37"/>
      <c r="I45" s="109"/>
      <c r="J45" s="37"/>
      <c r="K45" s="37"/>
      <c r="L45" s="110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110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11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0" t="str">
        <f>E7</f>
        <v>Gymnázium Tachov - výstavba tělocvičny</v>
      </c>
      <c r="F48" s="381"/>
      <c r="G48" s="381"/>
      <c r="H48" s="381"/>
      <c r="I48" s="109"/>
      <c r="J48" s="37"/>
      <c r="K48" s="37"/>
      <c r="L48" s="11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105</v>
      </c>
      <c r="D49" s="37"/>
      <c r="E49" s="37"/>
      <c r="F49" s="37"/>
      <c r="G49" s="37"/>
      <c r="H49" s="37"/>
      <c r="I49" s="109"/>
      <c r="J49" s="37"/>
      <c r="K49" s="37"/>
      <c r="L49" s="11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3" t="str">
        <f>E9</f>
        <v>05 - Teplovodní vedení</v>
      </c>
      <c r="F50" s="382"/>
      <c r="G50" s="382"/>
      <c r="H50" s="382"/>
      <c r="I50" s="109"/>
      <c r="J50" s="37"/>
      <c r="K50" s="37"/>
      <c r="L50" s="11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11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Pionýrská 1370, 34701 Tachov</v>
      </c>
      <c r="G52" s="37"/>
      <c r="H52" s="37"/>
      <c r="I52" s="112" t="s">
        <v>23</v>
      </c>
      <c r="J52" s="60" t="str">
        <f>IF(J12="","",J12)</f>
        <v>24. 6. 2019</v>
      </c>
      <c r="K52" s="37"/>
      <c r="L52" s="11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11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25</v>
      </c>
      <c r="D54" s="37"/>
      <c r="E54" s="37"/>
      <c r="F54" s="28" t="str">
        <f>E15</f>
        <v>Gymnázium Tachov, Pionýrská 1370, 34701 Tachov</v>
      </c>
      <c r="G54" s="37"/>
      <c r="H54" s="37"/>
      <c r="I54" s="112" t="s">
        <v>31</v>
      </c>
      <c r="J54" s="33" t="str">
        <f>E21</f>
        <v>Luboš Beneda, Čižická 279, 33209 Štěnovice</v>
      </c>
      <c r="K54" s="37"/>
      <c r="L54" s="11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112" t="s">
        <v>36</v>
      </c>
      <c r="J55" s="33" t="str">
        <f>E24</f>
        <v>Martina Havířová, Vranovská 1348, 34901 Stříbro</v>
      </c>
      <c r="K55" s="37"/>
      <c r="L55" s="11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11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1" t="s">
        <v>111</v>
      </c>
      <c r="D57" s="142"/>
      <c r="E57" s="142"/>
      <c r="F57" s="142"/>
      <c r="G57" s="142"/>
      <c r="H57" s="142"/>
      <c r="I57" s="143"/>
      <c r="J57" s="144" t="s">
        <v>112</v>
      </c>
      <c r="K57" s="142"/>
      <c r="L57" s="11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11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5" t="s">
        <v>73</v>
      </c>
      <c r="D59" s="37"/>
      <c r="E59" s="37"/>
      <c r="F59" s="37"/>
      <c r="G59" s="37"/>
      <c r="H59" s="37"/>
      <c r="I59" s="109"/>
      <c r="J59" s="78">
        <f>J83</f>
        <v>0</v>
      </c>
      <c r="K59" s="37"/>
      <c r="L59" s="11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113</v>
      </c>
    </row>
    <row r="60" spans="2:12" s="9" customFormat="1" ht="24.95" customHeight="1">
      <c r="B60" s="146"/>
      <c r="C60" s="147"/>
      <c r="D60" s="148" t="s">
        <v>114</v>
      </c>
      <c r="E60" s="149"/>
      <c r="F60" s="149"/>
      <c r="G60" s="149"/>
      <c r="H60" s="149"/>
      <c r="I60" s="150"/>
      <c r="J60" s="151">
        <f>J84</f>
        <v>0</v>
      </c>
      <c r="K60" s="147"/>
      <c r="L60" s="152"/>
    </row>
    <row r="61" spans="2:12" s="10" customFormat="1" ht="19.9" customHeight="1">
      <c r="B61" s="153"/>
      <c r="C61" s="154"/>
      <c r="D61" s="155" t="s">
        <v>115</v>
      </c>
      <c r="E61" s="156"/>
      <c r="F61" s="156"/>
      <c r="G61" s="156"/>
      <c r="H61" s="156"/>
      <c r="I61" s="157"/>
      <c r="J61" s="158">
        <f>J85</f>
        <v>0</v>
      </c>
      <c r="K61" s="154"/>
      <c r="L61" s="159"/>
    </row>
    <row r="62" spans="2:12" s="10" customFormat="1" ht="19.9" customHeight="1">
      <c r="B62" s="153"/>
      <c r="C62" s="154"/>
      <c r="D62" s="155" t="s">
        <v>3835</v>
      </c>
      <c r="E62" s="156"/>
      <c r="F62" s="156"/>
      <c r="G62" s="156"/>
      <c r="H62" s="156"/>
      <c r="I62" s="157"/>
      <c r="J62" s="158">
        <f>J107</f>
        <v>0</v>
      </c>
      <c r="K62" s="154"/>
      <c r="L62" s="159"/>
    </row>
    <row r="63" spans="2:12" s="10" customFormat="1" ht="19.9" customHeight="1">
      <c r="B63" s="153"/>
      <c r="C63" s="154"/>
      <c r="D63" s="155" t="s">
        <v>121</v>
      </c>
      <c r="E63" s="156"/>
      <c r="F63" s="156"/>
      <c r="G63" s="156"/>
      <c r="H63" s="156"/>
      <c r="I63" s="157"/>
      <c r="J63" s="158">
        <f>J125</f>
        <v>0</v>
      </c>
      <c r="K63" s="154"/>
      <c r="L63" s="159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109"/>
      <c r="J64" s="37"/>
      <c r="K64" s="37"/>
      <c r="L64" s="110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137"/>
      <c r="J65" s="49"/>
      <c r="K65" s="49"/>
      <c r="L65" s="11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140"/>
      <c r="J69" s="51"/>
      <c r="K69" s="51"/>
      <c r="L69" s="110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122</v>
      </c>
      <c r="D70" s="37"/>
      <c r="E70" s="37"/>
      <c r="F70" s="37"/>
      <c r="G70" s="37"/>
      <c r="H70" s="37"/>
      <c r="I70" s="109"/>
      <c r="J70" s="37"/>
      <c r="K70" s="37"/>
      <c r="L70" s="110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109"/>
      <c r="J71" s="37"/>
      <c r="K71" s="37"/>
      <c r="L71" s="110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109"/>
      <c r="J72" s="37"/>
      <c r="K72" s="37"/>
      <c r="L72" s="110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80" t="str">
        <f>E7</f>
        <v>Gymnázium Tachov - výstavba tělocvičny</v>
      </c>
      <c r="F73" s="381"/>
      <c r="G73" s="381"/>
      <c r="H73" s="381"/>
      <c r="I73" s="109"/>
      <c r="J73" s="37"/>
      <c r="K73" s="37"/>
      <c r="L73" s="110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105</v>
      </c>
      <c r="D74" s="37"/>
      <c r="E74" s="37"/>
      <c r="F74" s="37"/>
      <c r="G74" s="37"/>
      <c r="H74" s="37"/>
      <c r="I74" s="109"/>
      <c r="J74" s="37"/>
      <c r="K74" s="37"/>
      <c r="L74" s="110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33" t="str">
        <f>E9</f>
        <v>05 - Teplovodní vedení</v>
      </c>
      <c r="F75" s="382"/>
      <c r="G75" s="382"/>
      <c r="H75" s="382"/>
      <c r="I75" s="109"/>
      <c r="J75" s="37"/>
      <c r="K75" s="37"/>
      <c r="L75" s="110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09"/>
      <c r="J76" s="37"/>
      <c r="K76" s="37"/>
      <c r="L76" s="11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Pionýrská 1370, 34701 Tachov</v>
      </c>
      <c r="G77" s="37"/>
      <c r="H77" s="37"/>
      <c r="I77" s="112" t="s">
        <v>23</v>
      </c>
      <c r="J77" s="60" t="str">
        <f>IF(J12="","",J12)</f>
        <v>24. 6. 2019</v>
      </c>
      <c r="K77" s="37"/>
      <c r="L77" s="11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109"/>
      <c r="J78" s="37"/>
      <c r="K78" s="37"/>
      <c r="L78" s="110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40.15" customHeight="1">
      <c r="A79" s="35"/>
      <c r="B79" s="36"/>
      <c r="C79" s="30" t="s">
        <v>25</v>
      </c>
      <c r="D79" s="37"/>
      <c r="E79" s="37"/>
      <c r="F79" s="28" t="str">
        <f>E15</f>
        <v>Gymnázium Tachov, Pionýrská 1370, 34701 Tachov</v>
      </c>
      <c r="G79" s="37"/>
      <c r="H79" s="37"/>
      <c r="I79" s="112" t="s">
        <v>31</v>
      </c>
      <c r="J79" s="33" t="str">
        <f>E21</f>
        <v>Luboš Beneda, Čižická 279, 33209 Štěnovice</v>
      </c>
      <c r="K79" s="37"/>
      <c r="L79" s="110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40.15" customHeight="1">
      <c r="A80" s="35"/>
      <c r="B80" s="36"/>
      <c r="C80" s="30" t="s">
        <v>29</v>
      </c>
      <c r="D80" s="37"/>
      <c r="E80" s="37"/>
      <c r="F80" s="28" t="str">
        <f>IF(E18="","",E18)</f>
        <v>Vyplň údaj</v>
      </c>
      <c r="G80" s="37"/>
      <c r="H80" s="37"/>
      <c r="I80" s="112" t="s">
        <v>36</v>
      </c>
      <c r="J80" s="33" t="str">
        <f>E24</f>
        <v>Martina Havířová, Vranovská 1348, 34901 Stříbro</v>
      </c>
      <c r="K80" s="37"/>
      <c r="L80" s="110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109"/>
      <c r="J81" s="37"/>
      <c r="K81" s="37"/>
      <c r="L81" s="11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60"/>
      <c r="B82" s="161"/>
      <c r="C82" s="162" t="s">
        <v>123</v>
      </c>
      <c r="D82" s="163" t="s">
        <v>60</v>
      </c>
      <c r="E82" s="163" t="s">
        <v>56</v>
      </c>
      <c r="F82" s="163" t="s">
        <v>57</v>
      </c>
      <c r="G82" s="163" t="s">
        <v>124</v>
      </c>
      <c r="H82" s="163" t="s">
        <v>125</v>
      </c>
      <c r="I82" s="164" t="s">
        <v>126</v>
      </c>
      <c r="J82" s="163" t="s">
        <v>112</v>
      </c>
      <c r="K82" s="165" t="s">
        <v>127</v>
      </c>
      <c r="L82" s="166"/>
      <c r="M82" s="69" t="s">
        <v>19</v>
      </c>
      <c r="N82" s="70" t="s">
        <v>45</v>
      </c>
      <c r="O82" s="70" t="s">
        <v>128</v>
      </c>
      <c r="P82" s="70" t="s">
        <v>129</v>
      </c>
      <c r="Q82" s="70" t="s">
        <v>130</v>
      </c>
      <c r="R82" s="70" t="s">
        <v>131</v>
      </c>
      <c r="S82" s="70" t="s">
        <v>132</v>
      </c>
      <c r="T82" s="71" t="s">
        <v>133</v>
      </c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</row>
    <row r="83" spans="1:63" s="2" customFormat="1" ht="22.9" customHeight="1">
      <c r="A83" s="35"/>
      <c r="B83" s="36"/>
      <c r="C83" s="76" t="s">
        <v>134</v>
      </c>
      <c r="D83" s="37"/>
      <c r="E83" s="37"/>
      <c r="F83" s="37"/>
      <c r="G83" s="37"/>
      <c r="H83" s="37"/>
      <c r="I83" s="109"/>
      <c r="J83" s="167">
        <f>BK83</f>
        <v>0</v>
      </c>
      <c r="K83" s="37"/>
      <c r="L83" s="40"/>
      <c r="M83" s="72"/>
      <c r="N83" s="168"/>
      <c r="O83" s="73"/>
      <c r="P83" s="169">
        <f>P84</f>
        <v>0</v>
      </c>
      <c r="Q83" s="73"/>
      <c r="R83" s="169">
        <f>R84</f>
        <v>0</v>
      </c>
      <c r="S83" s="73"/>
      <c r="T83" s="170">
        <f>T84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74</v>
      </c>
      <c r="AU83" s="18" t="s">
        <v>113</v>
      </c>
      <c r="BK83" s="171">
        <f>BK84</f>
        <v>0</v>
      </c>
    </row>
    <row r="84" spans="2:63" s="12" customFormat="1" ht="25.9" customHeight="1">
      <c r="B84" s="172"/>
      <c r="C84" s="173"/>
      <c r="D84" s="174" t="s">
        <v>74</v>
      </c>
      <c r="E84" s="175" t="s">
        <v>135</v>
      </c>
      <c r="F84" s="175" t="s">
        <v>136</v>
      </c>
      <c r="G84" s="173"/>
      <c r="H84" s="173"/>
      <c r="I84" s="176"/>
      <c r="J84" s="177">
        <f>BK84</f>
        <v>0</v>
      </c>
      <c r="K84" s="173"/>
      <c r="L84" s="178"/>
      <c r="M84" s="179"/>
      <c r="N84" s="180"/>
      <c r="O84" s="180"/>
      <c r="P84" s="181">
        <f>P85+P107+P125</f>
        <v>0</v>
      </c>
      <c r="Q84" s="180"/>
      <c r="R84" s="181">
        <f>R85+R107+R125</f>
        <v>0</v>
      </c>
      <c r="S84" s="180"/>
      <c r="T84" s="182">
        <f>T85+T107+T125</f>
        <v>0</v>
      </c>
      <c r="AR84" s="183" t="s">
        <v>83</v>
      </c>
      <c r="AT84" s="184" t="s">
        <v>74</v>
      </c>
      <c r="AU84" s="184" t="s">
        <v>75</v>
      </c>
      <c r="AY84" s="183" t="s">
        <v>137</v>
      </c>
      <c r="BK84" s="185">
        <f>BK85+BK107+BK125</f>
        <v>0</v>
      </c>
    </row>
    <row r="85" spans="2:63" s="12" customFormat="1" ht="22.9" customHeight="1">
      <c r="B85" s="172"/>
      <c r="C85" s="173"/>
      <c r="D85" s="174" t="s">
        <v>74</v>
      </c>
      <c r="E85" s="186" t="s">
        <v>83</v>
      </c>
      <c r="F85" s="186" t="s">
        <v>138</v>
      </c>
      <c r="G85" s="173"/>
      <c r="H85" s="173"/>
      <c r="I85" s="176"/>
      <c r="J85" s="187">
        <f>BK85</f>
        <v>0</v>
      </c>
      <c r="K85" s="173"/>
      <c r="L85" s="178"/>
      <c r="M85" s="179"/>
      <c r="N85" s="180"/>
      <c r="O85" s="180"/>
      <c r="P85" s="181">
        <f>SUM(P86:P106)</f>
        <v>0</v>
      </c>
      <c r="Q85" s="180"/>
      <c r="R85" s="181">
        <f>SUM(R86:R106)</f>
        <v>0</v>
      </c>
      <c r="S85" s="180"/>
      <c r="T85" s="182">
        <f>SUM(T86:T106)</f>
        <v>0</v>
      </c>
      <c r="AR85" s="183" t="s">
        <v>83</v>
      </c>
      <c r="AT85" s="184" t="s">
        <v>74</v>
      </c>
      <c r="AU85" s="184" t="s">
        <v>83</v>
      </c>
      <c r="AY85" s="183" t="s">
        <v>137</v>
      </c>
      <c r="BK85" s="185">
        <f>SUM(BK86:BK106)</f>
        <v>0</v>
      </c>
    </row>
    <row r="86" spans="1:65" s="2" customFormat="1" ht="21.75" customHeight="1">
      <c r="A86" s="35"/>
      <c r="B86" s="36"/>
      <c r="C86" s="188" t="s">
        <v>83</v>
      </c>
      <c r="D86" s="188" t="s">
        <v>139</v>
      </c>
      <c r="E86" s="189" t="s">
        <v>148</v>
      </c>
      <c r="F86" s="190" t="s">
        <v>149</v>
      </c>
      <c r="G86" s="191" t="s">
        <v>142</v>
      </c>
      <c r="H86" s="192">
        <v>55</v>
      </c>
      <c r="I86" s="193"/>
      <c r="J86" s="194">
        <f>ROUND(I86*H86,2)</f>
        <v>0</v>
      </c>
      <c r="K86" s="190" t="s">
        <v>143</v>
      </c>
      <c r="L86" s="40"/>
      <c r="M86" s="195" t="s">
        <v>19</v>
      </c>
      <c r="N86" s="196" t="s">
        <v>46</v>
      </c>
      <c r="O86" s="65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99" t="s">
        <v>144</v>
      </c>
      <c r="AT86" s="199" t="s">
        <v>139</v>
      </c>
      <c r="AU86" s="199" t="s">
        <v>85</v>
      </c>
      <c r="AY86" s="18" t="s">
        <v>137</v>
      </c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18" t="s">
        <v>83</v>
      </c>
      <c r="BK86" s="200">
        <f>ROUND(I86*H86,2)</f>
        <v>0</v>
      </c>
      <c r="BL86" s="18" t="s">
        <v>144</v>
      </c>
      <c r="BM86" s="199" t="s">
        <v>85</v>
      </c>
    </row>
    <row r="87" spans="1:65" s="2" customFormat="1" ht="21.75" customHeight="1">
      <c r="A87" s="35"/>
      <c r="B87" s="36"/>
      <c r="C87" s="188" t="s">
        <v>85</v>
      </c>
      <c r="D87" s="188" t="s">
        <v>139</v>
      </c>
      <c r="E87" s="189" t="s">
        <v>152</v>
      </c>
      <c r="F87" s="190" t="s">
        <v>153</v>
      </c>
      <c r="G87" s="191" t="s">
        <v>142</v>
      </c>
      <c r="H87" s="192">
        <v>27.5</v>
      </c>
      <c r="I87" s="193"/>
      <c r="J87" s="194">
        <f>ROUND(I87*H87,2)</f>
        <v>0</v>
      </c>
      <c r="K87" s="190" t="s">
        <v>143</v>
      </c>
      <c r="L87" s="40"/>
      <c r="M87" s="195" t="s">
        <v>19</v>
      </c>
      <c r="N87" s="196" t="s">
        <v>46</v>
      </c>
      <c r="O87" s="65"/>
      <c r="P87" s="197">
        <f>O87*H87</f>
        <v>0</v>
      </c>
      <c r="Q87" s="197">
        <v>0</v>
      </c>
      <c r="R87" s="197">
        <f>Q87*H87</f>
        <v>0</v>
      </c>
      <c r="S87" s="197">
        <v>0</v>
      </c>
      <c r="T87" s="198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99" t="s">
        <v>144</v>
      </c>
      <c r="AT87" s="199" t="s">
        <v>139</v>
      </c>
      <c r="AU87" s="199" t="s">
        <v>85</v>
      </c>
      <c r="AY87" s="18" t="s">
        <v>137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18" t="s">
        <v>83</v>
      </c>
      <c r="BK87" s="200">
        <f>ROUND(I87*H87,2)</f>
        <v>0</v>
      </c>
      <c r="BL87" s="18" t="s">
        <v>144</v>
      </c>
      <c r="BM87" s="199" t="s">
        <v>144</v>
      </c>
    </row>
    <row r="88" spans="2:51" s="13" customFormat="1" ht="11.25">
      <c r="B88" s="201"/>
      <c r="C88" s="202"/>
      <c r="D88" s="203" t="s">
        <v>145</v>
      </c>
      <c r="E88" s="204" t="s">
        <v>19</v>
      </c>
      <c r="F88" s="205" t="s">
        <v>3968</v>
      </c>
      <c r="G88" s="202"/>
      <c r="H88" s="206">
        <v>27.5</v>
      </c>
      <c r="I88" s="207"/>
      <c r="J88" s="202"/>
      <c r="K88" s="202"/>
      <c r="L88" s="208"/>
      <c r="M88" s="209"/>
      <c r="N88" s="210"/>
      <c r="O88" s="210"/>
      <c r="P88" s="210"/>
      <c r="Q88" s="210"/>
      <c r="R88" s="210"/>
      <c r="S88" s="210"/>
      <c r="T88" s="211"/>
      <c r="AT88" s="212" t="s">
        <v>145</v>
      </c>
      <c r="AU88" s="212" t="s">
        <v>85</v>
      </c>
      <c r="AV88" s="13" t="s">
        <v>85</v>
      </c>
      <c r="AW88" s="13" t="s">
        <v>35</v>
      </c>
      <c r="AX88" s="13" t="s">
        <v>75</v>
      </c>
      <c r="AY88" s="212" t="s">
        <v>137</v>
      </c>
    </row>
    <row r="89" spans="2:51" s="14" customFormat="1" ht="11.25">
      <c r="B89" s="213"/>
      <c r="C89" s="214"/>
      <c r="D89" s="203" t="s">
        <v>145</v>
      </c>
      <c r="E89" s="215" t="s">
        <v>19</v>
      </c>
      <c r="F89" s="216" t="s">
        <v>147</v>
      </c>
      <c r="G89" s="214"/>
      <c r="H89" s="217">
        <v>27.5</v>
      </c>
      <c r="I89" s="218"/>
      <c r="J89" s="214"/>
      <c r="K89" s="214"/>
      <c r="L89" s="219"/>
      <c r="M89" s="220"/>
      <c r="N89" s="221"/>
      <c r="O89" s="221"/>
      <c r="P89" s="221"/>
      <c r="Q89" s="221"/>
      <c r="R89" s="221"/>
      <c r="S89" s="221"/>
      <c r="T89" s="222"/>
      <c r="AT89" s="223" t="s">
        <v>145</v>
      </c>
      <c r="AU89" s="223" t="s">
        <v>85</v>
      </c>
      <c r="AV89" s="14" t="s">
        <v>144</v>
      </c>
      <c r="AW89" s="14" t="s">
        <v>35</v>
      </c>
      <c r="AX89" s="14" t="s">
        <v>83</v>
      </c>
      <c r="AY89" s="223" t="s">
        <v>137</v>
      </c>
    </row>
    <row r="90" spans="1:65" s="2" customFormat="1" ht="21.75" customHeight="1">
      <c r="A90" s="35"/>
      <c r="B90" s="36"/>
      <c r="C90" s="188" t="s">
        <v>151</v>
      </c>
      <c r="D90" s="188" t="s">
        <v>139</v>
      </c>
      <c r="E90" s="189" t="s">
        <v>1194</v>
      </c>
      <c r="F90" s="190" t="s">
        <v>1195</v>
      </c>
      <c r="G90" s="191" t="s">
        <v>142</v>
      </c>
      <c r="H90" s="192">
        <v>64</v>
      </c>
      <c r="I90" s="193"/>
      <c r="J90" s="194">
        <f>ROUND(I90*H90,2)</f>
        <v>0</v>
      </c>
      <c r="K90" s="190" t="s">
        <v>143</v>
      </c>
      <c r="L90" s="40"/>
      <c r="M90" s="195" t="s">
        <v>19</v>
      </c>
      <c r="N90" s="196" t="s">
        <v>46</v>
      </c>
      <c r="O90" s="65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9" t="s">
        <v>144</v>
      </c>
      <c r="AT90" s="199" t="s">
        <v>139</v>
      </c>
      <c r="AU90" s="199" t="s">
        <v>85</v>
      </c>
      <c r="AY90" s="18" t="s">
        <v>137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18" t="s">
        <v>83</v>
      </c>
      <c r="BK90" s="200">
        <f>ROUND(I90*H90,2)</f>
        <v>0</v>
      </c>
      <c r="BL90" s="18" t="s">
        <v>144</v>
      </c>
      <c r="BM90" s="199" t="s">
        <v>154</v>
      </c>
    </row>
    <row r="91" spans="2:51" s="15" customFormat="1" ht="11.25">
      <c r="B91" s="224"/>
      <c r="C91" s="225"/>
      <c r="D91" s="203" t="s">
        <v>145</v>
      </c>
      <c r="E91" s="226" t="s">
        <v>19</v>
      </c>
      <c r="F91" s="227" t="s">
        <v>3969</v>
      </c>
      <c r="G91" s="225"/>
      <c r="H91" s="226" t="s">
        <v>19</v>
      </c>
      <c r="I91" s="228"/>
      <c r="J91" s="225"/>
      <c r="K91" s="225"/>
      <c r="L91" s="229"/>
      <c r="M91" s="230"/>
      <c r="N91" s="231"/>
      <c r="O91" s="231"/>
      <c r="P91" s="231"/>
      <c r="Q91" s="231"/>
      <c r="R91" s="231"/>
      <c r="S91" s="231"/>
      <c r="T91" s="232"/>
      <c r="AT91" s="233" t="s">
        <v>145</v>
      </c>
      <c r="AU91" s="233" t="s">
        <v>85</v>
      </c>
      <c r="AV91" s="15" t="s">
        <v>83</v>
      </c>
      <c r="AW91" s="15" t="s">
        <v>35</v>
      </c>
      <c r="AX91" s="15" t="s">
        <v>75</v>
      </c>
      <c r="AY91" s="233" t="s">
        <v>137</v>
      </c>
    </row>
    <row r="92" spans="2:51" s="13" customFormat="1" ht="11.25">
      <c r="B92" s="201"/>
      <c r="C92" s="202"/>
      <c r="D92" s="203" t="s">
        <v>145</v>
      </c>
      <c r="E92" s="204" t="s">
        <v>19</v>
      </c>
      <c r="F92" s="205" t="s">
        <v>3970</v>
      </c>
      <c r="G92" s="202"/>
      <c r="H92" s="206">
        <v>64</v>
      </c>
      <c r="I92" s="207"/>
      <c r="J92" s="202"/>
      <c r="K92" s="202"/>
      <c r="L92" s="208"/>
      <c r="M92" s="209"/>
      <c r="N92" s="210"/>
      <c r="O92" s="210"/>
      <c r="P92" s="210"/>
      <c r="Q92" s="210"/>
      <c r="R92" s="210"/>
      <c r="S92" s="210"/>
      <c r="T92" s="211"/>
      <c r="AT92" s="212" t="s">
        <v>145</v>
      </c>
      <c r="AU92" s="212" t="s">
        <v>85</v>
      </c>
      <c r="AV92" s="13" t="s">
        <v>85</v>
      </c>
      <c r="AW92" s="13" t="s">
        <v>35</v>
      </c>
      <c r="AX92" s="13" t="s">
        <v>75</v>
      </c>
      <c r="AY92" s="212" t="s">
        <v>137</v>
      </c>
    </row>
    <row r="93" spans="2:51" s="14" customFormat="1" ht="11.25">
      <c r="B93" s="213"/>
      <c r="C93" s="214"/>
      <c r="D93" s="203" t="s">
        <v>145</v>
      </c>
      <c r="E93" s="215" t="s">
        <v>19</v>
      </c>
      <c r="F93" s="216" t="s">
        <v>147</v>
      </c>
      <c r="G93" s="214"/>
      <c r="H93" s="217">
        <v>64</v>
      </c>
      <c r="I93" s="218"/>
      <c r="J93" s="214"/>
      <c r="K93" s="214"/>
      <c r="L93" s="219"/>
      <c r="M93" s="220"/>
      <c r="N93" s="221"/>
      <c r="O93" s="221"/>
      <c r="P93" s="221"/>
      <c r="Q93" s="221"/>
      <c r="R93" s="221"/>
      <c r="S93" s="221"/>
      <c r="T93" s="222"/>
      <c r="AT93" s="223" t="s">
        <v>145</v>
      </c>
      <c r="AU93" s="223" t="s">
        <v>85</v>
      </c>
      <c r="AV93" s="14" t="s">
        <v>144</v>
      </c>
      <c r="AW93" s="14" t="s">
        <v>35</v>
      </c>
      <c r="AX93" s="14" t="s">
        <v>83</v>
      </c>
      <c r="AY93" s="223" t="s">
        <v>137</v>
      </c>
    </row>
    <row r="94" spans="1:65" s="2" customFormat="1" ht="21.75" customHeight="1">
      <c r="A94" s="35"/>
      <c r="B94" s="36"/>
      <c r="C94" s="188" t="s">
        <v>144</v>
      </c>
      <c r="D94" s="188" t="s">
        <v>139</v>
      </c>
      <c r="E94" s="189" t="s">
        <v>162</v>
      </c>
      <c r="F94" s="190" t="s">
        <v>163</v>
      </c>
      <c r="G94" s="191" t="s">
        <v>142</v>
      </c>
      <c r="H94" s="192">
        <v>23</v>
      </c>
      <c r="I94" s="193"/>
      <c r="J94" s="194">
        <f>ROUND(I94*H94,2)</f>
        <v>0</v>
      </c>
      <c r="K94" s="190" t="s">
        <v>143</v>
      </c>
      <c r="L94" s="40"/>
      <c r="M94" s="195" t="s">
        <v>19</v>
      </c>
      <c r="N94" s="196" t="s">
        <v>46</v>
      </c>
      <c r="O94" s="65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9" t="s">
        <v>144</v>
      </c>
      <c r="AT94" s="199" t="s">
        <v>139</v>
      </c>
      <c r="AU94" s="199" t="s">
        <v>85</v>
      </c>
      <c r="AY94" s="18" t="s">
        <v>137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18" t="s">
        <v>83</v>
      </c>
      <c r="BK94" s="200">
        <f>ROUND(I94*H94,2)</f>
        <v>0</v>
      </c>
      <c r="BL94" s="18" t="s">
        <v>144</v>
      </c>
      <c r="BM94" s="199" t="s">
        <v>158</v>
      </c>
    </row>
    <row r="95" spans="1:65" s="2" customFormat="1" ht="33" customHeight="1">
      <c r="A95" s="35"/>
      <c r="B95" s="36"/>
      <c r="C95" s="188" t="s">
        <v>161</v>
      </c>
      <c r="D95" s="188" t="s">
        <v>139</v>
      </c>
      <c r="E95" s="189" t="s">
        <v>167</v>
      </c>
      <c r="F95" s="190" t="s">
        <v>168</v>
      </c>
      <c r="G95" s="191" t="s">
        <v>142</v>
      </c>
      <c r="H95" s="192">
        <v>23</v>
      </c>
      <c r="I95" s="193"/>
      <c r="J95" s="194">
        <f>ROUND(I95*H95,2)</f>
        <v>0</v>
      </c>
      <c r="K95" s="190" t="s">
        <v>143</v>
      </c>
      <c r="L95" s="40"/>
      <c r="M95" s="195" t="s">
        <v>19</v>
      </c>
      <c r="N95" s="196" t="s">
        <v>46</v>
      </c>
      <c r="O95" s="65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99" t="s">
        <v>144</v>
      </c>
      <c r="AT95" s="199" t="s">
        <v>139</v>
      </c>
      <c r="AU95" s="199" t="s">
        <v>85</v>
      </c>
      <c r="AY95" s="18" t="s">
        <v>137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18" t="s">
        <v>83</v>
      </c>
      <c r="BK95" s="200">
        <f>ROUND(I95*H95,2)</f>
        <v>0</v>
      </c>
      <c r="BL95" s="18" t="s">
        <v>144</v>
      </c>
      <c r="BM95" s="199" t="s">
        <v>164</v>
      </c>
    </row>
    <row r="96" spans="1:65" s="2" customFormat="1" ht="21.75" customHeight="1">
      <c r="A96" s="35"/>
      <c r="B96" s="36"/>
      <c r="C96" s="188" t="s">
        <v>154</v>
      </c>
      <c r="D96" s="188" t="s">
        <v>139</v>
      </c>
      <c r="E96" s="189" t="s">
        <v>1189</v>
      </c>
      <c r="F96" s="190" t="s">
        <v>1190</v>
      </c>
      <c r="G96" s="191" t="s">
        <v>142</v>
      </c>
      <c r="H96" s="192">
        <v>32</v>
      </c>
      <c r="I96" s="193"/>
      <c r="J96" s="194">
        <f>ROUND(I96*H96,2)</f>
        <v>0</v>
      </c>
      <c r="K96" s="190" t="s">
        <v>143</v>
      </c>
      <c r="L96" s="40"/>
      <c r="M96" s="195" t="s">
        <v>19</v>
      </c>
      <c r="N96" s="196" t="s">
        <v>46</v>
      </c>
      <c r="O96" s="65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9" t="s">
        <v>144</v>
      </c>
      <c r="AT96" s="199" t="s">
        <v>139</v>
      </c>
      <c r="AU96" s="199" t="s">
        <v>85</v>
      </c>
      <c r="AY96" s="18" t="s">
        <v>137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18" t="s">
        <v>83</v>
      </c>
      <c r="BK96" s="200">
        <f>ROUND(I96*H96,2)</f>
        <v>0</v>
      </c>
      <c r="BL96" s="18" t="s">
        <v>144</v>
      </c>
      <c r="BM96" s="199" t="s">
        <v>169</v>
      </c>
    </row>
    <row r="97" spans="1:65" s="2" customFormat="1" ht="16.5" customHeight="1">
      <c r="A97" s="35"/>
      <c r="B97" s="36"/>
      <c r="C97" s="188" t="s">
        <v>170</v>
      </c>
      <c r="D97" s="188" t="s">
        <v>139</v>
      </c>
      <c r="E97" s="189" t="s">
        <v>171</v>
      </c>
      <c r="F97" s="190" t="s">
        <v>172</v>
      </c>
      <c r="G97" s="191" t="s">
        <v>142</v>
      </c>
      <c r="H97" s="192">
        <v>23</v>
      </c>
      <c r="I97" s="193"/>
      <c r="J97" s="194">
        <f>ROUND(I97*H97,2)</f>
        <v>0</v>
      </c>
      <c r="K97" s="190" t="s">
        <v>143</v>
      </c>
      <c r="L97" s="40"/>
      <c r="M97" s="195" t="s">
        <v>19</v>
      </c>
      <c r="N97" s="196" t="s">
        <v>46</v>
      </c>
      <c r="O97" s="65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99" t="s">
        <v>144</v>
      </c>
      <c r="AT97" s="199" t="s">
        <v>139</v>
      </c>
      <c r="AU97" s="199" t="s">
        <v>85</v>
      </c>
      <c r="AY97" s="18" t="s">
        <v>137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18" t="s">
        <v>83</v>
      </c>
      <c r="BK97" s="200">
        <f>ROUND(I97*H97,2)</f>
        <v>0</v>
      </c>
      <c r="BL97" s="18" t="s">
        <v>144</v>
      </c>
      <c r="BM97" s="199" t="s">
        <v>173</v>
      </c>
    </row>
    <row r="98" spans="1:65" s="2" customFormat="1" ht="21.75" customHeight="1">
      <c r="A98" s="35"/>
      <c r="B98" s="36"/>
      <c r="C98" s="188" t="s">
        <v>158</v>
      </c>
      <c r="D98" s="188" t="s">
        <v>139</v>
      </c>
      <c r="E98" s="189" t="s">
        <v>175</v>
      </c>
      <c r="F98" s="190" t="s">
        <v>176</v>
      </c>
      <c r="G98" s="191" t="s">
        <v>177</v>
      </c>
      <c r="H98" s="192">
        <v>41.4</v>
      </c>
      <c r="I98" s="193"/>
      <c r="J98" s="194">
        <f>ROUND(I98*H98,2)</f>
        <v>0</v>
      </c>
      <c r="K98" s="190" t="s">
        <v>143</v>
      </c>
      <c r="L98" s="40"/>
      <c r="M98" s="195" t="s">
        <v>19</v>
      </c>
      <c r="N98" s="196" t="s">
        <v>46</v>
      </c>
      <c r="O98" s="65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9" t="s">
        <v>144</v>
      </c>
      <c r="AT98" s="199" t="s">
        <v>139</v>
      </c>
      <c r="AU98" s="199" t="s">
        <v>85</v>
      </c>
      <c r="AY98" s="18" t="s">
        <v>137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18" t="s">
        <v>83</v>
      </c>
      <c r="BK98" s="200">
        <f>ROUND(I98*H98,2)</f>
        <v>0</v>
      </c>
      <c r="BL98" s="18" t="s">
        <v>144</v>
      </c>
      <c r="BM98" s="199" t="s">
        <v>178</v>
      </c>
    </row>
    <row r="99" spans="2:51" s="13" customFormat="1" ht="11.25">
      <c r="B99" s="201"/>
      <c r="C99" s="202"/>
      <c r="D99" s="203" t="s">
        <v>145</v>
      </c>
      <c r="E99" s="204" t="s">
        <v>19</v>
      </c>
      <c r="F99" s="205" t="s">
        <v>3971</v>
      </c>
      <c r="G99" s="202"/>
      <c r="H99" s="206">
        <v>41.4</v>
      </c>
      <c r="I99" s="207"/>
      <c r="J99" s="202"/>
      <c r="K99" s="202"/>
      <c r="L99" s="208"/>
      <c r="M99" s="209"/>
      <c r="N99" s="210"/>
      <c r="O99" s="210"/>
      <c r="P99" s="210"/>
      <c r="Q99" s="210"/>
      <c r="R99" s="210"/>
      <c r="S99" s="210"/>
      <c r="T99" s="211"/>
      <c r="AT99" s="212" t="s">
        <v>145</v>
      </c>
      <c r="AU99" s="212" t="s">
        <v>85</v>
      </c>
      <c r="AV99" s="13" t="s">
        <v>85</v>
      </c>
      <c r="AW99" s="13" t="s">
        <v>35</v>
      </c>
      <c r="AX99" s="13" t="s">
        <v>75</v>
      </c>
      <c r="AY99" s="212" t="s">
        <v>137</v>
      </c>
    </row>
    <row r="100" spans="2:51" s="14" customFormat="1" ht="11.25">
      <c r="B100" s="213"/>
      <c r="C100" s="214"/>
      <c r="D100" s="203" t="s">
        <v>145</v>
      </c>
      <c r="E100" s="215" t="s">
        <v>19</v>
      </c>
      <c r="F100" s="216" t="s">
        <v>147</v>
      </c>
      <c r="G100" s="214"/>
      <c r="H100" s="217">
        <v>41.4</v>
      </c>
      <c r="I100" s="218"/>
      <c r="J100" s="214"/>
      <c r="K100" s="214"/>
      <c r="L100" s="219"/>
      <c r="M100" s="220"/>
      <c r="N100" s="221"/>
      <c r="O100" s="221"/>
      <c r="P100" s="221"/>
      <c r="Q100" s="221"/>
      <c r="R100" s="221"/>
      <c r="S100" s="221"/>
      <c r="T100" s="222"/>
      <c r="AT100" s="223" t="s">
        <v>145</v>
      </c>
      <c r="AU100" s="223" t="s">
        <v>85</v>
      </c>
      <c r="AV100" s="14" t="s">
        <v>144</v>
      </c>
      <c r="AW100" s="14" t="s">
        <v>35</v>
      </c>
      <c r="AX100" s="14" t="s">
        <v>83</v>
      </c>
      <c r="AY100" s="223" t="s">
        <v>137</v>
      </c>
    </row>
    <row r="101" spans="1:65" s="2" customFormat="1" ht="21.75" customHeight="1">
      <c r="A101" s="35"/>
      <c r="B101" s="36"/>
      <c r="C101" s="188" t="s">
        <v>181</v>
      </c>
      <c r="D101" s="188" t="s">
        <v>139</v>
      </c>
      <c r="E101" s="189" t="s">
        <v>1200</v>
      </c>
      <c r="F101" s="190" t="s">
        <v>1201</v>
      </c>
      <c r="G101" s="191" t="s">
        <v>142</v>
      </c>
      <c r="H101" s="192">
        <v>32</v>
      </c>
      <c r="I101" s="193"/>
      <c r="J101" s="194">
        <f>ROUND(I101*H101,2)</f>
        <v>0</v>
      </c>
      <c r="K101" s="190" t="s">
        <v>143</v>
      </c>
      <c r="L101" s="40"/>
      <c r="M101" s="195" t="s">
        <v>19</v>
      </c>
      <c r="N101" s="196" t="s">
        <v>46</v>
      </c>
      <c r="O101" s="65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9" t="s">
        <v>144</v>
      </c>
      <c r="AT101" s="199" t="s">
        <v>139</v>
      </c>
      <c r="AU101" s="199" t="s">
        <v>85</v>
      </c>
      <c r="AY101" s="18" t="s">
        <v>137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18" t="s">
        <v>83</v>
      </c>
      <c r="BK101" s="200">
        <f>ROUND(I101*H101,2)</f>
        <v>0</v>
      </c>
      <c r="BL101" s="18" t="s">
        <v>144</v>
      </c>
      <c r="BM101" s="199" t="s">
        <v>182</v>
      </c>
    </row>
    <row r="102" spans="1:65" s="2" customFormat="1" ht="21.75" customHeight="1">
      <c r="A102" s="35"/>
      <c r="B102" s="36"/>
      <c r="C102" s="188" t="s">
        <v>164</v>
      </c>
      <c r="D102" s="188" t="s">
        <v>139</v>
      </c>
      <c r="E102" s="189" t="s">
        <v>1542</v>
      </c>
      <c r="F102" s="190" t="s">
        <v>1543</v>
      </c>
      <c r="G102" s="191" t="s">
        <v>142</v>
      </c>
      <c r="H102" s="192">
        <v>10</v>
      </c>
      <c r="I102" s="193"/>
      <c r="J102" s="194">
        <f>ROUND(I102*H102,2)</f>
        <v>0</v>
      </c>
      <c r="K102" s="190" t="s">
        <v>143</v>
      </c>
      <c r="L102" s="40"/>
      <c r="M102" s="195" t="s">
        <v>19</v>
      </c>
      <c r="N102" s="196" t="s">
        <v>46</v>
      </c>
      <c r="O102" s="65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9" t="s">
        <v>144</v>
      </c>
      <c r="AT102" s="199" t="s">
        <v>139</v>
      </c>
      <c r="AU102" s="199" t="s">
        <v>85</v>
      </c>
      <c r="AY102" s="18" t="s">
        <v>137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18" t="s">
        <v>83</v>
      </c>
      <c r="BK102" s="200">
        <f>ROUND(I102*H102,2)</f>
        <v>0</v>
      </c>
      <c r="BL102" s="18" t="s">
        <v>144</v>
      </c>
      <c r="BM102" s="199" t="s">
        <v>186</v>
      </c>
    </row>
    <row r="103" spans="1:65" s="2" customFormat="1" ht="16.5" customHeight="1">
      <c r="A103" s="35"/>
      <c r="B103" s="36"/>
      <c r="C103" s="234" t="s">
        <v>190</v>
      </c>
      <c r="D103" s="234" t="s">
        <v>218</v>
      </c>
      <c r="E103" s="235" t="s">
        <v>1546</v>
      </c>
      <c r="F103" s="236" t="s">
        <v>1547</v>
      </c>
      <c r="G103" s="237" t="s">
        <v>177</v>
      </c>
      <c r="H103" s="238">
        <v>18</v>
      </c>
      <c r="I103" s="239"/>
      <c r="J103" s="240">
        <f>ROUND(I103*H103,2)</f>
        <v>0</v>
      </c>
      <c r="K103" s="236" t="s">
        <v>143</v>
      </c>
      <c r="L103" s="241"/>
      <c r="M103" s="242" t="s">
        <v>19</v>
      </c>
      <c r="N103" s="243" t="s">
        <v>46</v>
      </c>
      <c r="O103" s="65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9" t="s">
        <v>158</v>
      </c>
      <c r="AT103" s="199" t="s">
        <v>218</v>
      </c>
      <c r="AU103" s="199" t="s">
        <v>85</v>
      </c>
      <c r="AY103" s="18" t="s">
        <v>137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18" t="s">
        <v>83</v>
      </c>
      <c r="BK103" s="200">
        <f>ROUND(I103*H103,2)</f>
        <v>0</v>
      </c>
      <c r="BL103" s="18" t="s">
        <v>144</v>
      </c>
      <c r="BM103" s="199" t="s">
        <v>193</v>
      </c>
    </row>
    <row r="104" spans="2:51" s="13" customFormat="1" ht="11.25">
      <c r="B104" s="201"/>
      <c r="C104" s="202"/>
      <c r="D104" s="203" t="s">
        <v>145</v>
      </c>
      <c r="E104" s="204" t="s">
        <v>19</v>
      </c>
      <c r="F104" s="205" t="s">
        <v>3972</v>
      </c>
      <c r="G104" s="202"/>
      <c r="H104" s="206">
        <v>18</v>
      </c>
      <c r="I104" s="207"/>
      <c r="J104" s="202"/>
      <c r="K104" s="202"/>
      <c r="L104" s="208"/>
      <c r="M104" s="209"/>
      <c r="N104" s="210"/>
      <c r="O104" s="210"/>
      <c r="P104" s="210"/>
      <c r="Q104" s="210"/>
      <c r="R104" s="210"/>
      <c r="S104" s="210"/>
      <c r="T104" s="211"/>
      <c r="AT104" s="212" t="s">
        <v>145</v>
      </c>
      <c r="AU104" s="212" t="s">
        <v>85</v>
      </c>
      <c r="AV104" s="13" t="s">
        <v>85</v>
      </c>
      <c r="AW104" s="13" t="s">
        <v>35</v>
      </c>
      <c r="AX104" s="13" t="s">
        <v>75</v>
      </c>
      <c r="AY104" s="212" t="s">
        <v>137</v>
      </c>
    </row>
    <row r="105" spans="2:51" s="14" customFormat="1" ht="11.25">
      <c r="B105" s="213"/>
      <c r="C105" s="214"/>
      <c r="D105" s="203" t="s">
        <v>145</v>
      </c>
      <c r="E105" s="215" t="s">
        <v>19</v>
      </c>
      <c r="F105" s="216" t="s">
        <v>147</v>
      </c>
      <c r="G105" s="214"/>
      <c r="H105" s="217">
        <v>18</v>
      </c>
      <c r="I105" s="218"/>
      <c r="J105" s="214"/>
      <c r="K105" s="214"/>
      <c r="L105" s="219"/>
      <c r="M105" s="220"/>
      <c r="N105" s="221"/>
      <c r="O105" s="221"/>
      <c r="P105" s="221"/>
      <c r="Q105" s="221"/>
      <c r="R105" s="221"/>
      <c r="S105" s="221"/>
      <c r="T105" s="222"/>
      <c r="AT105" s="223" t="s">
        <v>145</v>
      </c>
      <c r="AU105" s="223" t="s">
        <v>85</v>
      </c>
      <c r="AV105" s="14" t="s">
        <v>144</v>
      </c>
      <c r="AW105" s="14" t="s">
        <v>35</v>
      </c>
      <c r="AX105" s="14" t="s">
        <v>83</v>
      </c>
      <c r="AY105" s="223" t="s">
        <v>137</v>
      </c>
    </row>
    <row r="106" spans="1:65" s="2" customFormat="1" ht="16.5" customHeight="1">
      <c r="A106" s="35"/>
      <c r="B106" s="36"/>
      <c r="C106" s="188" t="s">
        <v>169</v>
      </c>
      <c r="D106" s="188" t="s">
        <v>139</v>
      </c>
      <c r="E106" s="189" t="s">
        <v>1551</v>
      </c>
      <c r="F106" s="190" t="s">
        <v>1552</v>
      </c>
      <c r="G106" s="191" t="s">
        <v>142</v>
      </c>
      <c r="H106" s="192">
        <v>10</v>
      </c>
      <c r="I106" s="193"/>
      <c r="J106" s="194">
        <f>ROUND(I106*H106,2)</f>
        <v>0</v>
      </c>
      <c r="K106" s="190" t="s">
        <v>143</v>
      </c>
      <c r="L106" s="40"/>
      <c r="M106" s="195" t="s">
        <v>19</v>
      </c>
      <c r="N106" s="196" t="s">
        <v>46</v>
      </c>
      <c r="O106" s="65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9" t="s">
        <v>144</v>
      </c>
      <c r="AT106" s="199" t="s">
        <v>139</v>
      </c>
      <c r="AU106" s="199" t="s">
        <v>85</v>
      </c>
      <c r="AY106" s="18" t="s">
        <v>137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18" t="s">
        <v>83</v>
      </c>
      <c r="BK106" s="200">
        <f>ROUND(I106*H106,2)</f>
        <v>0</v>
      </c>
      <c r="BL106" s="18" t="s">
        <v>144</v>
      </c>
      <c r="BM106" s="199" t="s">
        <v>197</v>
      </c>
    </row>
    <row r="107" spans="2:63" s="12" customFormat="1" ht="22.9" customHeight="1">
      <c r="B107" s="172"/>
      <c r="C107" s="173"/>
      <c r="D107" s="174" t="s">
        <v>74</v>
      </c>
      <c r="E107" s="186" t="s">
        <v>158</v>
      </c>
      <c r="F107" s="186" t="s">
        <v>3947</v>
      </c>
      <c r="G107" s="173"/>
      <c r="H107" s="173"/>
      <c r="I107" s="176"/>
      <c r="J107" s="187">
        <f>BK107</f>
        <v>0</v>
      </c>
      <c r="K107" s="173"/>
      <c r="L107" s="178"/>
      <c r="M107" s="179"/>
      <c r="N107" s="180"/>
      <c r="O107" s="180"/>
      <c r="P107" s="181">
        <f>SUM(P108:P124)</f>
        <v>0</v>
      </c>
      <c r="Q107" s="180"/>
      <c r="R107" s="181">
        <f>SUM(R108:R124)</f>
        <v>0</v>
      </c>
      <c r="S107" s="180"/>
      <c r="T107" s="182">
        <f>SUM(T108:T124)</f>
        <v>0</v>
      </c>
      <c r="AR107" s="183" t="s">
        <v>83</v>
      </c>
      <c r="AT107" s="184" t="s">
        <v>74</v>
      </c>
      <c r="AU107" s="184" t="s">
        <v>83</v>
      </c>
      <c r="AY107" s="183" t="s">
        <v>137</v>
      </c>
      <c r="BK107" s="185">
        <f>SUM(BK108:BK124)</f>
        <v>0</v>
      </c>
    </row>
    <row r="108" spans="1:65" s="2" customFormat="1" ht="16.5" customHeight="1">
      <c r="A108" s="35"/>
      <c r="B108" s="36"/>
      <c r="C108" s="188" t="s">
        <v>198</v>
      </c>
      <c r="D108" s="188" t="s">
        <v>139</v>
      </c>
      <c r="E108" s="189" t="s">
        <v>3973</v>
      </c>
      <c r="F108" s="190" t="s">
        <v>3974</v>
      </c>
      <c r="G108" s="191" t="s">
        <v>422</v>
      </c>
      <c r="H108" s="192">
        <v>1</v>
      </c>
      <c r="I108" s="193"/>
      <c r="J108" s="194">
        <f aca="true" t="shared" si="0" ref="J108:J119">ROUND(I108*H108,2)</f>
        <v>0</v>
      </c>
      <c r="K108" s="190" t="s">
        <v>19</v>
      </c>
      <c r="L108" s="40"/>
      <c r="M108" s="195" t="s">
        <v>19</v>
      </c>
      <c r="N108" s="196" t="s">
        <v>46</v>
      </c>
      <c r="O108" s="65"/>
      <c r="P108" s="197">
        <f aca="true" t="shared" si="1" ref="P108:P119">O108*H108</f>
        <v>0</v>
      </c>
      <c r="Q108" s="197">
        <v>0</v>
      </c>
      <c r="R108" s="197">
        <f aca="true" t="shared" si="2" ref="R108:R119">Q108*H108</f>
        <v>0</v>
      </c>
      <c r="S108" s="197">
        <v>0</v>
      </c>
      <c r="T108" s="198">
        <f aca="true" t="shared" si="3" ref="T108:T119"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9" t="s">
        <v>144</v>
      </c>
      <c r="AT108" s="199" t="s">
        <v>139</v>
      </c>
      <c r="AU108" s="199" t="s">
        <v>85</v>
      </c>
      <c r="AY108" s="18" t="s">
        <v>137</v>
      </c>
      <c r="BE108" s="200">
        <f aca="true" t="shared" si="4" ref="BE108:BE119">IF(N108="základní",J108,0)</f>
        <v>0</v>
      </c>
      <c r="BF108" s="200">
        <f aca="true" t="shared" si="5" ref="BF108:BF119">IF(N108="snížená",J108,0)</f>
        <v>0</v>
      </c>
      <c r="BG108" s="200">
        <f aca="true" t="shared" si="6" ref="BG108:BG119">IF(N108="zákl. přenesená",J108,0)</f>
        <v>0</v>
      </c>
      <c r="BH108" s="200">
        <f aca="true" t="shared" si="7" ref="BH108:BH119">IF(N108="sníž. přenesená",J108,0)</f>
        <v>0</v>
      </c>
      <c r="BI108" s="200">
        <f aca="true" t="shared" si="8" ref="BI108:BI119">IF(N108="nulová",J108,0)</f>
        <v>0</v>
      </c>
      <c r="BJ108" s="18" t="s">
        <v>83</v>
      </c>
      <c r="BK108" s="200">
        <f aca="true" t="shared" si="9" ref="BK108:BK119">ROUND(I108*H108,2)</f>
        <v>0</v>
      </c>
      <c r="BL108" s="18" t="s">
        <v>144</v>
      </c>
      <c r="BM108" s="199" t="s">
        <v>201</v>
      </c>
    </row>
    <row r="109" spans="1:65" s="2" customFormat="1" ht="16.5" customHeight="1">
      <c r="A109" s="35"/>
      <c r="B109" s="36"/>
      <c r="C109" s="234" t="s">
        <v>173</v>
      </c>
      <c r="D109" s="234" t="s">
        <v>218</v>
      </c>
      <c r="E109" s="235" t="s">
        <v>3975</v>
      </c>
      <c r="F109" s="236" t="s">
        <v>3976</v>
      </c>
      <c r="G109" s="237" t="s">
        <v>273</v>
      </c>
      <c r="H109" s="238">
        <v>2</v>
      </c>
      <c r="I109" s="239"/>
      <c r="J109" s="240">
        <f t="shared" si="0"/>
        <v>0</v>
      </c>
      <c r="K109" s="236" t="s">
        <v>19</v>
      </c>
      <c r="L109" s="241"/>
      <c r="M109" s="242" t="s">
        <v>19</v>
      </c>
      <c r="N109" s="243" t="s">
        <v>46</v>
      </c>
      <c r="O109" s="65"/>
      <c r="P109" s="197">
        <f t="shared" si="1"/>
        <v>0</v>
      </c>
      <c r="Q109" s="197">
        <v>0</v>
      </c>
      <c r="R109" s="197">
        <f t="shared" si="2"/>
        <v>0</v>
      </c>
      <c r="S109" s="197">
        <v>0</v>
      </c>
      <c r="T109" s="198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99" t="s">
        <v>158</v>
      </c>
      <c r="AT109" s="199" t="s">
        <v>218</v>
      </c>
      <c r="AU109" s="199" t="s">
        <v>85</v>
      </c>
      <c r="AY109" s="18" t="s">
        <v>137</v>
      </c>
      <c r="BE109" s="200">
        <f t="shared" si="4"/>
        <v>0</v>
      </c>
      <c r="BF109" s="200">
        <f t="shared" si="5"/>
        <v>0</v>
      </c>
      <c r="BG109" s="200">
        <f t="shared" si="6"/>
        <v>0</v>
      </c>
      <c r="BH109" s="200">
        <f t="shared" si="7"/>
        <v>0</v>
      </c>
      <c r="BI109" s="200">
        <f t="shared" si="8"/>
        <v>0</v>
      </c>
      <c r="BJ109" s="18" t="s">
        <v>83</v>
      </c>
      <c r="BK109" s="200">
        <f t="shared" si="9"/>
        <v>0</v>
      </c>
      <c r="BL109" s="18" t="s">
        <v>144</v>
      </c>
      <c r="BM109" s="199" t="s">
        <v>203</v>
      </c>
    </row>
    <row r="110" spans="1:65" s="2" customFormat="1" ht="16.5" customHeight="1">
      <c r="A110" s="35"/>
      <c r="B110" s="36"/>
      <c r="C110" s="234" t="s">
        <v>8</v>
      </c>
      <c r="D110" s="234" t="s">
        <v>218</v>
      </c>
      <c r="E110" s="235" t="s">
        <v>3977</v>
      </c>
      <c r="F110" s="236" t="s">
        <v>3978</v>
      </c>
      <c r="G110" s="237" t="s">
        <v>273</v>
      </c>
      <c r="H110" s="238">
        <v>2</v>
      </c>
      <c r="I110" s="239"/>
      <c r="J110" s="240">
        <f t="shared" si="0"/>
        <v>0</v>
      </c>
      <c r="K110" s="236" t="s">
        <v>19</v>
      </c>
      <c r="L110" s="241"/>
      <c r="M110" s="242" t="s">
        <v>19</v>
      </c>
      <c r="N110" s="243" t="s">
        <v>46</v>
      </c>
      <c r="O110" s="65"/>
      <c r="P110" s="197">
        <f t="shared" si="1"/>
        <v>0</v>
      </c>
      <c r="Q110" s="197">
        <v>0</v>
      </c>
      <c r="R110" s="197">
        <f t="shared" si="2"/>
        <v>0</v>
      </c>
      <c r="S110" s="197">
        <v>0</v>
      </c>
      <c r="T110" s="198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9" t="s">
        <v>158</v>
      </c>
      <c r="AT110" s="199" t="s">
        <v>218</v>
      </c>
      <c r="AU110" s="199" t="s">
        <v>85</v>
      </c>
      <c r="AY110" s="18" t="s">
        <v>137</v>
      </c>
      <c r="BE110" s="200">
        <f t="shared" si="4"/>
        <v>0</v>
      </c>
      <c r="BF110" s="200">
        <f t="shared" si="5"/>
        <v>0</v>
      </c>
      <c r="BG110" s="200">
        <f t="shared" si="6"/>
        <v>0</v>
      </c>
      <c r="BH110" s="200">
        <f t="shared" si="7"/>
        <v>0</v>
      </c>
      <c r="BI110" s="200">
        <f t="shared" si="8"/>
        <v>0</v>
      </c>
      <c r="BJ110" s="18" t="s">
        <v>83</v>
      </c>
      <c r="BK110" s="200">
        <f t="shared" si="9"/>
        <v>0</v>
      </c>
      <c r="BL110" s="18" t="s">
        <v>144</v>
      </c>
      <c r="BM110" s="199" t="s">
        <v>205</v>
      </c>
    </row>
    <row r="111" spans="1:65" s="2" customFormat="1" ht="16.5" customHeight="1">
      <c r="A111" s="35"/>
      <c r="B111" s="36"/>
      <c r="C111" s="234" t="s">
        <v>178</v>
      </c>
      <c r="D111" s="234" t="s">
        <v>218</v>
      </c>
      <c r="E111" s="235" t="s">
        <v>3979</v>
      </c>
      <c r="F111" s="236" t="s">
        <v>3980</v>
      </c>
      <c r="G111" s="237" t="s">
        <v>273</v>
      </c>
      <c r="H111" s="238">
        <v>2</v>
      </c>
      <c r="I111" s="239"/>
      <c r="J111" s="240">
        <f t="shared" si="0"/>
        <v>0</v>
      </c>
      <c r="K111" s="236" t="s">
        <v>19</v>
      </c>
      <c r="L111" s="241"/>
      <c r="M111" s="242" t="s">
        <v>19</v>
      </c>
      <c r="N111" s="243" t="s">
        <v>46</v>
      </c>
      <c r="O111" s="65"/>
      <c r="P111" s="197">
        <f t="shared" si="1"/>
        <v>0</v>
      </c>
      <c r="Q111" s="197">
        <v>0</v>
      </c>
      <c r="R111" s="197">
        <f t="shared" si="2"/>
        <v>0</v>
      </c>
      <c r="S111" s="197">
        <v>0</v>
      </c>
      <c r="T111" s="198">
        <f t="shared" si="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99" t="s">
        <v>158</v>
      </c>
      <c r="AT111" s="199" t="s">
        <v>218</v>
      </c>
      <c r="AU111" s="199" t="s">
        <v>85</v>
      </c>
      <c r="AY111" s="18" t="s">
        <v>137</v>
      </c>
      <c r="BE111" s="200">
        <f t="shared" si="4"/>
        <v>0</v>
      </c>
      <c r="BF111" s="200">
        <f t="shared" si="5"/>
        <v>0</v>
      </c>
      <c r="BG111" s="200">
        <f t="shared" si="6"/>
        <v>0</v>
      </c>
      <c r="BH111" s="200">
        <f t="shared" si="7"/>
        <v>0</v>
      </c>
      <c r="BI111" s="200">
        <f t="shared" si="8"/>
        <v>0</v>
      </c>
      <c r="BJ111" s="18" t="s">
        <v>83</v>
      </c>
      <c r="BK111" s="200">
        <f t="shared" si="9"/>
        <v>0</v>
      </c>
      <c r="BL111" s="18" t="s">
        <v>144</v>
      </c>
      <c r="BM111" s="199" t="s">
        <v>207</v>
      </c>
    </row>
    <row r="112" spans="1:65" s="2" customFormat="1" ht="16.5" customHeight="1">
      <c r="A112" s="35"/>
      <c r="B112" s="36"/>
      <c r="C112" s="234" t="s">
        <v>208</v>
      </c>
      <c r="D112" s="234" t="s">
        <v>218</v>
      </c>
      <c r="E112" s="235" t="s">
        <v>3981</v>
      </c>
      <c r="F112" s="236" t="s">
        <v>3982</v>
      </c>
      <c r="G112" s="237" t="s">
        <v>273</v>
      </c>
      <c r="H112" s="238">
        <v>2</v>
      </c>
      <c r="I112" s="239"/>
      <c r="J112" s="240">
        <f t="shared" si="0"/>
        <v>0</v>
      </c>
      <c r="K112" s="236" t="s">
        <v>19</v>
      </c>
      <c r="L112" s="241"/>
      <c r="M112" s="242" t="s">
        <v>19</v>
      </c>
      <c r="N112" s="243" t="s">
        <v>46</v>
      </c>
      <c r="O112" s="65"/>
      <c r="P112" s="197">
        <f t="shared" si="1"/>
        <v>0</v>
      </c>
      <c r="Q112" s="197">
        <v>0</v>
      </c>
      <c r="R112" s="197">
        <f t="shared" si="2"/>
        <v>0</v>
      </c>
      <c r="S112" s="197">
        <v>0</v>
      </c>
      <c r="T112" s="198">
        <f t="shared" si="3"/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9" t="s">
        <v>158</v>
      </c>
      <c r="AT112" s="199" t="s">
        <v>218</v>
      </c>
      <c r="AU112" s="199" t="s">
        <v>85</v>
      </c>
      <c r="AY112" s="18" t="s">
        <v>137</v>
      </c>
      <c r="BE112" s="200">
        <f t="shared" si="4"/>
        <v>0</v>
      </c>
      <c r="BF112" s="200">
        <f t="shared" si="5"/>
        <v>0</v>
      </c>
      <c r="BG112" s="200">
        <f t="shared" si="6"/>
        <v>0</v>
      </c>
      <c r="BH112" s="200">
        <f t="shared" si="7"/>
        <v>0</v>
      </c>
      <c r="BI112" s="200">
        <f t="shared" si="8"/>
        <v>0</v>
      </c>
      <c r="BJ112" s="18" t="s">
        <v>83</v>
      </c>
      <c r="BK112" s="200">
        <f t="shared" si="9"/>
        <v>0</v>
      </c>
      <c r="BL112" s="18" t="s">
        <v>144</v>
      </c>
      <c r="BM112" s="199" t="s">
        <v>209</v>
      </c>
    </row>
    <row r="113" spans="1:65" s="2" customFormat="1" ht="16.5" customHeight="1">
      <c r="A113" s="35"/>
      <c r="B113" s="36"/>
      <c r="C113" s="234" t="s">
        <v>182</v>
      </c>
      <c r="D113" s="234" t="s">
        <v>218</v>
      </c>
      <c r="E113" s="235" t="s">
        <v>3983</v>
      </c>
      <c r="F113" s="236" t="s">
        <v>3984</v>
      </c>
      <c r="G113" s="237" t="s">
        <v>422</v>
      </c>
      <c r="H113" s="238">
        <v>10</v>
      </c>
      <c r="I113" s="239"/>
      <c r="J113" s="240">
        <f t="shared" si="0"/>
        <v>0</v>
      </c>
      <c r="K113" s="236" t="s">
        <v>19</v>
      </c>
      <c r="L113" s="241"/>
      <c r="M113" s="242" t="s">
        <v>19</v>
      </c>
      <c r="N113" s="243" t="s">
        <v>46</v>
      </c>
      <c r="O113" s="65"/>
      <c r="P113" s="197">
        <f t="shared" si="1"/>
        <v>0</v>
      </c>
      <c r="Q113" s="197">
        <v>0</v>
      </c>
      <c r="R113" s="197">
        <f t="shared" si="2"/>
        <v>0</v>
      </c>
      <c r="S113" s="197">
        <v>0</v>
      </c>
      <c r="T113" s="198">
        <f t="shared" si="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99" t="s">
        <v>158</v>
      </c>
      <c r="AT113" s="199" t="s">
        <v>218</v>
      </c>
      <c r="AU113" s="199" t="s">
        <v>85</v>
      </c>
      <c r="AY113" s="18" t="s">
        <v>137</v>
      </c>
      <c r="BE113" s="200">
        <f t="shared" si="4"/>
        <v>0</v>
      </c>
      <c r="BF113" s="200">
        <f t="shared" si="5"/>
        <v>0</v>
      </c>
      <c r="BG113" s="200">
        <f t="shared" si="6"/>
        <v>0</v>
      </c>
      <c r="BH113" s="200">
        <f t="shared" si="7"/>
        <v>0</v>
      </c>
      <c r="BI113" s="200">
        <f t="shared" si="8"/>
        <v>0</v>
      </c>
      <c r="BJ113" s="18" t="s">
        <v>83</v>
      </c>
      <c r="BK113" s="200">
        <f t="shared" si="9"/>
        <v>0</v>
      </c>
      <c r="BL113" s="18" t="s">
        <v>144</v>
      </c>
      <c r="BM113" s="199" t="s">
        <v>210</v>
      </c>
    </row>
    <row r="114" spans="1:65" s="2" customFormat="1" ht="16.5" customHeight="1">
      <c r="A114" s="35"/>
      <c r="B114" s="36"/>
      <c r="C114" s="234" t="s">
        <v>213</v>
      </c>
      <c r="D114" s="234" t="s">
        <v>218</v>
      </c>
      <c r="E114" s="235" t="s">
        <v>3985</v>
      </c>
      <c r="F114" s="236" t="s">
        <v>3986</v>
      </c>
      <c r="G114" s="237" t="s">
        <v>273</v>
      </c>
      <c r="H114" s="238">
        <v>2</v>
      </c>
      <c r="I114" s="239"/>
      <c r="J114" s="240">
        <f t="shared" si="0"/>
        <v>0</v>
      </c>
      <c r="K114" s="236" t="s">
        <v>19</v>
      </c>
      <c r="L114" s="241"/>
      <c r="M114" s="242" t="s">
        <v>19</v>
      </c>
      <c r="N114" s="243" t="s">
        <v>46</v>
      </c>
      <c r="O114" s="65"/>
      <c r="P114" s="197">
        <f t="shared" si="1"/>
        <v>0</v>
      </c>
      <c r="Q114" s="197">
        <v>0</v>
      </c>
      <c r="R114" s="197">
        <f t="shared" si="2"/>
        <v>0</v>
      </c>
      <c r="S114" s="197">
        <v>0</v>
      </c>
      <c r="T114" s="198">
        <f t="shared" si="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9" t="s">
        <v>158</v>
      </c>
      <c r="AT114" s="199" t="s">
        <v>218</v>
      </c>
      <c r="AU114" s="199" t="s">
        <v>85</v>
      </c>
      <c r="AY114" s="18" t="s">
        <v>137</v>
      </c>
      <c r="BE114" s="200">
        <f t="shared" si="4"/>
        <v>0</v>
      </c>
      <c r="BF114" s="200">
        <f t="shared" si="5"/>
        <v>0</v>
      </c>
      <c r="BG114" s="200">
        <f t="shared" si="6"/>
        <v>0</v>
      </c>
      <c r="BH114" s="200">
        <f t="shared" si="7"/>
        <v>0</v>
      </c>
      <c r="BI114" s="200">
        <f t="shared" si="8"/>
        <v>0</v>
      </c>
      <c r="BJ114" s="18" t="s">
        <v>83</v>
      </c>
      <c r="BK114" s="200">
        <f t="shared" si="9"/>
        <v>0</v>
      </c>
      <c r="BL114" s="18" t="s">
        <v>144</v>
      </c>
      <c r="BM114" s="199" t="s">
        <v>217</v>
      </c>
    </row>
    <row r="115" spans="1:65" s="2" customFormat="1" ht="16.5" customHeight="1">
      <c r="A115" s="35"/>
      <c r="B115" s="36"/>
      <c r="C115" s="234" t="s">
        <v>186</v>
      </c>
      <c r="D115" s="234" t="s">
        <v>218</v>
      </c>
      <c r="E115" s="235" t="s">
        <v>3987</v>
      </c>
      <c r="F115" s="236" t="s">
        <v>3988</v>
      </c>
      <c r="G115" s="237" t="s">
        <v>273</v>
      </c>
      <c r="H115" s="238">
        <v>2</v>
      </c>
      <c r="I115" s="239"/>
      <c r="J115" s="240">
        <f t="shared" si="0"/>
        <v>0</v>
      </c>
      <c r="K115" s="236" t="s">
        <v>19</v>
      </c>
      <c r="L115" s="241"/>
      <c r="M115" s="242" t="s">
        <v>19</v>
      </c>
      <c r="N115" s="243" t="s">
        <v>46</v>
      </c>
      <c r="O115" s="65"/>
      <c r="P115" s="197">
        <f t="shared" si="1"/>
        <v>0</v>
      </c>
      <c r="Q115" s="197">
        <v>0</v>
      </c>
      <c r="R115" s="197">
        <f t="shared" si="2"/>
        <v>0</v>
      </c>
      <c r="S115" s="197">
        <v>0</v>
      </c>
      <c r="T115" s="198">
        <f t="shared" si="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9" t="s">
        <v>158</v>
      </c>
      <c r="AT115" s="199" t="s">
        <v>218</v>
      </c>
      <c r="AU115" s="199" t="s">
        <v>85</v>
      </c>
      <c r="AY115" s="18" t="s">
        <v>137</v>
      </c>
      <c r="BE115" s="200">
        <f t="shared" si="4"/>
        <v>0</v>
      </c>
      <c r="BF115" s="200">
        <f t="shared" si="5"/>
        <v>0</v>
      </c>
      <c r="BG115" s="200">
        <f t="shared" si="6"/>
        <v>0</v>
      </c>
      <c r="BH115" s="200">
        <f t="shared" si="7"/>
        <v>0</v>
      </c>
      <c r="BI115" s="200">
        <f t="shared" si="8"/>
        <v>0</v>
      </c>
      <c r="BJ115" s="18" t="s">
        <v>83</v>
      </c>
      <c r="BK115" s="200">
        <f t="shared" si="9"/>
        <v>0</v>
      </c>
      <c r="BL115" s="18" t="s">
        <v>144</v>
      </c>
      <c r="BM115" s="199" t="s">
        <v>221</v>
      </c>
    </row>
    <row r="116" spans="1:65" s="2" customFormat="1" ht="16.5" customHeight="1">
      <c r="A116" s="35"/>
      <c r="B116" s="36"/>
      <c r="C116" s="234" t="s">
        <v>7</v>
      </c>
      <c r="D116" s="234" t="s">
        <v>218</v>
      </c>
      <c r="E116" s="235" t="s">
        <v>3989</v>
      </c>
      <c r="F116" s="236" t="s">
        <v>3990</v>
      </c>
      <c r="G116" s="237" t="s">
        <v>273</v>
      </c>
      <c r="H116" s="238">
        <v>4</v>
      </c>
      <c r="I116" s="239"/>
      <c r="J116" s="240">
        <f t="shared" si="0"/>
        <v>0</v>
      </c>
      <c r="K116" s="236" t="s">
        <v>19</v>
      </c>
      <c r="L116" s="241"/>
      <c r="M116" s="242" t="s">
        <v>19</v>
      </c>
      <c r="N116" s="243" t="s">
        <v>46</v>
      </c>
      <c r="O116" s="65"/>
      <c r="P116" s="197">
        <f t="shared" si="1"/>
        <v>0</v>
      </c>
      <c r="Q116" s="197">
        <v>0</v>
      </c>
      <c r="R116" s="197">
        <f t="shared" si="2"/>
        <v>0</v>
      </c>
      <c r="S116" s="197">
        <v>0</v>
      </c>
      <c r="T116" s="198">
        <f t="shared" si="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9" t="s">
        <v>158</v>
      </c>
      <c r="AT116" s="199" t="s">
        <v>218</v>
      </c>
      <c r="AU116" s="199" t="s">
        <v>85</v>
      </c>
      <c r="AY116" s="18" t="s">
        <v>137</v>
      </c>
      <c r="BE116" s="200">
        <f t="shared" si="4"/>
        <v>0</v>
      </c>
      <c r="BF116" s="200">
        <f t="shared" si="5"/>
        <v>0</v>
      </c>
      <c r="BG116" s="200">
        <f t="shared" si="6"/>
        <v>0</v>
      </c>
      <c r="BH116" s="200">
        <f t="shared" si="7"/>
        <v>0</v>
      </c>
      <c r="BI116" s="200">
        <f t="shared" si="8"/>
        <v>0</v>
      </c>
      <c r="BJ116" s="18" t="s">
        <v>83</v>
      </c>
      <c r="BK116" s="200">
        <f t="shared" si="9"/>
        <v>0</v>
      </c>
      <c r="BL116" s="18" t="s">
        <v>144</v>
      </c>
      <c r="BM116" s="199" t="s">
        <v>225</v>
      </c>
    </row>
    <row r="117" spans="1:65" s="2" customFormat="1" ht="16.5" customHeight="1">
      <c r="A117" s="35"/>
      <c r="B117" s="36"/>
      <c r="C117" s="234" t="s">
        <v>193</v>
      </c>
      <c r="D117" s="234" t="s">
        <v>218</v>
      </c>
      <c r="E117" s="235" t="s">
        <v>3991</v>
      </c>
      <c r="F117" s="236" t="s">
        <v>3992</v>
      </c>
      <c r="G117" s="237" t="s">
        <v>273</v>
      </c>
      <c r="H117" s="238">
        <v>4</v>
      </c>
      <c r="I117" s="239"/>
      <c r="J117" s="240">
        <f t="shared" si="0"/>
        <v>0</v>
      </c>
      <c r="K117" s="236" t="s">
        <v>19</v>
      </c>
      <c r="L117" s="241"/>
      <c r="M117" s="242" t="s">
        <v>19</v>
      </c>
      <c r="N117" s="243" t="s">
        <v>46</v>
      </c>
      <c r="O117" s="65"/>
      <c r="P117" s="197">
        <f t="shared" si="1"/>
        <v>0</v>
      </c>
      <c r="Q117" s="197">
        <v>0</v>
      </c>
      <c r="R117" s="197">
        <f t="shared" si="2"/>
        <v>0</v>
      </c>
      <c r="S117" s="197">
        <v>0</v>
      </c>
      <c r="T117" s="198">
        <f t="shared" si="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99" t="s">
        <v>158</v>
      </c>
      <c r="AT117" s="199" t="s">
        <v>218</v>
      </c>
      <c r="AU117" s="199" t="s">
        <v>85</v>
      </c>
      <c r="AY117" s="18" t="s">
        <v>137</v>
      </c>
      <c r="BE117" s="200">
        <f t="shared" si="4"/>
        <v>0</v>
      </c>
      <c r="BF117" s="200">
        <f t="shared" si="5"/>
        <v>0</v>
      </c>
      <c r="BG117" s="200">
        <f t="shared" si="6"/>
        <v>0</v>
      </c>
      <c r="BH117" s="200">
        <f t="shared" si="7"/>
        <v>0</v>
      </c>
      <c r="BI117" s="200">
        <f t="shared" si="8"/>
        <v>0</v>
      </c>
      <c r="BJ117" s="18" t="s">
        <v>83</v>
      </c>
      <c r="BK117" s="200">
        <f t="shared" si="9"/>
        <v>0</v>
      </c>
      <c r="BL117" s="18" t="s">
        <v>144</v>
      </c>
      <c r="BM117" s="199" t="s">
        <v>229</v>
      </c>
    </row>
    <row r="118" spans="1:65" s="2" customFormat="1" ht="16.5" customHeight="1">
      <c r="A118" s="35"/>
      <c r="B118" s="36"/>
      <c r="C118" s="234" t="s">
        <v>231</v>
      </c>
      <c r="D118" s="234" t="s">
        <v>218</v>
      </c>
      <c r="E118" s="235" t="s">
        <v>3993</v>
      </c>
      <c r="F118" s="236" t="s">
        <v>3994</v>
      </c>
      <c r="G118" s="237" t="s">
        <v>422</v>
      </c>
      <c r="H118" s="238">
        <v>1</v>
      </c>
      <c r="I118" s="239"/>
      <c r="J118" s="240">
        <f t="shared" si="0"/>
        <v>0</v>
      </c>
      <c r="K118" s="236" t="s">
        <v>19</v>
      </c>
      <c r="L118" s="241"/>
      <c r="M118" s="242" t="s">
        <v>19</v>
      </c>
      <c r="N118" s="243" t="s">
        <v>46</v>
      </c>
      <c r="O118" s="65"/>
      <c r="P118" s="197">
        <f t="shared" si="1"/>
        <v>0</v>
      </c>
      <c r="Q118" s="197">
        <v>0</v>
      </c>
      <c r="R118" s="197">
        <f t="shared" si="2"/>
        <v>0</v>
      </c>
      <c r="S118" s="197">
        <v>0</v>
      </c>
      <c r="T118" s="198">
        <f t="shared" si="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9" t="s">
        <v>158</v>
      </c>
      <c r="AT118" s="199" t="s">
        <v>218</v>
      </c>
      <c r="AU118" s="199" t="s">
        <v>85</v>
      </c>
      <c r="AY118" s="18" t="s">
        <v>137</v>
      </c>
      <c r="BE118" s="200">
        <f t="shared" si="4"/>
        <v>0</v>
      </c>
      <c r="BF118" s="200">
        <f t="shared" si="5"/>
        <v>0</v>
      </c>
      <c r="BG118" s="200">
        <f t="shared" si="6"/>
        <v>0</v>
      </c>
      <c r="BH118" s="200">
        <f t="shared" si="7"/>
        <v>0</v>
      </c>
      <c r="BI118" s="200">
        <f t="shared" si="8"/>
        <v>0</v>
      </c>
      <c r="BJ118" s="18" t="s">
        <v>83</v>
      </c>
      <c r="BK118" s="200">
        <f t="shared" si="9"/>
        <v>0</v>
      </c>
      <c r="BL118" s="18" t="s">
        <v>144</v>
      </c>
      <c r="BM118" s="199" t="s">
        <v>234</v>
      </c>
    </row>
    <row r="119" spans="1:65" s="2" customFormat="1" ht="16.5" customHeight="1">
      <c r="A119" s="35"/>
      <c r="B119" s="36"/>
      <c r="C119" s="188" t="s">
        <v>197</v>
      </c>
      <c r="D119" s="188" t="s">
        <v>139</v>
      </c>
      <c r="E119" s="189" t="s">
        <v>3995</v>
      </c>
      <c r="F119" s="190" t="s">
        <v>3996</v>
      </c>
      <c r="G119" s="191" t="s">
        <v>224</v>
      </c>
      <c r="H119" s="192">
        <v>33.7</v>
      </c>
      <c r="I119" s="193"/>
      <c r="J119" s="194">
        <f t="shared" si="0"/>
        <v>0</v>
      </c>
      <c r="K119" s="190" t="s">
        <v>143</v>
      </c>
      <c r="L119" s="40"/>
      <c r="M119" s="195" t="s">
        <v>19</v>
      </c>
      <c r="N119" s="196" t="s">
        <v>46</v>
      </c>
      <c r="O119" s="65"/>
      <c r="P119" s="197">
        <f t="shared" si="1"/>
        <v>0</v>
      </c>
      <c r="Q119" s="197">
        <v>0</v>
      </c>
      <c r="R119" s="197">
        <f t="shared" si="2"/>
        <v>0</v>
      </c>
      <c r="S119" s="197">
        <v>0</v>
      </c>
      <c r="T119" s="198">
        <f t="shared" si="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9" t="s">
        <v>144</v>
      </c>
      <c r="AT119" s="199" t="s">
        <v>139</v>
      </c>
      <c r="AU119" s="199" t="s">
        <v>85</v>
      </c>
      <c r="AY119" s="18" t="s">
        <v>137</v>
      </c>
      <c r="BE119" s="200">
        <f t="shared" si="4"/>
        <v>0</v>
      </c>
      <c r="BF119" s="200">
        <f t="shared" si="5"/>
        <v>0</v>
      </c>
      <c r="BG119" s="200">
        <f t="shared" si="6"/>
        <v>0</v>
      </c>
      <c r="BH119" s="200">
        <f t="shared" si="7"/>
        <v>0</v>
      </c>
      <c r="BI119" s="200">
        <f t="shared" si="8"/>
        <v>0</v>
      </c>
      <c r="BJ119" s="18" t="s">
        <v>83</v>
      </c>
      <c r="BK119" s="200">
        <f t="shared" si="9"/>
        <v>0</v>
      </c>
      <c r="BL119" s="18" t="s">
        <v>144</v>
      </c>
      <c r="BM119" s="199" t="s">
        <v>238</v>
      </c>
    </row>
    <row r="120" spans="2:51" s="13" customFormat="1" ht="11.25">
      <c r="B120" s="201"/>
      <c r="C120" s="202"/>
      <c r="D120" s="203" t="s">
        <v>145</v>
      </c>
      <c r="E120" s="204" t="s">
        <v>19</v>
      </c>
      <c r="F120" s="205" t="s">
        <v>3997</v>
      </c>
      <c r="G120" s="202"/>
      <c r="H120" s="206">
        <v>33.7</v>
      </c>
      <c r="I120" s="207"/>
      <c r="J120" s="202"/>
      <c r="K120" s="202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145</v>
      </c>
      <c r="AU120" s="212" t="s">
        <v>85</v>
      </c>
      <c r="AV120" s="13" t="s">
        <v>85</v>
      </c>
      <c r="AW120" s="13" t="s">
        <v>35</v>
      </c>
      <c r="AX120" s="13" t="s">
        <v>75</v>
      </c>
      <c r="AY120" s="212" t="s">
        <v>137</v>
      </c>
    </row>
    <row r="121" spans="2:51" s="14" customFormat="1" ht="11.25">
      <c r="B121" s="213"/>
      <c r="C121" s="214"/>
      <c r="D121" s="203" t="s">
        <v>145</v>
      </c>
      <c r="E121" s="215" t="s">
        <v>19</v>
      </c>
      <c r="F121" s="216" t="s">
        <v>147</v>
      </c>
      <c r="G121" s="214"/>
      <c r="H121" s="217">
        <v>33.7</v>
      </c>
      <c r="I121" s="218"/>
      <c r="J121" s="214"/>
      <c r="K121" s="214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145</v>
      </c>
      <c r="AU121" s="223" t="s">
        <v>85</v>
      </c>
      <c r="AV121" s="14" t="s">
        <v>144</v>
      </c>
      <c r="AW121" s="14" t="s">
        <v>35</v>
      </c>
      <c r="AX121" s="14" t="s">
        <v>83</v>
      </c>
      <c r="AY121" s="223" t="s">
        <v>137</v>
      </c>
    </row>
    <row r="122" spans="1:65" s="2" customFormat="1" ht="16.5" customHeight="1">
      <c r="A122" s="35"/>
      <c r="B122" s="36"/>
      <c r="C122" s="188" t="s">
        <v>239</v>
      </c>
      <c r="D122" s="188" t="s">
        <v>139</v>
      </c>
      <c r="E122" s="189" t="s">
        <v>3998</v>
      </c>
      <c r="F122" s="190" t="s">
        <v>3999</v>
      </c>
      <c r="G122" s="191" t="s">
        <v>1972</v>
      </c>
      <c r="H122" s="192">
        <v>18</v>
      </c>
      <c r="I122" s="193"/>
      <c r="J122" s="194">
        <f>ROUND(I122*H122,2)</f>
        <v>0</v>
      </c>
      <c r="K122" s="190" t="s">
        <v>19</v>
      </c>
      <c r="L122" s="40"/>
      <c r="M122" s="195" t="s">
        <v>19</v>
      </c>
      <c r="N122" s="196" t="s">
        <v>46</v>
      </c>
      <c r="O122" s="65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9" t="s">
        <v>144</v>
      </c>
      <c r="AT122" s="199" t="s">
        <v>139</v>
      </c>
      <c r="AU122" s="199" t="s">
        <v>85</v>
      </c>
      <c r="AY122" s="18" t="s">
        <v>137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18" t="s">
        <v>83</v>
      </c>
      <c r="BK122" s="200">
        <f>ROUND(I122*H122,2)</f>
        <v>0</v>
      </c>
      <c r="BL122" s="18" t="s">
        <v>144</v>
      </c>
      <c r="BM122" s="199" t="s">
        <v>242</v>
      </c>
    </row>
    <row r="123" spans="1:65" s="2" customFormat="1" ht="16.5" customHeight="1">
      <c r="A123" s="35"/>
      <c r="B123" s="36"/>
      <c r="C123" s="188" t="s">
        <v>201</v>
      </c>
      <c r="D123" s="188" t="s">
        <v>139</v>
      </c>
      <c r="E123" s="189" t="s">
        <v>4000</v>
      </c>
      <c r="F123" s="190" t="s">
        <v>4001</v>
      </c>
      <c r="G123" s="191" t="s">
        <v>142</v>
      </c>
      <c r="H123" s="192">
        <v>1</v>
      </c>
      <c r="I123" s="193"/>
      <c r="J123" s="194">
        <f>ROUND(I123*H123,2)</f>
        <v>0</v>
      </c>
      <c r="K123" s="190" t="s">
        <v>19</v>
      </c>
      <c r="L123" s="40"/>
      <c r="M123" s="195" t="s">
        <v>19</v>
      </c>
      <c r="N123" s="196" t="s">
        <v>46</v>
      </c>
      <c r="O123" s="65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9" t="s">
        <v>144</v>
      </c>
      <c r="AT123" s="199" t="s">
        <v>139</v>
      </c>
      <c r="AU123" s="199" t="s">
        <v>85</v>
      </c>
      <c r="AY123" s="18" t="s">
        <v>137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8" t="s">
        <v>83</v>
      </c>
      <c r="BK123" s="200">
        <f>ROUND(I123*H123,2)</f>
        <v>0</v>
      </c>
      <c r="BL123" s="18" t="s">
        <v>144</v>
      </c>
      <c r="BM123" s="199" t="s">
        <v>245</v>
      </c>
    </row>
    <row r="124" spans="1:65" s="2" customFormat="1" ht="16.5" customHeight="1">
      <c r="A124" s="35"/>
      <c r="B124" s="36"/>
      <c r="C124" s="188" t="s">
        <v>246</v>
      </c>
      <c r="D124" s="188" t="s">
        <v>139</v>
      </c>
      <c r="E124" s="189" t="s">
        <v>4002</v>
      </c>
      <c r="F124" s="190" t="s">
        <v>4003</v>
      </c>
      <c r="G124" s="191" t="s">
        <v>273</v>
      </c>
      <c r="H124" s="192">
        <v>2</v>
      </c>
      <c r="I124" s="193"/>
      <c r="J124" s="194">
        <f>ROUND(I124*H124,2)</f>
        <v>0</v>
      </c>
      <c r="K124" s="190" t="s">
        <v>19</v>
      </c>
      <c r="L124" s="40"/>
      <c r="M124" s="195" t="s">
        <v>19</v>
      </c>
      <c r="N124" s="196" t="s">
        <v>46</v>
      </c>
      <c r="O124" s="65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9" t="s">
        <v>144</v>
      </c>
      <c r="AT124" s="199" t="s">
        <v>139</v>
      </c>
      <c r="AU124" s="199" t="s">
        <v>85</v>
      </c>
      <c r="AY124" s="18" t="s">
        <v>137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8" t="s">
        <v>83</v>
      </c>
      <c r="BK124" s="200">
        <f>ROUND(I124*H124,2)</f>
        <v>0</v>
      </c>
      <c r="BL124" s="18" t="s">
        <v>144</v>
      </c>
      <c r="BM124" s="199" t="s">
        <v>249</v>
      </c>
    </row>
    <row r="125" spans="2:63" s="12" customFormat="1" ht="22.9" customHeight="1">
      <c r="B125" s="172"/>
      <c r="C125" s="173"/>
      <c r="D125" s="174" t="s">
        <v>74</v>
      </c>
      <c r="E125" s="186" t="s">
        <v>315</v>
      </c>
      <c r="F125" s="186" t="s">
        <v>316</v>
      </c>
      <c r="G125" s="173"/>
      <c r="H125" s="173"/>
      <c r="I125" s="176"/>
      <c r="J125" s="187">
        <f>BK125</f>
        <v>0</v>
      </c>
      <c r="K125" s="173"/>
      <c r="L125" s="178"/>
      <c r="M125" s="179"/>
      <c r="N125" s="180"/>
      <c r="O125" s="180"/>
      <c r="P125" s="181">
        <f>P126</f>
        <v>0</v>
      </c>
      <c r="Q125" s="180"/>
      <c r="R125" s="181">
        <f>R126</f>
        <v>0</v>
      </c>
      <c r="S125" s="180"/>
      <c r="T125" s="182">
        <f>T126</f>
        <v>0</v>
      </c>
      <c r="AR125" s="183" t="s">
        <v>83</v>
      </c>
      <c r="AT125" s="184" t="s">
        <v>74</v>
      </c>
      <c r="AU125" s="184" t="s">
        <v>83</v>
      </c>
      <c r="AY125" s="183" t="s">
        <v>137</v>
      </c>
      <c r="BK125" s="185">
        <f>BK126</f>
        <v>0</v>
      </c>
    </row>
    <row r="126" spans="1:65" s="2" customFormat="1" ht="21.75" customHeight="1">
      <c r="A126" s="35"/>
      <c r="B126" s="36"/>
      <c r="C126" s="188" t="s">
        <v>203</v>
      </c>
      <c r="D126" s="188" t="s">
        <v>139</v>
      </c>
      <c r="E126" s="189" t="s">
        <v>4004</v>
      </c>
      <c r="F126" s="190" t="s">
        <v>4005</v>
      </c>
      <c r="G126" s="191" t="s">
        <v>177</v>
      </c>
      <c r="H126" s="192">
        <v>18.004</v>
      </c>
      <c r="I126" s="193"/>
      <c r="J126" s="194">
        <f>ROUND(I126*H126,2)</f>
        <v>0</v>
      </c>
      <c r="K126" s="190" t="s">
        <v>143</v>
      </c>
      <c r="L126" s="40"/>
      <c r="M126" s="244" t="s">
        <v>19</v>
      </c>
      <c r="N126" s="245" t="s">
        <v>46</v>
      </c>
      <c r="O126" s="246"/>
      <c r="P126" s="247">
        <f>O126*H126</f>
        <v>0</v>
      </c>
      <c r="Q126" s="247">
        <v>0</v>
      </c>
      <c r="R126" s="247">
        <f>Q126*H126</f>
        <v>0</v>
      </c>
      <c r="S126" s="247">
        <v>0</v>
      </c>
      <c r="T126" s="248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9" t="s">
        <v>144</v>
      </c>
      <c r="AT126" s="199" t="s">
        <v>139</v>
      </c>
      <c r="AU126" s="199" t="s">
        <v>85</v>
      </c>
      <c r="AY126" s="18" t="s">
        <v>137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8" t="s">
        <v>83</v>
      </c>
      <c r="BK126" s="200">
        <f>ROUND(I126*H126,2)</f>
        <v>0</v>
      </c>
      <c r="BL126" s="18" t="s">
        <v>144</v>
      </c>
      <c r="BM126" s="199" t="s">
        <v>252</v>
      </c>
    </row>
    <row r="127" spans="1:31" s="2" customFormat="1" ht="6.95" customHeight="1">
      <c r="A127" s="35"/>
      <c r="B127" s="48"/>
      <c r="C127" s="49"/>
      <c r="D127" s="49"/>
      <c r="E127" s="49"/>
      <c r="F127" s="49"/>
      <c r="G127" s="49"/>
      <c r="H127" s="49"/>
      <c r="I127" s="137"/>
      <c r="J127" s="49"/>
      <c r="K127" s="49"/>
      <c r="L127" s="40"/>
      <c r="M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</sheetData>
  <sheetProtection algorithmName="SHA-512" hashValue="zeUEs+Hc11K8/uUzR5hpdeiHzKvhjH0Iw5Za3vvg9JunOrNP21faCl4dDXBxClvWUkxCS9ouDkHtCfxRaQmVrw==" saltValue="xhrG/GyXvkEpyVXE2LWAm7dI0rtJN6FYohLPsrDL/RjOX7JC8BfrfgumnoTy2Wm9KnZ5f83UjhV5LY6lsgk+7g==" spinCount="100000" sheet="1" objects="1" scenarios="1" formatColumns="0" formatRows="0" autoFilter="0"/>
  <autoFilter ref="C82:K12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8" t="s">
        <v>100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85</v>
      </c>
    </row>
    <row r="4" spans="2:46" s="1" customFormat="1" ht="24.95" customHeight="1">
      <c r="B4" s="21"/>
      <c r="D4" s="106" t="s">
        <v>104</v>
      </c>
      <c r="I4" s="102"/>
      <c r="L4" s="21"/>
      <c r="M4" s="107" t="s">
        <v>10</v>
      </c>
      <c r="AT4" s="18" t="s">
        <v>4</v>
      </c>
    </row>
    <row r="5" spans="2:12" s="1" customFormat="1" ht="6.95" customHeight="1">
      <c r="B5" s="21"/>
      <c r="I5" s="102"/>
      <c r="L5" s="21"/>
    </row>
    <row r="6" spans="2:12" s="1" customFormat="1" ht="12" customHeight="1">
      <c r="B6" s="21"/>
      <c r="D6" s="108" t="s">
        <v>16</v>
      </c>
      <c r="I6" s="102"/>
      <c r="L6" s="21"/>
    </row>
    <row r="7" spans="2:12" s="1" customFormat="1" ht="16.5" customHeight="1">
      <c r="B7" s="21"/>
      <c r="E7" s="373" t="str">
        <f>'Rekapitulace stavby'!K6</f>
        <v>Gymnázium Tachov - výstavba tělocvičny</v>
      </c>
      <c r="F7" s="374"/>
      <c r="G7" s="374"/>
      <c r="H7" s="374"/>
      <c r="I7" s="102"/>
      <c r="L7" s="21"/>
    </row>
    <row r="8" spans="1:31" s="2" customFormat="1" ht="12" customHeight="1">
      <c r="A8" s="35"/>
      <c r="B8" s="40"/>
      <c r="C8" s="35"/>
      <c r="D8" s="108" t="s">
        <v>105</v>
      </c>
      <c r="E8" s="35"/>
      <c r="F8" s="35"/>
      <c r="G8" s="35"/>
      <c r="H8" s="35"/>
      <c r="I8" s="109"/>
      <c r="J8" s="35"/>
      <c r="K8" s="35"/>
      <c r="L8" s="11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5" t="s">
        <v>4006</v>
      </c>
      <c r="F9" s="376"/>
      <c r="G9" s="376"/>
      <c r="H9" s="376"/>
      <c r="I9" s="109"/>
      <c r="J9" s="35"/>
      <c r="K9" s="35"/>
      <c r="L9" s="11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09"/>
      <c r="J10" s="35"/>
      <c r="K10" s="35"/>
      <c r="L10" s="11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8" t="s">
        <v>18</v>
      </c>
      <c r="E11" s="35"/>
      <c r="F11" s="111" t="s">
        <v>19</v>
      </c>
      <c r="G11" s="35"/>
      <c r="H11" s="35"/>
      <c r="I11" s="112" t="s">
        <v>20</v>
      </c>
      <c r="J11" s="111" t="s">
        <v>19</v>
      </c>
      <c r="K11" s="35"/>
      <c r="L11" s="11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8" t="s">
        <v>21</v>
      </c>
      <c r="E12" s="35"/>
      <c r="F12" s="111" t="s">
        <v>321</v>
      </c>
      <c r="G12" s="35"/>
      <c r="H12" s="35"/>
      <c r="I12" s="112" t="s">
        <v>23</v>
      </c>
      <c r="J12" s="113" t="str">
        <f>'Rekapitulace stavby'!AN8</f>
        <v>24. 6. 2019</v>
      </c>
      <c r="K12" s="35"/>
      <c r="L12" s="11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09"/>
      <c r="J13" s="35"/>
      <c r="K13" s="35"/>
      <c r="L13" s="11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8" t="s">
        <v>25</v>
      </c>
      <c r="E14" s="35"/>
      <c r="F14" s="35"/>
      <c r="G14" s="35"/>
      <c r="H14" s="35"/>
      <c r="I14" s="112" t="s">
        <v>26</v>
      </c>
      <c r="J14" s="111" t="s">
        <v>19</v>
      </c>
      <c r="K14" s="35"/>
      <c r="L14" s="11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27</v>
      </c>
      <c r="F15" s="35"/>
      <c r="G15" s="35"/>
      <c r="H15" s="35"/>
      <c r="I15" s="112" t="s">
        <v>28</v>
      </c>
      <c r="J15" s="111" t="s">
        <v>19</v>
      </c>
      <c r="K15" s="35"/>
      <c r="L15" s="11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09"/>
      <c r="J16" s="35"/>
      <c r="K16" s="35"/>
      <c r="L16" s="11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8" t="s">
        <v>29</v>
      </c>
      <c r="E17" s="35"/>
      <c r="F17" s="35"/>
      <c r="G17" s="35"/>
      <c r="H17" s="35"/>
      <c r="I17" s="112" t="s">
        <v>26</v>
      </c>
      <c r="J17" s="31" t="str">
        <f>'Rekapitulace stavby'!AN13</f>
        <v>Vyplň údaj</v>
      </c>
      <c r="K17" s="35"/>
      <c r="L17" s="11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7" t="str">
        <f>'Rekapitulace stavby'!E14</f>
        <v>Vyplň údaj</v>
      </c>
      <c r="F18" s="378"/>
      <c r="G18" s="378"/>
      <c r="H18" s="378"/>
      <c r="I18" s="112" t="s">
        <v>28</v>
      </c>
      <c r="J18" s="31" t="str">
        <f>'Rekapitulace stavby'!AN14</f>
        <v>Vyplň údaj</v>
      </c>
      <c r="K18" s="35"/>
      <c r="L18" s="11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09"/>
      <c r="J19" s="35"/>
      <c r="K19" s="35"/>
      <c r="L19" s="1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8" t="s">
        <v>31</v>
      </c>
      <c r="E20" s="35"/>
      <c r="F20" s="35"/>
      <c r="G20" s="35"/>
      <c r="H20" s="35"/>
      <c r="I20" s="112" t="s">
        <v>26</v>
      </c>
      <c r="J20" s="111" t="s">
        <v>32</v>
      </c>
      <c r="K20" s="35"/>
      <c r="L20" s="11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33</v>
      </c>
      <c r="F21" s="35"/>
      <c r="G21" s="35"/>
      <c r="H21" s="35"/>
      <c r="I21" s="112" t="s">
        <v>28</v>
      </c>
      <c r="J21" s="111" t="s">
        <v>322</v>
      </c>
      <c r="K21" s="35"/>
      <c r="L21" s="11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09"/>
      <c r="J22" s="35"/>
      <c r="K22" s="35"/>
      <c r="L22" s="11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8" t="s">
        <v>36</v>
      </c>
      <c r="E23" s="35"/>
      <c r="F23" s="35"/>
      <c r="G23" s="35"/>
      <c r="H23" s="35"/>
      <c r="I23" s="112" t="s">
        <v>26</v>
      </c>
      <c r="J23" s="111" t="s">
        <v>37</v>
      </c>
      <c r="K23" s="35"/>
      <c r="L23" s="11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3329</v>
      </c>
      <c r="F24" s="35"/>
      <c r="G24" s="35"/>
      <c r="H24" s="35"/>
      <c r="I24" s="112" t="s">
        <v>28</v>
      </c>
      <c r="J24" s="111" t="s">
        <v>19</v>
      </c>
      <c r="K24" s="35"/>
      <c r="L24" s="11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09"/>
      <c r="J25" s="35"/>
      <c r="K25" s="35"/>
      <c r="L25" s="11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8" t="s">
        <v>39</v>
      </c>
      <c r="E26" s="35"/>
      <c r="F26" s="35"/>
      <c r="G26" s="35"/>
      <c r="H26" s="35"/>
      <c r="I26" s="109"/>
      <c r="J26" s="35"/>
      <c r="K26" s="35"/>
      <c r="L26" s="11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4"/>
      <c r="B27" s="115"/>
      <c r="C27" s="114"/>
      <c r="D27" s="114"/>
      <c r="E27" s="379" t="s">
        <v>19</v>
      </c>
      <c r="F27" s="379"/>
      <c r="G27" s="379"/>
      <c r="H27" s="379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09"/>
      <c r="J28" s="35"/>
      <c r="K28" s="35"/>
      <c r="L28" s="11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8"/>
      <c r="E29" s="118"/>
      <c r="F29" s="118"/>
      <c r="G29" s="118"/>
      <c r="H29" s="118"/>
      <c r="I29" s="119"/>
      <c r="J29" s="118"/>
      <c r="K29" s="118"/>
      <c r="L29" s="11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41</v>
      </c>
      <c r="E30" s="35"/>
      <c r="F30" s="35"/>
      <c r="G30" s="35"/>
      <c r="H30" s="35"/>
      <c r="I30" s="109"/>
      <c r="J30" s="121">
        <f>ROUND(J86,2)</f>
        <v>0</v>
      </c>
      <c r="K30" s="35"/>
      <c r="L30" s="11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8"/>
      <c r="E31" s="118"/>
      <c r="F31" s="118"/>
      <c r="G31" s="118"/>
      <c r="H31" s="118"/>
      <c r="I31" s="119"/>
      <c r="J31" s="118"/>
      <c r="K31" s="118"/>
      <c r="L31" s="11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43</v>
      </c>
      <c r="G32" s="35"/>
      <c r="H32" s="35"/>
      <c r="I32" s="123" t="s">
        <v>42</v>
      </c>
      <c r="J32" s="122" t="s">
        <v>44</v>
      </c>
      <c r="K32" s="35"/>
      <c r="L32" s="11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45</v>
      </c>
      <c r="E33" s="108" t="s">
        <v>46</v>
      </c>
      <c r="F33" s="125">
        <f>ROUND((SUM(BE86:BE236)),2)</f>
        <v>0</v>
      </c>
      <c r="G33" s="35"/>
      <c r="H33" s="35"/>
      <c r="I33" s="126">
        <v>0.21</v>
      </c>
      <c r="J33" s="125">
        <f>ROUND(((SUM(BE86:BE236))*I33),2)</f>
        <v>0</v>
      </c>
      <c r="K33" s="35"/>
      <c r="L33" s="11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8" t="s">
        <v>47</v>
      </c>
      <c r="F34" s="125">
        <f>ROUND((SUM(BF86:BF236)),2)</f>
        <v>0</v>
      </c>
      <c r="G34" s="35"/>
      <c r="H34" s="35"/>
      <c r="I34" s="126">
        <v>0.15</v>
      </c>
      <c r="J34" s="125">
        <f>ROUND(((SUM(BF86:BF236))*I34),2)</f>
        <v>0</v>
      </c>
      <c r="K34" s="35"/>
      <c r="L34" s="11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8" t="s">
        <v>48</v>
      </c>
      <c r="F35" s="125">
        <f>ROUND((SUM(BG86:BG236)),2)</f>
        <v>0</v>
      </c>
      <c r="G35" s="35"/>
      <c r="H35" s="35"/>
      <c r="I35" s="126">
        <v>0.21</v>
      </c>
      <c r="J35" s="125">
        <f>0</f>
        <v>0</v>
      </c>
      <c r="K35" s="35"/>
      <c r="L35" s="11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8" t="s">
        <v>49</v>
      </c>
      <c r="F36" s="125">
        <f>ROUND((SUM(BH86:BH236)),2)</f>
        <v>0</v>
      </c>
      <c r="G36" s="35"/>
      <c r="H36" s="35"/>
      <c r="I36" s="126">
        <v>0.15</v>
      </c>
      <c r="J36" s="125">
        <f>0</f>
        <v>0</v>
      </c>
      <c r="K36" s="35"/>
      <c r="L36" s="11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8" t="s">
        <v>50</v>
      </c>
      <c r="F37" s="125">
        <f>ROUND((SUM(BI86:BI236)),2)</f>
        <v>0</v>
      </c>
      <c r="G37" s="35"/>
      <c r="H37" s="35"/>
      <c r="I37" s="126">
        <v>0</v>
      </c>
      <c r="J37" s="125">
        <f>0</f>
        <v>0</v>
      </c>
      <c r="K37" s="35"/>
      <c r="L37" s="11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09"/>
      <c r="J38" s="35"/>
      <c r="K38" s="35"/>
      <c r="L38" s="11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51</v>
      </c>
      <c r="E39" s="129"/>
      <c r="F39" s="129"/>
      <c r="G39" s="130" t="s">
        <v>52</v>
      </c>
      <c r="H39" s="131" t="s">
        <v>53</v>
      </c>
      <c r="I39" s="132"/>
      <c r="J39" s="133">
        <f>SUM(J30:J37)</f>
        <v>0</v>
      </c>
      <c r="K39" s="134"/>
      <c r="L39" s="11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5"/>
      <c r="C40" s="136"/>
      <c r="D40" s="136"/>
      <c r="E40" s="136"/>
      <c r="F40" s="136"/>
      <c r="G40" s="136"/>
      <c r="H40" s="136"/>
      <c r="I40" s="137"/>
      <c r="J40" s="136"/>
      <c r="K40" s="136"/>
      <c r="L40" s="11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110</v>
      </c>
      <c r="D45" s="37"/>
      <c r="E45" s="37"/>
      <c r="F45" s="37"/>
      <c r="G45" s="37"/>
      <c r="H45" s="37"/>
      <c r="I45" s="109"/>
      <c r="J45" s="37"/>
      <c r="K45" s="37"/>
      <c r="L45" s="110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110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11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0" t="str">
        <f>E7</f>
        <v>Gymnázium Tachov - výstavba tělocvičny</v>
      </c>
      <c r="F48" s="381"/>
      <c r="G48" s="381"/>
      <c r="H48" s="381"/>
      <c r="I48" s="109"/>
      <c r="J48" s="37"/>
      <c r="K48" s="37"/>
      <c r="L48" s="11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105</v>
      </c>
      <c r="D49" s="37"/>
      <c r="E49" s="37"/>
      <c r="F49" s="37"/>
      <c r="G49" s="37"/>
      <c r="H49" s="37"/>
      <c r="I49" s="109"/>
      <c r="J49" s="37"/>
      <c r="K49" s="37"/>
      <c r="L49" s="11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3" t="str">
        <f>E9</f>
        <v>06 - Komunikace a zpevněn...</v>
      </c>
      <c r="F50" s="382"/>
      <c r="G50" s="382"/>
      <c r="H50" s="382"/>
      <c r="I50" s="109"/>
      <c r="J50" s="37"/>
      <c r="K50" s="37"/>
      <c r="L50" s="11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11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Pionýrská 1370, 34701 Tachov</v>
      </c>
      <c r="G52" s="37"/>
      <c r="H52" s="37"/>
      <c r="I52" s="112" t="s">
        <v>23</v>
      </c>
      <c r="J52" s="60" t="str">
        <f>IF(J12="","",J12)</f>
        <v>24. 6. 2019</v>
      </c>
      <c r="K52" s="37"/>
      <c r="L52" s="11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11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25</v>
      </c>
      <c r="D54" s="37"/>
      <c r="E54" s="37"/>
      <c r="F54" s="28" t="str">
        <f>E15</f>
        <v>Gymnázium Tachov, Pionýrská 1370, 34701 Tachov</v>
      </c>
      <c r="G54" s="37"/>
      <c r="H54" s="37"/>
      <c r="I54" s="112" t="s">
        <v>31</v>
      </c>
      <c r="J54" s="33" t="str">
        <f>E21</f>
        <v>Luboš Beneda, Čižická 279, 33209 Štěnovice</v>
      </c>
      <c r="K54" s="37"/>
      <c r="L54" s="11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112" t="s">
        <v>36</v>
      </c>
      <c r="J55" s="33" t="str">
        <f>E24</f>
        <v>Martina Havířová, Vranovská 1348, 34901 Stříbro</v>
      </c>
      <c r="K55" s="37"/>
      <c r="L55" s="11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11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1" t="s">
        <v>111</v>
      </c>
      <c r="D57" s="142"/>
      <c r="E57" s="142"/>
      <c r="F57" s="142"/>
      <c r="G57" s="142"/>
      <c r="H57" s="142"/>
      <c r="I57" s="143"/>
      <c r="J57" s="144" t="s">
        <v>112</v>
      </c>
      <c r="K57" s="142"/>
      <c r="L57" s="11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11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5" t="s">
        <v>73</v>
      </c>
      <c r="D59" s="37"/>
      <c r="E59" s="37"/>
      <c r="F59" s="37"/>
      <c r="G59" s="37"/>
      <c r="H59" s="37"/>
      <c r="I59" s="109"/>
      <c r="J59" s="78">
        <f>J86</f>
        <v>0</v>
      </c>
      <c r="K59" s="37"/>
      <c r="L59" s="11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113</v>
      </c>
    </row>
    <row r="60" spans="2:12" s="9" customFormat="1" ht="24.95" customHeight="1">
      <c r="B60" s="146"/>
      <c r="C60" s="147"/>
      <c r="D60" s="148" t="s">
        <v>114</v>
      </c>
      <c r="E60" s="149"/>
      <c r="F60" s="149"/>
      <c r="G60" s="149"/>
      <c r="H60" s="149"/>
      <c r="I60" s="150"/>
      <c r="J60" s="151">
        <f>J87</f>
        <v>0</v>
      </c>
      <c r="K60" s="147"/>
      <c r="L60" s="152"/>
    </row>
    <row r="61" spans="2:12" s="10" customFormat="1" ht="19.9" customHeight="1">
      <c r="B61" s="153"/>
      <c r="C61" s="154"/>
      <c r="D61" s="155" t="s">
        <v>115</v>
      </c>
      <c r="E61" s="156"/>
      <c r="F61" s="156"/>
      <c r="G61" s="156"/>
      <c r="H61" s="156"/>
      <c r="I61" s="157"/>
      <c r="J61" s="158">
        <f>J88</f>
        <v>0</v>
      </c>
      <c r="K61" s="154"/>
      <c r="L61" s="159"/>
    </row>
    <row r="62" spans="2:12" s="10" customFormat="1" ht="19.9" customHeight="1">
      <c r="B62" s="153"/>
      <c r="C62" s="154"/>
      <c r="D62" s="155" t="s">
        <v>4007</v>
      </c>
      <c r="E62" s="156"/>
      <c r="F62" s="156"/>
      <c r="G62" s="156"/>
      <c r="H62" s="156"/>
      <c r="I62" s="157"/>
      <c r="J62" s="158">
        <f>J122</f>
        <v>0</v>
      </c>
      <c r="K62" s="154"/>
      <c r="L62" s="159"/>
    </row>
    <row r="63" spans="2:12" s="10" customFormat="1" ht="19.9" customHeight="1">
      <c r="B63" s="153"/>
      <c r="C63" s="154"/>
      <c r="D63" s="155" t="s">
        <v>4008</v>
      </c>
      <c r="E63" s="156"/>
      <c r="F63" s="156"/>
      <c r="G63" s="156"/>
      <c r="H63" s="156"/>
      <c r="I63" s="157"/>
      <c r="J63" s="158">
        <f>J140</f>
        <v>0</v>
      </c>
      <c r="K63" s="154"/>
      <c r="L63" s="159"/>
    </row>
    <row r="64" spans="2:12" s="10" customFormat="1" ht="19.9" customHeight="1">
      <c r="B64" s="153"/>
      <c r="C64" s="154"/>
      <c r="D64" s="155" t="s">
        <v>120</v>
      </c>
      <c r="E64" s="156"/>
      <c r="F64" s="156"/>
      <c r="G64" s="156"/>
      <c r="H64" s="156"/>
      <c r="I64" s="157"/>
      <c r="J64" s="158">
        <f>J191</f>
        <v>0</v>
      </c>
      <c r="K64" s="154"/>
      <c r="L64" s="159"/>
    </row>
    <row r="65" spans="2:12" s="10" customFormat="1" ht="19.9" customHeight="1">
      <c r="B65" s="153"/>
      <c r="C65" s="154"/>
      <c r="D65" s="155" t="s">
        <v>4009</v>
      </c>
      <c r="E65" s="156"/>
      <c r="F65" s="156"/>
      <c r="G65" s="156"/>
      <c r="H65" s="156"/>
      <c r="I65" s="157"/>
      <c r="J65" s="158">
        <f>J196</f>
        <v>0</v>
      </c>
      <c r="K65" s="154"/>
      <c r="L65" s="159"/>
    </row>
    <row r="66" spans="2:12" s="10" customFormat="1" ht="19.9" customHeight="1">
      <c r="B66" s="153"/>
      <c r="C66" s="154"/>
      <c r="D66" s="155" t="s">
        <v>121</v>
      </c>
      <c r="E66" s="156"/>
      <c r="F66" s="156"/>
      <c r="G66" s="156"/>
      <c r="H66" s="156"/>
      <c r="I66" s="157"/>
      <c r="J66" s="158">
        <f>J234</f>
        <v>0</v>
      </c>
      <c r="K66" s="154"/>
      <c r="L66" s="159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109"/>
      <c r="J67" s="37"/>
      <c r="K67" s="37"/>
      <c r="L67" s="110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137"/>
      <c r="J68" s="49"/>
      <c r="K68" s="49"/>
      <c r="L68" s="110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140"/>
      <c r="J72" s="51"/>
      <c r="K72" s="51"/>
      <c r="L72" s="110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122</v>
      </c>
      <c r="D73" s="37"/>
      <c r="E73" s="37"/>
      <c r="F73" s="37"/>
      <c r="G73" s="37"/>
      <c r="H73" s="37"/>
      <c r="I73" s="109"/>
      <c r="J73" s="37"/>
      <c r="K73" s="37"/>
      <c r="L73" s="110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09"/>
      <c r="J74" s="37"/>
      <c r="K74" s="37"/>
      <c r="L74" s="110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16</v>
      </c>
      <c r="D75" s="37"/>
      <c r="E75" s="37"/>
      <c r="F75" s="37"/>
      <c r="G75" s="37"/>
      <c r="H75" s="37"/>
      <c r="I75" s="109"/>
      <c r="J75" s="37"/>
      <c r="K75" s="37"/>
      <c r="L75" s="110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80" t="str">
        <f>E7</f>
        <v>Gymnázium Tachov - výstavba tělocvičny</v>
      </c>
      <c r="F76" s="381"/>
      <c r="G76" s="381"/>
      <c r="H76" s="381"/>
      <c r="I76" s="109"/>
      <c r="J76" s="37"/>
      <c r="K76" s="37"/>
      <c r="L76" s="11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105</v>
      </c>
      <c r="D77" s="37"/>
      <c r="E77" s="37"/>
      <c r="F77" s="37"/>
      <c r="G77" s="37"/>
      <c r="H77" s="37"/>
      <c r="I77" s="109"/>
      <c r="J77" s="37"/>
      <c r="K77" s="37"/>
      <c r="L77" s="11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33" t="str">
        <f>E9</f>
        <v>06 - Komunikace a zpevněn...</v>
      </c>
      <c r="F78" s="382"/>
      <c r="G78" s="382"/>
      <c r="H78" s="382"/>
      <c r="I78" s="109"/>
      <c r="J78" s="37"/>
      <c r="K78" s="37"/>
      <c r="L78" s="110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109"/>
      <c r="J79" s="37"/>
      <c r="K79" s="37"/>
      <c r="L79" s="110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21</v>
      </c>
      <c r="D80" s="37"/>
      <c r="E80" s="37"/>
      <c r="F80" s="28" t="str">
        <f>F12</f>
        <v>Pionýrská 1370, 34701 Tachov</v>
      </c>
      <c r="G80" s="37"/>
      <c r="H80" s="37"/>
      <c r="I80" s="112" t="s">
        <v>23</v>
      </c>
      <c r="J80" s="60" t="str">
        <f>IF(J12="","",J12)</f>
        <v>24. 6. 2019</v>
      </c>
      <c r="K80" s="37"/>
      <c r="L80" s="110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09"/>
      <c r="J81" s="37"/>
      <c r="K81" s="37"/>
      <c r="L81" s="11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40.15" customHeight="1">
      <c r="A82" s="35"/>
      <c r="B82" s="36"/>
      <c r="C82" s="30" t="s">
        <v>25</v>
      </c>
      <c r="D82" s="37"/>
      <c r="E82" s="37"/>
      <c r="F82" s="28" t="str">
        <f>E15</f>
        <v>Gymnázium Tachov, Pionýrská 1370, 34701 Tachov</v>
      </c>
      <c r="G82" s="37"/>
      <c r="H82" s="37"/>
      <c r="I82" s="112" t="s">
        <v>31</v>
      </c>
      <c r="J82" s="33" t="str">
        <f>E21</f>
        <v>Luboš Beneda, Čižická 279, 33209 Štěnovice</v>
      </c>
      <c r="K82" s="37"/>
      <c r="L82" s="11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40.15" customHeight="1">
      <c r="A83" s="35"/>
      <c r="B83" s="36"/>
      <c r="C83" s="30" t="s">
        <v>29</v>
      </c>
      <c r="D83" s="37"/>
      <c r="E83" s="37"/>
      <c r="F83" s="28" t="str">
        <f>IF(E18="","",E18)</f>
        <v>Vyplň údaj</v>
      </c>
      <c r="G83" s="37"/>
      <c r="H83" s="37"/>
      <c r="I83" s="112" t="s">
        <v>36</v>
      </c>
      <c r="J83" s="33" t="str">
        <f>E24</f>
        <v>Martina Havířová, Vranovská 1348, 34901 Stříbro</v>
      </c>
      <c r="K83" s="37"/>
      <c r="L83" s="11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109"/>
      <c r="J84" s="37"/>
      <c r="K84" s="37"/>
      <c r="L84" s="11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60"/>
      <c r="B85" s="161"/>
      <c r="C85" s="162" t="s">
        <v>123</v>
      </c>
      <c r="D85" s="163" t="s">
        <v>60</v>
      </c>
      <c r="E85" s="163" t="s">
        <v>56</v>
      </c>
      <c r="F85" s="163" t="s">
        <v>57</v>
      </c>
      <c r="G85" s="163" t="s">
        <v>124</v>
      </c>
      <c r="H85" s="163" t="s">
        <v>125</v>
      </c>
      <c r="I85" s="164" t="s">
        <v>126</v>
      </c>
      <c r="J85" s="163" t="s">
        <v>112</v>
      </c>
      <c r="K85" s="165" t="s">
        <v>127</v>
      </c>
      <c r="L85" s="166"/>
      <c r="M85" s="69" t="s">
        <v>19</v>
      </c>
      <c r="N85" s="70" t="s">
        <v>45</v>
      </c>
      <c r="O85" s="70" t="s">
        <v>128</v>
      </c>
      <c r="P85" s="70" t="s">
        <v>129</v>
      </c>
      <c r="Q85" s="70" t="s">
        <v>130</v>
      </c>
      <c r="R85" s="70" t="s">
        <v>131</v>
      </c>
      <c r="S85" s="70" t="s">
        <v>132</v>
      </c>
      <c r="T85" s="71" t="s">
        <v>133</v>
      </c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</row>
    <row r="86" spans="1:63" s="2" customFormat="1" ht="22.9" customHeight="1">
      <c r="A86" s="35"/>
      <c r="B86" s="36"/>
      <c r="C86" s="76" t="s">
        <v>134</v>
      </c>
      <c r="D86" s="37"/>
      <c r="E86" s="37"/>
      <c r="F86" s="37"/>
      <c r="G86" s="37"/>
      <c r="H86" s="37"/>
      <c r="I86" s="109"/>
      <c r="J86" s="167">
        <f>BK86</f>
        <v>0</v>
      </c>
      <c r="K86" s="37"/>
      <c r="L86" s="40"/>
      <c r="M86" s="72"/>
      <c r="N86" s="168"/>
      <c r="O86" s="73"/>
      <c r="P86" s="169">
        <f>P87</f>
        <v>0</v>
      </c>
      <c r="Q86" s="73"/>
      <c r="R86" s="169">
        <f>R87</f>
        <v>0</v>
      </c>
      <c r="S86" s="73"/>
      <c r="T86" s="170">
        <f>T87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74</v>
      </c>
      <c r="AU86" s="18" t="s">
        <v>113</v>
      </c>
      <c r="BK86" s="171">
        <f>BK87</f>
        <v>0</v>
      </c>
    </row>
    <row r="87" spans="2:63" s="12" customFormat="1" ht="25.9" customHeight="1">
      <c r="B87" s="172"/>
      <c r="C87" s="173"/>
      <c r="D87" s="174" t="s">
        <v>74</v>
      </c>
      <c r="E87" s="175" t="s">
        <v>135</v>
      </c>
      <c r="F87" s="175" t="s">
        <v>136</v>
      </c>
      <c r="G87" s="173"/>
      <c r="H87" s="173"/>
      <c r="I87" s="176"/>
      <c r="J87" s="177">
        <f>BK87</f>
        <v>0</v>
      </c>
      <c r="K87" s="173"/>
      <c r="L87" s="178"/>
      <c r="M87" s="179"/>
      <c r="N87" s="180"/>
      <c r="O87" s="180"/>
      <c r="P87" s="181">
        <f>P88+P122+P140+P191+P196+P234</f>
        <v>0</v>
      </c>
      <c r="Q87" s="180"/>
      <c r="R87" s="181">
        <f>R88+R122+R140+R191+R196+R234</f>
        <v>0</v>
      </c>
      <c r="S87" s="180"/>
      <c r="T87" s="182">
        <f>T88+T122+T140+T191+T196+T234</f>
        <v>0</v>
      </c>
      <c r="AR87" s="183" t="s">
        <v>83</v>
      </c>
      <c r="AT87" s="184" t="s">
        <v>74</v>
      </c>
      <c r="AU87" s="184" t="s">
        <v>75</v>
      </c>
      <c r="AY87" s="183" t="s">
        <v>137</v>
      </c>
      <c r="BK87" s="185">
        <f>BK88+BK122+BK140+BK191+BK196+BK234</f>
        <v>0</v>
      </c>
    </row>
    <row r="88" spans="2:63" s="12" customFormat="1" ht="22.9" customHeight="1">
      <c r="B88" s="172"/>
      <c r="C88" s="173"/>
      <c r="D88" s="174" t="s">
        <v>74</v>
      </c>
      <c r="E88" s="186" t="s">
        <v>83</v>
      </c>
      <c r="F88" s="186" t="s">
        <v>138</v>
      </c>
      <c r="G88" s="173"/>
      <c r="H88" s="173"/>
      <c r="I88" s="176"/>
      <c r="J88" s="187">
        <f>BK88</f>
        <v>0</v>
      </c>
      <c r="K88" s="173"/>
      <c r="L88" s="178"/>
      <c r="M88" s="179"/>
      <c r="N88" s="180"/>
      <c r="O88" s="180"/>
      <c r="P88" s="181">
        <f>SUM(P89:P121)</f>
        <v>0</v>
      </c>
      <c r="Q88" s="180"/>
      <c r="R88" s="181">
        <f>SUM(R89:R121)</f>
        <v>0</v>
      </c>
      <c r="S88" s="180"/>
      <c r="T88" s="182">
        <f>SUM(T89:T121)</f>
        <v>0</v>
      </c>
      <c r="AR88" s="183" t="s">
        <v>83</v>
      </c>
      <c r="AT88" s="184" t="s">
        <v>74</v>
      </c>
      <c r="AU88" s="184" t="s">
        <v>83</v>
      </c>
      <c r="AY88" s="183" t="s">
        <v>137</v>
      </c>
      <c r="BK88" s="185">
        <f>SUM(BK89:BK121)</f>
        <v>0</v>
      </c>
    </row>
    <row r="89" spans="1:65" s="2" customFormat="1" ht="21.75" customHeight="1">
      <c r="A89" s="35"/>
      <c r="B89" s="36"/>
      <c r="C89" s="188" t="s">
        <v>83</v>
      </c>
      <c r="D89" s="188" t="s">
        <v>139</v>
      </c>
      <c r="E89" s="189" t="s">
        <v>4010</v>
      </c>
      <c r="F89" s="190" t="s">
        <v>4011</v>
      </c>
      <c r="G89" s="191" t="s">
        <v>142</v>
      </c>
      <c r="H89" s="192">
        <v>215.65</v>
      </c>
      <c r="I89" s="193"/>
      <c r="J89" s="194">
        <f>ROUND(I89*H89,2)</f>
        <v>0</v>
      </c>
      <c r="K89" s="190" t="s">
        <v>143</v>
      </c>
      <c r="L89" s="40"/>
      <c r="M89" s="195" t="s">
        <v>19</v>
      </c>
      <c r="N89" s="196" t="s">
        <v>46</v>
      </c>
      <c r="O89" s="65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99" t="s">
        <v>144</v>
      </c>
      <c r="AT89" s="199" t="s">
        <v>139</v>
      </c>
      <c r="AU89" s="199" t="s">
        <v>85</v>
      </c>
      <c r="AY89" s="18" t="s">
        <v>137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18" t="s">
        <v>83</v>
      </c>
      <c r="BK89" s="200">
        <f>ROUND(I89*H89,2)</f>
        <v>0</v>
      </c>
      <c r="BL89" s="18" t="s">
        <v>144</v>
      </c>
      <c r="BM89" s="199" t="s">
        <v>85</v>
      </c>
    </row>
    <row r="90" spans="1:47" s="2" customFormat="1" ht="146.25">
      <c r="A90" s="35"/>
      <c r="B90" s="36"/>
      <c r="C90" s="37"/>
      <c r="D90" s="203" t="s">
        <v>482</v>
      </c>
      <c r="E90" s="37"/>
      <c r="F90" s="249" t="s">
        <v>4012</v>
      </c>
      <c r="G90" s="37"/>
      <c r="H90" s="37"/>
      <c r="I90" s="109"/>
      <c r="J90" s="37"/>
      <c r="K90" s="37"/>
      <c r="L90" s="40"/>
      <c r="M90" s="250"/>
      <c r="N90" s="25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482</v>
      </c>
      <c r="AU90" s="18" t="s">
        <v>85</v>
      </c>
    </row>
    <row r="91" spans="2:51" s="15" customFormat="1" ht="11.25">
      <c r="B91" s="224"/>
      <c r="C91" s="225"/>
      <c r="D91" s="203" t="s">
        <v>145</v>
      </c>
      <c r="E91" s="226" t="s">
        <v>19</v>
      </c>
      <c r="F91" s="227" t="s">
        <v>4013</v>
      </c>
      <c r="G91" s="225"/>
      <c r="H91" s="226" t="s">
        <v>19</v>
      </c>
      <c r="I91" s="228"/>
      <c r="J91" s="225"/>
      <c r="K91" s="225"/>
      <c r="L91" s="229"/>
      <c r="M91" s="230"/>
      <c r="N91" s="231"/>
      <c r="O91" s="231"/>
      <c r="P91" s="231"/>
      <c r="Q91" s="231"/>
      <c r="R91" s="231"/>
      <c r="S91" s="231"/>
      <c r="T91" s="232"/>
      <c r="AT91" s="233" t="s">
        <v>145</v>
      </c>
      <c r="AU91" s="233" t="s">
        <v>85</v>
      </c>
      <c r="AV91" s="15" t="s">
        <v>83</v>
      </c>
      <c r="AW91" s="15" t="s">
        <v>35</v>
      </c>
      <c r="AX91" s="15" t="s">
        <v>75</v>
      </c>
      <c r="AY91" s="233" t="s">
        <v>137</v>
      </c>
    </row>
    <row r="92" spans="2:51" s="13" customFormat="1" ht="11.25">
      <c r="B92" s="201"/>
      <c r="C92" s="202"/>
      <c r="D92" s="203" t="s">
        <v>145</v>
      </c>
      <c r="E92" s="204" t="s">
        <v>19</v>
      </c>
      <c r="F92" s="205" t="s">
        <v>4014</v>
      </c>
      <c r="G92" s="202"/>
      <c r="H92" s="206">
        <v>187</v>
      </c>
      <c r="I92" s="207"/>
      <c r="J92" s="202"/>
      <c r="K92" s="202"/>
      <c r="L92" s="208"/>
      <c r="M92" s="209"/>
      <c r="N92" s="210"/>
      <c r="O92" s="210"/>
      <c r="P92" s="210"/>
      <c r="Q92" s="210"/>
      <c r="R92" s="210"/>
      <c r="S92" s="210"/>
      <c r="T92" s="211"/>
      <c r="AT92" s="212" t="s">
        <v>145</v>
      </c>
      <c r="AU92" s="212" t="s">
        <v>85</v>
      </c>
      <c r="AV92" s="13" t="s">
        <v>85</v>
      </c>
      <c r="AW92" s="13" t="s">
        <v>35</v>
      </c>
      <c r="AX92" s="13" t="s">
        <v>75</v>
      </c>
      <c r="AY92" s="212" t="s">
        <v>137</v>
      </c>
    </row>
    <row r="93" spans="2:51" s="15" customFormat="1" ht="11.25">
      <c r="B93" s="224"/>
      <c r="C93" s="225"/>
      <c r="D93" s="203" t="s">
        <v>145</v>
      </c>
      <c r="E93" s="226" t="s">
        <v>19</v>
      </c>
      <c r="F93" s="227" t="s">
        <v>4015</v>
      </c>
      <c r="G93" s="225"/>
      <c r="H93" s="226" t="s">
        <v>19</v>
      </c>
      <c r="I93" s="228"/>
      <c r="J93" s="225"/>
      <c r="K93" s="225"/>
      <c r="L93" s="229"/>
      <c r="M93" s="230"/>
      <c r="N93" s="231"/>
      <c r="O93" s="231"/>
      <c r="P93" s="231"/>
      <c r="Q93" s="231"/>
      <c r="R93" s="231"/>
      <c r="S93" s="231"/>
      <c r="T93" s="232"/>
      <c r="AT93" s="233" t="s">
        <v>145</v>
      </c>
      <c r="AU93" s="233" t="s">
        <v>85</v>
      </c>
      <c r="AV93" s="15" t="s">
        <v>83</v>
      </c>
      <c r="AW93" s="15" t="s">
        <v>35</v>
      </c>
      <c r="AX93" s="15" t="s">
        <v>75</v>
      </c>
      <c r="AY93" s="233" t="s">
        <v>137</v>
      </c>
    </row>
    <row r="94" spans="2:51" s="13" customFormat="1" ht="11.25">
      <c r="B94" s="201"/>
      <c r="C94" s="202"/>
      <c r="D94" s="203" t="s">
        <v>145</v>
      </c>
      <c r="E94" s="204" t="s">
        <v>19</v>
      </c>
      <c r="F94" s="205" t="s">
        <v>4016</v>
      </c>
      <c r="G94" s="202"/>
      <c r="H94" s="206">
        <v>5.25</v>
      </c>
      <c r="I94" s="207"/>
      <c r="J94" s="202"/>
      <c r="K94" s="202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145</v>
      </c>
      <c r="AU94" s="212" t="s">
        <v>85</v>
      </c>
      <c r="AV94" s="13" t="s">
        <v>85</v>
      </c>
      <c r="AW94" s="13" t="s">
        <v>35</v>
      </c>
      <c r="AX94" s="13" t="s">
        <v>75</v>
      </c>
      <c r="AY94" s="212" t="s">
        <v>137</v>
      </c>
    </row>
    <row r="95" spans="2:51" s="15" customFormat="1" ht="11.25">
      <c r="B95" s="224"/>
      <c r="C95" s="225"/>
      <c r="D95" s="203" t="s">
        <v>145</v>
      </c>
      <c r="E95" s="226" t="s">
        <v>19</v>
      </c>
      <c r="F95" s="227" t="s">
        <v>4017</v>
      </c>
      <c r="G95" s="225"/>
      <c r="H95" s="226" t="s">
        <v>19</v>
      </c>
      <c r="I95" s="228"/>
      <c r="J95" s="225"/>
      <c r="K95" s="225"/>
      <c r="L95" s="229"/>
      <c r="M95" s="230"/>
      <c r="N95" s="231"/>
      <c r="O95" s="231"/>
      <c r="P95" s="231"/>
      <c r="Q95" s="231"/>
      <c r="R95" s="231"/>
      <c r="S95" s="231"/>
      <c r="T95" s="232"/>
      <c r="AT95" s="233" t="s">
        <v>145</v>
      </c>
      <c r="AU95" s="233" t="s">
        <v>85</v>
      </c>
      <c r="AV95" s="15" t="s">
        <v>83</v>
      </c>
      <c r="AW95" s="15" t="s">
        <v>35</v>
      </c>
      <c r="AX95" s="15" t="s">
        <v>75</v>
      </c>
      <c r="AY95" s="233" t="s">
        <v>137</v>
      </c>
    </row>
    <row r="96" spans="2:51" s="13" customFormat="1" ht="11.25">
      <c r="B96" s="201"/>
      <c r="C96" s="202"/>
      <c r="D96" s="203" t="s">
        <v>145</v>
      </c>
      <c r="E96" s="204" t="s">
        <v>19</v>
      </c>
      <c r="F96" s="205" t="s">
        <v>4018</v>
      </c>
      <c r="G96" s="202"/>
      <c r="H96" s="206">
        <v>23.4</v>
      </c>
      <c r="I96" s="207"/>
      <c r="J96" s="202"/>
      <c r="K96" s="202"/>
      <c r="L96" s="208"/>
      <c r="M96" s="209"/>
      <c r="N96" s="210"/>
      <c r="O96" s="210"/>
      <c r="P96" s="210"/>
      <c r="Q96" s="210"/>
      <c r="R96" s="210"/>
      <c r="S96" s="210"/>
      <c r="T96" s="211"/>
      <c r="AT96" s="212" t="s">
        <v>145</v>
      </c>
      <c r="AU96" s="212" t="s">
        <v>85</v>
      </c>
      <c r="AV96" s="13" t="s">
        <v>85</v>
      </c>
      <c r="AW96" s="13" t="s">
        <v>35</v>
      </c>
      <c r="AX96" s="13" t="s">
        <v>75</v>
      </c>
      <c r="AY96" s="212" t="s">
        <v>137</v>
      </c>
    </row>
    <row r="97" spans="2:51" s="14" customFormat="1" ht="11.25">
      <c r="B97" s="213"/>
      <c r="C97" s="214"/>
      <c r="D97" s="203" t="s">
        <v>145</v>
      </c>
      <c r="E97" s="215" t="s">
        <v>19</v>
      </c>
      <c r="F97" s="216" t="s">
        <v>147</v>
      </c>
      <c r="G97" s="214"/>
      <c r="H97" s="217">
        <v>215.65</v>
      </c>
      <c r="I97" s="218"/>
      <c r="J97" s="214"/>
      <c r="K97" s="214"/>
      <c r="L97" s="219"/>
      <c r="M97" s="220"/>
      <c r="N97" s="221"/>
      <c r="O97" s="221"/>
      <c r="P97" s="221"/>
      <c r="Q97" s="221"/>
      <c r="R97" s="221"/>
      <c r="S97" s="221"/>
      <c r="T97" s="222"/>
      <c r="AT97" s="223" t="s">
        <v>145</v>
      </c>
      <c r="AU97" s="223" t="s">
        <v>85</v>
      </c>
      <c r="AV97" s="14" t="s">
        <v>144</v>
      </c>
      <c r="AW97" s="14" t="s">
        <v>35</v>
      </c>
      <c r="AX97" s="14" t="s">
        <v>83</v>
      </c>
      <c r="AY97" s="223" t="s">
        <v>137</v>
      </c>
    </row>
    <row r="98" spans="1:65" s="2" customFormat="1" ht="21.75" customHeight="1">
      <c r="A98" s="35"/>
      <c r="B98" s="36"/>
      <c r="C98" s="188" t="s">
        <v>85</v>
      </c>
      <c r="D98" s="188" t="s">
        <v>139</v>
      </c>
      <c r="E98" s="189" t="s">
        <v>4019</v>
      </c>
      <c r="F98" s="190" t="s">
        <v>4020</v>
      </c>
      <c r="G98" s="191" t="s">
        <v>142</v>
      </c>
      <c r="H98" s="192">
        <v>107.825</v>
      </c>
      <c r="I98" s="193"/>
      <c r="J98" s="194">
        <f>ROUND(I98*H98,2)</f>
        <v>0</v>
      </c>
      <c r="K98" s="190" t="s">
        <v>143</v>
      </c>
      <c r="L98" s="40"/>
      <c r="M98" s="195" t="s">
        <v>19</v>
      </c>
      <c r="N98" s="196" t="s">
        <v>46</v>
      </c>
      <c r="O98" s="65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9" t="s">
        <v>144</v>
      </c>
      <c r="AT98" s="199" t="s">
        <v>139</v>
      </c>
      <c r="AU98" s="199" t="s">
        <v>85</v>
      </c>
      <c r="AY98" s="18" t="s">
        <v>137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18" t="s">
        <v>83</v>
      </c>
      <c r="BK98" s="200">
        <f>ROUND(I98*H98,2)</f>
        <v>0</v>
      </c>
      <c r="BL98" s="18" t="s">
        <v>144</v>
      </c>
      <c r="BM98" s="199" t="s">
        <v>144</v>
      </c>
    </row>
    <row r="99" spans="1:47" s="2" customFormat="1" ht="146.25">
      <c r="A99" s="35"/>
      <c r="B99" s="36"/>
      <c r="C99" s="37"/>
      <c r="D99" s="203" t="s">
        <v>482</v>
      </c>
      <c r="E99" s="37"/>
      <c r="F99" s="249" t="s">
        <v>4012</v>
      </c>
      <c r="G99" s="37"/>
      <c r="H99" s="37"/>
      <c r="I99" s="109"/>
      <c r="J99" s="37"/>
      <c r="K99" s="37"/>
      <c r="L99" s="40"/>
      <c r="M99" s="250"/>
      <c r="N99" s="25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482</v>
      </c>
      <c r="AU99" s="18" t="s">
        <v>85</v>
      </c>
    </row>
    <row r="100" spans="2:51" s="13" customFormat="1" ht="11.25">
      <c r="B100" s="201"/>
      <c r="C100" s="202"/>
      <c r="D100" s="203" t="s">
        <v>145</v>
      </c>
      <c r="E100" s="204" t="s">
        <v>19</v>
      </c>
      <c r="F100" s="205" t="s">
        <v>4021</v>
      </c>
      <c r="G100" s="202"/>
      <c r="H100" s="206">
        <v>107.825</v>
      </c>
      <c r="I100" s="207"/>
      <c r="J100" s="202"/>
      <c r="K100" s="202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145</v>
      </c>
      <c r="AU100" s="212" t="s">
        <v>85</v>
      </c>
      <c r="AV100" s="13" t="s">
        <v>85</v>
      </c>
      <c r="AW100" s="13" t="s">
        <v>35</v>
      </c>
      <c r="AX100" s="13" t="s">
        <v>75</v>
      </c>
      <c r="AY100" s="212" t="s">
        <v>137</v>
      </c>
    </row>
    <row r="101" spans="2:51" s="14" customFormat="1" ht="11.25">
      <c r="B101" s="213"/>
      <c r="C101" s="214"/>
      <c r="D101" s="203" t="s">
        <v>145</v>
      </c>
      <c r="E101" s="215" t="s">
        <v>19</v>
      </c>
      <c r="F101" s="216" t="s">
        <v>147</v>
      </c>
      <c r="G101" s="214"/>
      <c r="H101" s="217">
        <v>107.825</v>
      </c>
      <c r="I101" s="218"/>
      <c r="J101" s="214"/>
      <c r="K101" s="214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145</v>
      </c>
      <c r="AU101" s="223" t="s">
        <v>85</v>
      </c>
      <c r="AV101" s="14" t="s">
        <v>144</v>
      </c>
      <c r="AW101" s="14" t="s">
        <v>35</v>
      </c>
      <c r="AX101" s="14" t="s">
        <v>83</v>
      </c>
      <c r="AY101" s="223" t="s">
        <v>137</v>
      </c>
    </row>
    <row r="102" spans="1:65" s="2" customFormat="1" ht="21.75" customHeight="1">
      <c r="A102" s="35"/>
      <c r="B102" s="36"/>
      <c r="C102" s="188" t="s">
        <v>151</v>
      </c>
      <c r="D102" s="188" t="s">
        <v>139</v>
      </c>
      <c r="E102" s="189" t="s">
        <v>162</v>
      </c>
      <c r="F102" s="190" t="s">
        <v>163</v>
      </c>
      <c r="G102" s="191" t="s">
        <v>142</v>
      </c>
      <c r="H102" s="192">
        <v>215.65</v>
      </c>
      <c r="I102" s="193"/>
      <c r="J102" s="194">
        <f>ROUND(I102*H102,2)</f>
        <v>0</v>
      </c>
      <c r="K102" s="190" t="s">
        <v>143</v>
      </c>
      <c r="L102" s="40"/>
      <c r="M102" s="195" t="s">
        <v>19</v>
      </c>
      <c r="N102" s="196" t="s">
        <v>46</v>
      </c>
      <c r="O102" s="65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9" t="s">
        <v>144</v>
      </c>
      <c r="AT102" s="199" t="s">
        <v>139</v>
      </c>
      <c r="AU102" s="199" t="s">
        <v>85</v>
      </c>
      <c r="AY102" s="18" t="s">
        <v>137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18" t="s">
        <v>83</v>
      </c>
      <c r="BK102" s="200">
        <f>ROUND(I102*H102,2)</f>
        <v>0</v>
      </c>
      <c r="BL102" s="18" t="s">
        <v>144</v>
      </c>
      <c r="BM102" s="199" t="s">
        <v>154</v>
      </c>
    </row>
    <row r="103" spans="1:47" s="2" customFormat="1" ht="107.25">
      <c r="A103" s="35"/>
      <c r="B103" s="36"/>
      <c r="C103" s="37"/>
      <c r="D103" s="203" t="s">
        <v>482</v>
      </c>
      <c r="E103" s="37"/>
      <c r="F103" s="249" t="s">
        <v>4022</v>
      </c>
      <c r="G103" s="37"/>
      <c r="H103" s="37"/>
      <c r="I103" s="109"/>
      <c r="J103" s="37"/>
      <c r="K103" s="37"/>
      <c r="L103" s="40"/>
      <c r="M103" s="250"/>
      <c r="N103" s="25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482</v>
      </c>
      <c r="AU103" s="18" t="s">
        <v>85</v>
      </c>
    </row>
    <row r="104" spans="1:65" s="2" customFormat="1" ht="16.5" customHeight="1">
      <c r="A104" s="35"/>
      <c r="B104" s="36"/>
      <c r="C104" s="188" t="s">
        <v>144</v>
      </c>
      <c r="D104" s="188" t="s">
        <v>139</v>
      </c>
      <c r="E104" s="189" t="s">
        <v>171</v>
      </c>
      <c r="F104" s="190" t="s">
        <v>172</v>
      </c>
      <c r="G104" s="191" t="s">
        <v>142</v>
      </c>
      <c r="H104" s="192">
        <v>215.65</v>
      </c>
      <c r="I104" s="193"/>
      <c r="J104" s="194">
        <f>ROUND(I104*H104,2)</f>
        <v>0</v>
      </c>
      <c r="K104" s="190" t="s">
        <v>143</v>
      </c>
      <c r="L104" s="40"/>
      <c r="M104" s="195" t="s">
        <v>19</v>
      </c>
      <c r="N104" s="196" t="s">
        <v>46</v>
      </c>
      <c r="O104" s="65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9" t="s">
        <v>144</v>
      </c>
      <c r="AT104" s="199" t="s">
        <v>139</v>
      </c>
      <c r="AU104" s="199" t="s">
        <v>85</v>
      </c>
      <c r="AY104" s="18" t="s">
        <v>137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18" t="s">
        <v>83</v>
      </c>
      <c r="BK104" s="200">
        <f>ROUND(I104*H104,2)</f>
        <v>0</v>
      </c>
      <c r="BL104" s="18" t="s">
        <v>144</v>
      </c>
      <c r="BM104" s="199" t="s">
        <v>158</v>
      </c>
    </row>
    <row r="105" spans="1:47" s="2" customFormat="1" ht="146.25">
      <c r="A105" s="35"/>
      <c r="B105" s="36"/>
      <c r="C105" s="37"/>
      <c r="D105" s="203" t="s">
        <v>482</v>
      </c>
      <c r="E105" s="37"/>
      <c r="F105" s="249" t="s">
        <v>4023</v>
      </c>
      <c r="G105" s="37"/>
      <c r="H105" s="37"/>
      <c r="I105" s="109"/>
      <c r="J105" s="37"/>
      <c r="K105" s="37"/>
      <c r="L105" s="40"/>
      <c r="M105" s="250"/>
      <c r="N105" s="25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482</v>
      </c>
      <c r="AU105" s="18" t="s">
        <v>85</v>
      </c>
    </row>
    <row r="106" spans="1:65" s="2" customFormat="1" ht="21.75" customHeight="1">
      <c r="A106" s="35"/>
      <c r="B106" s="36"/>
      <c r="C106" s="188" t="s">
        <v>161</v>
      </c>
      <c r="D106" s="188" t="s">
        <v>139</v>
      </c>
      <c r="E106" s="189" t="s">
        <v>175</v>
      </c>
      <c r="F106" s="190" t="s">
        <v>176</v>
      </c>
      <c r="G106" s="191" t="s">
        <v>177</v>
      </c>
      <c r="H106" s="192">
        <v>388.17</v>
      </c>
      <c r="I106" s="193"/>
      <c r="J106" s="194">
        <f>ROUND(I106*H106,2)</f>
        <v>0</v>
      </c>
      <c r="K106" s="190" t="s">
        <v>143</v>
      </c>
      <c r="L106" s="40"/>
      <c r="M106" s="195" t="s">
        <v>19</v>
      </c>
      <c r="N106" s="196" t="s">
        <v>46</v>
      </c>
      <c r="O106" s="65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9" t="s">
        <v>144</v>
      </c>
      <c r="AT106" s="199" t="s">
        <v>139</v>
      </c>
      <c r="AU106" s="199" t="s">
        <v>85</v>
      </c>
      <c r="AY106" s="18" t="s">
        <v>137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18" t="s">
        <v>83</v>
      </c>
      <c r="BK106" s="200">
        <f>ROUND(I106*H106,2)</f>
        <v>0</v>
      </c>
      <c r="BL106" s="18" t="s">
        <v>144</v>
      </c>
      <c r="BM106" s="199" t="s">
        <v>164</v>
      </c>
    </row>
    <row r="107" spans="1:47" s="2" customFormat="1" ht="19.5">
      <c r="A107" s="35"/>
      <c r="B107" s="36"/>
      <c r="C107" s="37"/>
      <c r="D107" s="203" t="s">
        <v>482</v>
      </c>
      <c r="E107" s="37"/>
      <c r="F107" s="249" t="s">
        <v>4024</v>
      </c>
      <c r="G107" s="37"/>
      <c r="H107" s="37"/>
      <c r="I107" s="109"/>
      <c r="J107" s="37"/>
      <c r="K107" s="37"/>
      <c r="L107" s="40"/>
      <c r="M107" s="250"/>
      <c r="N107" s="25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482</v>
      </c>
      <c r="AU107" s="18" t="s">
        <v>85</v>
      </c>
    </row>
    <row r="108" spans="2:51" s="13" customFormat="1" ht="11.25">
      <c r="B108" s="201"/>
      <c r="C108" s="202"/>
      <c r="D108" s="203" t="s">
        <v>145</v>
      </c>
      <c r="E108" s="204" t="s">
        <v>19</v>
      </c>
      <c r="F108" s="205" t="s">
        <v>4025</v>
      </c>
      <c r="G108" s="202"/>
      <c r="H108" s="206">
        <v>388.17</v>
      </c>
      <c r="I108" s="207"/>
      <c r="J108" s="202"/>
      <c r="K108" s="202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145</v>
      </c>
      <c r="AU108" s="212" t="s">
        <v>85</v>
      </c>
      <c r="AV108" s="13" t="s">
        <v>85</v>
      </c>
      <c r="AW108" s="13" t="s">
        <v>35</v>
      </c>
      <c r="AX108" s="13" t="s">
        <v>75</v>
      </c>
      <c r="AY108" s="212" t="s">
        <v>137</v>
      </c>
    </row>
    <row r="109" spans="2:51" s="14" customFormat="1" ht="11.25">
      <c r="B109" s="213"/>
      <c r="C109" s="214"/>
      <c r="D109" s="203" t="s">
        <v>145</v>
      </c>
      <c r="E109" s="215" t="s">
        <v>19</v>
      </c>
      <c r="F109" s="216" t="s">
        <v>147</v>
      </c>
      <c r="G109" s="214"/>
      <c r="H109" s="217">
        <v>388.17</v>
      </c>
      <c r="I109" s="218"/>
      <c r="J109" s="214"/>
      <c r="K109" s="214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145</v>
      </c>
      <c r="AU109" s="223" t="s">
        <v>85</v>
      </c>
      <c r="AV109" s="14" t="s">
        <v>144</v>
      </c>
      <c r="AW109" s="14" t="s">
        <v>35</v>
      </c>
      <c r="AX109" s="14" t="s">
        <v>83</v>
      </c>
      <c r="AY109" s="223" t="s">
        <v>137</v>
      </c>
    </row>
    <row r="110" spans="1:65" s="2" customFormat="1" ht="16.5" customHeight="1">
      <c r="A110" s="35"/>
      <c r="B110" s="36"/>
      <c r="C110" s="188" t="s">
        <v>154</v>
      </c>
      <c r="D110" s="188" t="s">
        <v>139</v>
      </c>
      <c r="E110" s="189" t="s">
        <v>417</v>
      </c>
      <c r="F110" s="190" t="s">
        <v>4026</v>
      </c>
      <c r="G110" s="191" t="s">
        <v>216</v>
      </c>
      <c r="H110" s="192">
        <v>433</v>
      </c>
      <c r="I110" s="193"/>
      <c r="J110" s="194">
        <f>ROUND(I110*H110,2)</f>
        <v>0</v>
      </c>
      <c r="K110" s="190" t="s">
        <v>143</v>
      </c>
      <c r="L110" s="40"/>
      <c r="M110" s="195" t="s">
        <v>19</v>
      </c>
      <c r="N110" s="196" t="s">
        <v>46</v>
      </c>
      <c r="O110" s="65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9" t="s">
        <v>144</v>
      </c>
      <c r="AT110" s="199" t="s">
        <v>139</v>
      </c>
      <c r="AU110" s="199" t="s">
        <v>85</v>
      </c>
      <c r="AY110" s="18" t="s">
        <v>137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18" t="s">
        <v>83</v>
      </c>
      <c r="BK110" s="200">
        <f>ROUND(I110*H110,2)</f>
        <v>0</v>
      </c>
      <c r="BL110" s="18" t="s">
        <v>144</v>
      </c>
      <c r="BM110" s="199" t="s">
        <v>169</v>
      </c>
    </row>
    <row r="111" spans="2:51" s="13" customFormat="1" ht="11.25">
      <c r="B111" s="201"/>
      <c r="C111" s="202"/>
      <c r="D111" s="203" t="s">
        <v>145</v>
      </c>
      <c r="E111" s="204" t="s">
        <v>19</v>
      </c>
      <c r="F111" s="205" t="s">
        <v>4027</v>
      </c>
      <c r="G111" s="202"/>
      <c r="H111" s="206">
        <v>433</v>
      </c>
      <c r="I111" s="207"/>
      <c r="J111" s="202"/>
      <c r="K111" s="202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145</v>
      </c>
      <c r="AU111" s="212" t="s">
        <v>85</v>
      </c>
      <c r="AV111" s="13" t="s">
        <v>85</v>
      </c>
      <c r="AW111" s="13" t="s">
        <v>35</v>
      </c>
      <c r="AX111" s="13" t="s">
        <v>75</v>
      </c>
      <c r="AY111" s="212" t="s">
        <v>137</v>
      </c>
    </row>
    <row r="112" spans="2:51" s="14" customFormat="1" ht="11.25">
      <c r="B112" s="213"/>
      <c r="C112" s="214"/>
      <c r="D112" s="203" t="s">
        <v>145</v>
      </c>
      <c r="E112" s="215" t="s">
        <v>19</v>
      </c>
      <c r="F112" s="216" t="s">
        <v>147</v>
      </c>
      <c r="G112" s="214"/>
      <c r="H112" s="217">
        <v>433</v>
      </c>
      <c r="I112" s="218"/>
      <c r="J112" s="214"/>
      <c r="K112" s="214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145</v>
      </c>
      <c r="AU112" s="223" t="s">
        <v>85</v>
      </c>
      <c r="AV112" s="14" t="s">
        <v>144</v>
      </c>
      <c r="AW112" s="14" t="s">
        <v>35</v>
      </c>
      <c r="AX112" s="14" t="s">
        <v>83</v>
      </c>
      <c r="AY112" s="223" t="s">
        <v>137</v>
      </c>
    </row>
    <row r="113" spans="1:65" s="2" customFormat="1" ht="21.75" customHeight="1">
      <c r="A113" s="35"/>
      <c r="B113" s="36"/>
      <c r="C113" s="188" t="s">
        <v>170</v>
      </c>
      <c r="D113" s="188" t="s">
        <v>139</v>
      </c>
      <c r="E113" s="189" t="s">
        <v>4028</v>
      </c>
      <c r="F113" s="190" t="s">
        <v>4029</v>
      </c>
      <c r="G113" s="191" t="s">
        <v>216</v>
      </c>
      <c r="H113" s="192">
        <v>35</v>
      </c>
      <c r="I113" s="193"/>
      <c r="J113" s="194">
        <f>ROUND(I113*H113,2)</f>
        <v>0</v>
      </c>
      <c r="K113" s="190" t="s">
        <v>143</v>
      </c>
      <c r="L113" s="40"/>
      <c r="M113" s="195" t="s">
        <v>19</v>
      </c>
      <c r="N113" s="196" t="s">
        <v>46</v>
      </c>
      <c r="O113" s="65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99" t="s">
        <v>144</v>
      </c>
      <c r="AT113" s="199" t="s">
        <v>139</v>
      </c>
      <c r="AU113" s="199" t="s">
        <v>85</v>
      </c>
      <c r="AY113" s="18" t="s">
        <v>137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18" t="s">
        <v>83</v>
      </c>
      <c r="BK113" s="200">
        <f>ROUND(I113*H113,2)</f>
        <v>0</v>
      </c>
      <c r="BL113" s="18" t="s">
        <v>144</v>
      </c>
      <c r="BM113" s="199" t="s">
        <v>173</v>
      </c>
    </row>
    <row r="114" spans="1:47" s="2" customFormat="1" ht="68.25">
      <c r="A114" s="35"/>
      <c r="B114" s="36"/>
      <c r="C114" s="37"/>
      <c r="D114" s="203" t="s">
        <v>482</v>
      </c>
      <c r="E114" s="37"/>
      <c r="F114" s="249" t="s">
        <v>4030</v>
      </c>
      <c r="G114" s="37"/>
      <c r="H114" s="37"/>
      <c r="I114" s="109"/>
      <c r="J114" s="37"/>
      <c r="K114" s="37"/>
      <c r="L114" s="40"/>
      <c r="M114" s="250"/>
      <c r="N114" s="25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482</v>
      </c>
      <c r="AU114" s="18" t="s">
        <v>85</v>
      </c>
    </row>
    <row r="115" spans="1:65" s="2" customFormat="1" ht="16.5" customHeight="1">
      <c r="A115" s="35"/>
      <c r="B115" s="36"/>
      <c r="C115" s="188" t="s">
        <v>158</v>
      </c>
      <c r="D115" s="188" t="s">
        <v>139</v>
      </c>
      <c r="E115" s="189" t="s">
        <v>4031</v>
      </c>
      <c r="F115" s="190" t="s">
        <v>4032</v>
      </c>
      <c r="G115" s="191" t="s">
        <v>216</v>
      </c>
      <c r="H115" s="192">
        <v>35</v>
      </c>
      <c r="I115" s="193"/>
      <c r="J115" s="194">
        <f>ROUND(I115*H115,2)</f>
        <v>0</v>
      </c>
      <c r="K115" s="190" t="s">
        <v>143</v>
      </c>
      <c r="L115" s="40"/>
      <c r="M115" s="195" t="s">
        <v>19</v>
      </c>
      <c r="N115" s="196" t="s">
        <v>46</v>
      </c>
      <c r="O115" s="65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9" t="s">
        <v>144</v>
      </c>
      <c r="AT115" s="199" t="s">
        <v>139</v>
      </c>
      <c r="AU115" s="199" t="s">
        <v>85</v>
      </c>
      <c r="AY115" s="18" t="s">
        <v>137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18" t="s">
        <v>83</v>
      </c>
      <c r="BK115" s="200">
        <f>ROUND(I115*H115,2)</f>
        <v>0</v>
      </c>
      <c r="BL115" s="18" t="s">
        <v>144</v>
      </c>
      <c r="BM115" s="199" t="s">
        <v>178</v>
      </c>
    </row>
    <row r="116" spans="1:47" s="2" customFormat="1" ht="29.25">
      <c r="A116" s="35"/>
      <c r="B116" s="36"/>
      <c r="C116" s="37"/>
      <c r="D116" s="203" t="s">
        <v>482</v>
      </c>
      <c r="E116" s="37"/>
      <c r="F116" s="249" t="s">
        <v>4033</v>
      </c>
      <c r="G116" s="37"/>
      <c r="H116" s="37"/>
      <c r="I116" s="109"/>
      <c r="J116" s="37"/>
      <c r="K116" s="37"/>
      <c r="L116" s="40"/>
      <c r="M116" s="250"/>
      <c r="N116" s="251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482</v>
      </c>
      <c r="AU116" s="18" t="s">
        <v>85</v>
      </c>
    </row>
    <row r="117" spans="2:51" s="13" customFormat="1" ht="11.25">
      <c r="B117" s="201"/>
      <c r="C117" s="202"/>
      <c r="D117" s="203" t="s">
        <v>145</v>
      </c>
      <c r="E117" s="204" t="s">
        <v>19</v>
      </c>
      <c r="F117" s="205" t="s">
        <v>4034</v>
      </c>
      <c r="G117" s="202"/>
      <c r="H117" s="206">
        <v>35</v>
      </c>
      <c r="I117" s="207"/>
      <c r="J117" s="202"/>
      <c r="K117" s="202"/>
      <c r="L117" s="208"/>
      <c r="M117" s="209"/>
      <c r="N117" s="210"/>
      <c r="O117" s="210"/>
      <c r="P117" s="210"/>
      <c r="Q117" s="210"/>
      <c r="R117" s="210"/>
      <c r="S117" s="210"/>
      <c r="T117" s="211"/>
      <c r="AT117" s="212" t="s">
        <v>145</v>
      </c>
      <c r="AU117" s="212" t="s">
        <v>85</v>
      </c>
      <c r="AV117" s="13" t="s">
        <v>85</v>
      </c>
      <c r="AW117" s="13" t="s">
        <v>35</v>
      </c>
      <c r="AX117" s="13" t="s">
        <v>75</v>
      </c>
      <c r="AY117" s="212" t="s">
        <v>137</v>
      </c>
    </row>
    <row r="118" spans="2:51" s="14" customFormat="1" ht="11.25">
      <c r="B118" s="213"/>
      <c r="C118" s="214"/>
      <c r="D118" s="203" t="s">
        <v>145</v>
      </c>
      <c r="E118" s="215" t="s">
        <v>19</v>
      </c>
      <c r="F118" s="216" t="s">
        <v>147</v>
      </c>
      <c r="G118" s="214"/>
      <c r="H118" s="217">
        <v>35</v>
      </c>
      <c r="I118" s="218"/>
      <c r="J118" s="214"/>
      <c r="K118" s="214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145</v>
      </c>
      <c r="AU118" s="223" t="s">
        <v>85</v>
      </c>
      <c r="AV118" s="14" t="s">
        <v>144</v>
      </c>
      <c r="AW118" s="14" t="s">
        <v>35</v>
      </c>
      <c r="AX118" s="14" t="s">
        <v>83</v>
      </c>
      <c r="AY118" s="223" t="s">
        <v>137</v>
      </c>
    </row>
    <row r="119" spans="1:65" s="2" customFormat="1" ht="16.5" customHeight="1">
      <c r="A119" s="35"/>
      <c r="B119" s="36"/>
      <c r="C119" s="234" t="s">
        <v>181</v>
      </c>
      <c r="D119" s="234" t="s">
        <v>218</v>
      </c>
      <c r="E119" s="235" t="s">
        <v>4035</v>
      </c>
      <c r="F119" s="236" t="s">
        <v>4036</v>
      </c>
      <c r="G119" s="237" t="s">
        <v>216</v>
      </c>
      <c r="H119" s="238">
        <v>40.25</v>
      </c>
      <c r="I119" s="239"/>
      <c r="J119" s="240">
        <f>ROUND(I119*H119,2)</f>
        <v>0</v>
      </c>
      <c r="K119" s="236" t="s">
        <v>143</v>
      </c>
      <c r="L119" s="241"/>
      <c r="M119" s="242" t="s">
        <v>19</v>
      </c>
      <c r="N119" s="243" t="s">
        <v>46</v>
      </c>
      <c r="O119" s="65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9" t="s">
        <v>158</v>
      </c>
      <c r="AT119" s="199" t="s">
        <v>218</v>
      </c>
      <c r="AU119" s="199" t="s">
        <v>85</v>
      </c>
      <c r="AY119" s="18" t="s">
        <v>137</v>
      </c>
      <c r="BE119" s="200">
        <f>IF(N119="základní",J119,0)</f>
        <v>0</v>
      </c>
      <c r="BF119" s="200">
        <f>IF(N119="snížená",J119,0)</f>
        <v>0</v>
      </c>
      <c r="BG119" s="200">
        <f>IF(N119="zákl. přenesená",J119,0)</f>
        <v>0</v>
      </c>
      <c r="BH119" s="200">
        <f>IF(N119="sníž. přenesená",J119,0)</f>
        <v>0</v>
      </c>
      <c r="BI119" s="200">
        <f>IF(N119="nulová",J119,0)</f>
        <v>0</v>
      </c>
      <c r="BJ119" s="18" t="s">
        <v>83</v>
      </c>
      <c r="BK119" s="200">
        <f>ROUND(I119*H119,2)</f>
        <v>0</v>
      </c>
      <c r="BL119" s="18" t="s">
        <v>144</v>
      </c>
      <c r="BM119" s="199" t="s">
        <v>182</v>
      </c>
    </row>
    <row r="120" spans="2:51" s="13" customFormat="1" ht="11.25">
      <c r="B120" s="201"/>
      <c r="C120" s="202"/>
      <c r="D120" s="203" t="s">
        <v>145</v>
      </c>
      <c r="E120" s="204" t="s">
        <v>19</v>
      </c>
      <c r="F120" s="205" t="s">
        <v>4037</v>
      </c>
      <c r="G120" s="202"/>
      <c r="H120" s="206">
        <v>40.25</v>
      </c>
      <c r="I120" s="207"/>
      <c r="J120" s="202"/>
      <c r="K120" s="202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145</v>
      </c>
      <c r="AU120" s="212" t="s">
        <v>85</v>
      </c>
      <c r="AV120" s="13" t="s">
        <v>85</v>
      </c>
      <c r="AW120" s="13" t="s">
        <v>35</v>
      </c>
      <c r="AX120" s="13" t="s">
        <v>75</v>
      </c>
      <c r="AY120" s="212" t="s">
        <v>137</v>
      </c>
    </row>
    <row r="121" spans="2:51" s="14" customFormat="1" ht="11.25">
      <c r="B121" s="213"/>
      <c r="C121" s="214"/>
      <c r="D121" s="203" t="s">
        <v>145</v>
      </c>
      <c r="E121" s="215" t="s">
        <v>19</v>
      </c>
      <c r="F121" s="216" t="s">
        <v>147</v>
      </c>
      <c r="G121" s="214"/>
      <c r="H121" s="217">
        <v>40.25</v>
      </c>
      <c r="I121" s="218"/>
      <c r="J121" s="214"/>
      <c r="K121" s="214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145</v>
      </c>
      <c r="AU121" s="223" t="s">
        <v>85</v>
      </c>
      <c r="AV121" s="14" t="s">
        <v>144</v>
      </c>
      <c r="AW121" s="14" t="s">
        <v>35</v>
      </c>
      <c r="AX121" s="14" t="s">
        <v>83</v>
      </c>
      <c r="AY121" s="223" t="s">
        <v>137</v>
      </c>
    </row>
    <row r="122" spans="2:63" s="12" customFormat="1" ht="22.9" customHeight="1">
      <c r="B122" s="172"/>
      <c r="C122" s="173"/>
      <c r="D122" s="174" t="s">
        <v>74</v>
      </c>
      <c r="E122" s="186" t="s">
        <v>182</v>
      </c>
      <c r="F122" s="186" t="s">
        <v>4038</v>
      </c>
      <c r="G122" s="173"/>
      <c r="H122" s="173"/>
      <c r="I122" s="176"/>
      <c r="J122" s="187">
        <f>BK122</f>
        <v>0</v>
      </c>
      <c r="K122" s="173"/>
      <c r="L122" s="178"/>
      <c r="M122" s="179"/>
      <c r="N122" s="180"/>
      <c r="O122" s="180"/>
      <c r="P122" s="181">
        <f>SUM(P123:P139)</f>
        <v>0</v>
      </c>
      <c r="Q122" s="180"/>
      <c r="R122" s="181">
        <f>SUM(R123:R139)</f>
        <v>0</v>
      </c>
      <c r="S122" s="180"/>
      <c r="T122" s="182">
        <f>SUM(T123:T139)</f>
        <v>0</v>
      </c>
      <c r="AR122" s="183" t="s">
        <v>83</v>
      </c>
      <c r="AT122" s="184" t="s">
        <v>74</v>
      </c>
      <c r="AU122" s="184" t="s">
        <v>83</v>
      </c>
      <c r="AY122" s="183" t="s">
        <v>137</v>
      </c>
      <c r="BK122" s="185">
        <f>SUM(BK123:BK139)</f>
        <v>0</v>
      </c>
    </row>
    <row r="123" spans="1:65" s="2" customFormat="1" ht="21.75" customHeight="1">
      <c r="A123" s="35"/>
      <c r="B123" s="36"/>
      <c r="C123" s="188" t="s">
        <v>164</v>
      </c>
      <c r="D123" s="188" t="s">
        <v>139</v>
      </c>
      <c r="E123" s="189" t="s">
        <v>162</v>
      </c>
      <c r="F123" s="190" t="s">
        <v>163</v>
      </c>
      <c r="G123" s="191" t="s">
        <v>142</v>
      </c>
      <c r="H123" s="192">
        <v>130</v>
      </c>
      <c r="I123" s="193"/>
      <c r="J123" s="194">
        <f>ROUND(I123*H123,2)</f>
        <v>0</v>
      </c>
      <c r="K123" s="190" t="s">
        <v>143</v>
      </c>
      <c r="L123" s="40"/>
      <c r="M123" s="195" t="s">
        <v>19</v>
      </c>
      <c r="N123" s="196" t="s">
        <v>46</v>
      </c>
      <c r="O123" s="65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9" t="s">
        <v>144</v>
      </c>
      <c r="AT123" s="199" t="s">
        <v>139</v>
      </c>
      <c r="AU123" s="199" t="s">
        <v>85</v>
      </c>
      <c r="AY123" s="18" t="s">
        <v>137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8" t="s">
        <v>83</v>
      </c>
      <c r="BK123" s="200">
        <f>ROUND(I123*H123,2)</f>
        <v>0</v>
      </c>
      <c r="BL123" s="18" t="s">
        <v>144</v>
      </c>
      <c r="BM123" s="199" t="s">
        <v>186</v>
      </c>
    </row>
    <row r="124" spans="1:47" s="2" customFormat="1" ht="107.25">
      <c r="A124" s="35"/>
      <c r="B124" s="36"/>
      <c r="C124" s="37"/>
      <c r="D124" s="203" t="s">
        <v>482</v>
      </c>
      <c r="E124" s="37"/>
      <c r="F124" s="249" t="s">
        <v>4022</v>
      </c>
      <c r="G124" s="37"/>
      <c r="H124" s="37"/>
      <c r="I124" s="109"/>
      <c r="J124" s="37"/>
      <c r="K124" s="37"/>
      <c r="L124" s="40"/>
      <c r="M124" s="250"/>
      <c r="N124" s="25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482</v>
      </c>
      <c r="AU124" s="18" t="s">
        <v>85</v>
      </c>
    </row>
    <row r="125" spans="2:51" s="15" customFormat="1" ht="11.25">
      <c r="B125" s="224"/>
      <c r="C125" s="225"/>
      <c r="D125" s="203" t="s">
        <v>145</v>
      </c>
      <c r="E125" s="226" t="s">
        <v>19</v>
      </c>
      <c r="F125" s="227" t="s">
        <v>4039</v>
      </c>
      <c r="G125" s="225"/>
      <c r="H125" s="226" t="s">
        <v>19</v>
      </c>
      <c r="I125" s="228"/>
      <c r="J125" s="225"/>
      <c r="K125" s="225"/>
      <c r="L125" s="229"/>
      <c r="M125" s="230"/>
      <c r="N125" s="231"/>
      <c r="O125" s="231"/>
      <c r="P125" s="231"/>
      <c r="Q125" s="231"/>
      <c r="R125" s="231"/>
      <c r="S125" s="231"/>
      <c r="T125" s="232"/>
      <c r="AT125" s="233" t="s">
        <v>145</v>
      </c>
      <c r="AU125" s="233" t="s">
        <v>85</v>
      </c>
      <c r="AV125" s="15" t="s">
        <v>83</v>
      </c>
      <c r="AW125" s="15" t="s">
        <v>35</v>
      </c>
      <c r="AX125" s="15" t="s">
        <v>75</v>
      </c>
      <c r="AY125" s="233" t="s">
        <v>137</v>
      </c>
    </row>
    <row r="126" spans="2:51" s="13" customFormat="1" ht="11.25">
      <c r="B126" s="201"/>
      <c r="C126" s="202"/>
      <c r="D126" s="203" t="s">
        <v>145</v>
      </c>
      <c r="E126" s="204" t="s">
        <v>19</v>
      </c>
      <c r="F126" s="205" t="s">
        <v>4040</v>
      </c>
      <c r="G126" s="202"/>
      <c r="H126" s="206">
        <v>130</v>
      </c>
      <c r="I126" s="207"/>
      <c r="J126" s="202"/>
      <c r="K126" s="202"/>
      <c r="L126" s="208"/>
      <c r="M126" s="209"/>
      <c r="N126" s="210"/>
      <c r="O126" s="210"/>
      <c r="P126" s="210"/>
      <c r="Q126" s="210"/>
      <c r="R126" s="210"/>
      <c r="S126" s="210"/>
      <c r="T126" s="211"/>
      <c r="AT126" s="212" t="s">
        <v>145</v>
      </c>
      <c r="AU126" s="212" t="s">
        <v>85</v>
      </c>
      <c r="AV126" s="13" t="s">
        <v>85</v>
      </c>
      <c r="AW126" s="13" t="s">
        <v>35</v>
      </c>
      <c r="AX126" s="13" t="s">
        <v>75</v>
      </c>
      <c r="AY126" s="212" t="s">
        <v>137</v>
      </c>
    </row>
    <row r="127" spans="2:51" s="14" customFormat="1" ht="11.25">
      <c r="B127" s="213"/>
      <c r="C127" s="214"/>
      <c r="D127" s="203" t="s">
        <v>145</v>
      </c>
      <c r="E127" s="215" t="s">
        <v>19</v>
      </c>
      <c r="F127" s="216" t="s">
        <v>147</v>
      </c>
      <c r="G127" s="214"/>
      <c r="H127" s="217">
        <v>130</v>
      </c>
      <c r="I127" s="218"/>
      <c r="J127" s="214"/>
      <c r="K127" s="214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145</v>
      </c>
      <c r="AU127" s="223" t="s">
        <v>85</v>
      </c>
      <c r="AV127" s="14" t="s">
        <v>144</v>
      </c>
      <c r="AW127" s="14" t="s">
        <v>35</v>
      </c>
      <c r="AX127" s="14" t="s">
        <v>83</v>
      </c>
      <c r="AY127" s="223" t="s">
        <v>137</v>
      </c>
    </row>
    <row r="128" spans="1:65" s="2" customFormat="1" ht="21.75" customHeight="1">
      <c r="A128" s="35"/>
      <c r="B128" s="36"/>
      <c r="C128" s="188" t="s">
        <v>190</v>
      </c>
      <c r="D128" s="188" t="s">
        <v>139</v>
      </c>
      <c r="E128" s="189" t="s">
        <v>409</v>
      </c>
      <c r="F128" s="190" t="s">
        <v>410</v>
      </c>
      <c r="G128" s="191" t="s">
        <v>142</v>
      </c>
      <c r="H128" s="192">
        <v>130</v>
      </c>
      <c r="I128" s="193"/>
      <c r="J128" s="194">
        <f>ROUND(I128*H128,2)</f>
        <v>0</v>
      </c>
      <c r="K128" s="190" t="s">
        <v>143</v>
      </c>
      <c r="L128" s="40"/>
      <c r="M128" s="195" t="s">
        <v>19</v>
      </c>
      <c r="N128" s="196" t="s">
        <v>46</v>
      </c>
      <c r="O128" s="65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9" t="s">
        <v>144</v>
      </c>
      <c r="AT128" s="199" t="s">
        <v>139</v>
      </c>
      <c r="AU128" s="199" t="s">
        <v>85</v>
      </c>
      <c r="AY128" s="18" t="s">
        <v>137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8" t="s">
        <v>83</v>
      </c>
      <c r="BK128" s="200">
        <f>ROUND(I128*H128,2)</f>
        <v>0</v>
      </c>
      <c r="BL128" s="18" t="s">
        <v>144</v>
      </c>
      <c r="BM128" s="199" t="s">
        <v>193</v>
      </c>
    </row>
    <row r="129" spans="1:47" s="2" customFormat="1" ht="78">
      <c r="A129" s="35"/>
      <c r="B129" s="36"/>
      <c r="C129" s="37"/>
      <c r="D129" s="203" t="s">
        <v>482</v>
      </c>
      <c r="E129" s="37"/>
      <c r="F129" s="249" t="s">
        <v>4041</v>
      </c>
      <c r="G129" s="37"/>
      <c r="H129" s="37"/>
      <c r="I129" s="109"/>
      <c r="J129" s="37"/>
      <c r="K129" s="37"/>
      <c r="L129" s="40"/>
      <c r="M129" s="250"/>
      <c r="N129" s="251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482</v>
      </c>
      <c r="AU129" s="18" t="s">
        <v>85</v>
      </c>
    </row>
    <row r="130" spans="2:51" s="13" customFormat="1" ht="11.25">
      <c r="B130" s="201"/>
      <c r="C130" s="202"/>
      <c r="D130" s="203" t="s">
        <v>145</v>
      </c>
      <c r="E130" s="204" t="s">
        <v>19</v>
      </c>
      <c r="F130" s="205" t="s">
        <v>4042</v>
      </c>
      <c r="G130" s="202"/>
      <c r="H130" s="206">
        <v>130</v>
      </c>
      <c r="I130" s="207"/>
      <c r="J130" s="202"/>
      <c r="K130" s="202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145</v>
      </c>
      <c r="AU130" s="212" t="s">
        <v>85</v>
      </c>
      <c r="AV130" s="13" t="s">
        <v>85</v>
      </c>
      <c r="AW130" s="13" t="s">
        <v>35</v>
      </c>
      <c r="AX130" s="13" t="s">
        <v>75</v>
      </c>
      <c r="AY130" s="212" t="s">
        <v>137</v>
      </c>
    </row>
    <row r="131" spans="2:51" s="14" customFormat="1" ht="11.25">
      <c r="B131" s="213"/>
      <c r="C131" s="214"/>
      <c r="D131" s="203" t="s">
        <v>145</v>
      </c>
      <c r="E131" s="215" t="s">
        <v>19</v>
      </c>
      <c r="F131" s="216" t="s">
        <v>147</v>
      </c>
      <c r="G131" s="214"/>
      <c r="H131" s="217">
        <v>130</v>
      </c>
      <c r="I131" s="218"/>
      <c r="J131" s="214"/>
      <c r="K131" s="214"/>
      <c r="L131" s="219"/>
      <c r="M131" s="220"/>
      <c r="N131" s="221"/>
      <c r="O131" s="221"/>
      <c r="P131" s="221"/>
      <c r="Q131" s="221"/>
      <c r="R131" s="221"/>
      <c r="S131" s="221"/>
      <c r="T131" s="222"/>
      <c r="AT131" s="223" t="s">
        <v>145</v>
      </c>
      <c r="AU131" s="223" t="s">
        <v>85</v>
      </c>
      <c r="AV131" s="14" t="s">
        <v>144</v>
      </c>
      <c r="AW131" s="14" t="s">
        <v>35</v>
      </c>
      <c r="AX131" s="14" t="s">
        <v>83</v>
      </c>
      <c r="AY131" s="223" t="s">
        <v>137</v>
      </c>
    </row>
    <row r="132" spans="1:65" s="2" customFormat="1" ht="21.75" customHeight="1">
      <c r="A132" s="35"/>
      <c r="B132" s="36"/>
      <c r="C132" s="188" t="s">
        <v>169</v>
      </c>
      <c r="D132" s="188" t="s">
        <v>139</v>
      </c>
      <c r="E132" s="189" t="s">
        <v>4043</v>
      </c>
      <c r="F132" s="190" t="s">
        <v>4044</v>
      </c>
      <c r="G132" s="191" t="s">
        <v>216</v>
      </c>
      <c r="H132" s="192">
        <v>35</v>
      </c>
      <c r="I132" s="193"/>
      <c r="J132" s="194">
        <f>ROUND(I132*H132,2)</f>
        <v>0</v>
      </c>
      <c r="K132" s="190" t="s">
        <v>143</v>
      </c>
      <c r="L132" s="40"/>
      <c r="M132" s="195" t="s">
        <v>19</v>
      </c>
      <c r="N132" s="196" t="s">
        <v>46</v>
      </c>
      <c r="O132" s="65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9" t="s">
        <v>144</v>
      </c>
      <c r="AT132" s="199" t="s">
        <v>139</v>
      </c>
      <c r="AU132" s="199" t="s">
        <v>85</v>
      </c>
      <c r="AY132" s="18" t="s">
        <v>137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8" t="s">
        <v>83</v>
      </c>
      <c r="BK132" s="200">
        <f>ROUND(I132*H132,2)</f>
        <v>0</v>
      </c>
      <c r="BL132" s="18" t="s">
        <v>144</v>
      </c>
      <c r="BM132" s="199" t="s">
        <v>197</v>
      </c>
    </row>
    <row r="133" spans="1:65" s="2" customFormat="1" ht="21.75" customHeight="1">
      <c r="A133" s="35"/>
      <c r="B133" s="36"/>
      <c r="C133" s="188" t="s">
        <v>198</v>
      </c>
      <c r="D133" s="188" t="s">
        <v>139</v>
      </c>
      <c r="E133" s="189" t="s">
        <v>4045</v>
      </c>
      <c r="F133" s="190" t="s">
        <v>4046</v>
      </c>
      <c r="G133" s="191" t="s">
        <v>216</v>
      </c>
      <c r="H133" s="192">
        <v>615</v>
      </c>
      <c r="I133" s="193"/>
      <c r="J133" s="194">
        <f>ROUND(I133*H133,2)</f>
        <v>0</v>
      </c>
      <c r="K133" s="190" t="s">
        <v>143</v>
      </c>
      <c r="L133" s="40"/>
      <c r="M133" s="195" t="s">
        <v>19</v>
      </c>
      <c r="N133" s="196" t="s">
        <v>46</v>
      </c>
      <c r="O133" s="65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9" t="s">
        <v>144</v>
      </c>
      <c r="AT133" s="199" t="s">
        <v>139</v>
      </c>
      <c r="AU133" s="199" t="s">
        <v>85</v>
      </c>
      <c r="AY133" s="18" t="s">
        <v>137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8" t="s">
        <v>83</v>
      </c>
      <c r="BK133" s="200">
        <f>ROUND(I133*H133,2)</f>
        <v>0</v>
      </c>
      <c r="BL133" s="18" t="s">
        <v>144</v>
      </c>
      <c r="BM133" s="199" t="s">
        <v>201</v>
      </c>
    </row>
    <row r="134" spans="1:65" s="2" customFormat="1" ht="21.75" customHeight="1">
      <c r="A134" s="35"/>
      <c r="B134" s="36"/>
      <c r="C134" s="188" t="s">
        <v>173</v>
      </c>
      <c r="D134" s="188" t="s">
        <v>139</v>
      </c>
      <c r="E134" s="189" t="s">
        <v>4047</v>
      </c>
      <c r="F134" s="190" t="s">
        <v>4048</v>
      </c>
      <c r="G134" s="191" t="s">
        <v>216</v>
      </c>
      <c r="H134" s="192">
        <v>650</v>
      </c>
      <c r="I134" s="193"/>
      <c r="J134" s="194">
        <f>ROUND(I134*H134,2)</f>
        <v>0</v>
      </c>
      <c r="K134" s="190" t="s">
        <v>143</v>
      </c>
      <c r="L134" s="40"/>
      <c r="M134" s="195" t="s">
        <v>19</v>
      </c>
      <c r="N134" s="196" t="s">
        <v>46</v>
      </c>
      <c r="O134" s="65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9" t="s">
        <v>144</v>
      </c>
      <c r="AT134" s="199" t="s">
        <v>139</v>
      </c>
      <c r="AU134" s="199" t="s">
        <v>85</v>
      </c>
      <c r="AY134" s="18" t="s">
        <v>137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8" t="s">
        <v>83</v>
      </c>
      <c r="BK134" s="200">
        <f>ROUND(I134*H134,2)</f>
        <v>0</v>
      </c>
      <c r="BL134" s="18" t="s">
        <v>144</v>
      </c>
      <c r="BM134" s="199" t="s">
        <v>203</v>
      </c>
    </row>
    <row r="135" spans="1:65" s="2" customFormat="1" ht="21.75" customHeight="1">
      <c r="A135" s="35"/>
      <c r="B135" s="36"/>
      <c r="C135" s="188" t="s">
        <v>8</v>
      </c>
      <c r="D135" s="188" t="s">
        <v>139</v>
      </c>
      <c r="E135" s="189" t="s">
        <v>4049</v>
      </c>
      <c r="F135" s="190" t="s">
        <v>4050</v>
      </c>
      <c r="G135" s="191" t="s">
        <v>216</v>
      </c>
      <c r="H135" s="192">
        <v>650</v>
      </c>
      <c r="I135" s="193"/>
      <c r="J135" s="194">
        <f>ROUND(I135*H135,2)</f>
        <v>0</v>
      </c>
      <c r="K135" s="190" t="s">
        <v>143</v>
      </c>
      <c r="L135" s="40"/>
      <c r="M135" s="195" t="s">
        <v>19</v>
      </c>
      <c r="N135" s="196" t="s">
        <v>46</v>
      </c>
      <c r="O135" s="65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9" t="s">
        <v>144</v>
      </c>
      <c r="AT135" s="199" t="s">
        <v>139</v>
      </c>
      <c r="AU135" s="199" t="s">
        <v>85</v>
      </c>
      <c r="AY135" s="18" t="s">
        <v>137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8" t="s">
        <v>83</v>
      </c>
      <c r="BK135" s="200">
        <f>ROUND(I135*H135,2)</f>
        <v>0</v>
      </c>
      <c r="BL135" s="18" t="s">
        <v>144</v>
      </c>
      <c r="BM135" s="199" t="s">
        <v>205</v>
      </c>
    </row>
    <row r="136" spans="1:47" s="2" customFormat="1" ht="68.25">
      <c r="A136" s="35"/>
      <c r="B136" s="36"/>
      <c r="C136" s="37"/>
      <c r="D136" s="203" t="s">
        <v>482</v>
      </c>
      <c r="E136" s="37"/>
      <c r="F136" s="249" t="s">
        <v>4051</v>
      </c>
      <c r="G136" s="37"/>
      <c r="H136" s="37"/>
      <c r="I136" s="109"/>
      <c r="J136" s="37"/>
      <c r="K136" s="37"/>
      <c r="L136" s="40"/>
      <c r="M136" s="250"/>
      <c r="N136" s="25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482</v>
      </c>
      <c r="AU136" s="18" t="s">
        <v>85</v>
      </c>
    </row>
    <row r="137" spans="1:65" s="2" customFormat="1" ht="16.5" customHeight="1">
      <c r="A137" s="35"/>
      <c r="B137" s="36"/>
      <c r="C137" s="234" t="s">
        <v>178</v>
      </c>
      <c r="D137" s="234" t="s">
        <v>218</v>
      </c>
      <c r="E137" s="235" t="s">
        <v>4052</v>
      </c>
      <c r="F137" s="236" t="s">
        <v>4053</v>
      </c>
      <c r="G137" s="237" t="s">
        <v>1229</v>
      </c>
      <c r="H137" s="238">
        <v>19.5</v>
      </c>
      <c r="I137" s="239"/>
      <c r="J137" s="240">
        <f>ROUND(I137*H137,2)</f>
        <v>0</v>
      </c>
      <c r="K137" s="236" t="s">
        <v>143</v>
      </c>
      <c r="L137" s="241"/>
      <c r="M137" s="242" t="s">
        <v>19</v>
      </c>
      <c r="N137" s="243" t="s">
        <v>46</v>
      </c>
      <c r="O137" s="65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9" t="s">
        <v>158</v>
      </c>
      <c r="AT137" s="199" t="s">
        <v>218</v>
      </c>
      <c r="AU137" s="199" t="s">
        <v>85</v>
      </c>
      <c r="AY137" s="18" t="s">
        <v>137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8" t="s">
        <v>83</v>
      </c>
      <c r="BK137" s="200">
        <f>ROUND(I137*H137,2)</f>
        <v>0</v>
      </c>
      <c r="BL137" s="18" t="s">
        <v>144</v>
      </c>
      <c r="BM137" s="199" t="s">
        <v>207</v>
      </c>
    </row>
    <row r="138" spans="2:51" s="13" customFormat="1" ht="11.25">
      <c r="B138" s="201"/>
      <c r="C138" s="202"/>
      <c r="D138" s="203" t="s">
        <v>145</v>
      </c>
      <c r="E138" s="204" t="s">
        <v>19</v>
      </c>
      <c r="F138" s="205" t="s">
        <v>4054</v>
      </c>
      <c r="G138" s="202"/>
      <c r="H138" s="206">
        <v>19.5</v>
      </c>
      <c r="I138" s="207"/>
      <c r="J138" s="202"/>
      <c r="K138" s="202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145</v>
      </c>
      <c r="AU138" s="212" t="s">
        <v>85</v>
      </c>
      <c r="AV138" s="13" t="s">
        <v>85</v>
      </c>
      <c r="AW138" s="13" t="s">
        <v>35</v>
      </c>
      <c r="AX138" s="13" t="s">
        <v>75</v>
      </c>
      <c r="AY138" s="212" t="s">
        <v>137</v>
      </c>
    </row>
    <row r="139" spans="2:51" s="14" customFormat="1" ht="11.25">
      <c r="B139" s="213"/>
      <c r="C139" s="214"/>
      <c r="D139" s="203" t="s">
        <v>145</v>
      </c>
      <c r="E139" s="215" t="s">
        <v>19</v>
      </c>
      <c r="F139" s="216" t="s">
        <v>147</v>
      </c>
      <c r="G139" s="214"/>
      <c r="H139" s="217">
        <v>19.5</v>
      </c>
      <c r="I139" s="218"/>
      <c r="J139" s="214"/>
      <c r="K139" s="214"/>
      <c r="L139" s="219"/>
      <c r="M139" s="220"/>
      <c r="N139" s="221"/>
      <c r="O139" s="221"/>
      <c r="P139" s="221"/>
      <c r="Q139" s="221"/>
      <c r="R139" s="221"/>
      <c r="S139" s="221"/>
      <c r="T139" s="222"/>
      <c r="AT139" s="223" t="s">
        <v>145</v>
      </c>
      <c r="AU139" s="223" t="s">
        <v>85</v>
      </c>
      <c r="AV139" s="14" t="s">
        <v>144</v>
      </c>
      <c r="AW139" s="14" t="s">
        <v>35</v>
      </c>
      <c r="AX139" s="14" t="s">
        <v>83</v>
      </c>
      <c r="AY139" s="223" t="s">
        <v>137</v>
      </c>
    </row>
    <row r="140" spans="2:63" s="12" customFormat="1" ht="22.9" customHeight="1">
      <c r="B140" s="172"/>
      <c r="C140" s="173"/>
      <c r="D140" s="174" t="s">
        <v>74</v>
      </c>
      <c r="E140" s="186" t="s">
        <v>161</v>
      </c>
      <c r="F140" s="186" t="s">
        <v>4055</v>
      </c>
      <c r="G140" s="173"/>
      <c r="H140" s="173"/>
      <c r="I140" s="176"/>
      <c r="J140" s="187">
        <f>BK140</f>
        <v>0</v>
      </c>
      <c r="K140" s="173"/>
      <c r="L140" s="178"/>
      <c r="M140" s="179"/>
      <c r="N140" s="180"/>
      <c r="O140" s="180"/>
      <c r="P140" s="181">
        <f>SUM(P141:P190)</f>
        <v>0</v>
      </c>
      <c r="Q140" s="180"/>
      <c r="R140" s="181">
        <f>SUM(R141:R190)</f>
        <v>0</v>
      </c>
      <c r="S140" s="180"/>
      <c r="T140" s="182">
        <f>SUM(T141:T190)</f>
        <v>0</v>
      </c>
      <c r="AR140" s="183" t="s">
        <v>83</v>
      </c>
      <c r="AT140" s="184" t="s">
        <v>74</v>
      </c>
      <c r="AU140" s="184" t="s">
        <v>83</v>
      </c>
      <c r="AY140" s="183" t="s">
        <v>137</v>
      </c>
      <c r="BK140" s="185">
        <f>SUM(BK141:BK190)</f>
        <v>0</v>
      </c>
    </row>
    <row r="141" spans="1:65" s="2" customFormat="1" ht="16.5" customHeight="1">
      <c r="A141" s="35"/>
      <c r="B141" s="36"/>
      <c r="C141" s="188" t="s">
        <v>208</v>
      </c>
      <c r="D141" s="188" t="s">
        <v>139</v>
      </c>
      <c r="E141" s="189" t="s">
        <v>4056</v>
      </c>
      <c r="F141" s="190" t="s">
        <v>4057</v>
      </c>
      <c r="G141" s="191" t="s">
        <v>216</v>
      </c>
      <c r="H141" s="192">
        <v>355</v>
      </c>
      <c r="I141" s="193"/>
      <c r="J141" s="194">
        <f>ROUND(I141*H141,2)</f>
        <v>0</v>
      </c>
      <c r="K141" s="190" t="s">
        <v>143</v>
      </c>
      <c r="L141" s="40"/>
      <c r="M141" s="195" t="s">
        <v>19</v>
      </c>
      <c r="N141" s="196" t="s">
        <v>46</v>
      </c>
      <c r="O141" s="65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9" t="s">
        <v>144</v>
      </c>
      <c r="AT141" s="199" t="s">
        <v>139</v>
      </c>
      <c r="AU141" s="199" t="s">
        <v>85</v>
      </c>
      <c r="AY141" s="18" t="s">
        <v>137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8" t="s">
        <v>83</v>
      </c>
      <c r="BK141" s="200">
        <f>ROUND(I141*H141,2)</f>
        <v>0</v>
      </c>
      <c r="BL141" s="18" t="s">
        <v>144</v>
      </c>
      <c r="BM141" s="199" t="s">
        <v>209</v>
      </c>
    </row>
    <row r="142" spans="2:51" s="13" customFormat="1" ht="11.25">
      <c r="B142" s="201"/>
      <c r="C142" s="202"/>
      <c r="D142" s="203" t="s">
        <v>145</v>
      </c>
      <c r="E142" s="204" t="s">
        <v>19</v>
      </c>
      <c r="F142" s="205" t="s">
        <v>4058</v>
      </c>
      <c r="G142" s="202"/>
      <c r="H142" s="206">
        <v>355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145</v>
      </c>
      <c r="AU142" s="212" t="s">
        <v>85</v>
      </c>
      <c r="AV142" s="13" t="s">
        <v>85</v>
      </c>
      <c r="AW142" s="13" t="s">
        <v>35</v>
      </c>
      <c r="AX142" s="13" t="s">
        <v>75</v>
      </c>
      <c r="AY142" s="212" t="s">
        <v>137</v>
      </c>
    </row>
    <row r="143" spans="2:51" s="14" customFormat="1" ht="11.25">
      <c r="B143" s="213"/>
      <c r="C143" s="214"/>
      <c r="D143" s="203" t="s">
        <v>145</v>
      </c>
      <c r="E143" s="215" t="s">
        <v>19</v>
      </c>
      <c r="F143" s="216" t="s">
        <v>147</v>
      </c>
      <c r="G143" s="214"/>
      <c r="H143" s="217">
        <v>355</v>
      </c>
      <c r="I143" s="218"/>
      <c r="J143" s="214"/>
      <c r="K143" s="214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145</v>
      </c>
      <c r="AU143" s="223" t="s">
        <v>85</v>
      </c>
      <c r="AV143" s="14" t="s">
        <v>144</v>
      </c>
      <c r="AW143" s="14" t="s">
        <v>35</v>
      </c>
      <c r="AX143" s="14" t="s">
        <v>83</v>
      </c>
      <c r="AY143" s="223" t="s">
        <v>137</v>
      </c>
    </row>
    <row r="144" spans="1:65" s="2" customFormat="1" ht="21.75" customHeight="1">
      <c r="A144" s="35"/>
      <c r="B144" s="36"/>
      <c r="C144" s="188" t="s">
        <v>182</v>
      </c>
      <c r="D144" s="188" t="s">
        <v>139</v>
      </c>
      <c r="E144" s="189" t="s">
        <v>4059</v>
      </c>
      <c r="F144" s="190" t="s">
        <v>4060</v>
      </c>
      <c r="G144" s="191" t="s">
        <v>216</v>
      </c>
      <c r="H144" s="192">
        <v>340</v>
      </c>
      <c r="I144" s="193"/>
      <c r="J144" s="194">
        <f>ROUND(I144*H144,2)</f>
        <v>0</v>
      </c>
      <c r="K144" s="190" t="s">
        <v>143</v>
      </c>
      <c r="L144" s="40"/>
      <c r="M144" s="195" t="s">
        <v>19</v>
      </c>
      <c r="N144" s="196" t="s">
        <v>46</v>
      </c>
      <c r="O144" s="65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9" t="s">
        <v>144</v>
      </c>
      <c r="AT144" s="199" t="s">
        <v>139</v>
      </c>
      <c r="AU144" s="199" t="s">
        <v>85</v>
      </c>
      <c r="AY144" s="18" t="s">
        <v>137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8" t="s">
        <v>83</v>
      </c>
      <c r="BK144" s="200">
        <f>ROUND(I144*H144,2)</f>
        <v>0</v>
      </c>
      <c r="BL144" s="18" t="s">
        <v>144</v>
      </c>
      <c r="BM144" s="199" t="s">
        <v>210</v>
      </c>
    </row>
    <row r="145" spans="1:47" s="2" customFormat="1" ht="19.5">
      <c r="A145" s="35"/>
      <c r="B145" s="36"/>
      <c r="C145" s="37"/>
      <c r="D145" s="203" t="s">
        <v>482</v>
      </c>
      <c r="E145" s="37"/>
      <c r="F145" s="249" t="s">
        <v>4061</v>
      </c>
      <c r="G145" s="37"/>
      <c r="H145" s="37"/>
      <c r="I145" s="109"/>
      <c r="J145" s="37"/>
      <c r="K145" s="37"/>
      <c r="L145" s="40"/>
      <c r="M145" s="250"/>
      <c r="N145" s="251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482</v>
      </c>
      <c r="AU145" s="18" t="s">
        <v>85</v>
      </c>
    </row>
    <row r="146" spans="1:65" s="2" customFormat="1" ht="21.75" customHeight="1">
      <c r="A146" s="35"/>
      <c r="B146" s="36"/>
      <c r="C146" s="188" t="s">
        <v>213</v>
      </c>
      <c r="D146" s="188" t="s">
        <v>139</v>
      </c>
      <c r="E146" s="189" t="s">
        <v>4062</v>
      </c>
      <c r="F146" s="190" t="s">
        <v>4063</v>
      </c>
      <c r="G146" s="191" t="s">
        <v>216</v>
      </c>
      <c r="H146" s="192">
        <v>340</v>
      </c>
      <c r="I146" s="193"/>
      <c r="J146" s="194">
        <f>ROUND(I146*H146,2)</f>
        <v>0</v>
      </c>
      <c r="K146" s="190" t="s">
        <v>143</v>
      </c>
      <c r="L146" s="40"/>
      <c r="M146" s="195" t="s">
        <v>19</v>
      </c>
      <c r="N146" s="196" t="s">
        <v>46</v>
      </c>
      <c r="O146" s="65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9" t="s">
        <v>144</v>
      </c>
      <c r="AT146" s="199" t="s">
        <v>139</v>
      </c>
      <c r="AU146" s="199" t="s">
        <v>85</v>
      </c>
      <c r="AY146" s="18" t="s">
        <v>137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8" t="s">
        <v>83</v>
      </c>
      <c r="BK146" s="200">
        <f>ROUND(I146*H146,2)</f>
        <v>0</v>
      </c>
      <c r="BL146" s="18" t="s">
        <v>144</v>
      </c>
      <c r="BM146" s="199" t="s">
        <v>217</v>
      </c>
    </row>
    <row r="147" spans="1:65" s="2" customFormat="1" ht="21.75" customHeight="1">
      <c r="A147" s="35"/>
      <c r="B147" s="36"/>
      <c r="C147" s="188" t="s">
        <v>7</v>
      </c>
      <c r="D147" s="188" t="s">
        <v>139</v>
      </c>
      <c r="E147" s="189" t="s">
        <v>4064</v>
      </c>
      <c r="F147" s="190" t="s">
        <v>4065</v>
      </c>
      <c r="G147" s="191" t="s">
        <v>216</v>
      </c>
      <c r="H147" s="192">
        <v>340</v>
      </c>
      <c r="I147" s="193"/>
      <c r="J147" s="194">
        <f>ROUND(I147*H147,2)</f>
        <v>0</v>
      </c>
      <c r="K147" s="190" t="s">
        <v>143</v>
      </c>
      <c r="L147" s="40"/>
      <c r="M147" s="195" t="s">
        <v>19</v>
      </c>
      <c r="N147" s="196" t="s">
        <v>46</v>
      </c>
      <c r="O147" s="65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9" t="s">
        <v>144</v>
      </c>
      <c r="AT147" s="199" t="s">
        <v>139</v>
      </c>
      <c r="AU147" s="199" t="s">
        <v>85</v>
      </c>
      <c r="AY147" s="18" t="s">
        <v>137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8" t="s">
        <v>83</v>
      </c>
      <c r="BK147" s="200">
        <f>ROUND(I147*H147,2)</f>
        <v>0</v>
      </c>
      <c r="BL147" s="18" t="s">
        <v>144</v>
      </c>
      <c r="BM147" s="199" t="s">
        <v>225</v>
      </c>
    </row>
    <row r="148" spans="1:47" s="2" customFormat="1" ht="19.5">
      <c r="A148" s="35"/>
      <c r="B148" s="36"/>
      <c r="C148" s="37"/>
      <c r="D148" s="203" t="s">
        <v>482</v>
      </c>
      <c r="E148" s="37"/>
      <c r="F148" s="249" t="s">
        <v>4066</v>
      </c>
      <c r="G148" s="37"/>
      <c r="H148" s="37"/>
      <c r="I148" s="109"/>
      <c r="J148" s="37"/>
      <c r="K148" s="37"/>
      <c r="L148" s="40"/>
      <c r="M148" s="250"/>
      <c r="N148" s="251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482</v>
      </c>
      <c r="AU148" s="18" t="s">
        <v>85</v>
      </c>
    </row>
    <row r="149" spans="1:65" s="2" customFormat="1" ht="21.75" customHeight="1">
      <c r="A149" s="35"/>
      <c r="B149" s="36"/>
      <c r="C149" s="188" t="s">
        <v>193</v>
      </c>
      <c r="D149" s="188" t="s">
        <v>139</v>
      </c>
      <c r="E149" s="189" t="s">
        <v>4067</v>
      </c>
      <c r="F149" s="190" t="s">
        <v>4068</v>
      </c>
      <c r="G149" s="191" t="s">
        <v>216</v>
      </c>
      <c r="H149" s="192">
        <v>340</v>
      </c>
      <c r="I149" s="193"/>
      <c r="J149" s="194">
        <f>ROUND(I149*H149,2)</f>
        <v>0</v>
      </c>
      <c r="K149" s="190" t="s">
        <v>143</v>
      </c>
      <c r="L149" s="40"/>
      <c r="M149" s="195" t="s">
        <v>19</v>
      </c>
      <c r="N149" s="196" t="s">
        <v>46</v>
      </c>
      <c r="O149" s="65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9" t="s">
        <v>144</v>
      </c>
      <c r="AT149" s="199" t="s">
        <v>139</v>
      </c>
      <c r="AU149" s="199" t="s">
        <v>85</v>
      </c>
      <c r="AY149" s="18" t="s">
        <v>137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8" t="s">
        <v>83</v>
      </c>
      <c r="BK149" s="200">
        <f>ROUND(I149*H149,2)</f>
        <v>0</v>
      </c>
      <c r="BL149" s="18" t="s">
        <v>144</v>
      </c>
      <c r="BM149" s="199" t="s">
        <v>229</v>
      </c>
    </row>
    <row r="150" spans="1:47" s="2" customFormat="1" ht="19.5">
      <c r="A150" s="35"/>
      <c r="B150" s="36"/>
      <c r="C150" s="37"/>
      <c r="D150" s="203" t="s">
        <v>482</v>
      </c>
      <c r="E150" s="37"/>
      <c r="F150" s="249" t="s">
        <v>4069</v>
      </c>
      <c r="G150" s="37"/>
      <c r="H150" s="37"/>
      <c r="I150" s="109"/>
      <c r="J150" s="37"/>
      <c r="K150" s="37"/>
      <c r="L150" s="40"/>
      <c r="M150" s="250"/>
      <c r="N150" s="251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482</v>
      </c>
      <c r="AU150" s="18" t="s">
        <v>85</v>
      </c>
    </row>
    <row r="151" spans="1:65" s="2" customFormat="1" ht="33" customHeight="1">
      <c r="A151" s="35"/>
      <c r="B151" s="36"/>
      <c r="C151" s="188" t="s">
        <v>231</v>
      </c>
      <c r="D151" s="188" t="s">
        <v>139</v>
      </c>
      <c r="E151" s="189" t="s">
        <v>4070</v>
      </c>
      <c r="F151" s="190" t="s">
        <v>4071</v>
      </c>
      <c r="G151" s="191" t="s">
        <v>216</v>
      </c>
      <c r="H151" s="192">
        <v>15</v>
      </c>
      <c r="I151" s="193"/>
      <c r="J151" s="194">
        <f>ROUND(I151*H151,2)</f>
        <v>0</v>
      </c>
      <c r="K151" s="190" t="s">
        <v>143</v>
      </c>
      <c r="L151" s="40"/>
      <c r="M151" s="195" t="s">
        <v>19</v>
      </c>
      <c r="N151" s="196" t="s">
        <v>46</v>
      </c>
      <c r="O151" s="65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9" t="s">
        <v>144</v>
      </c>
      <c r="AT151" s="199" t="s">
        <v>139</v>
      </c>
      <c r="AU151" s="199" t="s">
        <v>85</v>
      </c>
      <c r="AY151" s="18" t="s">
        <v>137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8" t="s">
        <v>83</v>
      </c>
      <c r="BK151" s="200">
        <f>ROUND(I151*H151,2)</f>
        <v>0</v>
      </c>
      <c r="BL151" s="18" t="s">
        <v>144</v>
      </c>
      <c r="BM151" s="199" t="s">
        <v>234</v>
      </c>
    </row>
    <row r="152" spans="1:47" s="2" customFormat="1" ht="48.75">
      <c r="A152" s="35"/>
      <c r="B152" s="36"/>
      <c r="C152" s="37"/>
      <c r="D152" s="203" t="s">
        <v>482</v>
      </c>
      <c r="E152" s="37"/>
      <c r="F152" s="249" t="s">
        <v>4072</v>
      </c>
      <c r="G152" s="37"/>
      <c r="H152" s="37"/>
      <c r="I152" s="109"/>
      <c r="J152" s="37"/>
      <c r="K152" s="37"/>
      <c r="L152" s="40"/>
      <c r="M152" s="250"/>
      <c r="N152" s="251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482</v>
      </c>
      <c r="AU152" s="18" t="s">
        <v>85</v>
      </c>
    </row>
    <row r="153" spans="2:51" s="13" customFormat="1" ht="11.25">
      <c r="B153" s="201"/>
      <c r="C153" s="202"/>
      <c r="D153" s="203" t="s">
        <v>145</v>
      </c>
      <c r="E153" s="204" t="s">
        <v>19</v>
      </c>
      <c r="F153" s="205" t="s">
        <v>4073</v>
      </c>
      <c r="G153" s="202"/>
      <c r="H153" s="206">
        <v>15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145</v>
      </c>
      <c r="AU153" s="212" t="s">
        <v>85</v>
      </c>
      <c r="AV153" s="13" t="s">
        <v>85</v>
      </c>
      <c r="AW153" s="13" t="s">
        <v>35</v>
      </c>
      <c r="AX153" s="13" t="s">
        <v>75</v>
      </c>
      <c r="AY153" s="212" t="s">
        <v>137</v>
      </c>
    </row>
    <row r="154" spans="2:51" s="14" customFormat="1" ht="11.25">
      <c r="B154" s="213"/>
      <c r="C154" s="214"/>
      <c r="D154" s="203" t="s">
        <v>145</v>
      </c>
      <c r="E154" s="215" t="s">
        <v>19</v>
      </c>
      <c r="F154" s="216" t="s">
        <v>147</v>
      </c>
      <c r="G154" s="214"/>
      <c r="H154" s="217">
        <v>15</v>
      </c>
      <c r="I154" s="218"/>
      <c r="J154" s="214"/>
      <c r="K154" s="214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145</v>
      </c>
      <c r="AU154" s="223" t="s">
        <v>85</v>
      </c>
      <c r="AV154" s="14" t="s">
        <v>144</v>
      </c>
      <c r="AW154" s="14" t="s">
        <v>35</v>
      </c>
      <c r="AX154" s="14" t="s">
        <v>83</v>
      </c>
      <c r="AY154" s="223" t="s">
        <v>137</v>
      </c>
    </row>
    <row r="155" spans="1:65" s="2" customFormat="1" ht="21.75" customHeight="1">
      <c r="A155" s="35"/>
      <c r="B155" s="36"/>
      <c r="C155" s="188" t="s">
        <v>197</v>
      </c>
      <c r="D155" s="188" t="s">
        <v>139</v>
      </c>
      <c r="E155" s="189" t="s">
        <v>4074</v>
      </c>
      <c r="F155" s="190" t="s">
        <v>4075</v>
      </c>
      <c r="G155" s="191" t="s">
        <v>224</v>
      </c>
      <c r="H155" s="192">
        <v>200</v>
      </c>
      <c r="I155" s="193"/>
      <c r="J155" s="194">
        <f>ROUND(I155*H155,2)</f>
        <v>0</v>
      </c>
      <c r="K155" s="190" t="s">
        <v>143</v>
      </c>
      <c r="L155" s="40"/>
      <c r="M155" s="195" t="s">
        <v>19</v>
      </c>
      <c r="N155" s="196" t="s">
        <v>46</v>
      </c>
      <c r="O155" s="65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9" t="s">
        <v>144</v>
      </c>
      <c r="AT155" s="199" t="s">
        <v>139</v>
      </c>
      <c r="AU155" s="199" t="s">
        <v>85</v>
      </c>
      <c r="AY155" s="18" t="s">
        <v>137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8" t="s">
        <v>83</v>
      </c>
      <c r="BK155" s="200">
        <f>ROUND(I155*H155,2)</f>
        <v>0</v>
      </c>
      <c r="BL155" s="18" t="s">
        <v>144</v>
      </c>
      <c r="BM155" s="199" t="s">
        <v>238</v>
      </c>
    </row>
    <row r="156" spans="1:47" s="2" customFormat="1" ht="39">
      <c r="A156" s="35"/>
      <c r="B156" s="36"/>
      <c r="C156" s="37"/>
      <c r="D156" s="203" t="s">
        <v>482</v>
      </c>
      <c r="E156" s="37"/>
      <c r="F156" s="249" t="s">
        <v>4076</v>
      </c>
      <c r="G156" s="37"/>
      <c r="H156" s="37"/>
      <c r="I156" s="109"/>
      <c r="J156" s="37"/>
      <c r="K156" s="37"/>
      <c r="L156" s="40"/>
      <c r="M156" s="250"/>
      <c r="N156" s="251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482</v>
      </c>
      <c r="AU156" s="18" t="s">
        <v>85</v>
      </c>
    </row>
    <row r="157" spans="1:65" s="2" customFormat="1" ht="21.75" customHeight="1">
      <c r="A157" s="35"/>
      <c r="B157" s="36"/>
      <c r="C157" s="188" t="s">
        <v>239</v>
      </c>
      <c r="D157" s="188" t="s">
        <v>139</v>
      </c>
      <c r="E157" s="189" t="s">
        <v>4077</v>
      </c>
      <c r="F157" s="190" t="s">
        <v>4078</v>
      </c>
      <c r="G157" s="191" t="s">
        <v>224</v>
      </c>
      <c r="H157" s="192">
        <v>135</v>
      </c>
      <c r="I157" s="193"/>
      <c r="J157" s="194">
        <f>ROUND(I157*H157,2)</f>
        <v>0</v>
      </c>
      <c r="K157" s="190" t="s">
        <v>143</v>
      </c>
      <c r="L157" s="40"/>
      <c r="M157" s="195" t="s">
        <v>19</v>
      </c>
      <c r="N157" s="196" t="s">
        <v>46</v>
      </c>
      <c r="O157" s="65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9" t="s">
        <v>144</v>
      </c>
      <c r="AT157" s="199" t="s">
        <v>139</v>
      </c>
      <c r="AU157" s="199" t="s">
        <v>85</v>
      </c>
      <c r="AY157" s="18" t="s">
        <v>137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8" t="s">
        <v>83</v>
      </c>
      <c r="BK157" s="200">
        <f>ROUND(I157*H157,2)</f>
        <v>0</v>
      </c>
      <c r="BL157" s="18" t="s">
        <v>144</v>
      </c>
      <c r="BM157" s="199" t="s">
        <v>242</v>
      </c>
    </row>
    <row r="158" spans="1:47" s="2" customFormat="1" ht="78">
      <c r="A158" s="35"/>
      <c r="B158" s="36"/>
      <c r="C158" s="37"/>
      <c r="D158" s="203" t="s">
        <v>482</v>
      </c>
      <c r="E158" s="37"/>
      <c r="F158" s="249" t="s">
        <v>4079</v>
      </c>
      <c r="G158" s="37"/>
      <c r="H158" s="37"/>
      <c r="I158" s="109"/>
      <c r="J158" s="37"/>
      <c r="K158" s="37"/>
      <c r="L158" s="40"/>
      <c r="M158" s="250"/>
      <c r="N158" s="251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482</v>
      </c>
      <c r="AU158" s="18" t="s">
        <v>85</v>
      </c>
    </row>
    <row r="159" spans="2:51" s="15" customFormat="1" ht="11.25">
      <c r="B159" s="224"/>
      <c r="C159" s="225"/>
      <c r="D159" s="203" t="s">
        <v>145</v>
      </c>
      <c r="E159" s="226" t="s">
        <v>19</v>
      </c>
      <c r="F159" s="227" t="s">
        <v>4080</v>
      </c>
      <c r="G159" s="225"/>
      <c r="H159" s="226" t="s">
        <v>19</v>
      </c>
      <c r="I159" s="228"/>
      <c r="J159" s="225"/>
      <c r="K159" s="225"/>
      <c r="L159" s="229"/>
      <c r="M159" s="230"/>
      <c r="N159" s="231"/>
      <c r="O159" s="231"/>
      <c r="P159" s="231"/>
      <c r="Q159" s="231"/>
      <c r="R159" s="231"/>
      <c r="S159" s="231"/>
      <c r="T159" s="232"/>
      <c r="AT159" s="233" t="s">
        <v>145</v>
      </c>
      <c r="AU159" s="233" t="s">
        <v>85</v>
      </c>
      <c r="AV159" s="15" t="s">
        <v>83</v>
      </c>
      <c r="AW159" s="15" t="s">
        <v>35</v>
      </c>
      <c r="AX159" s="15" t="s">
        <v>75</v>
      </c>
      <c r="AY159" s="233" t="s">
        <v>137</v>
      </c>
    </row>
    <row r="160" spans="2:51" s="13" customFormat="1" ht="11.25">
      <c r="B160" s="201"/>
      <c r="C160" s="202"/>
      <c r="D160" s="203" t="s">
        <v>145</v>
      </c>
      <c r="E160" s="204" t="s">
        <v>19</v>
      </c>
      <c r="F160" s="205" t="s">
        <v>4081</v>
      </c>
      <c r="G160" s="202"/>
      <c r="H160" s="206">
        <v>135</v>
      </c>
      <c r="I160" s="207"/>
      <c r="J160" s="202"/>
      <c r="K160" s="202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145</v>
      </c>
      <c r="AU160" s="212" t="s">
        <v>85</v>
      </c>
      <c r="AV160" s="13" t="s">
        <v>85</v>
      </c>
      <c r="AW160" s="13" t="s">
        <v>35</v>
      </c>
      <c r="AX160" s="13" t="s">
        <v>75</v>
      </c>
      <c r="AY160" s="212" t="s">
        <v>137</v>
      </c>
    </row>
    <row r="161" spans="2:51" s="14" customFormat="1" ht="11.25">
      <c r="B161" s="213"/>
      <c r="C161" s="214"/>
      <c r="D161" s="203" t="s">
        <v>145</v>
      </c>
      <c r="E161" s="215" t="s">
        <v>19</v>
      </c>
      <c r="F161" s="216" t="s">
        <v>147</v>
      </c>
      <c r="G161" s="214"/>
      <c r="H161" s="217">
        <v>135</v>
      </c>
      <c r="I161" s="218"/>
      <c r="J161" s="214"/>
      <c r="K161" s="214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145</v>
      </c>
      <c r="AU161" s="223" t="s">
        <v>85</v>
      </c>
      <c r="AV161" s="14" t="s">
        <v>144</v>
      </c>
      <c r="AW161" s="14" t="s">
        <v>35</v>
      </c>
      <c r="AX161" s="14" t="s">
        <v>83</v>
      </c>
      <c r="AY161" s="223" t="s">
        <v>137</v>
      </c>
    </row>
    <row r="162" spans="1:65" s="2" customFormat="1" ht="16.5" customHeight="1">
      <c r="A162" s="35"/>
      <c r="B162" s="36"/>
      <c r="C162" s="234" t="s">
        <v>201</v>
      </c>
      <c r="D162" s="234" t="s">
        <v>218</v>
      </c>
      <c r="E162" s="235" t="s">
        <v>4082</v>
      </c>
      <c r="F162" s="236" t="s">
        <v>4083</v>
      </c>
      <c r="G162" s="237" t="s">
        <v>216</v>
      </c>
      <c r="H162" s="238">
        <v>14.175</v>
      </c>
      <c r="I162" s="239"/>
      <c r="J162" s="240">
        <f>ROUND(I162*H162,2)</f>
        <v>0</v>
      </c>
      <c r="K162" s="236" t="s">
        <v>143</v>
      </c>
      <c r="L162" s="241"/>
      <c r="M162" s="242" t="s">
        <v>19</v>
      </c>
      <c r="N162" s="243" t="s">
        <v>46</v>
      </c>
      <c r="O162" s="65"/>
      <c r="P162" s="197">
        <f>O162*H162</f>
        <v>0</v>
      </c>
      <c r="Q162" s="197">
        <v>0</v>
      </c>
      <c r="R162" s="197">
        <f>Q162*H162</f>
        <v>0</v>
      </c>
      <c r="S162" s="197">
        <v>0</v>
      </c>
      <c r="T162" s="198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9" t="s">
        <v>158</v>
      </c>
      <c r="AT162" s="199" t="s">
        <v>218</v>
      </c>
      <c r="AU162" s="199" t="s">
        <v>85</v>
      </c>
      <c r="AY162" s="18" t="s">
        <v>137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8" t="s">
        <v>83</v>
      </c>
      <c r="BK162" s="200">
        <f>ROUND(I162*H162,2)</f>
        <v>0</v>
      </c>
      <c r="BL162" s="18" t="s">
        <v>144</v>
      </c>
      <c r="BM162" s="199" t="s">
        <v>245</v>
      </c>
    </row>
    <row r="163" spans="1:65" s="2" customFormat="1" ht="21.75" customHeight="1">
      <c r="A163" s="35"/>
      <c r="B163" s="36"/>
      <c r="C163" s="188" t="s">
        <v>246</v>
      </c>
      <c r="D163" s="188" t="s">
        <v>139</v>
      </c>
      <c r="E163" s="189" t="s">
        <v>4084</v>
      </c>
      <c r="F163" s="190" t="s">
        <v>4085</v>
      </c>
      <c r="G163" s="191" t="s">
        <v>224</v>
      </c>
      <c r="H163" s="192">
        <v>140</v>
      </c>
      <c r="I163" s="193"/>
      <c r="J163" s="194">
        <f>ROUND(I163*H163,2)</f>
        <v>0</v>
      </c>
      <c r="K163" s="190" t="s">
        <v>143</v>
      </c>
      <c r="L163" s="40"/>
      <c r="M163" s="195" t="s">
        <v>19</v>
      </c>
      <c r="N163" s="196" t="s">
        <v>46</v>
      </c>
      <c r="O163" s="65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9" t="s">
        <v>144</v>
      </c>
      <c r="AT163" s="199" t="s">
        <v>139</v>
      </c>
      <c r="AU163" s="199" t="s">
        <v>85</v>
      </c>
      <c r="AY163" s="18" t="s">
        <v>137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8" t="s">
        <v>83</v>
      </c>
      <c r="BK163" s="200">
        <f>ROUND(I163*H163,2)</f>
        <v>0</v>
      </c>
      <c r="BL163" s="18" t="s">
        <v>144</v>
      </c>
      <c r="BM163" s="199" t="s">
        <v>249</v>
      </c>
    </row>
    <row r="164" spans="1:47" s="2" customFormat="1" ht="58.5">
      <c r="A164" s="35"/>
      <c r="B164" s="36"/>
      <c r="C164" s="37"/>
      <c r="D164" s="203" t="s">
        <v>482</v>
      </c>
      <c r="E164" s="37"/>
      <c r="F164" s="249" t="s">
        <v>4086</v>
      </c>
      <c r="G164" s="37"/>
      <c r="H164" s="37"/>
      <c r="I164" s="109"/>
      <c r="J164" s="37"/>
      <c r="K164" s="37"/>
      <c r="L164" s="40"/>
      <c r="M164" s="250"/>
      <c r="N164" s="25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482</v>
      </c>
      <c r="AU164" s="18" t="s">
        <v>85</v>
      </c>
    </row>
    <row r="165" spans="2:51" s="15" customFormat="1" ht="11.25">
      <c r="B165" s="224"/>
      <c r="C165" s="225"/>
      <c r="D165" s="203" t="s">
        <v>145</v>
      </c>
      <c r="E165" s="226" t="s">
        <v>19</v>
      </c>
      <c r="F165" s="227" t="s">
        <v>4087</v>
      </c>
      <c r="G165" s="225"/>
      <c r="H165" s="226" t="s">
        <v>19</v>
      </c>
      <c r="I165" s="228"/>
      <c r="J165" s="225"/>
      <c r="K165" s="225"/>
      <c r="L165" s="229"/>
      <c r="M165" s="230"/>
      <c r="N165" s="231"/>
      <c r="O165" s="231"/>
      <c r="P165" s="231"/>
      <c r="Q165" s="231"/>
      <c r="R165" s="231"/>
      <c r="S165" s="231"/>
      <c r="T165" s="232"/>
      <c r="AT165" s="233" t="s">
        <v>145</v>
      </c>
      <c r="AU165" s="233" t="s">
        <v>85</v>
      </c>
      <c r="AV165" s="15" t="s">
        <v>83</v>
      </c>
      <c r="AW165" s="15" t="s">
        <v>35</v>
      </c>
      <c r="AX165" s="15" t="s">
        <v>75</v>
      </c>
      <c r="AY165" s="233" t="s">
        <v>137</v>
      </c>
    </row>
    <row r="166" spans="2:51" s="13" customFormat="1" ht="11.25">
      <c r="B166" s="201"/>
      <c r="C166" s="202"/>
      <c r="D166" s="203" t="s">
        <v>145</v>
      </c>
      <c r="E166" s="204" t="s">
        <v>19</v>
      </c>
      <c r="F166" s="205" t="s">
        <v>4088</v>
      </c>
      <c r="G166" s="202"/>
      <c r="H166" s="206">
        <v>140</v>
      </c>
      <c r="I166" s="207"/>
      <c r="J166" s="202"/>
      <c r="K166" s="202"/>
      <c r="L166" s="208"/>
      <c r="M166" s="209"/>
      <c r="N166" s="210"/>
      <c r="O166" s="210"/>
      <c r="P166" s="210"/>
      <c r="Q166" s="210"/>
      <c r="R166" s="210"/>
      <c r="S166" s="210"/>
      <c r="T166" s="211"/>
      <c r="AT166" s="212" t="s">
        <v>145</v>
      </c>
      <c r="AU166" s="212" t="s">
        <v>85</v>
      </c>
      <c r="AV166" s="13" t="s">
        <v>85</v>
      </c>
      <c r="AW166" s="13" t="s">
        <v>35</v>
      </c>
      <c r="AX166" s="13" t="s">
        <v>75</v>
      </c>
      <c r="AY166" s="212" t="s">
        <v>137</v>
      </c>
    </row>
    <row r="167" spans="2:51" s="14" customFormat="1" ht="11.25">
      <c r="B167" s="213"/>
      <c r="C167" s="214"/>
      <c r="D167" s="203" t="s">
        <v>145</v>
      </c>
      <c r="E167" s="215" t="s">
        <v>19</v>
      </c>
      <c r="F167" s="216" t="s">
        <v>147</v>
      </c>
      <c r="G167" s="214"/>
      <c r="H167" s="217">
        <v>140</v>
      </c>
      <c r="I167" s="218"/>
      <c r="J167" s="214"/>
      <c r="K167" s="214"/>
      <c r="L167" s="219"/>
      <c r="M167" s="220"/>
      <c r="N167" s="221"/>
      <c r="O167" s="221"/>
      <c r="P167" s="221"/>
      <c r="Q167" s="221"/>
      <c r="R167" s="221"/>
      <c r="S167" s="221"/>
      <c r="T167" s="222"/>
      <c r="AT167" s="223" t="s">
        <v>145</v>
      </c>
      <c r="AU167" s="223" t="s">
        <v>85</v>
      </c>
      <c r="AV167" s="14" t="s">
        <v>144</v>
      </c>
      <c r="AW167" s="14" t="s">
        <v>35</v>
      </c>
      <c r="AX167" s="14" t="s">
        <v>83</v>
      </c>
      <c r="AY167" s="223" t="s">
        <v>137</v>
      </c>
    </row>
    <row r="168" spans="1:65" s="2" customFormat="1" ht="16.5" customHeight="1">
      <c r="A168" s="35"/>
      <c r="B168" s="36"/>
      <c r="C168" s="234" t="s">
        <v>203</v>
      </c>
      <c r="D168" s="234" t="s">
        <v>218</v>
      </c>
      <c r="E168" s="235" t="s">
        <v>4089</v>
      </c>
      <c r="F168" s="236" t="s">
        <v>4090</v>
      </c>
      <c r="G168" s="237" t="s">
        <v>273</v>
      </c>
      <c r="H168" s="238">
        <v>137.7</v>
      </c>
      <c r="I168" s="239"/>
      <c r="J168" s="240">
        <f>ROUND(I168*H168,2)</f>
        <v>0</v>
      </c>
      <c r="K168" s="236" t="s">
        <v>143</v>
      </c>
      <c r="L168" s="241"/>
      <c r="M168" s="242" t="s">
        <v>19</v>
      </c>
      <c r="N168" s="243" t="s">
        <v>46</v>
      </c>
      <c r="O168" s="65"/>
      <c r="P168" s="197">
        <f>O168*H168</f>
        <v>0</v>
      </c>
      <c r="Q168" s="197">
        <v>0</v>
      </c>
      <c r="R168" s="197">
        <f>Q168*H168</f>
        <v>0</v>
      </c>
      <c r="S168" s="197">
        <v>0</v>
      </c>
      <c r="T168" s="198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9" t="s">
        <v>158</v>
      </c>
      <c r="AT168" s="199" t="s">
        <v>218</v>
      </c>
      <c r="AU168" s="199" t="s">
        <v>85</v>
      </c>
      <c r="AY168" s="18" t="s">
        <v>137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8" t="s">
        <v>83</v>
      </c>
      <c r="BK168" s="200">
        <f>ROUND(I168*H168,2)</f>
        <v>0</v>
      </c>
      <c r="BL168" s="18" t="s">
        <v>144</v>
      </c>
      <c r="BM168" s="199" t="s">
        <v>252</v>
      </c>
    </row>
    <row r="169" spans="2:51" s="13" customFormat="1" ht="11.25">
      <c r="B169" s="201"/>
      <c r="C169" s="202"/>
      <c r="D169" s="203" t="s">
        <v>145</v>
      </c>
      <c r="E169" s="204" t="s">
        <v>19</v>
      </c>
      <c r="F169" s="205" t="s">
        <v>4091</v>
      </c>
      <c r="G169" s="202"/>
      <c r="H169" s="206">
        <v>137.7</v>
      </c>
      <c r="I169" s="207"/>
      <c r="J169" s="202"/>
      <c r="K169" s="202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145</v>
      </c>
      <c r="AU169" s="212" t="s">
        <v>85</v>
      </c>
      <c r="AV169" s="13" t="s">
        <v>85</v>
      </c>
      <c r="AW169" s="13" t="s">
        <v>35</v>
      </c>
      <c r="AX169" s="13" t="s">
        <v>75</v>
      </c>
      <c r="AY169" s="212" t="s">
        <v>137</v>
      </c>
    </row>
    <row r="170" spans="2:51" s="14" customFormat="1" ht="11.25">
      <c r="B170" s="213"/>
      <c r="C170" s="214"/>
      <c r="D170" s="203" t="s">
        <v>145</v>
      </c>
      <c r="E170" s="215" t="s">
        <v>19</v>
      </c>
      <c r="F170" s="216" t="s">
        <v>147</v>
      </c>
      <c r="G170" s="214"/>
      <c r="H170" s="217">
        <v>137.7</v>
      </c>
      <c r="I170" s="218"/>
      <c r="J170" s="214"/>
      <c r="K170" s="214"/>
      <c r="L170" s="219"/>
      <c r="M170" s="220"/>
      <c r="N170" s="221"/>
      <c r="O170" s="221"/>
      <c r="P170" s="221"/>
      <c r="Q170" s="221"/>
      <c r="R170" s="221"/>
      <c r="S170" s="221"/>
      <c r="T170" s="222"/>
      <c r="AT170" s="223" t="s">
        <v>145</v>
      </c>
      <c r="AU170" s="223" t="s">
        <v>85</v>
      </c>
      <c r="AV170" s="14" t="s">
        <v>144</v>
      </c>
      <c r="AW170" s="14" t="s">
        <v>35</v>
      </c>
      <c r="AX170" s="14" t="s">
        <v>83</v>
      </c>
      <c r="AY170" s="223" t="s">
        <v>137</v>
      </c>
    </row>
    <row r="171" spans="1:65" s="2" customFormat="1" ht="16.5" customHeight="1">
      <c r="A171" s="35"/>
      <c r="B171" s="36"/>
      <c r="C171" s="234" t="s">
        <v>253</v>
      </c>
      <c r="D171" s="234" t="s">
        <v>218</v>
      </c>
      <c r="E171" s="235" t="s">
        <v>4092</v>
      </c>
      <c r="F171" s="236" t="s">
        <v>4093</v>
      </c>
      <c r="G171" s="237" t="s">
        <v>273</v>
      </c>
      <c r="H171" s="238">
        <v>5.1</v>
      </c>
      <c r="I171" s="239"/>
      <c r="J171" s="240">
        <f>ROUND(I171*H171,2)</f>
        <v>0</v>
      </c>
      <c r="K171" s="236" t="s">
        <v>143</v>
      </c>
      <c r="L171" s="241"/>
      <c r="M171" s="242" t="s">
        <v>19</v>
      </c>
      <c r="N171" s="243" t="s">
        <v>46</v>
      </c>
      <c r="O171" s="65"/>
      <c r="P171" s="197">
        <f>O171*H171</f>
        <v>0</v>
      </c>
      <c r="Q171" s="197">
        <v>0</v>
      </c>
      <c r="R171" s="197">
        <f>Q171*H171</f>
        <v>0</v>
      </c>
      <c r="S171" s="197">
        <v>0</v>
      </c>
      <c r="T171" s="198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9" t="s">
        <v>158</v>
      </c>
      <c r="AT171" s="199" t="s">
        <v>218</v>
      </c>
      <c r="AU171" s="199" t="s">
        <v>85</v>
      </c>
      <c r="AY171" s="18" t="s">
        <v>137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8" t="s">
        <v>83</v>
      </c>
      <c r="BK171" s="200">
        <f>ROUND(I171*H171,2)</f>
        <v>0</v>
      </c>
      <c r="BL171" s="18" t="s">
        <v>144</v>
      </c>
      <c r="BM171" s="199" t="s">
        <v>256</v>
      </c>
    </row>
    <row r="172" spans="2:51" s="13" customFormat="1" ht="11.25">
      <c r="B172" s="201"/>
      <c r="C172" s="202"/>
      <c r="D172" s="203" t="s">
        <v>145</v>
      </c>
      <c r="E172" s="204" t="s">
        <v>19</v>
      </c>
      <c r="F172" s="205" t="s">
        <v>4094</v>
      </c>
      <c r="G172" s="202"/>
      <c r="H172" s="206">
        <v>5.1</v>
      </c>
      <c r="I172" s="207"/>
      <c r="J172" s="202"/>
      <c r="K172" s="202"/>
      <c r="L172" s="208"/>
      <c r="M172" s="209"/>
      <c r="N172" s="210"/>
      <c r="O172" s="210"/>
      <c r="P172" s="210"/>
      <c r="Q172" s="210"/>
      <c r="R172" s="210"/>
      <c r="S172" s="210"/>
      <c r="T172" s="211"/>
      <c r="AT172" s="212" t="s">
        <v>145</v>
      </c>
      <c r="AU172" s="212" t="s">
        <v>85</v>
      </c>
      <c r="AV172" s="13" t="s">
        <v>85</v>
      </c>
      <c r="AW172" s="13" t="s">
        <v>35</v>
      </c>
      <c r="AX172" s="13" t="s">
        <v>75</v>
      </c>
      <c r="AY172" s="212" t="s">
        <v>137</v>
      </c>
    </row>
    <row r="173" spans="2:51" s="14" customFormat="1" ht="11.25">
      <c r="B173" s="213"/>
      <c r="C173" s="214"/>
      <c r="D173" s="203" t="s">
        <v>145</v>
      </c>
      <c r="E173" s="215" t="s">
        <v>19</v>
      </c>
      <c r="F173" s="216" t="s">
        <v>147</v>
      </c>
      <c r="G173" s="214"/>
      <c r="H173" s="217">
        <v>5.1</v>
      </c>
      <c r="I173" s="218"/>
      <c r="J173" s="214"/>
      <c r="K173" s="214"/>
      <c r="L173" s="219"/>
      <c r="M173" s="220"/>
      <c r="N173" s="221"/>
      <c r="O173" s="221"/>
      <c r="P173" s="221"/>
      <c r="Q173" s="221"/>
      <c r="R173" s="221"/>
      <c r="S173" s="221"/>
      <c r="T173" s="222"/>
      <c r="AT173" s="223" t="s">
        <v>145</v>
      </c>
      <c r="AU173" s="223" t="s">
        <v>85</v>
      </c>
      <c r="AV173" s="14" t="s">
        <v>144</v>
      </c>
      <c r="AW173" s="14" t="s">
        <v>35</v>
      </c>
      <c r="AX173" s="14" t="s">
        <v>83</v>
      </c>
      <c r="AY173" s="223" t="s">
        <v>137</v>
      </c>
    </row>
    <row r="174" spans="1:65" s="2" customFormat="1" ht="16.5" customHeight="1">
      <c r="A174" s="35"/>
      <c r="B174" s="36"/>
      <c r="C174" s="188" t="s">
        <v>205</v>
      </c>
      <c r="D174" s="188" t="s">
        <v>139</v>
      </c>
      <c r="E174" s="189" t="s">
        <v>4095</v>
      </c>
      <c r="F174" s="190" t="s">
        <v>4096</v>
      </c>
      <c r="G174" s="191" t="s">
        <v>142</v>
      </c>
      <c r="H174" s="192">
        <v>2.75</v>
      </c>
      <c r="I174" s="193"/>
      <c r="J174" s="194">
        <f>ROUND(I174*H174,2)</f>
        <v>0</v>
      </c>
      <c r="K174" s="190" t="s">
        <v>143</v>
      </c>
      <c r="L174" s="40"/>
      <c r="M174" s="195" t="s">
        <v>19</v>
      </c>
      <c r="N174" s="196" t="s">
        <v>46</v>
      </c>
      <c r="O174" s="65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9" t="s">
        <v>144</v>
      </c>
      <c r="AT174" s="199" t="s">
        <v>139</v>
      </c>
      <c r="AU174" s="199" t="s">
        <v>85</v>
      </c>
      <c r="AY174" s="18" t="s">
        <v>137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8" t="s">
        <v>83</v>
      </c>
      <c r="BK174" s="200">
        <f>ROUND(I174*H174,2)</f>
        <v>0</v>
      </c>
      <c r="BL174" s="18" t="s">
        <v>144</v>
      </c>
      <c r="BM174" s="199" t="s">
        <v>260</v>
      </c>
    </row>
    <row r="175" spans="2:51" s="13" customFormat="1" ht="11.25">
      <c r="B175" s="201"/>
      <c r="C175" s="202"/>
      <c r="D175" s="203" t="s">
        <v>145</v>
      </c>
      <c r="E175" s="204" t="s">
        <v>19</v>
      </c>
      <c r="F175" s="205" t="s">
        <v>4097</v>
      </c>
      <c r="G175" s="202"/>
      <c r="H175" s="206">
        <v>2.75</v>
      </c>
      <c r="I175" s="207"/>
      <c r="J175" s="202"/>
      <c r="K175" s="202"/>
      <c r="L175" s="208"/>
      <c r="M175" s="209"/>
      <c r="N175" s="210"/>
      <c r="O175" s="210"/>
      <c r="P175" s="210"/>
      <c r="Q175" s="210"/>
      <c r="R175" s="210"/>
      <c r="S175" s="210"/>
      <c r="T175" s="211"/>
      <c r="AT175" s="212" t="s">
        <v>145</v>
      </c>
      <c r="AU175" s="212" t="s">
        <v>85</v>
      </c>
      <c r="AV175" s="13" t="s">
        <v>85</v>
      </c>
      <c r="AW175" s="13" t="s">
        <v>35</v>
      </c>
      <c r="AX175" s="13" t="s">
        <v>75</v>
      </c>
      <c r="AY175" s="212" t="s">
        <v>137</v>
      </c>
    </row>
    <row r="176" spans="2:51" s="14" customFormat="1" ht="11.25">
      <c r="B176" s="213"/>
      <c r="C176" s="214"/>
      <c r="D176" s="203" t="s">
        <v>145</v>
      </c>
      <c r="E176" s="215" t="s">
        <v>19</v>
      </c>
      <c r="F176" s="216" t="s">
        <v>147</v>
      </c>
      <c r="G176" s="214"/>
      <c r="H176" s="217">
        <v>2.75</v>
      </c>
      <c r="I176" s="218"/>
      <c r="J176" s="214"/>
      <c r="K176" s="214"/>
      <c r="L176" s="219"/>
      <c r="M176" s="220"/>
      <c r="N176" s="221"/>
      <c r="O176" s="221"/>
      <c r="P176" s="221"/>
      <c r="Q176" s="221"/>
      <c r="R176" s="221"/>
      <c r="S176" s="221"/>
      <c r="T176" s="222"/>
      <c r="AT176" s="223" t="s">
        <v>145</v>
      </c>
      <c r="AU176" s="223" t="s">
        <v>85</v>
      </c>
      <c r="AV176" s="14" t="s">
        <v>144</v>
      </c>
      <c r="AW176" s="14" t="s">
        <v>35</v>
      </c>
      <c r="AX176" s="14" t="s">
        <v>83</v>
      </c>
      <c r="AY176" s="223" t="s">
        <v>137</v>
      </c>
    </row>
    <row r="177" spans="1:65" s="2" customFormat="1" ht="16.5" customHeight="1">
      <c r="A177" s="35"/>
      <c r="B177" s="36"/>
      <c r="C177" s="188" t="s">
        <v>261</v>
      </c>
      <c r="D177" s="188" t="s">
        <v>139</v>
      </c>
      <c r="E177" s="189" t="s">
        <v>4098</v>
      </c>
      <c r="F177" s="190" t="s">
        <v>4099</v>
      </c>
      <c r="G177" s="191" t="s">
        <v>216</v>
      </c>
      <c r="H177" s="192">
        <v>78</v>
      </c>
      <c r="I177" s="193"/>
      <c r="J177" s="194">
        <f>ROUND(I177*H177,2)</f>
        <v>0</v>
      </c>
      <c r="K177" s="190" t="s">
        <v>143</v>
      </c>
      <c r="L177" s="40"/>
      <c r="M177" s="195" t="s">
        <v>19</v>
      </c>
      <c r="N177" s="196" t="s">
        <v>46</v>
      </c>
      <c r="O177" s="65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9" t="s">
        <v>144</v>
      </c>
      <c r="AT177" s="199" t="s">
        <v>139</v>
      </c>
      <c r="AU177" s="199" t="s">
        <v>85</v>
      </c>
      <c r="AY177" s="18" t="s">
        <v>137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8" t="s">
        <v>83</v>
      </c>
      <c r="BK177" s="200">
        <f>ROUND(I177*H177,2)</f>
        <v>0</v>
      </c>
      <c r="BL177" s="18" t="s">
        <v>144</v>
      </c>
      <c r="BM177" s="199" t="s">
        <v>264</v>
      </c>
    </row>
    <row r="178" spans="2:51" s="13" customFormat="1" ht="11.25">
      <c r="B178" s="201"/>
      <c r="C178" s="202"/>
      <c r="D178" s="203" t="s">
        <v>145</v>
      </c>
      <c r="E178" s="204" t="s">
        <v>19</v>
      </c>
      <c r="F178" s="205" t="s">
        <v>4100</v>
      </c>
      <c r="G178" s="202"/>
      <c r="H178" s="206">
        <v>78</v>
      </c>
      <c r="I178" s="207"/>
      <c r="J178" s="202"/>
      <c r="K178" s="202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145</v>
      </c>
      <c r="AU178" s="212" t="s">
        <v>85</v>
      </c>
      <c r="AV178" s="13" t="s">
        <v>85</v>
      </c>
      <c r="AW178" s="13" t="s">
        <v>35</v>
      </c>
      <c r="AX178" s="13" t="s">
        <v>75</v>
      </c>
      <c r="AY178" s="212" t="s">
        <v>137</v>
      </c>
    </row>
    <row r="179" spans="2:51" s="14" customFormat="1" ht="11.25">
      <c r="B179" s="213"/>
      <c r="C179" s="214"/>
      <c r="D179" s="203" t="s">
        <v>145</v>
      </c>
      <c r="E179" s="215" t="s">
        <v>19</v>
      </c>
      <c r="F179" s="216" t="s">
        <v>147</v>
      </c>
      <c r="G179" s="214"/>
      <c r="H179" s="217">
        <v>78</v>
      </c>
      <c r="I179" s="218"/>
      <c r="J179" s="214"/>
      <c r="K179" s="214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145</v>
      </c>
      <c r="AU179" s="223" t="s">
        <v>85</v>
      </c>
      <c r="AV179" s="14" t="s">
        <v>144</v>
      </c>
      <c r="AW179" s="14" t="s">
        <v>35</v>
      </c>
      <c r="AX179" s="14" t="s">
        <v>83</v>
      </c>
      <c r="AY179" s="223" t="s">
        <v>137</v>
      </c>
    </row>
    <row r="180" spans="1:65" s="2" customFormat="1" ht="16.5" customHeight="1">
      <c r="A180" s="35"/>
      <c r="B180" s="36"/>
      <c r="C180" s="188" t="s">
        <v>207</v>
      </c>
      <c r="D180" s="188" t="s">
        <v>139</v>
      </c>
      <c r="E180" s="189" t="s">
        <v>4101</v>
      </c>
      <c r="F180" s="190" t="s">
        <v>4102</v>
      </c>
      <c r="G180" s="191" t="s">
        <v>216</v>
      </c>
      <c r="H180" s="192">
        <v>78</v>
      </c>
      <c r="I180" s="193"/>
      <c r="J180" s="194">
        <f>ROUND(I180*H180,2)</f>
        <v>0</v>
      </c>
      <c r="K180" s="190" t="s">
        <v>143</v>
      </c>
      <c r="L180" s="40"/>
      <c r="M180" s="195" t="s">
        <v>19</v>
      </c>
      <c r="N180" s="196" t="s">
        <v>46</v>
      </c>
      <c r="O180" s="65"/>
      <c r="P180" s="197">
        <f>O180*H180</f>
        <v>0</v>
      </c>
      <c r="Q180" s="197">
        <v>0</v>
      </c>
      <c r="R180" s="197">
        <f>Q180*H180</f>
        <v>0</v>
      </c>
      <c r="S180" s="197">
        <v>0</v>
      </c>
      <c r="T180" s="198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9" t="s">
        <v>144</v>
      </c>
      <c r="AT180" s="199" t="s">
        <v>139</v>
      </c>
      <c r="AU180" s="199" t="s">
        <v>85</v>
      </c>
      <c r="AY180" s="18" t="s">
        <v>137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8" t="s">
        <v>83</v>
      </c>
      <c r="BK180" s="200">
        <f>ROUND(I180*H180,2)</f>
        <v>0</v>
      </c>
      <c r="BL180" s="18" t="s">
        <v>144</v>
      </c>
      <c r="BM180" s="199" t="s">
        <v>268</v>
      </c>
    </row>
    <row r="181" spans="1:65" s="2" customFormat="1" ht="21.75" customHeight="1">
      <c r="A181" s="35"/>
      <c r="B181" s="36"/>
      <c r="C181" s="188" t="s">
        <v>270</v>
      </c>
      <c r="D181" s="188" t="s">
        <v>139</v>
      </c>
      <c r="E181" s="189" t="s">
        <v>4103</v>
      </c>
      <c r="F181" s="190" t="s">
        <v>4104</v>
      </c>
      <c r="G181" s="191" t="s">
        <v>224</v>
      </c>
      <c r="H181" s="192">
        <v>150</v>
      </c>
      <c r="I181" s="193"/>
      <c r="J181" s="194">
        <f>ROUND(I181*H181,2)</f>
        <v>0</v>
      </c>
      <c r="K181" s="190" t="s">
        <v>143</v>
      </c>
      <c r="L181" s="40"/>
      <c r="M181" s="195" t="s">
        <v>19</v>
      </c>
      <c r="N181" s="196" t="s">
        <v>46</v>
      </c>
      <c r="O181" s="65"/>
      <c r="P181" s="197">
        <f>O181*H181</f>
        <v>0</v>
      </c>
      <c r="Q181" s="197">
        <v>0</v>
      </c>
      <c r="R181" s="197">
        <f>Q181*H181</f>
        <v>0</v>
      </c>
      <c r="S181" s="197">
        <v>0</v>
      </c>
      <c r="T181" s="198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9" t="s">
        <v>144</v>
      </c>
      <c r="AT181" s="199" t="s">
        <v>139</v>
      </c>
      <c r="AU181" s="199" t="s">
        <v>85</v>
      </c>
      <c r="AY181" s="18" t="s">
        <v>137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8" t="s">
        <v>83</v>
      </c>
      <c r="BK181" s="200">
        <f>ROUND(I181*H181,2)</f>
        <v>0</v>
      </c>
      <c r="BL181" s="18" t="s">
        <v>144</v>
      </c>
      <c r="BM181" s="199" t="s">
        <v>274</v>
      </c>
    </row>
    <row r="182" spans="1:47" s="2" customFormat="1" ht="39">
      <c r="A182" s="35"/>
      <c r="B182" s="36"/>
      <c r="C182" s="37"/>
      <c r="D182" s="203" t="s">
        <v>482</v>
      </c>
      <c r="E182" s="37"/>
      <c r="F182" s="249" t="s">
        <v>4105</v>
      </c>
      <c r="G182" s="37"/>
      <c r="H182" s="37"/>
      <c r="I182" s="109"/>
      <c r="J182" s="37"/>
      <c r="K182" s="37"/>
      <c r="L182" s="40"/>
      <c r="M182" s="250"/>
      <c r="N182" s="251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482</v>
      </c>
      <c r="AU182" s="18" t="s">
        <v>85</v>
      </c>
    </row>
    <row r="183" spans="2:51" s="13" customFormat="1" ht="11.25">
      <c r="B183" s="201"/>
      <c r="C183" s="202"/>
      <c r="D183" s="203" t="s">
        <v>145</v>
      </c>
      <c r="E183" s="204" t="s">
        <v>19</v>
      </c>
      <c r="F183" s="205" t="s">
        <v>4106</v>
      </c>
      <c r="G183" s="202"/>
      <c r="H183" s="206">
        <v>150</v>
      </c>
      <c r="I183" s="207"/>
      <c r="J183" s="202"/>
      <c r="K183" s="202"/>
      <c r="L183" s="208"/>
      <c r="M183" s="209"/>
      <c r="N183" s="210"/>
      <c r="O183" s="210"/>
      <c r="P183" s="210"/>
      <c r="Q183" s="210"/>
      <c r="R183" s="210"/>
      <c r="S183" s="210"/>
      <c r="T183" s="211"/>
      <c r="AT183" s="212" t="s">
        <v>145</v>
      </c>
      <c r="AU183" s="212" t="s">
        <v>85</v>
      </c>
      <c r="AV183" s="13" t="s">
        <v>85</v>
      </c>
      <c r="AW183" s="13" t="s">
        <v>35</v>
      </c>
      <c r="AX183" s="13" t="s">
        <v>75</v>
      </c>
      <c r="AY183" s="212" t="s">
        <v>137</v>
      </c>
    </row>
    <row r="184" spans="2:51" s="14" customFormat="1" ht="11.25">
      <c r="B184" s="213"/>
      <c r="C184" s="214"/>
      <c r="D184" s="203" t="s">
        <v>145</v>
      </c>
      <c r="E184" s="215" t="s">
        <v>19</v>
      </c>
      <c r="F184" s="216" t="s">
        <v>147</v>
      </c>
      <c r="G184" s="214"/>
      <c r="H184" s="217">
        <v>150</v>
      </c>
      <c r="I184" s="218"/>
      <c r="J184" s="214"/>
      <c r="K184" s="214"/>
      <c r="L184" s="219"/>
      <c r="M184" s="220"/>
      <c r="N184" s="221"/>
      <c r="O184" s="221"/>
      <c r="P184" s="221"/>
      <c r="Q184" s="221"/>
      <c r="R184" s="221"/>
      <c r="S184" s="221"/>
      <c r="T184" s="222"/>
      <c r="AT184" s="223" t="s">
        <v>145</v>
      </c>
      <c r="AU184" s="223" t="s">
        <v>85</v>
      </c>
      <c r="AV184" s="14" t="s">
        <v>144</v>
      </c>
      <c r="AW184" s="14" t="s">
        <v>35</v>
      </c>
      <c r="AX184" s="14" t="s">
        <v>83</v>
      </c>
      <c r="AY184" s="223" t="s">
        <v>137</v>
      </c>
    </row>
    <row r="185" spans="1:65" s="2" customFormat="1" ht="16.5" customHeight="1">
      <c r="A185" s="35"/>
      <c r="B185" s="36"/>
      <c r="C185" s="234" t="s">
        <v>209</v>
      </c>
      <c r="D185" s="234" t="s">
        <v>218</v>
      </c>
      <c r="E185" s="235" t="s">
        <v>4107</v>
      </c>
      <c r="F185" s="236" t="s">
        <v>4108</v>
      </c>
      <c r="G185" s="237" t="s">
        <v>273</v>
      </c>
      <c r="H185" s="238">
        <v>303</v>
      </c>
      <c r="I185" s="239"/>
      <c r="J185" s="240">
        <f>ROUND(I185*H185,2)</f>
        <v>0</v>
      </c>
      <c r="K185" s="236" t="s">
        <v>143</v>
      </c>
      <c r="L185" s="241"/>
      <c r="M185" s="242" t="s">
        <v>19</v>
      </c>
      <c r="N185" s="243" t="s">
        <v>46</v>
      </c>
      <c r="O185" s="65"/>
      <c r="P185" s="197">
        <f>O185*H185</f>
        <v>0</v>
      </c>
      <c r="Q185" s="197">
        <v>0</v>
      </c>
      <c r="R185" s="197">
        <f>Q185*H185</f>
        <v>0</v>
      </c>
      <c r="S185" s="197">
        <v>0</v>
      </c>
      <c r="T185" s="198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9" t="s">
        <v>158</v>
      </c>
      <c r="AT185" s="199" t="s">
        <v>218</v>
      </c>
      <c r="AU185" s="199" t="s">
        <v>85</v>
      </c>
      <c r="AY185" s="18" t="s">
        <v>137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8" t="s">
        <v>83</v>
      </c>
      <c r="BK185" s="200">
        <f>ROUND(I185*H185,2)</f>
        <v>0</v>
      </c>
      <c r="BL185" s="18" t="s">
        <v>144</v>
      </c>
      <c r="BM185" s="199" t="s">
        <v>277</v>
      </c>
    </row>
    <row r="186" spans="2:51" s="13" customFormat="1" ht="11.25">
      <c r="B186" s="201"/>
      <c r="C186" s="202"/>
      <c r="D186" s="203" t="s">
        <v>145</v>
      </c>
      <c r="E186" s="204" t="s">
        <v>19</v>
      </c>
      <c r="F186" s="205" t="s">
        <v>4109</v>
      </c>
      <c r="G186" s="202"/>
      <c r="H186" s="206">
        <v>303</v>
      </c>
      <c r="I186" s="207"/>
      <c r="J186" s="202"/>
      <c r="K186" s="202"/>
      <c r="L186" s="208"/>
      <c r="M186" s="209"/>
      <c r="N186" s="210"/>
      <c r="O186" s="210"/>
      <c r="P186" s="210"/>
      <c r="Q186" s="210"/>
      <c r="R186" s="210"/>
      <c r="S186" s="210"/>
      <c r="T186" s="211"/>
      <c r="AT186" s="212" t="s">
        <v>145</v>
      </c>
      <c r="AU186" s="212" t="s">
        <v>85</v>
      </c>
      <c r="AV186" s="13" t="s">
        <v>85</v>
      </c>
      <c r="AW186" s="13" t="s">
        <v>35</v>
      </c>
      <c r="AX186" s="13" t="s">
        <v>75</v>
      </c>
      <c r="AY186" s="212" t="s">
        <v>137</v>
      </c>
    </row>
    <row r="187" spans="2:51" s="14" customFormat="1" ht="11.25">
      <c r="B187" s="213"/>
      <c r="C187" s="214"/>
      <c r="D187" s="203" t="s">
        <v>145</v>
      </c>
      <c r="E187" s="215" t="s">
        <v>19</v>
      </c>
      <c r="F187" s="216" t="s">
        <v>147</v>
      </c>
      <c r="G187" s="214"/>
      <c r="H187" s="217">
        <v>303</v>
      </c>
      <c r="I187" s="218"/>
      <c r="J187" s="214"/>
      <c r="K187" s="214"/>
      <c r="L187" s="219"/>
      <c r="M187" s="220"/>
      <c r="N187" s="221"/>
      <c r="O187" s="221"/>
      <c r="P187" s="221"/>
      <c r="Q187" s="221"/>
      <c r="R187" s="221"/>
      <c r="S187" s="221"/>
      <c r="T187" s="222"/>
      <c r="AT187" s="223" t="s">
        <v>145</v>
      </c>
      <c r="AU187" s="223" t="s">
        <v>85</v>
      </c>
      <c r="AV187" s="14" t="s">
        <v>144</v>
      </c>
      <c r="AW187" s="14" t="s">
        <v>35</v>
      </c>
      <c r="AX187" s="14" t="s">
        <v>83</v>
      </c>
      <c r="AY187" s="223" t="s">
        <v>137</v>
      </c>
    </row>
    <row r="188" spans="1:65" s="2" customFormat="1" ht="16.5" customHeight="1">
      <c r="A188" s="35"/>
      <c r="B188" s="36"/>
      <c r="C188" s="188" t="s">
        <v>278</v>
      </c>
      <c r="D188" s="188" t="s">
        <v>139</v>
      </c>
      <c r="E188" s="189" t="s">
        <v>4095</v>
      </c>
      <c r="F188" s="190" t="s">
        <v>4096</v>
      </c>
      <c r="G188" s="191" t="s">
        <v>142</v>
      </c>
      <c r="H188" s="192">
        <v>1.5</v>
      </c>
      <c r="I188" s="193"/>
      <c r="J188" s="194">
        <f>ROUND(I188*H188,2)</f>
        <v>0</v>
      </c>
      <c r="K188" s="190" t="s">
        <v>143</v>
      </c>
      <c r="L188" s="40"/>
      <c r="M188" s="195" t="s">
        <v>19</v>
      </c>
      <c r="N188" s="196" t="s">
        <v>46</v>
      </c>
      <c r="O188" s="65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9" t="s">
        <v>144</v>
      </c>
      <c r="AT188" s="199" t="s">
        <v>139</v>
      </c>
      <c r="AU188" s="199" t="s">
        <v>85</v>
      </c>
      <c r="AY188" s="18" t="s">
        <v>137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8" t="s">
        <v>83</v>
      </c>
      <c r="BK188" s="200">
        <f>ROUND(I188*H188,2)</f>
        <v>0</v>
      </c>
      <c r="BL188" s="18" t="s">
        <v>144</v>
      </c>
      <c r="BM188" s="199" t="s">
        <v>281</v>
      </c>
    </row>
    <row r="189" spans="2:51" s="13" customFormat="1" ht="11.25">
      <c r="B189" s="201"/>
      <c r="C189" s="202"/>
      <c r="D189" s="203" t="s">
        <v>145</v>
      </c>
      <c r="E189" s="204" t="s">
        <v>19</v>
      </c>
      <c r="F189" s="205" t="s">
        <v>4110</v>
      </c>
      <c r="G189" s="202"/>
      <c r="H189" s="206">
        <v>1.5</v>
      </c>
      <c r="I189" s="207"/>
      <c r="J189" s="202"/>
      <c r="K189" s="202"/>
      <c r="L189" s="208"/>
      <c r="M189" s="209"/>
      <c r="N189" s="210"/>
      <c r="O189" s="210"/>
      <c r="P189" s="210"/>
      <c r="Q189" s="210"/>
      <c r="R189" s="210"/>
      <c r="S189" s="210"/>
      <c r="T189" s="211"/>
      <c r="AT189" s="212" t="s">
        <v>145</v>
      </c>
      <c r="AU189" s="212" t="s">
        <v>85</v>
      </c>
      <c r="AV189" s="13" t="s">
        <v>85</v>
      </c>
      <c r="AW189" s="13" t="s">
        <v>35</v>
      </c>
      <c r="AX189" s="13" t="s">
        <v>75</v>
      </c>
      <c r="AY189" s="212" t="s">
        <v>137</v>
      </c>
    </row>
    <row r="190" spans="2:51" s="14" customFormat="1" ht="11.25">
      <c r="B190" s="213"/>
      <c r="C190" s="214"/>
      <c r="D190" s="203" t="s">
        <v>145</v>
      </c>
      <c r="E190" s="215" t="s">
        <v>19</v>
      </c>
      <c r="F190" s="216" t="s">
        <v>147</v>
      </c>
      <c r="G190" s="214"/>
      <c r="H190" s="217">
        <v>1.5</v>
      </c>
      <c r="I190" s="218"/>
      <c r="J190" s="214"/>
      <c r="K190" s="214"/>
      <c r="L190" s="219"/>
      <c r="M190" s="220"/>
      <c r="N190" s="221"/>
      <c r="O190" s="221"/>
      <c r="P190" s="221"/>
      <c r="Q190" s="221"/>
      <c r="R190" s="221"/>
      <c r="S190" s="221"/>
      <c r="T190" s="222"/>
      <c r="AT190" s="223" t="s">
        <v>145</v>
      </c>
      <c r="AU190" s="223" t="s">
        <v>85</v>
      </c>
      <c r="AV190" s="14" t="s">
        <v>144</v>
      </c>
      <c r="AW190" s="14" t="s">
        <v>35</v>
      </c>
      <c r="AX190" s="14" t="s">
        <v>83</v>
      </c>
      <c r="AY190" s="223" t="s">
        <v>137</v>
      </c>
    </row>
    <row r="191" spans="2:63" s="12" customFormat="1" ht="22.9" customHeight="1">
      <c r="B191" s="172"/>
      <c r="C191" s="173"/>
      <c r="D191" s="174" t="s">
        <v>74</v>
      </c>
      <c r="E191" s="186" t="s">
        <v>181</v>
      </c>
      <c r="F191" s="186" t="s">
        <v>308</v>
      </c>
      <c r="G191" s="173"/>
      <c r="H191" s="173"/>
      <c r="I191" s="176"/>
      <c r="J191" s="187">
        <f>BK191</f>
        <v>0</v>
      </c>
      <c r="K191" s="173"/>
      <c r="L191" s="178"/>
      <c r="M191" s="179"/>
      <c r="N191" s="180"/>
      <c r="O191" s="180"/>
      <c r="P191" s="181">
        <f>SUM(P192:P195)</f>
        <v>0</v>
      </c>
      <c r="Q191" s="180"/>
      <c r="R191" s="181">
        <f>SUM(R192:R195)</f>
        <v>0</v>
      </c>
      <c r="S191" s="180"/>
      <c r="T191" s="182">
        <f>SUM(T192:T195)</f>
        <v>0</v>
      </c>
      <c r="AR191" s="183" t="s">
        <v>83</v>
      </c>
      <c r="AT191" s="184" t="s">
        <v>74</v>
      </c>
      <c r="AU191" s="184" t="s">
        <v>83</v>
      </c>
      <c r="AY191" s="183" t="s">
        <v>137</v>
      </c>
      <c r="BK191" s="185">
        <f>SUM(BK192:BK195)</f>
        <v>0</v>
      </c>
    </row>
    <row r="192" spans="1:65" s="2" customFormat="1" ht="21.75" customHeight="1">
      <c r="A192" s="35"/>
      <c r="B192" s="36"/>
      <c r="C192" s="188" t="s">
        <v>210</v>
      </c>
      <c r="D192" s="188" t="s">
        <v>139</v>
      </c>
      <c r="E192" s="189" t="s">
        <v>4111</v>
      </c>
      <c r="F192" s="190" t="s">
        <v>4112</v>
      </c>
      <c r="G192" s="191" t="s">
        <v>224</v>
      </c>
      <c r="H192" s="192">
        <v>10</v>
      </c>
      <c r="I192" s="193"/>
      <c r="J192" s="194">
        <f>ROUND(I192*H192,2)</f>
        <v>0</v>
      </c>
      <c r="K192" s="190" t="s">
        <v>143</v>
      </c>
      <c r="L192" s="40"/>
      <c r="M192" s="195" t="s">
        <v>19</v>
      </c>
      <c r="N192" s="196" t="s">
        <v>46</v>
      </c>
      <c r="O192" s="65"/>
      <c r="P192" s="197">
        <f>O192*H192</f>
        <v>0</v>
      </c>
      <c r="Q192" s="197">
        <v>0</v>
      </c>
      <c r="R192" s="197">
        <f>Q192*H192</f>
        <v>0</v>
      </c>
      <c r="S192" s="197">
        <v>0</v>
      </c>
      <c r="T192" s="198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9" t="s">
        <v>144</v>
      </c>
      <c r="AT192" s="199" t="s">
        <v>139</v>
      </c>
      <c r="AU192" s="199" t="s">
        <v>85</v>
      </c>
      <c r="AY192" s="18" t="s">
        <v>137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8" t="s">
        <v>83</v>
      </c>
      <c r="BK192" s="200">
        <f>ROUND(I192*H192,2)</f>
        <v>0</v>
      </c>
      <c r="BL192" s="18" t="s">
        <v>144</v>
      </c>
      <c r="BM192" s="199" t="s">
        <v>284</v>
      </c>
    </row>
    <row r="193" spans="1:47" s="2" customFormat="1" ht="19.5">
      <c r="A193" s="35"/>
      <c r="B193" s="36"/>
      <c r="C193" s="37"/>
      <c r="D193" s="203" t="s">
        <v>482</v>
      </c>
      <c r="E193" s="37"/>
      <c r="F193" s="249" t="s">
        <v>4113</v>
      </c>
      <c r="G193" s="37"/>
      <c r="H193" s="37"/>
      <c r="I193" s="109"/>
      <c r="J193" s="37"/>
      <c r="K193" s="37"/>
      <c r="L193" s="40"/>
      <c r="M193" s="250"/>
      <c r="N193" s="251"/>
      <c r="O193" s="65"/>
      <c r="P193" s="65"/>
      <c r="Q193" s="65"/>
      <c r="R193" s="65"/>
      <c r="S193" s="65"/>
      <c r="T193" s="6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482</v>
      </c>
      <c r="AU193" s="18" t="s">
        <v>85</v>
      </c>
    </row>
    <row r="194" spans="1:65" s="2" customFormat="1" ht="16.5" customHeight="1">
      <c r="A194" s="35"/>
      <c r="B194" s="36"/>
      <c r="C194" s="188" t="s">
        <v>286</v>
      </c>
      <c r="D194" s="188" t="s">
        <v>139</v>
      </c>
      <c r="E194" s="189" t="s">
        <v>4114</v>
      </c>
      <c r="F194" s="190" t="s">
        <v>4115</v>
      </c>
      <c r="G194" s="191" t="s">
        <v>224</v>
      </c>
      <c r="H194" s="192">
        <v>10</v>
      </c>
      <c r="I194" s="193"/>
      <c r="J194" s="194">
        <f>ROUND(I194*H194,2)</f>
        <v>0</v>
      </c>
      <c r="K194" s="190" t="s">
        <v>143</v>
      </c>
      <c r="L194" s="40"/>
      <c r="M194" s="195" t="s">
        <v>19</v>
      </c>
      <c r="N194" s="196" t="s">
        <v>46</v>
      </c>
      <c r="O194" s="65"/>
      <c r="P194" s="197">
        <f>O194*H194</f>
        <v>0</v>
      </c>
      <c r="Q194" s="197">
        <v>0</v>
      </c>
      <c r="R194" s="197">
        <f>Q194*H194</f>
        <v>0</v>
      </c>
      <c r="S194" s="197">
        <v>0</v>
      </c>
      <c r="T194" s="198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9" t="s">
        <v>144</v>
      </c>
      <c r="AT194" s="199" t="s">
        <v>139</v>
      </c>
      <c r="AU194" s="199" t="s">
        <v>85</v>
      </c>
      <c r="AY194" s="18" t="s">
        <v>137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8" t="s">
        <v>83</v>
      </c>
      <c r="BK194" s="200">
        <f>ROUND(I194*H194,2)</f>
        <v>0</v>
      </c>
      <c r="BL194" s="18" t="s">
        <v>144</v>
      </c>
      <c r="BM194" s="199" t="s">
        <v>289</v>
      </c>
    </row>
    <row r="195" spans="1:47" s="2" customFormat="1" ht="19.5">
      <c r="A195" s="35"/>
      <c r="B195" s="36"/>
      <c r="C195" s="37"/>
      <c r="D195" s="203" t="s">
        <v>482</v>
      </c>
      <c r="E195" s="37"/>
      <c r="F195" s="249" t="s">
        <v>4116</v>
      </c>
      <c r="G195" s="37"/>
      <c r="H195" s="37"/>
      <c r="I195" s="109"/>
      <c r="J195" s="37"/>
      <c r="K195" s="37"/>
      <c r="L195" s="40"/>
      <c r="M195" s="250"/>
      <c r="N195" s="251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482</v>
      </c>
      <c r="AU195" s="18" t="s">
        <v>85</v>
      </c>
    </row>
    <row r="196" spans="2:63" s="12" customFormat="1" ht="22.9" customHeight="1">
      <c r="B196" s="172"/>
      <c r="C196" s="173"/>
      <c r="D196" s="174" t="s">
        <v>74</v>
      </c>
      <c r="E196" s="186" t="s">
        <v>531</v>
      </c>
      <c r="F196" s="186" t="s">
        <v>4117</v>
      </c>
      <c r="G196" s="173"/>
      <c r="H196" s="173"/>
      <c r="I196" s="176"/>
      <c r="J196" s="187">
        <f>BK196</f>
        <v>0</v>
      </c>
      <c r="K196" s="173"/>
      <c r="L196" s="178"/>
      <c r="M196" s="179"/>
      <c r="N196" s="180"/>
      <c r="O196" s="180"/>
      <c r="P196" s="181">
        <f>SUM(P197:P233)</f>
        <v>0</v>
      </c>
      <c r="Q196" s="180"/>
      <c r="R196" s="181">
        <f>SUM(R197:R233)</f>
        <v>0</v>
      </c>
      <c r="S196" s="180"/>
      <c r="T196" s="182">
        <f>SUM(T197:T233)</f>
        <v>0</v>
      </c>
      <c r="AR196" s="183" t="s">
        <v>83</v>
      </c>
      <c r="AT196" s="184" t="s">
        <v>74</v>
      </c>
      <c r="AU196" s="184" t="s">
        <v>83</v>
      </c>
      <c r="AY196" s="183" t="s">
        <v>137</v>
      </c>
      <c r="BK196" s="185">
        <f>SUM(BK197:BK233)</f>
        <v>0</v>
      </c>
    </row>
    <row r="197" spans="1:65" s="2" customFormat="1" ht="21.75" customHeight="1">
      <c r="A197" s="35"/>
      <c r="B197" s="36"/>
      <c r="C197" s="188" t="s">
        <v>217</v>
      </c>
      <c r="D197" s="188" t="s">
        <v>139</v>
      </c>
      <c r="E197" s="189" t="s">
        <v>396</v>
      </c>
      <c r="F197" s="190" t="s">
        <v>397</v>
      </c>
      <c r="G197" s="191" t="s">
        <v>142</v>
      </c>
      <c r="H197" s="192">
        <v>1.009</v>
      </c>
      <c r="I197" s="193"/>
      <c r="J197" s="194">
        <f>ROUND(I197*H197,2)</f>
        <v>0</v>
      </c>
      <c r="K197" s="190" t="s">
        <v>143</v>
      </c>
      <c r="L197" s="40"/>
      <c r="M197" s="195" t="s">
        <v>19</v>
      </c>
      <c r="N197" s="196" t="s">
        <v>46</v>
      </c>
      <c r="O197" s="65"/>
      <c r="P197" s="197">
        <f>O197*H197</f>
        <v>0</v>
      </c>
      <c r="Q197" s="197">
        <v>0</v>
      </c>
      <c r="R197" s="197">
        <f>Q197*H197</f>
        <v>0</v>
      </c>
      <c r="S197" s="197">
        <v>0</v>
      </c>
      <c r="T197" s="198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9" t="s">
        <v>144</v>
      </c>
      <c r="AT197" s="199" t="s">
        <v>139</v>
      </c>
      <c r="AU197" s="199" t="s">
        <v>85</v>
      </c>
      <c r="AY197" s="18" t="s">
        <v>137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8" t="s">
        <v>83</v>
      </c>
      <c r="BK197" s="200">
        <f>ROUND(I197*H197,2)</f>
        <v>0</v>
      </c>
      <c r="BL197" s="18" t="s">
        <v>144</v>
      </c>
      <c r="BM197" s="199" t="s">
        <v>292</v>
      </c>
    </row>
    <row r="198" spans="2:51" s="15" customFormat="1" ht="11.25">
      <c r="B198" s="224"/>
      <c r="C198" s="225"/>
      <c r="D198" s="203" t="s">
        <v>145</v>
      </c>
      <c r="E198" s="226" t="s">
        <v>19</v>
      </c>
      <c r="F198" s="227" t="s">
        <v>4118</v>
      </c>
      <c r="G198" s="225"/>
      <c r="H198" s="226" t="s">
        <v>19</v>
      </c>
      <c r="I198" s="228"/>
      <c r="J198" s="225"/>
      <c r="K198" s="225"/>
      <c r="L198" s="229"/>
      <c r="M198" s="230"/>
      <c r="N198" s="231"/>
      <c r="O198" s="231"/>
      <c r="P198" s="231"/>
      <c r="Q198" s="231"/>
      <c r="R198" s="231"/>
      <c r="S198" s="231"/>
      <c r="T198" s="232"/>
      <c r="AT198" s="233" t="s">
        <v>145</v>
      </c>
      <c r="AU198" s="233" t="s">
        <v>85</v>
      </c>
      <c r="AV198" s="15" t="s">
        <v>83</v>
      </c>
      <c r="AW198" s="15" t="s">
        <v>35</v>
      </c>
      <c r="AX198" s="15" t="s">
        <v>75</v>
      </c>
      <c r="AY198" s="233" t="s">
        <v>137</v>
      </c>
    </row>
    <row r="199" spans="2:51" s="13" customFormat="1" ht="11.25">
      <c r="B199" s="201"/>
      <c r="C199" s="202"/>
      <c r="D199" s="203" t="s">
        <v>145</v>
      </c>
      <c r="E199" s="204" t="s">
        <v>19</v>
      </c>
      <c r="F199" s="205" t="s">
        <v>4119</v>
      </c>
      <c r="G199" s="202"/>
      <c r="H199" s="206">
        <v>1.009</v>
      </c>
      <c r="I199" s="207"/>
      <c r="J199" s="202"/>
      <c r="K199" s="202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145</v>
      </c>
      <c r="AU199" s="212" t="s">
        <v>85</v>
      </c>
      <c r="AV199" s="13" t="s">
        <v>85</v>
      </c>
      <c r="AW199" s="13" t="s">
        <v>35</v>
      </c>
      <c r="AX199" s="13" t="s">
        <v>75</v>
      </c>
      <c r="AY199" s="212" t="s">
        <v>137</v>
      </c>
    </row>
    <row r="200" spans="2:51" s="14" customFormat="1" ht="11.25">
      <c r="B200" s="213"/>
      <c r="C200" s="214"/>
      <c r="D200" s="203" t="s">
        <v>145</v>
      </c>
      <c r="E200" s="215" t="s">
        <v>19</v>
      </c>
      <c r="F200" s="216" t="s">
        <v>147</v>
      </c>
      <c r="G200" s="214"/>
      <c r="H200" s="217">
        <v>1.009</v>
      </c>
      <c r="I200" s="218"/>
      <c r="J200" s="214"/>
      <c r="K200" s="214"/>
      <c r="L200" s="219"/>
      <c r="M200" s="220"/>
      <c r="N200" s="221"/>
      <c r="O200" s="221"/>
      <c r="P200" s="221"/>
      <c r="Q200" s="221"/>
      <c r="R200" s="221"/>
      <c r="S200" s="221"/>
      <c r="T200" s="222"/>
      <c r="AT200" s="223" t="s">
        <v>145</v>
      </c>
      <c r="AU200" s="223" t="s">
        <v>85</v>
      </c>
      <c r="AV200" s="14" t="s">
        <v>144</v>
      </c>
      <c r="AW200" s="14" t="s">
        <v>35</v>
      </c>
      <c r="AX200" s="14" t="s">
        <v>83</v>
      </c>
      <c r="AY200" s="223" t="s">
        <v>137</v>
      </c>
    </row>
    <row r="201" spans="1:65" s="2" customFormat="1" ht="21.75" customHeight="1">
      <c r="A201" s="35"/>
      <c r="B201" s="36"/>
      <c r="C201" s="188" t="s">
        <v>294</v>
      </c>
      <c r="D201" s="188" t="s">
        <v>139</v>
      </c>
      <c r="E201" s="189" t="s">
        <v>4120</v>
      </c>
      <c r="F201" s="190" t="s">
        <v>4121</v>
      </c>
      <c r="G201" s="191" t="s">
        <v>142</v>
      </c>
      <c r="H201" s="192">
        <v>0.505</v>
      </c>
      <c r="I201" s="193"/>
      <c r="J201" s="194">
        <f>ROUND(I201*H201,2)</f>
        <v>0</v>
      </c>
      <c r="K201" s="190" t="s">
        <v>143</v>
      </c>
      <c r="L201" s="40"/>
      <c r="M201" s="195" t="s">
        <v>19</v>
      </c>
      <c r="N201" s="196" t="s">
        <v>46</v>
      </c>
      <c r="O201" s="65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9" t="s">
        <v>144</v>
      </c>
      <c r="AT201" s="199" t="s">
        <v>139</v>
      </c>
      <c r="AU201" s="199" t="s">
        <v>85</v>
      </c>
      <c r="AY201" s="18" t="s">
        <v>137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8" t="s">
        <v>83</v>
      </c>
      <c r="BK201" s="200">
        <f>ROUND(I201*H201,2)</f>
        <v>0</v>
      </c>
      <c r="BL201" s="18" t="s">
        <v>144</v>
      </c>
      <c r="BM201" s="199" t="s">
        <v>297</v>
      </c>
    </row>
    <row r="202" spans="2:51" s="13" customFormat="1" ht="11.25">
      <c r="B202" s="201"/>
      <c r="C202" s="202"/>
      <c r="D202" s="203" t="s">
        <v>145</v>
      </c>
      <c r="E202" s="204" t="s">
        <v>19</v>
      </c>
      <c r="F202" s="205" t="s">
        <v>4122</v>
      </c>
      <c r="G202" s="202"/>
      <c r="H202" s="206">
        <v>0.505</v>
      </c>
      <c r="I202" s="207"/>
      <c r="J202" s="202"/>
      <c r="K202" s="202"/>
      <c r="L202" s="208"/>
      <c r="M202" s="209"/>
      <c r="N202" s="210"/>
      <c r="O202" s="210"/>
      <c r="P202" s="210"/>
      <c r="Q202" s="210"/>
      <c r="R202" s="210"/>
      <c r="S202" s="210"/>
      <c r="T202" s="211"/>
      <c r="AT202" s="212" t="s">
        <v>145</v>
      </c>
      <c r="AU202" s="212" t="s">
        <v>85</v>
      </c>
      <c r="AV202" s="13" t="s">
        <v>85</v>
      </c>
      <c r="AW202" s="13" t="s">
        <v>35</v>
      </c>
      <c r="AX202" s="13" t="s">
        <v>75</v>
      </c>
      <c r="AY202" s="212" t="s">
        <v>137</v>
      </c>
    </row>
    <row r="203" spans="2:51" s="14" customFormat="1" ht="11.25">
      <c r="B203" s="213"/>
      <c r="C203" s="214"/>
      <c r="D203" s="203" t="s">
        <v>145</v>
      </c>
      <c r="E203" s="215" t="s">
        <v>19</v>
      </c>
      <c r="F203" s="216" t="s">
        <v>147</v>
      </c>
      <c r="G203" s="214"/>
      <c r="H203" s="217">
        <v>0.505</v>
      </c>
      <c r="I203" s="218"/>
      <c r="J203" s="214"/>
      <c r="K203" s="214"/>
      <c r="L203" s="219"/>
      <c r="M203" s="220"/>
      <c r="N203" s="221"/>
      <c r="O203" s="221"/>
      <c r="P203" s="221"/>
      <c r="Q203" s="221"/>
      <c r="R203" s="221"/>
      <c r="S203" s="221"/>
      <c r="T203" s="222"/>
      <c r="AT203" s="223" t="s">
        <v>145</v>
      </c>
      <c r="AU203" s="223" t="s">
        <v>85</v>
      </c>
      <c r="AV203" s="14" t="s">
        <v>144</v>
      </c>
      <c r="AW203" s="14" t="s">
        <v>35</v>
      </c>
      <c r="AX203" s="14" t="s">
        <v>83</v>
      </c>
      <c r="AY203" s="223" t="s">
        <v>137</v>
      </c>
    </row>
    <row r="204" spans="1:65" s="2" customFormat="1" ht="21.75" customHeight="1">
      <c r="A204" s="35"/>
      <c r="B204" s="36"/>
      <c r="C204" s="188" t="s">
        <v>221</v>
      </c>
      <c r="D204" s="188" t="s">
        <v>139</v>
      </c>
      <c r="E204" s="189" t="s">
        <v>3844</v>
      </c>
      <c r="F204" s="190" t="s">
        <v>3845</v>
      </c>
      <c r="G204" s="191" t="s">
        <v>142</v>
      </c>
      <c r="H204" s="192">
        <v>1.152</v>
      </c>
      <c r="I204" s="193"/>
      <c r="J204" s="194">
        <f>ROUND(I204*H204,2)</f>
        <v>0</v>
      </c>
      <c r="K204" s="190" t="s">
        <v>143</v>
      </c>
      <c r="L204" s="40"/>
      <c r="M204" s="195" t="s">
        <v>19</v>
      </c>
      <c r="N204" s="196" t="s">
        <v>46</v>
      </c>
      <c r="O204" s="65"/>
      <c r="P204" s="197">
        <f>O204*H204</f>
        <v>0</v>
      </c>
      <c r="Q204" s="197">
        <v>0</v>
      </c>
      <c r="R204" s="197">
        <f>Q204*H204</f>
        <v>0</v>
      </c>
      <c r="S204" s="197">
        <v>0</v>
      </c>
      <c r="T204" s="198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9" t="s">
        <v>144</v>
      </c>
      <c r="AT204" s="199" t="s">
        <v>139</v>
      </c>
      <c r="AU204" s="199" t="s">
        <v>85</v>
      </c>
      <c r="AY204" s="18" t="s">
        <v>137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8" t="s">
        <v>83</v>
      </c>
      <c r="BK204" s="200">
        <f>ROUND(I204*H204,2)</f>
        <v>0</v>
      </c>
      <c r="BL204" s="18" t="s">
        <v>144</v>
      </c>
      <c r="BM204" s="199" t="s">
        <v>300</v>
      </c>
    </row>
    <row r="205" spans="2:51" s="15" customFormat="1" ht="11.25">
      <c r="B205" s="224"/>
      <c r="C205" s="225"/>
      <c r="D205" s="203" t="s">
        <v>145</v>
      </c>
      <c r="E205" s="226" t="s">
        <v>19</v>
      </c>
      <c r="F205" s="227" t="s">
        <v>4123</v>
      </c>
      <c r="G205" s="225"/>
      <c r="H205" s="226" t="s">
        <v>19</v>
      </c>
      <c r="I205" s="228"/>
      <c r="J205" s="225"/>
      <c r="K205" s="225"/>
      <c r="L205" s="229"/>
      <c r="M205" s="230"/>
      <c r="N205" s="231"/>
      <c r="O205" s="231"/>
      <c r="P205" s="231"/>
      <c r="Q205" s="231"/>
      <c r="R205" s="231"/>
      <c r="S205" s="231"/>
      <c r="T205" s="232"/>
      <c r="AT205" s="233" t="s">
        <v>145</v>
      </c>
      <c r="AU205" s="233" t="s">
        <v>85</v>
      </c>
      <c r="AV205" s="15" t="s">
        <v>83</v>
      </c>
      <c r="AW205" s="15" t="s">
        <v>35</v>
      </c>
      <c r="AX205" s="15" t="s">
        <v>75</v>
      </c>
      <c r="AY205" s="233" t="s">
        <v>137</v>
      </c>
    </row>
    <row r="206" spans="2:51" s="13" customFormat="1" ht="11.25">
      <c r="B206" s="201"/>
      <c r="C206" s="202"/>
      <c r="D206" s="203" t="s">
        <v>145</v>
      </c>
      <c r="E206" s="204" t="s">
        <v>19</v>
      </c>
      <c r="F206" s="205" t="s">
        <v>4124</v>
      </c>
      <c r="G206" s="202"/>
      <c r="H206" s="206">
        <v>1.152</v>
      </c>
      <c r="I206" s="207"/>
      <c r="J206" s="202"/>
      <c r="K206" s="202"/>
      <c r="L206" s="208"/>
      <c r="M206" s="209"/>
      <c r="N206" s="210"/>
      <c r="O206" s="210"/>
      <c r="P206" s="210"/>
      <c r="Q206" s="210"/>
      <c r="R206" s="210"/>
      <c r="S206" s="210"/>
      <c r="T206" s="211"/>
      <c r="AT206" s="212" t="s">
        <v>145</v>
      </c>
      <c r="AU206" s="212" t="s">
        <v>85</v>
      </c>
      <c r="AV206" s="13" t="s">
        <v>85</v>
      </c>
      <c r="AW206" s="13" t="s">
        <v>35</v>
      </c>
      <c r="AX206" s="13" t="s">
        <v>75</v>
      </c>
      <c r="AY206" s="212" t="s">
        <v>137</v>
      </c>
    </row>
    <row r="207" spans="2:51" s="14" customFormat="1" ht="11.25">
      <c r="B207" s="213"/>
      <c r="C207" s="214"/>
      <c r="D207" s="203" t="s">
        <v>145</v>
      </c>
      <c r="E207" s="215" t="s">
        <v>19</v>
      </c>
      <c r="F207" s="216" t="s">
        <v>147</v>
      </c>
      <c r="G207" s="214"/>
      <c r="H207" s="217">
        <v>1.152</v>
      </c>
      <c r="I207" s="218"/>
      <c r="J207" s="214"/>
      <c r="K207" s="214"/>
      <c r="L207" s="219"/>
      <c r="M207" s="220"/>
      <c r="N207" s="221"/>
      <c r="O207" s="221"/>
      <c r="P207" s="221"/>
      <c r="Q207" s="221"/>
      <c r="R207" s="221"/>
      <c r="S207" s="221"/>
      <c r="T207" s="222"/>
      <c r="AT207" s="223" t="s">
        <v>145</v>
      </c>
      <c r="AU207" s="223" t="s">
        <v>85</v>
      </c>
      <c r="AV207" s="14" t="s">
        <v>144</v>
      </c>
      <c r="AW207" s="14" t="s">
        <v>35</v>
      </c>
      <c r="AX207" s="14" t="s">
        <v>83</v>
      </c>
      <c r="AY207" s="223" t="s">
        <v>137</v>
      </c>
    </row>
    <row r="208" spans="1:65" s="2" customFormat="1" ht="21.75" customHeight="1">
      <c r="A208" s="35"/>
      <c r="B208" s="36"/>
      <c r="C208" s="188" t="s">
        <v>301</v>
      </c>
      <c r="D208" s="188" t="s">
        <v>139</v>
      </c>
      <c r="E208" s="189" t="s">
        <v>3849</v>
      </c>
      <c r="F208" s="190" t="s">
        <v>3850</v>
      </c>
      <c r="G208" s="191" t="s">
        <v>142</v>
      </c>
      <c r="H208" s="192">
        <v>0.576</v>
      </c>
      <c r="I208" s="193"/>
      <c r="J208" s="194">
        <f>ROUND(I208*H208,2)</f>
        <v>0</v>
      </c>
      <c r="K208" s="190" t="s">
        <v>143</v>
      </c>
      <c r="L208" s="40"/>
      <c r="M208" s="195" t="s">
        <v>19</v>
      </c>
      <c r="N208" s="196" t="s">
        <v>46</v>
      </c>
      <c r="O208" s="65"/>
      <c r="P208" s="197">
        <f>O208*H208</f>
        <v>0</v>
      </c>
      <c r="Q208" s="197">
        <v>0</v>
      </c>
      <c r="R208" s="197">
        <f>Q208*H208</f>
        <v>0</v>
      </c>
      <c r="S208" s="197">
        <v>0</v>
      </c>
      <c r="T208" s="198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9" t="s">
        <v>144</v>
      </c>
      <c r="AT208" s="199" t="s">
        <v>139</v>
      </c>
      <c r="AU208" s="199" t="s">
        <v>85</v>
      </c>
      <c r="AY208" s="18" t="s">
        <v>137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8" t="s">
        <v>83</v>
      </c>
      <c r="BK208" s="200">
        <f>ROUND(I208*H208,2)</f>
        <v>0</v>
      </c>
      <c r="BL208" s="18" t="s">
        <v>144</v>
      </c>
      <c r="BM208" s="199" t="s">
        <v>304</v>
      </c>
    </row>
    <row r="209" spans="2:51" s="13" customFormat="1" ht="11.25">
      <c r="B209" s="201"/>
      <c r="C209" s="202"/>
      <c r="D209" s="203" t="s">
        <v>145</v>
      </c>
      <c r="E209" s="204" t="s">
        <v>19</v>
      </c>
      <c r="F209" s="205" t="s">
        <v>4125</v>
      </c>
      <c r="G209" s="202"/>
      <c r="H209" s="206">
        <v>0.576</v>
      </c>
      <c r="I209" s="207"/>
      <c r="J209" s="202"/>
      <c r="K209" s="202"/>
      <c r="L209" s="208"/>
      <c r="M209" s="209"/>
      <c r="N209" s="210"/>
      <c r="O209" s="210"/>
      <c r="P209" s="210"/>
      <c r="Q209" s="210"/>
      <c r="R209" s="210"/>
      <c r="S209" s="210"/>
      <c r="T209" s="211"/>
      <c r="AT209" s="212" t="s">
        <v>145</v>
      </c>
      <c r="AU209" s="212" t="s">
        <v>85</v>
      </c>
      <c r="AV209" s="13" t="s">
        <v>85</v>
      </c>
      <c r="AW209" s="13" t="s">
        <v>35</v>
      </c>
      <c r="AX209" s="13" t="s">
        <v>75</v>
      </c>
      <c r="AY209" s="212" t="s">
        <v>137</v>
      </c>
    </row>
    <row r="210" spans="2:51" s="14" customFormat="1" ht="11.25">
      <c r="B210" s="213"/>
      <c r="C210" s="214"/>
      <c r="D210" s="203" t="s">
        <v>145</v>
      </c>
      <c r="E210" s="215" t="s">
        <v>19</v>
      </c>
      <c r="F210" s="216" t="s">
        <v>147</v>
      </c>
      <c r="G210" s="214"/>
      <c r="H210" s="217">
        <v>0.576</v>
      </c>
      <c r="I210" s="218"/>
      <c r="J210" s="214"/>
      <c r="K210" s="214"/>
      <c r="L210" s="219"/>
      <c r="M210" s="220"/>
      <c r="N210" s="221"/>
      <c r="O210" s="221"/>
      <c r="P210" s="221"/>
      <c r="Q210" s="221"/>
      <c r="R210" s="221"/>
      <c r="S210" s="221"/>
      <c r="T210" s="222"/>
      <c r="AT210" s="223" t="s">
        <v>145</v>
      </c>
      <c r="AU210" s="223" t="s">
        <v>85</v>
      </c>
      <c r="AV210" s="14" t="s">
        <v>144</v>
      </c>
      <c r="AW210" s="14" t="s">
        <v>35</v>
      </c>
      <c r="AX210" s="14" t="s">
        <v>83</v>
      </c>
      <c r="AY210" s="223" t="s">
        <v>137</v>
      </c>
    </row>
    <row r="211" spans="1:65" s="2" customFormat="1" ht="21.75" customHeight="1">
      <c r="A211" s="35"/>
      <c r="B211" s="36"/>
      <c r="C211" s="188" t="s">
        <v>225</v>
      </c>
      <c r="D211" s="188" t="s">
        <v>139</v>
      </c>
      <c r="E211" s="189" t="s">
        <v>4126</v>
      </c>
      <c r="F211" s="190" t="s">
        <v>4127</v>
      </c>
      <c r="G211" s="191" t="s">
        <v>142</v>
      </c>
      <c r="H211" s="192">
        <v>4.322</v>
      </c>
      <c r="I211" s="193"/>
      <c r="J211" s="194">
        <f>ROUND(I211*H211,2)</f>
        <v>0</v>
      </c>
      <c r="K211" s="190" t="s">
        <v>143</v>
      </c>
      <c r="L211" s="40"/>
      <c r="M211" s="195" t="s">
        <v>19</v>
      </c>
      <c r="N211" s="196" t="s">
        <v>46</v>
      </c>
      <c r="O211" s="65"/>
      <c r="P211" s="197">
        <f>O211*H211</f>
        <v>0</v>
      </c>
      <c r="Q211" s="197">
        <v>0</v>
      </c>
      <c r="R211" s="197">
        <f>Q211*H211</f>
        <v>0</v>
      </c>
      <c r="S211" s="197">
        <v>0</v>
      </c>
      <c r="T211" s="198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9" t="s">
        <v>144</v>
      </c>
      <c r="AT211" s="199" t="s">
        <v>139</v>
      </c>
      <c r="AU211" s="199" t="s">
        <v>85</v>
      </c>
      <c r="AY211" s="18" t="s">
        <v>137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18" t="s">
        <v>83</v>
      </c>
      <c r="BK211" s="200">
        <f>ROUND(I211*H211,2)</f>
        <v>0</v>
      </c>
      <c r="BL211" s="18" t="s">
        <v>144</v>
      </c>
      <c r="BM211" s="199" t="s">
        <v>307</v>
      </c>
    </row>
    <row r="212" spans="2:51" s="15" customFormat="1" ht="11.25">
      <c r="B212" s="224"/>
      <c r="C212" s="225"/>
      <c r="D212" s="203" t="s">
        <v>145</v>
      </c>
      <c r="E212" s="226" t="s">
        <v>19</v>
      </c>
      <c r="F212" s="227" t="s">
        <v>4128</v>
      </c>
      <c r="G212" s="225"/>
      <c r="H212" s="226" t="s">
        <v>19</v>
      </c>
      <c r="I212" s="228"/>
      <c r="J212" s="225"/>
      <c r="K212" s="225"/>
      <c r="L212" s="229"/>
      <c r="M212" s="230"/>
      <c r="N212" s="231"/>
      <c r="O212" s="231"/>
      <c r="P212" s="231"/>
      <c r="Q212" s="231"/>
      <c r="R212" s="231"/>
      <c r="S212" s="231"/>
      <c r="T212" s="232"/>
      <c r="AT212" s="233" t="s">
        <v>145</v>
      </c>
      <c r="AU212" s="233" t="s">
        <v>85</v>
      </c>
      <c r="AV212" s="15" t="s">
        <v>83</v>
      </c>
      <c r="AW212" s="15" t="s">
        <v>35</v>
      </c>
      <c r="AX212" s="15" t="s">
        <v>75</v>
      </c>
      <c r="AY212" s="233" t="s">
        <v>137</v>
      </c>
    </row>
    <row r="213" spans="2:51" s="13" customFormat="1" ht="11.25">
      <c r="B213" s="201"/>
      <c r="C213" s="202"/>
      <c r="D213" s="203" t="s">
        <v>145</v>
      </c>
      <c r="E213" s="204" t="s">
        <v>19</v>
      </c>
      <c r="F213" s="205" t="s">
        <v>4129</v>
      </c>
      <c r="G213" s="202"/>
      <c r="H213" s="206">
        <v>4.322</v>
      </c>
      <c r="I213" s="207"/>
      <c r="J213" s="202"/>
      <c r="K213" s="202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145</v>
      </c>
      <c r="AU213" s="212" t="s">
        <v>85</v>
      </c>
      <c r="AV213" s="13" t="s">
        <v>85</v>
      </c>
      <c r="AW213" s="13" t="s">
        <v>35</v>
      </c>
      <c r="AX213" s="13" t="s">
        <v>75</v>
      </c>
      <c r="AY213" s="212" t="s">
        <v>137</v>
      </c>
    </row>
    <row r="214" spans="2:51" s="14" customFormat="1" ht="11.25">
      <c r="B214" s="213"/>
      <c r="C214" s="214"/>
      <c r="D214" s="203" t="s">
        <v>145</v>
      </c>
      <c r="E214" s="215" t="s">
        <v>19</v>
      </c>
      <c r="F214" s="216" t="s">
        <v>147</v>
      </c>
      <c r="G214" s="214"/>
      <c r="H214" s="217">
        <v>4.322</v>
      </c>
      <c r="I214" s="218"/>
      <c r="J214" s="214"/>
      <c r="K214" s="214"/>
      <c r="L214" s="219"/>
      <c r="M214" s="220"/>
      <c r="N214" s="221"/>
      <c r="O214" s="221"/>
      <c r="P214" s="221"/>
      <c r="Q214" s="221"/>
      <c r="R214" s="221"/>
      <c r="S214" s="221"/>
      <c r="T214" s="222"/>
      <c r="AT214" s="223" t="s">
        <v>145</v>
      </c>
      <c r="AU214" s="223" t="s">
        <v>85</v>
      </c>
      <c r="AV214" s="14" t="s">
        <v>144</v>
      </c>
      <c r="AW214" s="14" t="s">
        <v>35</v>
      </c>
      <c r="AX214" s="14" t="s">
        <v>83</v>
      </c>
      <c r="AY214" s="223" t="s">
        <v>137</v>
      </c>
    </row>
    <row r="215" spans="1:65" s="2" customFormat="1" ht="21.75" customHeight="1">
      <c r="A215" s="35"/>
      <c r="B215" s="36"/>
      <c r="C215" s="188" t="s">
        <v>309</v>
      </c>
      <c r="D215" s="188" t="s">
        <v>139</v>
      </c>
      <c r="E215" s="189" t="s">
        <v>4130</v>
      </c>
      <c r="F215" s="190" t="s">
        <v>4131</v>
      </c>
      <c r="G215" s="191" t="s">
        <v>142</v>
      </c>
      <c r="H215" s="192">
        <v>2.161</v>
      </c>
      <c r="I215" s="193"/>
      <c r="J215" s="194">
        <f>ROUND(I215*H215,2)</f>
        <v>0</v>
      </c>
      <c r="K215" s="190" t="s">
        <v>143</v>
      </c>
      <c r="L215" s="40"/>
      <c r="M215" s="195" t="s">
        <v>19</v>
      </c>
      <c r="N215" s="196" t="s">
        <v>46</v>
      </c>
      <c r="O215" s="65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9" t="s">
        <v>144</v>
      </c>
      <c r="AT215" s="199" t="s">
        <v>139</v>
      </c>
      <c r="AU215" s="199" t="s">
        <v>85</v>
      </c>
      <c r="AY215" s="18" t="s">
        <v>137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8" t="s">
        <v>83</v>
      </c>
      <c r="BK215" s="200">
        <f>ROUND(I215*H215,2)</f>
        <v>0</v>
      </c>
      <c r="BL215" s="18" t="s">
        <v>144</v>
      </c>
      <c r="BM215" s="199" t="s">
        <v>312</v>
      </c>
    </row>
    <row r="216" spans="2:51" s="15" customFormat="1" ht="11.25">
      <c r="B216" s="224"/>
      <c r="C216" s="225"/>
      <c r="D216" s="203" t="s">
        <v>145</v>
      </c>
      <c r="E216" s="226" t="s">
        <v>19</v>
      </c>
      <c r="F216" s="227" t="s">
        <v>4132</v>
      </c>
      <c r="G216" s="225"/>
      <c r="H216" s="226" t="s">
        <v>19</v>
      </c>
      <c r="I216" s="228"/>
      <c r="J216" s="225"/>
      <c r="K216" s="225"/>
      <c r="L216" s="229"/>
      <c r="M216" s="230"/>
      <c r="N216" s="231"/>
      <c r="O216" s="231"/>
      <c r="P216" s="231"/>
      <c r="Q216" s="231"/>
      <c r="R216" s="231"/>
      <c r="S216" s="231"/>
      <c r="T216" s="232"/>
      <c r="AT216" s="233" t="s">
        <v>145</v>
      </c>
      <c r="AU216" s="233" t="s">
        <v>85</v>
      </c>
      <c r="AV216" s="15" t="s">
        <v>83</v>
      </c>
      <c r="AW216" s="15" t="s">
        <v>35</v>
      </c>
      <c r="AX216" s="15" t="s">
        <v>75</v>
      </c>
      <c r="AY216" s="233" t="s">
        <v>137</v>
      </c>
    </row>
    <row r="217" spans="2:51" s="13" customFormat="1" ht="11.25">
      <c r="B217" s="201"/>
      <c r="C217" s="202"/>
      <c r="D217" s="203" t="s">
        <v>145</v>
      </c>
      <c r="E217" s="204" t="s">
        <v>19</v>
      </c>
      <c r="F217" s="205" t="s">
        <v>4133</v>
      </c>
      <c r="G217" s="202"/>
      <c r="H217" s="206">
        <v>2.161</v>
      </c>
      <c r="I217" s="207"/>
      <c r="J217" s="202"/>
      <c r="K217" s="202"/>
      <c r="L217" s="208"/>
      <c r="M217" s="209"/>
      <c r="N217" s="210"/>
      <c r="O217" s="210"/>
      <c r="P217" s="210"/>
      <c r="Q217" s="210"/>
      <c r="R217" s="210"/>
      <c r="S217" s="210"/>
      <c r="T217" s="211"/>
      <c r="AT217" s="212" t="s">
        <v>145</v>
      </c>
      <c r="AU217" s="212" t="s">
        <v>85</v>
      </c>
      <c r="AV217" s="13" t="s">
        <v>85</v>
      </c>
      <c r="AW217" s="13" t="s">
        <v>35</v>
      </c>
      <c r="AX217" s="13" t="s">
        <v>75</v>
      </c>
      <c r="AY217" s="212" t="s">
        <v>137</v>
      </c>
    </row>
    <row r="218" spans="2:51" s="14" customFormat="1" ht="11.25">
      <c r="B218" s="213"/>
      <c r="C218" s="214"/>
      <c r="D218" s="203" t="s">
        <v>145</v>
      </c>
      <c r="E218" s="215" t="s">
        <v>19</v>
      </c>
      <c r="F218" s="216" t="s">
        <v>147</v>
      </c>
      <c r="G218" s="214"/>
      <c r="H218" s="217">
        <v>2.161</v>
      </c>
      <c r="I218" s="218"/>
      <c r="J218" s="214"/>
      <c r="K218" s="214"/>
      <c r="L218" s="219"/>
      <c r="M218" s="220"/>
      <c r="N218" s="221"/>
      <c r="O218" s="221"/>
      <c r="P218" s="221"/>
      <c r="Q218" s="221"/>
      <c r="R218" s="221"/>
      <c r="S218" s="221"/>
      <c r="T218" s="222"/>
      <c r="AT218" s="223" t="s">
        <v>145</v>
      </c>
      <c r="AU218" s="223" t="s">
        <v>85</v>
      </c>
      <c r="AV218" s="14" t="s">
        <v>144</v>
      </c>
      <c r="AW218" s="14" t="s">
        <v>35</v>
      </c>
      <c r="AX218" s="14" t="s">
        <v>83</v>
      </c>
      <c r="AY218" s="223" t="s">
        <v>137</v>
      </c>
    </row>
    <row r="219" spans="1:65" s="2" customFormat="1" ht="21.75" customHeight="1">
      <c r="A219" s="35"/>
      <c r="B219" s="36"/>
      <c r="C219" s="188" t="s">
        <v>229</v>
      </c>
      <c r="D219" s="188" t="s">
        <v>139</v>
      </c>
      <c r="E219" s="189" t="s">
        <v>4134</v>
      </c>
      <c r="F219" s="190" t="s">
        <v>4135</v>
      </c>
      <c r="G219" s="191" t="s">
        <v>273</v>
      </c>
      <c r="H219" s="192">
        <v>9</v>
      </c>
      <c r="I219" s="193"/>
      <c r="J219" s="194">
        <f>ROUND(I219*H219,2)</f>
        <v>0</v>
      </c>
      <c r="K219" s="190" t="s">
        <v>143</v>
      </c>
      <c r="L219" s="40"/>
      <c r="M219" s="195" t="s">
        <v>19</v>
      </c>
      <c r="N219" s="196" t="s">
        <v>46</v>
      </c>
      <c r="O219" s="65"/>
      <c r="P219" s="197">
        <f>O219*H219</f>
        <v>0</v>
      </c>
      <c r="Q219" s="197">
        <v>0</v>
      </c>
      <c r="R219" s="197">
        <f>Q219*H219</f>
        <v>0</v>
      </c>
      <c r="S219" s="197">
        <v>0</v>
      </c>
      <c r="T219" s="198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9" t="s">
        <v>144</v>
      </c>
      <c r="AT219" s="199" t="s">
        <v>139</v>
      </c>
      <c r="AU219" s="199" t="s">
        <v>85</v>
      </c>
      <c r="AY219" s="18" t="s">
        <v>137</v>
      </c>
      <c r="BE219" s="200">
        <f>IF(N219="základní",J219,0)</f>
        <v>0</v>
      </c>
      <c r="BF219" s="200">
        <f>IF(N219="snížená",J219,0)</f>
        <v>0</v>
      </c>
      <c r="BG219" s="200">
        <f>IF(N219="zákl. přenesená",J219,0)</f>
        <v>0</v>
      </c>
      <c r="BH219" s="200">
        <f>IF(N219="sníž. přenesená",J219,0)</f>
        <v>0</v>
      </c>
      <c r="BI219" s="200">
        <f>IF(N219="nulová",J219,0)</f>
        <v>0</v>
      </c>
      <c r="BJ219" s="18" t="s">
        <v>83</v>
      </c>
      <c r="BK219" s="200">
        <f>ROUND(I219*H219,2)</f>
        <v>0</v>
      </c>
      <c r="BL219" s="18" t="s">
        <v>144</v>
      </c>
      <c r="BM219" s="199" t="s">
        <v>319</v>
      </c>
    </row>
    <row r="220" spans="1:65" s="2" customFormat="1" ht="16.5" customHeight="1">
      <c r="A220" s="35"/>
      <c r="B220" s="36"/>
      <c r="C220" s="234" t="s">
        <v>528</v>
      </c>
      <c r="D220" s="234" t="s">
        <v>218</v>
      </c>
      <c r="E220" s="235" t="s">
        <v>4136</v>
      </c>
      <c r="F220" s="236" t="s">
        <v>4137</v>
      </c>
      <c r="G220" s="237" t="s">
        <v>273</v>
      </c>
      <c r="H220" s="238">
        <v>7</v>
      </c>
      <c r="I220" s="239"/>
      <c r="J220" s="240">
        <f>ROUND(I220*H220,2)</f>
        <v>0</v>
      </c>
      <c r="K220" s="236" t="s">
        <v>143</v>
      </c>
      <c r="L220" s="241"/>
      <c r="M220" s="242" t="s">
        <v>19</v>
      </c>
      <c r="N220" s="243" t="s">
        <v>46</v>
      </c>
      <c r="O220" s="65"/>
      <c r="P220" s="197">
        <f>O220*H220</f>
        <v>0</v>
      </c>
      <c r="Q220" s="197">
        <v>0</v>
      </c>
      <c r="R220" s="197">
        <f>Q220*H220</f>
        <v>0</v>
      </c>
      <c r="S220" s="197">
        <v>0</v>
      </c>
      <c r="T220" s="198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9" t="s">
        <v>158</v>
      </c>
      <c r="AT220" s="199" t="s">
        <v>218</v>
      </c>
      <c r="AU220" s="199" t="s">
        <v>85</v>
      </c>
      <c r="AY220" s="18" t="s">
        <v>137</v>
      </c>
      <c r="BE220" s="200">
        <f>IF(N220="základní",J220,0)</f>
        <v>0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18" t="s">
        <v>83</v>
      </c>
      <c r="BK220" s="200">
        <f>ROUND(I220*H220,2)</f>
        <v>0</v>
      </c>
      <c r="BL220" s="18" t="s">
        <v>144</v>
      </c>
      <c r="BM220" s="199" t="s">
        <v>531</v>
      </c>
    </row>
    <row r="221" spans="1:65" s="2" customFormat="1" ht="16.5" customHeight="1">
      <c r="A221" s="35"/>
      <c r="B221" s="36"/>
      <c r="C221" s="234" t="s">
        <v>234</v>
      </c>
      <c r="D221" s="234" t="s">
        <v>218</v>
      </c>
      <c r="E221" s="235" t="s">
        <v>4138</v>
      </c>
      <c r="F221" s="236" t="s">
        <v>4139</v>
      </c>
      <c r="G221" s="237" t="s">
        <v>273</v>
      </c>
      <c r="H221" s="238">
        <v>7</v>
      </c>
      <c r="I221" s="239"/>
      <c r="J221" s="240">
        <f>ROUND(I221*H221,2)</f>
        <v>0</v>
      </c>
      <c r="K221" s="236" t="s">
        <v>143</v>
      </c>
      <c r="L221" s="241"/>
      <c r="M221" s="242" t="s">
        <v>19</v>
      </c>
      <c r="N221" s="243" t="s">
        <v>46</v>
      </c>
      <c r="O221" s="65"/>
      <c r="P221" s="197">
        <f>O221*H221</f>
        <v>0</v>
      </c>
      <c r="Q221" s="197">
        <v>0</v>
      </c>
      <c r="R221" s="197">
        <f>Q221*H221</f>
        <v>0</v>
      </c>
      <c r="S221" s="197">
        <v>0</v>
      </c>
      <c r="T221" s="198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9" t="s">
        <v>158</v>
      </c>
      <c r="AT221" s="199" t="s">
        <v>218</v>
      </c>
      <c r="AU221" s="199" t="s">
        <v>85</v>
      </c>
      <c r="AY221" s="18" t="s">
        <v>137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18" t="s">
        <v>83</v>
      </c>
      <c r="BK221" s="200">
        <f>ROUND(I221*H221,2)</f>
        <v>0</v>
      </c>
      <c r="BL221" s="18" t="s">
        <v>144</v>
      </c>
      <c r="BM221" s="199" t="s">
        <v>534</v>
      </c>
    </row>
    <row r="222" spans="1:65" s="2" customFormat="1" ht="16.5" customHeight="1">
      <c r="A222" s="35"/>
      <c r="B222" s="36"/>
      <c r="C222" s="234" t="s">
        <v>535</v>
      </c>
      <c r="D222" s="234" t="s">
        <v>218</v>
      </c>
      <c r="E222" s="235" t="s">
        <v>4140</v>
      </c>
      <c r="F222" s="236" t="s">
        <v>4141</v>
      </c>
      <c r="G222" s="237" t="s">
        <v>273</v>
      </c>
      <c r="H222" s="238">
        <v>2</v>
      </c>
      <c r="I222" s="239"/>
      <c r="J222" s="240">
        <f>ROUND(I222*H222,2)</f>
        <v>0</v>
      </c>
      <c r="K222" s="236" t="s">
        <v>143</v>
      </c>
      <c r="L222" s="241"/>
      <c r="M222" s="242" t="s">
        <v>19</v>
      </c>
      <c r="N222" s="243" t="s">
        <v>46</v>
      </c>
      <c r="O222" s="65"/>
      <c r="P222" s="197">
        <f>O222*H222</f>
        <v>0</v>
      </c>
      <c r="Q222" s="197">
        <v>0</v>
      </c>
      <c r="R222" s="197">
        <f>Q222*H222</f>
        <v>0</v>
      </c>
      <c r="S222" s="197">
        <v>0</v>
      </c>
      <c r="T222" s="198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9" t="s">
        <v>158</v>
      </c>
      <c r="AT222" s="199" t="s">
        <v>218</v>
      </c>
      <c r="AU222" s="199" t="s">
        <v>85</v>
      </c>
      <c r="AY222" s="18" t="s">
        <v>137</v>
      </c>
      <c r="BE222" s="200">
        <f>IF(N222="základní",J222,0)</f>
        <v>0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18" t="s">
        <v>83</v>
      </c>
      <c r="BK222" s="200">
        <f>ROUND(I222*H222,2)</f>
        <v>0</v>
      </c>
      <c r="BL222" s="18" t="s">
        <v>144</v>
      </c>
      <c r="BM222" s="199" t="s">
        <v>538</v>
      </c>
    </row>
    <row r="223" spans="1:65" s="2" customFormat="1" ht="16.5" customHeight="1">
      <c r="A223" s="35"/>
      <c r="B223" s="36"/>
      <c r="C223" s="188" t="s">
        <v>238</v>
      </c>
      <c r="D223" s="188" t="s">
        <v>139</v>
      </c>
      <c r="E223" s="189" t="s">
        <v>4142</v>
      </c>
      <c r="F223" s="190" t="s">
        <v>4143</v>
      </c>
      <c r="G223" s="191" t="s">
        <v>273</v>
      </c>
      <c r="H223" s="192">
        <v>5.605</v>
      </c>
      <c r="I223" s="193"/>
      <c r="J223" s="194">
        <f>ROUND(I223*H223,2)</f>
        <v>0</v>
      </c>
      <c r="K223" s="190" t="s">
        <v>143</v>
      </c>
      <c r="L223" s="40"/>
      <c r="M223" s="195" t="s">
        <v>19</v>
      </c>
      <c r="N223" s="196" t="s">
        <v>46</v>
      </c>
      <c r="O223" s="65"/>
      <c r="P223" s="197">
        <f>O223*H223</f>
        <v>0</v>
      </c>
      <c r="Q223" s="197">
        <v>0</v>
      </c>
      <c r="R223" s="197">
        <f>Q223*H223</f>
        <v>0</v>
      </c>
      <c r="S223" s="197">
        <v>0</v>
      </c>
      <c r="T223" s="198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9" t="s">
        <v>144</v>
      </c>
      <c r="AT223" s="199" t="s">
        <v>139</v>
      </c>
      <c r="AU223" s="199" t="s">
        <v>85</v>
      </c>
      <c r="AY223" s="18" t="s">
        <v>137</v>
      </c>
      <c r="BE223" s="200">
        <f>IF(N223="základní",J223,0)</f>
        <v>0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18" t="s">
        <v>83</v>
      </c>
      <c r="BK223" s="200">
        <f>ROUND(I223*H223,2)</f>
        <v>0</v>
      </c>
      <c r="BL223" s="18" t="s">
        <v>144</v>
      </c>
      <c r="BM223" s="199" t="s">
        <v>541</v>
      </c>
    </row>
    <row r="224" spans="2:51" s="13" customFormat="1" ht="11.25">
      <c r="B224" s="201"/>
      <c r="C224" s="202"/>
      <c r="D224" s="203" t="s">
        <v>145</v>
      </c>
      <c r="E224" s="204" t="s">
        <v>19</v>
      </c>
      <c r="F224" s="205" t="s">
        <v>4144</v>
      </c>
      <c r="G224" s="202"/>
      <c r="H224" s="206">
        <v>5.605</v>
      </c>
      <c r="I224" s="207"/>
      <c r="J224" s="202"/>
      <c r="K224" s="202"/>
      <c r="L224" s="208"/>
      <c r="M224" s="209"/>
      <c r="N224" s="210"/>
      <c r="O224" s="210"/>
      <c r="P224" s="210"/>
      <c r="Q224" s="210"/>
      <c r="R224" s="210"/>
      <c r="S224" s="210"/>
      <c r="T224" s="211"/>
      <c r="AT224" s="212" t="s">
        <v>145</v>
      </c>
      <c r="AU224" s="212" t="s">
        <v>85</v>
      </c>
      <c r="AV224" s="13" t="s">
        <v>85</v>
      </c>
      <c r="AW224" s="13" t="s">
        <v>35</v>
      </c>
      <c r="AX224" s="13" t="s">
        <v>75</v>
      </c>
      <c r="AY224" s="212" t="s">
        <v>137</v>
      </c>
    </row>
    <row r="225" spans="2:51" s="14" customFormat="1" ht="11.25">
      <c r="B225" s="213"/>
      <c r="C225" s="214"/>
      <c r="D225" s="203" t="s">
        <v>145</v>
      </c>
      <c r="E225" s="215" t="s">
        <v>19</v>
      </c>
      <c r="F225" s="216" t="s">
        <v>147</v>
      </c>
      <c r="G225" s="214"/>
      <c r="H225" s="217">
        <v>5.605</v>
      </c>
      <c r="I225" s="218"/>
      <c r="J225" s="214"/>
      <c r="K225" s="214"/>
      <c r="L225" s="219"/>
      <c r="M225" s="220"/>
      <c r="N225" s="221"/>
      <c r="O225" s="221"/>
      <c r="P225" s="221"/>
      <c r="Q225" s="221"/>
      <c r="R225" s="221"/>
      <c r="S225" s="221"/>
      <c r="T225" s="222"/>
      <c r="AT225" s="223" t="s">
        <v>145</v>
      </c>
      <c r="AU225" s="223" t="s">
        <v>85</v>
      </c>
      <c r="AV225" s="14" t="s">
        <v>144</v>
      </c>
      <c r="AW225" s="14" t="s">
        <v>35</v>
      </c>
      <c r="AX225" s="14" t="s">
        <v>83</v>
      </c>
      <c r="AY225" s="223" t="s">
        <v>137</v>
      </c>
    </row>
    <row r="226" spans="1:65" s="2" customFormat="1" ht="16.5" customHeight="1">
      <c r="A226" s="35"/>
      <c r="B226" s="36"/>
      <c r="C226" s="234" t="s">
        <v>543</v>
      </c>
      <c r="D226" s="234" t="s">
        <v>218</v>
      </c>
      <c r="E226" s="235" t="s">
        <v>4145</v>
      </c>
      <c r="F226" s="236" t="s">
        <v>4146</v>
      </c>
      <c r="G226" s="237" t="s">
        <v>273</v>
      </c>
      <c r="H226" s="238">
        <v>6</v>
      </c>
      <c r="I226" s="239"/>
      <c r="J226" s="240">
        <f>ROUND(I226*H226,2)</f>
        <v>0</v>
      </c>
      <c r="K226" s="236" t="s">
        <v>143</v>
      </c>
      <c r="L226" s="241"/>
      <c r="M226" s="242" t="s">
        <v>19</v>
      </c>
      <c r="N226" s="243" t="s">
        <v>46</v>
      </c>
      <c r="O226" s="65"/>
      <c r="P226" s="197">
        <f>O226*H226</f>
        <v>0</v>
      </c>
      <c r="Q226" s="197">
        <v>0</v>
      </c>
      <c r="R226" s="197">
        <f>Q226*H226</f>
        <v>0</v>
      </c>
      <c r="S226" s="197">
        <v>0</v>
      </c>
      <c r="T226" s="198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9" t="s">
        <v>158</v>
      </c>
      <c r="AT226" s="199" t="s">
        <v>218</v>
      </c>
      <c r="AU226" s="199" t="s">
        <v>85</v>
      </c>
      <c r="AY226" s="18" t="s">
        <v>137</v>
      </c>
      <c r="BE226" s="200">
        <f>IF(N226="základní",J226,0)</f>
        <v>0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8" t="s">
        <v>83</v>
      </c>
      <c r="BK226" s="200">
        <f>ROUND(I226*H226,2)</f>
        <v>0</v>
      </c>
      <c r="BL226" s="18" t="s">
        <v>144</v>
      </c>
      <c r="BM226" s="199" t="s">
        <v>546</v>
      </c>
    </row>
    <row r="227" spans="1:65" s="2" customFormat="1" ht="16.5" customHeight="1">
      <c r="A227" s="35"/>
      <c r="B227" s="36"/>
      <c r="C227" s="188" t="s">
        <v>242</v>
      </c>
      <c r="D227" s="188" t="s">
        <v>139</v>
      </c>
      <c r="E227" s="189" t="s">
        <v>4147</v>
      </c>
      <c r="F227" s="190" t="s">
        <v>4148</v>
      </c>
      <c r="G227" s="191" t="s">
        <v>224</v>
      </c>
      <c r="H227" s="192">
        <v>11.21</v>
      </c>
      <c r="I227" s="193"/>
      <c r="J227" s="194">
        <f>ROUND(I227*H227,2)</f>
        <v>0</v>
      </c>
      <c r="K227" s="190" t="s">
        <v>143</v>
      </c>
      <c r="L227" s="40"/>
      <c r="M227" s="195" t="s">
        <v>19</v>
      </c>
      <c r="N227" s="196" t="s">
        <v>46</v>
      </c>
      <c r="O227" s="65"/>
      <c r="P227" s="197">
        <f>O227*H227</f>
        <v>0</v>
      </c>
      <c r="Q227" s="197">
        <v>0</v>
      </c>
      <c r="R227" s="197">
        <f>Q227*H227</f>
        <v>0</v>
      </c>
      <c r="S227" s="197">
        <v>0</v>
      </c>
      <c r="T227" s="198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9" t="s">
        <v>144</v>
      </c>
      <c r="AT227" s="199" t="s">
        <v>139</v>
      </c>
      <c r="AU227" s="199" t="s">
        <v>85</v>
      </c>
      <c r="AY227" s="18" t="s">
        <v>137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8" t="s">
        <v>83</v>
      </c>
      <c r="BK227" s="200">
        <f>ROUND(I227*H227,2)</f>
        <v>0</v>
      </c>
      <c r="BL227" s="18" t="s">
        <v>144</v>
      </c>
      <c r="BM227" s="199" t="s">
        <v>560</v>
      </c>
    </row>
    <row r="228" spans="2:51" s="13" customFormat="1" ht="11.25">
      <c r="B228" s="201"/>
      <c r="C228" s="202"/>
      <c r="D228" s="203" t="s">
        <v>145</v>
      </c>
      <c r="E228" s="204" t="s">
        <v>19</v>
      </c>
      <c r="F228" s="205" t="s">
        <v>4149</v>
      </c>
      <c r="G228" s="202"/>
      <c r="H228" s="206">
        <v>11.21</v>
      </c>
      <c r="I228" s="207"/>
      <c r="J228" s="202"/>
      <c r="K228" s="202"/>
      <c r="L228" s="208"/>
      <c r="M228" s="209"/>
      <c r="N228" s="210"/>
      <c r="O228" s="210"/>
      <c r="P228" s="210"/>
      <c r="Q228" s="210"/>
      <c r="R228" s="210"/>
      <c r="S228" s="210"/>
      <c r="T228" s="211"/>
      <c r="AT228" s="212" t="s">
        <v>145</v>
      </c>
      <c r="AU228" s="212" t="s">
        <v>85</v>
      </c>
      <c r="AV228" s="13" t="s">
        <v>85</v>
      </c>
      <c r="AW228" s="13" t="s">
        <v>35</v>
      </c>
      <c r="AX228" s="13" t="s">
        <v>75</v>
      </c>
      <c r="AY228" s="212" t="s">
        <v>137</v>
      </c>
    </row>
    <row r="229" spans="2:51" s="14" customFormat="1" ht="11.25">
      <c r="B229" s="213"/>
      <c r="C229" s="214"/>
      <c r="D229" s="203" t="s">
        <v>145</v>
      </c>
      <c r="E229" s="215" t="s">
        <v>19</v>
      </c>
      <c r="F229" s="216" t="s">
        <v>147</v>
      </c>
      <c r="G229" s="214"/>
      <c r="H229" s="217">
        <v>11.21</v>
      </c>
      <c r="I229" s="218"/>
      <c r="J229" s="214"/>
      <c r="K229" s="214"/>
      <c r="L229" s="219"/>
      <c r="M229" s="220"/>
      <c r="N229" s="221"/>
      <c r="O229" s="221"/>
      <c r="P229" s="221"/>
      <c r="Q229" s="221"/>
      <c r="R229" s="221"/>
      <c r="S229" s="221"/>
      <c r="T229" s="222"/>
      <c r="AT229" s="223" t="s">
        <v>145</v>
      </c>
      <c r="AU229" s="223" t="s">
        <v>85</v>
      </c>
      <c r="AV229" s="14" t="s">
        <v>144</v>
      </c>
      <c r="AW229" s="14" t="s">
        <v>35</v>
      </c>
      <c r="AX229" s="14" t="s">
        <v>83</v>
      </c>
      <c r="AY229" s="223" t="s">
        <v>137</v>
      </c>
    </row>
    <row r="230" spans="1:65" s="2" customFormat="1" ht="16.5" customHeight="1">
      <c r="A230" s="35"/>
      <c r="B230" s="36"/>
      <c r="C230" s="234" t="s">
        <v>561</v>
      </c>
      <c r="D230" s="234" t="s">
        <v>218</v>
      </c>
      <c r="E230" s="235" t="s">
        <v>4150</v>
      </c>
      <c r="F230" s="236" t="s">
        <v>4151</v>
      </c>
      <c r="G230" s="237" t="s">
        <v>224</v>
      </c>
      <c r="H230" s="238">
        <v>11.21</v>
      </c>
      <c r="I230" s="239"/>
      <c r="J230" s="240">
        <f>ROUND(I230*H230,2)</f>
        <v>0</v>
      </c>
      <c r="K230" s="236" t="s">
        <v>143</v>
      </c>
      <c r="L230" s="241"/>
      <c r="M230" s="242" t="s">
        <v>19</v>
      </c>
      <c r="N230" s="243" t="s">
        <v>46</v>
      </c>
      <c r="O230" s="65"/>
      <c r="P230" s="197">
        <f>O230*H230</f>
        <v>0</v>
      </c>
      <c r="Q230" s="197">
        <v>0</v>
      </c>
      <c r="R230" s="197">
        <f>Q230*H230</f>
        <v>0</v>
      </c>
      <c r="S230" s="197">
        <v>0</v>
      </c>
      <c r="T230" s="198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9" t="s">
        <v>158</v>
      </c>
      <c r="AT230" s="199" t="s">
        <v>218</v>
      </c>
      <c r="AU230" s="199" t="s">
        <v>85</v>
      </c>
      <c r="AY230" s="18" t="s">
        <v>137</v>
      </c>
      <c r="BE230" s="200">
        <f>IF(N230="základní",J230,0)</f>
        <v>0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18" t="s">
        <v>83</v>
      </c>
      <c r="BK230" s="200">
        <f>ROUND(I230*H230,2)</f>
        <v>0</v>
      </c>
      <c r="BL230" s="18" t="s">
        <v>144</v>
      </c>
      <c r="BM230" s="199" t="s">
        <v>564</v>
      </c>
    </row>
    <row r="231" spans="1:65" s="2" customFormat="1" ht="16.5" customHeight="1">
      <c r="A231" s="35"/>
      <c r="B231" s="36"/>
      <c r="C231" s="234" t="s">
        <v>245</v>
      </c>
      <c r="D231" s="234" t="s">
        <v>218</v>
      </c>
      <c r="E231" s="235" t="s">
        <v>4152</v>
      </c>
      <c r="F231" s="236" t="s">
        <v>4153</v>
      </c>
      <c r="G231" s="237" t="s">
        <v>224</v>
      </c>
      <c r="H231" s="238">
        <v>11.21</v>
      </c>
      <c r="I231" s="239"/>
      <c r="J231" s="240">
        <f>ROUND(I231*H231,2)</f>
        <v>0</v>
      </c>
      <c r="K231" s="236" t="s">
        <v>143</v>
      </c>
      <c r="L231" s="241"/>
      <c r="M231" s="242" t="s">
        <v>19</v>
      </c>
      <c r="N231" s="243" t="s">
        <v>46</v>
      </c>
      <c r="O231" s="65"/>
      <c r="P231" s="197">
        <f>O231*H231</f>
        <v>0</v>
      </c>
      <c r="Q231" s="197">
        <v>0</v>
      </c>
      <c r="R231" s="197">
        <f>Q231*H231</f>
        <v>0</v>
      </c>
      <c r="S231" s="197">
        <v>0</v>
      </c>
      <c r="T231" s="198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9" t="s">
        <v>158</v>
      </c>
      <c r="AT231" s="199" t="s">
        <v>218</v>
      </c>
      <c r="AU231" s="199" t="s">
        <v>85</v>
      </c>
      <c r="AY231" s="18" t="s">
        <v>137</v>
      </c>
      <c r="BE231" s="200">
        <f>IF(N231="základní",J231,0)</f>
        <v>0</v>
      </c>
      <c r="BF231" s="200">
        <f>IF(N231="snížená",J231,0)</f>
        <v>0</v>
      </c>
      <c r="BG231" s="200">
        <f>IF(N231="zákl. přenesená",J231,0)</f>
        <v>0</v>
      </c>
      <c r="BH231" s="200">
        <f>IF(N231="sníž. přenesená",J231,0)</f>
        <v>0</v>
      </c>
      <c r="BI231" s="200">
        <f>IF(N231="nulová",J231,0)</f>
        <v>0</v>
      </c>
      <c r="BJ231" s="18" t="s">
        <v>83</v>
      </c>
      <c r="BK231" s="200">
        <f>ROUND(I231*H231,2)</f>
        <v>0</v>
      </c>
      <c r="BL231" s="18" t="s">
        <v>144</v>
      </c>
      <c r="BM231" s="199" t="s">
        <v>567</v>
      </c>
    </row>
    <row r="232" spans="1:65" s="2" customFormat="1" ht="16.5" customHeight="1">
      <c r="A232" s="35"/>
      <c r="B232" s="36"/>
      <c r="C232" s="188" t="s">
        <v>568</v>
      </c>
      <c r="D232" s="188" t="s">
        <v>139</v>
      </c>
      <c r="E232" s="189" t="s">
        <v>4154</v>
      </c>
      <c r="F232" s="190" t="s">
        <v>4155</v>
      </c>
      <c r="G232" s="191" t="s">
        <v>273</v>
      </c>
      <c r="H232" s="192">
        <v>1</v>
      </c>
      <c r="I232" s="193"/>
      <c r="J232" s="194">
        <f>ROUND(I232*H232,2)</f>
        <v>0</v>
      </c>
      <c r="K232" s="190" t="s">
        <v>143</v>
      </c>
      <c r="L232" s="40"/>
      <c r="M232" s="195" t="s">
        <v>19</v>
      </c>
      <c r="N232" s="196" t="s">
        <v>46</v>
      </c>
      <c r="O232" s="65"/>
      <c r="P232" s="197">
        <f>O232*H232</f>
        <v>0</v>
      </c>
      <c r="Q232" s="197">
        <v>0</v>
      </c>
      <c r="R232" s="197">
        <f>Q232*H232</f>
        <v>0</v>
      </c>
      <c r="S232" s="197">
        <v>0</v>
      </c>
      <c r="T232" s="198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9" t="s">
        <v>144</v>
      </c>
      <c r="AT232" s="199" t="s">
        <v>139</v>
      </c>
      <c r="AU232" s="199" t="s">
        <v>85</v>
      </c>
      <c r="AY232" s="18" t="s">
        <v>137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8" t="s">
        <v>83</v>
      </c>
      <c r="BK232" s="200">
        <f>ROUND(I232*H232,2)</f>
        <v>0</v>
      </c>
      <c r="BL232" s="18" t="s">
        <v>144</v>
      </c>
      <c r="BM232" s="199" t="s">
        <v>571</v>
      </c>
    </row>
    <row r="233" spans="1:65" s="2" customFormat="1" ht="21.75" customHeight="1">
      <c r="A233" s="35"/>
      <c r="B233" s="36"/>
      <c r="C233" s="234" t="s">
        <v>249</v>
      </c>
      <c r="D233" s="234" t="s">
        <v>218</v>
      </c>
      <c r="E233" s="235" t="s">
        <v>4156</v>
      </c>
      <c r="F233" s="236" t="s">
        <v>4157</v>
      </c>
      <c r="G233" s="237" t="s">
        <v>273</v>
      </c>
      <c r="H233" s="238">
        <v>1</v>
      </c>
      <c r="I233" s="239"/>
      <c r="J233" s="240">
        <f>ROUND(I233*H233,2)</f>
        <v>0</v>
      </c>
      <c r="K233" s="236" t="s">
        <v>19</v>
      </c>
      <c r="L233" s="241"/>
      <c r="M233" s="242" t="s">
        <v>19</v>
      </c>
      <c r="N233" s="243" t="s">
        <v>46</v>
      </c>
      <c r="O233" s="65"/>
      <c r="P233" s="197">
        <f>O233*H233</f>
        <v>0</v>
      </c>
      <c r="Q233" s="197">
        <v>0</v>
      </c>
      <c r="R233" s="197">
        <f>Q233*H233</f>
        <v>0</v>
      </c>
      <c r="S233" s="197">
        <v>0</v>
      </c>
      <c r="T233" s="198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9" t="s">
        <v>158</v>
      </c>
      <c r="AT233" s="199" t="s">
        <v>218</v>
      </c>
      <c r="AU233" s="199" t="s">
        <v>85</v>
      </c>
      <c r="AY233" s="18" t="s">
        <v>137</v>
      </c>
      <c r="BE233" s="200">
        <f>IF(N233="základní",J233,0)</f>
        <v>0</v>
      </c>
      <c r="BF233" s="200">
        <f>IF(N233="snížená",J233,0)</f>
        <v>0</v>
      </c>
      <c r="BG233" s="200">
        <f>IF(N233="zákl. přenesená",J233,0)</f>
        <v>0</v>
      </c>
      <c r="BH233" s="200">
        <f>IF(N233="sníž. přenesená",J233,0)</f>
        <v>0</v>
      </c>
      <c r="BI233" s="200">
        <f>IF(N233="nulová",J233,0)</f>
        <v>0</v>
      </c>
      <c r="BJ233" s="18" t="s">
        <v>83</v>
      </c>
      <c r="BK233" s="200">
        <f>ROUND(I233*H233,2)</f>
        <v>0</v>
      </c>
      <c r="BL233" s="18" t="s">
        <v>144</v>
      </c>
      <c r="BM233" s="199" t="s">
        <v>574</v>
      </c>
    </row>
    <row r="234" spans="2:63" s="12" customFormat="1" ht="22.9" customHeight="1">
      <c r="B234" s="172"/>
      <c r="C234" s="173"/>
      <c r="D234" s="174" t="s">
        <v>74</v>
      </c>
      <c r="E234" s="186" t="s">
        <v>315</v>
      </c>
      <c r="F234" s="186" t="s">
        <v>316</v>
      </c>
      <c r="G234" s="173"/>
      <c r="H234" s="173"/>
      <c r="I234" s="176"/>
      <c r="J234" s="187">
        <f>BK234</f>
        <v>0</v>
      </c>
      <c r="K234" s="173"/>
      <c r="L234" s="178"/>
      <c r="M234" s="179"/>
      <c r="N234" s="180"/>
      <c r="O234" s="180"/>
      <c r="P234" s="181">
        <f>SUM(P235:P236)</f>
        <v>0</v>
      </c>
      <c r="Q234" s="180"/>
      <c r="R234" s="181">
        <f>SUM(R235:R236)</f>
        <v>0</v>
      </c>
      <c r="S234" s="180"/>
      <c r="T234" s="182">
        <f>SUM(T235:T236)</f>
        <v>0</v>
      </c>
      <c r="AR234" s="183" t="s">
        <v>83</v>
      </c>
      <c r="AT234" s="184" t="s">
        <v>74</v>
      </c>
      <c r="AU234" s="184" t="s">
        <v>83</v>
      </c>
      <c r="AY234" s="183" t="s">
        <v>137</v>
      </c>
      <c r="BK234" s="185">
        <f>SUM(BK235:BK236)</f>
        <v>0</v>
      </c>
    </row>
    <row r="235" spans="1:65" s="2" customFormat="1" ht="21.75" customHeight="1">
      <c r="A235" s="35"/>
      <c r="B235" s="36"/>
      <c r="C235" s="188" t="s">
        <v>575</v>
      </c>
      <c r="D235" s="188" t="s">
        <v>139</v>
      </c>
      <c r="E235" s="189" t="s">
        <v>4158</v>
      </c>
      <c r="F235" s="190" t="s">
        <v>4159</v>
      </c>
      <c r="G235" s="191" t="s">
        <v>177</v>
      </c>
      <c r="H235" s="192">
        <v>205.41</v>
      </c>
      <c r="I235" s="193"/>
      <c r="J235" s="194">
        <f>ROUND(I235*H235,2)</f>
        <v>0</v>
      </c>
      <c r="K235" s="190" t="s">
        <v>143</v>
      </c>
      <c r="L235" s="40"/>
      <c r="M235" s="195" t="s">
        <v>19</v>
      </c>
      <c r="N235" s="196" t="s">
        <v>46</v>
      </c>
      <c r="O235" s="65"/>
      <c r="P235" s="197">
        <f>O235*H235</f>
        <v>0</v>
      </c>
      <c r="Q235" s="197">
        <v>0</v>
      </c>
      <c r="R235" s="197">
        <f>Q235*H235</f>
        <v>0</v>
      </c>
      <c r="S235" s="197">
        <v>0</v>
      </c>
      <c r="T235" s="198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9" t="s">
        <v>144</v>
      </c>
      <c r="AT235" s="199" t="s">
        <v>139</v>
      </c>
      <c r="AU235" s="199" t="s">
        <v>85</v>
      </c>
      <c r="AY235" s="18" t="s">
        <v>137</v>
      </c>
      <c r="BE235" s="200">
        <f>IF(N235="základní",J235,0)</f>
        <v>0</v>
      </c>
      <c r="BF235" s="200">
        <f>IF(N235="snížená",J235,0)</f>
        <v>0</v>
      </c>
      <c r="BG235" s="200">
        <f>IF(N235="zákl. přenesená",J235,0)</f>
        <v>0</v>
      </c>
      <c r="BH235" s="200">
        <f>IF(N235="sníž. přenesená",J235,0)</f>
        <v>0</v>
      </c>
      <c r="BI235" s="200">
        <f>IF(N235="nulová",J235,0)</f>
        <v>0</v>
      </c>
      <c r="BJ235" s="18" t="s">
        <v>83</v>
      </c>
      <c r="BK235" s="200">
        <f>ROUND(I235*H235,2)</f>
        <v>0</v>
      </c>
      <c r="BL235" s="18" t="s">
        <v>144</v>
      </c>
      <c r="BM235" s="199" t="s">
        <v>578</v>
      </c>
    </row>
    <row r="236" spans="1:47" s="2" customFormat="1" ht="19.5">
      <c r="A236" s="35"/>
      <c r="B236" s="36"/>
      <c r="C236" s="37"/>
      <c r="D236" s="203" t="s">
        <v>482</v>
      </c>
      <c r="E236" s="37"/>
      <c r="F236" s="249" t="s">
        <v>4160</v>
      </c>
      <c r="G236" s="37"/>
      <c r="H236" s="37"/>
      <c r="I236" s="109"/>
      <c r="J236" s="37"/>
      <c r="K236" s="37"/>
      <c r="L236" s="40"/>
      <c r="M236" s="252"/>
      <c r="N236" s="253"/>
      <c r="O236" s="246"/>
      <c r="P236" s="246"/>
      <c r="Q236" s="246"/>
      <c r="R236" s="246"/>
      <c r="S236" s="246"/>
      <c r="T236" s="254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482</v>
      </c>
      <c r="AU236" s="18" t="s">
        <v>85</v>
      </c>
    </row>
    <row r="237" spans="1:31" s="2" customFormat="1" ht="6.95" customHeight="1">
      <c r="A237" s="35"/>
      <c r="B237" s="48"/>
      <c r="C237" s="49"/>
      <c r="D237" s="49"/>
      <c r="E237" s="49"/>
      <c r="F237" s="49"/>
      <c r="G237" s="49"/>
      <c r="H237" s="49"/>
      <c r="I237" s="137"/>
      <c r="J237" s="49"/>
      <c r="K237" s="49"/>
      <c r="L237" s="40"/>
      <c r="M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</row>
  </sheetData>
  <sheetProtection algorithmName="SHA-512" hashValue="ZHYrG3ghEmg+NIc0BD5c4diZhdcuwRxwLxxZEVJFcLeBqmEy88/T5eFrqtCZV9IzDLbv9Lp1ikVyanwFYeSwcw==" saltValue="vZQgTKH2w2SReD48XD1cLNff1NiYLP54r0/NSEvS0db++39R+xi9cJ4m0Di9SgMekgQsl2HlK+JOOoNPbFWMuQ==" spinCount="100000" sheet="1" objects="1" scenarios="1" formatColumns="0" formatRows="0" autoFilter="0"/>
  <autoFilter ref="C85:K236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8" t="s">
        <v>103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85</v>
      </c>
    </row>
    <row r="4" spans="2:46" s="1" customFormat="1" ht="24.95" customHeight="1">
      <c r="B4" s="21"/>
      <c r="D4" s="106" t="s">
        <v>104</v>
      </c>
      <c r="I4" s="102"/>
      <c r="L4" s="21"/>
      <c r="M4" s="107" t="s">
        <v>10</v>
      </c>
      <c r="AT4" s="18" t="s">
        <v>4</v>
      </c>
    </row>
    <row r="5" spans="2:12" s="1" customFormat="1" ht="6.95" customHeight="1">
      <c r="B5" s="21"/>
      <c r="I5" s="102"/>
      <c r="L5" s="21"/>
    </row>
    <row r="6" spans="2:12" s="1" customFormat="1" ht="12" customHeight="1">
      <c r="B6" s="21"/>
      <c r="D6" s="108" t="s">
        <v>16</v>
      </c>
      <c r="I6" s="102"/>
      <c r="L6" s="21"/>
    </row>
    <row r="7" spans="2:12" s="1" customFormat="1" ht="16.5" customHeight="1">
      <c r="B7" s="21"/>
      <c r="E7" s="373" t="str">
        <f>'Rekapitulace stavby'!K6</f>
        <v>Gymnázium Tachov - výstavba tělocvičny</v>
      </c>
      <c r="F7" s="374"/>
      <c r="G7" s="374"/>
      <c r="H7" s="374"/>
      <c r="I7" s="102"/>
      <c r="L7" s="21"/>
    </row>
    <row r="8" spans="1:31" s="2" customFormat="1" ht="12" customHeight="1">
      <c r="A8" s="35"/>
      <c r="B8" s="40"/>
      <c r="C8" s="35"/>
      <c r="D8" s="108" t="s">
        <v>105</v>
      </c>
      <c r="E8" s="35"/>
      <c r="F8" s="35"/>
      <c r="G8" s="35"/>
      <c r="H8" s="35"/>
      <c r="I8" s="109"/>
      <c r="J8" s="35"/>
      <c r="K8" s="35"/>
      <c r="L8" s="11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5" t="s">
        <v>4161</v>
      </c>
      <c r="F9" s="376"/>
      <c r="G9" s="376"/>
      <c r="H9" s="376"/>
      <c r="I9" s="109"/>
      <c r="J9" s="35"/>
      <c r="K9" s="35"/>
      <c r="L9" s="11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09"/>
      <c r="J10" s="35"/>
      <c r="K10" s="35"/>
      <c r="L10" s="11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8" t="s">
        <v>18</v>
      </c>
      <c r="E11" s="35"/>
      <c r="F11" s="111" t="s">
        <v>19</v>
      </c>
      <c r="G11" s="35"/>
      <c r="H11" s="35"/>
      <c r="I11" s="112" t="s">
        <v>20</v>
      </c>
      <c r="J11" s="111" t="s">
        <v>19</v>
      </c>
      <c r="K11" s="35"/>
      <c r="L11" s="11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8" t="s">
        <v>21</v>
      </c>
      <c r="E12" s="35"/>
      <c r="F12" s="111" t="s">
        <v>321</v>
      </c>
      <c r="G12" s="35"/>
      <c r="H12" s="35"/>
      <c r="I12" s="112" t="s">
        <v>23</v>
      </c>
      <c r="J12" s="113" t="str">
        <f>'Rekapitulace stavby'!AN8</f>
        <v>24. 6. 2019</v>
      </c>
      <c r="K12" s="35"/>
      <c r="L12" s="11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09"/>
      <c r="J13" s="35"/>
      <c r="K13" s="35"/>
      <c r="L13" s="11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8" t="s">
        <v>25</v>
      </c>
      <c r="E14" s="35"/>
      <c r="F14" s="35"/>
      <c r="G14" s="35"/>
      <c r="H14" s="35"/>
      <c r="I14" s="112" t="s">
        <v>26</v>
      </c>
      <c r="J14" s="111" t="s">
        <v>19</v>
      </c>
      <c r="K14" s="35"/>
      <c r="L14" s="11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27</v>
      </c>
      <c r="F15" s="35"/>
      <c r="G15" s="35"/>
      <c r="H15" s="35"/>
      <c r="I15" s="112" t="s">
        <v>28</v>
      </c>
      <c r="J15" s="111" t="s">
        <v>19</v>
      </c>
      <c r="K15" s="35"/>
      <c r="L15" s="11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09"/>
      <c r="J16" s="35"/>
      <c r="K16" s="35"/>
      <c r="L16" s="11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8" t="s">
        <v>29</v>
      </c>
      <c r="E17" s="35"/>
      <c r="F17" s="35"/>
      <c r="G17" s="35"/>
      <c r="H17" s="35"/>
      <c r="I17" s="112" t="s">
        <v>26</v>
      </c>
      <c r="J17" s="31" t="str">
        <f>'Rekapitulace stavby'!AN13</f>
        <v>Vyplň údaj</v>
      </c>
      <c r="K17" s="35"/>
      <c r="L17" s="11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7" t="str">
        <f>'Rekapitulace stavby'!E14</f>
        <v>Vyplň údaj</v>
      </c>
      <c r="F18" s="378"/>
      <c r="G18" s="378"/>
      <c r="H18" s="378"/>
      <c r="I18" s="112" t="s">
        <v>28</v>
      </c>
      <c r="J18" s="31" t="str">
        <f>'Rekapitulace stavby'!AN14</f>
        <v>Vyplň údaj</v>
      </c>
      <c r="K18" s="35"/>
      <c r="L18" s="11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09"/>
      <c r="J19" s="35"/>
      <c r="K19" s="35"/>
      <c r="L19" s="1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8" t="s">
        <v>31</v>
      </c>
      <c r="E20" s="35"/>
      <c r="F20" s="35"/>
      <c r="G20" s="35"/>
      <c r="H20" s="35"/>
      <c r="I20" s="112" t="s">
        <v>26</v>
      </c>
      <c r="J20" s="111" t="s">
        <v>32</v>
      </c>
      <c r="K20" s="35"/>
      <c r="L20" s="11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33</v>
      </c>
      <c r="F21" s="35"/>
      <c r="G21" s="35"/>
      <c r="H21" s="35"/>
      <c r="I21" s="112" t="s">
        <v>28</v>
      </c>
      <c r="J21" s="111" t="s">
        <v>322</v>
      </c>
      <c r="K21" s="35"/>
      <c r="L21" s="11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09"/>
      <c r="J22" s="35"/>
      <c r="K22" s="35"/>
      <c r="L22" s="11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8" t="s">
        <v>36</v>
      </c>
      <c r="E23" s="35"/>
      <c r="F23" s="35"/>
      <c r="G23" s="35"/>
      <c r="H23" s="35"/>
      <c r="I23" s="112" t="s">
        <v>26</v>
      </c>
      <c r="J23" s="111" t="s">
        <v>37</v>
      </c>
      <c r="K23" s="35"/>
      <c r="L23" s="11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3329</v>
      </c>
      <c r="F24" s="35"/>
      <c r="G24" s="35"/>
      <c r="H24" s="35"/>
      <c r="I24" s="112" t="s">
        <v>28</v>
      </c>
      <c r="J24" s="111" t="s">
        <v>19</v>
      </c>
      <c r="K24" s="35"/>
      <c r="L24" s="11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09"/>
      <c r="J25" s="35"/>
      <c r="K25" s="35"/>
      <c r="L25" s="11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8" t="s">
        <v>39</v>
      </c>
      <c r="E26" s="35"/>
      <c r="F26" s="35"/>
      <c r="G26" s="35"/>
      <c r="H26" s="35"/>
      <c r="I26" s="109"/>
      <c r="J26" s="35"/>
      <c r="K26" s="35"/>
      <c r="L26" s="11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4"/>
      <c r="B27" s="115"/>
      <c r="C27" s="114"/>
      <c r="D27" s="114"/>
      <c r="E27" s="379" t="s">
        <v>19</v>
      </c>
      <c r="F27" s="379"/>
      <c r="G27" s="379"/>
      <c r="H27" s="379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09"/>
      <c r="J28" s="35"/>
      <c r="K28" s="35"/>
      <c r="L28" s="11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8"/>
      <c r="E29" s="118"/>
      <c r="F29" s="118"/>
      <c r="G29" s="118"/>
      <c r="H29" s="118"/>
      <c r="I29" s="119"/>
      <c r="J29" s="118"/>
      <c r="K29" s="118"/>
      <c r="L29" s="11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41</v>
      </c>
      <c r="E30" s="35"/>
      <c r="F30" s="35"/>
      <c r="G30" s="35"/>
      <c r="H30" s="35"/>
      <c r="I30" s="109"/>
      <c r="J30" s="121">
        <f>ROUND(J80,2)</f>
        <v>0</v>
      </c>
      <c r="K30" s="35"/>
      <c r="L30" s="11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8"/>
      <c r="E31" s="118"/>
      <c r="F31" s="118"/>
      <c r="G31" s="118"/>
      <c r="H31" s="118"/>
      <c r="I31" s="119"/>
      <c r="J31" s="118"/>
      <c r="K31" s="118"/>
      <c r="L31" s="11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43</v>
      </c>
      <c r="G32" s="35"/>
      <c r="H32" s="35"/>
      <c r="I32" s="123" t="s">
        <v>42</v>
      </c>
      <c r="J32" s="122" t="s">
        <v>44</v>
      </c>
      <c r="K32" s="35"/>
      <c r="L32" s="11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45</v>
      </c>
      <c r="E33" s="108" t="s">
        <v>46</v>
      </c>
      <c r="F33" s="125">
        <f>ROUND((SUM(BE80:BE88)),2)</f>
        <v>0</v>
      </c>
      <c r="G33" s="35"/>
      <c r="H33" s="35"/>
      <c r="I33" s="126">
        <v>0.21</v>
      </c>
      <c r="J33" s="125">
        <f>ROUND(((SUM(BE80:BE88))*I33),2)</f>
        <v>0</v>
      </c>
      <c r="K33" s="35"/>
      <c r="L33" s="11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8" t="s">
        <v>47</v>
      </c>
      <c r="F34" s="125">
        <f>ROUND((SUM(BF80:BF88)),2)</f>
        <v>0</v>
      </c>
      <c r="G34" s="35"/>
      <c r="H34" s="35"/>
      <c r="I34" s="126">
        <v>0.15</v>
      </c>
      <c r="J34" s="125">
        <f>ROUND(((SUM(BF80:BF88))*I34),2)</f>
        <v>0</v>
      </c>
      <c r="K34" s="35"/>
      <c r="L34" s="11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8" t="s">
        <v>48</v>
      </c>
      <c r="F35" s="125">
        <f>ROUND((SUM(BG80:BG88)),2)</f>
        <v>0</v>
      </c>
      <c r="G35" s="35"/>
      <c r="H35" s="35"/>
      <c r="I35" s="126">
        <v>0.21</v>
      </c>
      <c r="J35" s="125">
        <f>0</f>
        <v>0</v>
      </c>
      <c r="K35" s="35"/>
      <c r="L35" s="11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8" t="s">
        <v>49</v>
      </c>
      <c r="F36" s="125">
        <f>ROUND((SUM(BH80:BH88)),2)</f>
        <v>0</v>
      </c>
      <c r="G36" s="35"/>
      <c r="H36" s="35"/>
      <c r="I36" s="126">
        <v>0.15</v>
      </c>
      <c r="J36" s="125">
        <f>0</f>
        <v>0</v>
      </c>
      <c r="K36" s="35"/>
      <c r="L36" s="11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8" t="s">
        <v>50</v>
      </c>
      <c r="F37" s="125">
        <f>ROUND((SUM(BI80:BI88)),2)</f>
        <v>0</v>
      </c>
      <c r="G37" s="35"/>
      <c r="H37" s="35"/>
      <c r="I37" s="126">
        <v>0</v>
      </c>
      <c r="J37" s="125">
        <f>0</f>
        <v>0</v>
      </c>
      <c r="K37" s="35"/>
      <c r="L37" s="11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09"/>
      <c r="J38" s="35"/>
      <c r="K38" s="35"/>
      <c r="L38" s="11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51</v>
      </c>
      <c r="E39" s="129"/>
      <c r="F39" s="129"/>
      <c r="G39" s="130" t="s">
        <v>52</v>
      </c>
      <c r="H39" s="131" t="s">
        <v>53</v>
      </c>
      <c r="I39" s="132"/>
      <c r="J39" s="133">
        <f>SUM(J30:J37)</f>
        <v>0</v>
      </c>
      <c r="K39" s="134"/>
      <c r="L39" s="11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5"/>
      <c r="C40" s="136"/>
      <c r="D40" s="136"/>
      <c r="E40" s="136"/>
      <c r="F40" s="136"/>
      <c r="G40" s="136"/>
      <c r="H40" s="136"/>
      <c r="I40" s="137"/>
      <c r="J40" s="136"/>
      <c r="K40" s="136"/>
      <c r="L40" s="11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110</v>
      </c>
      <c r="D45" s="37"/>
      <c r="E45" s="37"/>
      <c r="F45" s="37"/>
      <c r="G45" s="37"/>
      <c r="H45" s="37"/>
      <c r="I45" s="109"/>
      <c r="J45" s="37"/>
      <c r="K45" s="37"/>
      <c r="L45" s="110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110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11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0" t="str">
        <f>E7</f>
        <v>Gymnázium Tachov - výstavba tělocvičny</v>
      </c>
      <c r="F48" s="381"/>
      <c r="G48" s="381"/>
      <c r="H48" s="381"/>
      <c r="I48" s="109"/>
      <c r="J48" s="37"/>
      <c r="K48" s="37"/>
      <c r="L48" s="11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105</v>
      </c>
      <c r="D49" s="37"/>
      <c r="E49" s="37"/>
      <c r="F49" s="37"/>
      <c r="G49" s="37"/>
      <c r="H49" s="37"/>
      <c r="I49" s="109"/>
      <c r="J49" s="37"/>
      <c r="K49" s="37"/>
      <c r="L49" s="11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3" t="str">
        <f>E9</f>
        <v>07 - Vedlejší a ostatní n...</v>
      </c>
      <c r="F50" s="382"/>
      <c r="G50" s="382"/>
      <c r="H50" s="382"/>
      <c r="I50" s="109"/>
      <c r="J50" s="37"/>
      <c r="K50" s="37"/>
      <c r="L50" s="11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11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Pionýrská 1370, 34701 Tachov</v>
      </c>
      <c r="G52" s="37"/>
      <c r="H52" s="37"/>
      <c r="I52" s="112" t="s">
        <v>23</v>
      </c>
      <c r="J52" s="60" t="str">
        <f>IF(J12="","",J12)</f>
        <v>24. 6. 2019</v>
      </c>
      <c r="K52" s="37"/>
      <c r="L52" s="11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11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25</v>
      </c>
      <c r="D54" s="37"/>
      <c r="E54" s="37"/>
      <c r="F54" s="28" t="str">
        <f>E15</f>
        <v>Gymnázium Tachov, Pionýrská 1370, 34701 Tachov</v>
      </c>
      <c r="G54" s="37"/>
      <c r="H54" s="37"/>
      <c r="I54" s="112" t="s">
        <v>31</v>
      </c>
      <c r="J54" s="33" t="str">
        <f>E21</f>
        <v>Luboš Beneda, Čižická 279, 33209 Štěnovice</v>
      </c>
      <c r="K54" s="37"/>
      <c r="L54" s="11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112" t="s">
        <v>36</v>
      </c>
      <c r="J55" s="33" t="str">
        <f>E24</f>
        <v>Martina Havířová, Vranovská 1348, 34901 Stříbro</v>
      </c>
      <c r="K55" s="37"/>
      <c r="L55" s="11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11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1" t="s">
        <v>111</v>
      </c>
      <c r="D57" s="142"/>
      <c r="E57" s="142"/>
      <c r="F57" s="142"/>
      <c r="G57" s="142"/>
      <c r="H57" s="142"/>
      <c r="I57" s="143"/>
      <c r="J57" s="144" t="s">
        <v>112</v>
      </c>
      <c r="K57" s="142"/>
      <c r="L57" s="11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11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5" t="s">
        <v>73</v>
      </c>
      <c r="D59" s="37"/>
      <c r="E59" s="37"/>
      <c r="F59" s="37"/>
      <c r="G59" s="37"/>
      <c r="H59" s="37"/>
      <c r="I59" s="109"/>
      <c r="J59" s="78">
        <f>J80</f>
        <v>0</v>
      </c>
      <c r="K59" s="37"/>
      <c r="L59" s="11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113</v>
      </c>
    </row>
    <row r="60" spans="2:12" s="9" customFormat="1" ht="24.95" customHeight="1">
      <c r="B60" s="146"/>
      <c r="C60" s="147"/>
      <c r="D60" s="148" t="s">
        <v>4162</v>
      </c>
      <c r="E60" s="149"/>
      <c r="F60" s="149"/>
      <c r="G60" s="149"/>
      <c r="H60" s="149"/>
      <c r="I60" s="150"/>
      <c r="J60" s="151">
        <f>J81</f>
        <v>0</v>
      </c>
      <c r="K60" s="147"/>
      <c r="L60" s="152"/>
    </row>
    <row r="61" spans="1:31" s="2" customFormat="1" ht="21.75" customHeight="1">
      <c r="A61" s="35"/>
      <c r="B61" s="36"/>
      <c r="C61" s="37"/>
      <c r="D61" s="37"/>
      <c r="E61" s="37"/>
      <c r="F61" s="37"/>
      <c r="G61" s="37"/>
      <c r="H61" s="37"/>
      <c r="I61" s="109"/>
      <c r="J61" s="37"/>
      <c r="K61" s="37"/>
      <c r="L61" s="11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6.95" customHeight="1">
      <c r="A62" s="35"/>
      <c r="B62" s="48"/>
      <c r="C62" s="49"/>
      <c r="D62" s="49"/>
      <c r="E62" s="49"/>
      <c r="F62" s="49"/>
      <c r="G62" s="49"/>
      <c r="H62" s="49"/>
      <c r="I62" s="137"/>
      <c r="J62" s="49"/>
      <c r="K62" s="49"/>
      <c r="L62" s="110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6" spans="1:31" s="2" customFormat="1" ht="6.95" customHeight="1">
      <c r="A66" s="35"/>
      <c r="B66" s="50"/>
      <c r="C66" s="51"/>
      <c r="D66" s="51"/>
      <c r="E66" s="51"/>
      <c r="F66" s="51"/>
      <c r="G66" s="51"/>
      <c r="H66" s="51"/>
      <c r="I66" s="140"/>
      <c r="J66" s="51"/>
      <c r="K66" s="51"/>
      <c r="L66" s="110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24.95" customHeight="1">
      <c r="A67" s="35"/>
      <c r="B67" s="36"/>
      <c r="C67" s="24" t="s">
        <v>122</v>
      </c>
      <c r="D67" s="37"/>
      <c r="E67" s="37"/>
      <c r="F67" s="37"/>
      <c r="G67" s="37"/>
      <c r="H67" s="37"/>
      <c r="I67" s="109"/>
      <c r="J67" s="37"/>
      <c r="K67" s="37"/>
      <c r="L67" s="110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36"/>
      <c r="C68" s="37"/>
      <c r="D68" s="37"/>
      <c r="E68" s="37"/>
      <c r="F68" s="37"/>
      <c r="G68" s="37"/>
      <c r="H68" s="37"/>
      <c r="I68" s="109"/>
      <c r="J68" s="37"/>
      <c r="K68" s="37"/>
      <c r="L68" s="110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12" customHeight="1">
      <c r="A69" s="35"/>
      <c r="B69" s="36"/>
      <c r="C69" s="30" t="s">
        <v>16</v>
      </c>
      <c r="D69" s="37"/>
      <c r="E69" s="37"/>
      <c r="F69" s="37"/>
      <c r="G69" s="37"/>
      <c r="H69" s="37"/>
      <c r="I69" s="109"/>
      <c r="J69" s="37"/>
      <c r="K69" s="37"/>
      <c r="L69" s="110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6.5" customHeight="1">
      <c r="A70" s="35"/>
      <c r="B70" s="36"/>
      <c r="C70" s="37"/>
      <c r="D70" s="37"/>
      <c r="E70" s="380" t="str">
        <f>E7</f>
        <v>Gymnázium Tachov - výstavba tělocvičny</v>
      </c>
      <c r="F70" s="381"/>
      <c r="G70" s="381"/>
      <c r="H70" s="381"/>
      <c r="I70" s="109"/>
      <c r="J70" s="37"/>
      <c r="K70" s="37"/>
      <c r="L70" s="110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105</v>
      </c>
      <c r="D71" s="37"/>
      <c r="E71" s="37"/>
      <c r="F71" s="37"/>
      <c r="G71" s="37"/>
      <c r="H71" s="37"/>
      <c r="I71" s="109"/>
      <c r="J71" s="37"/>
      <c r="K71" s="37"/>
      <c r="L71" s="110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33" t="str">
        <f>E9</f>
        <v>07 - Vedlejší a ostatní n...</v>
      </c>
      <c r="F72" s="382"/>
      <c r="G72" s="382"/>
      <c r="H72" s="382"/>
      <c r="I72" s="109"/>
      <c r="J72" s="37"/>
      <c r="K72" s="37"/>
      <c r="L72" s="110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109"/>
      <c r="J73" s="37"/>
      <c r="K73" s="37"/>
      <c r="L73" s="110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21</v>
      </c>
      <c r="D74" s="37"/>
      <c r="E74" s="37"/>
      <c r="F74" s="28" t="str">
        <f>F12</f>
        <v>Pionýrská 1370, 34701 Tachov</v>
      </c>
      <c r="G74" s="37"/>
      <c r="H74" s="37"/>
      <c r="I74" s="112" t="s">
        <v>23</v>
      </c>
      <c r="J74" s="60" t="str">
        <f>IF(J12="","",J12)</f>
        <v>24. 6. 2019</v>
      </c>
      <c r="K74" s="37"/>
      <c r="L74" s="110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109"/>
      <c r="J75" s="37"/>
      <c r="K75" s="37"/>
      <c r="L75" s="110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40.15" customHeight="1">
      <c r="A76" s="35"/>
      <c r="B76" s="36"/>
      <c r="C76" s="30" t="s">
        <v>25</v>
      </c>
      <c r="D76" s="37"/>
      <c r="E76" s="37"/>
      <c r="F76" s="28" t="str">
        <f>E15</f>
        <v>Gymnázium Tachov, Pionýrská 1370, 34701 Tachov</v>
      </c>
      <c r="G76" s="37"/>
      <c r="H76" s="37"/>
      <c r="I76" s="112" t="s">
        <v>31</v>
      </c>
      <c r="J76" s="33" t="str">
        <f>E21</f>
        <v>Luboš Beneda, Čižická 279, 33209 Štěnovice</v>
      </c>
      <c r="K76" s="37"/>
      <c r="L76" s="11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40.15" customHeight="1">
      <c r="A77" s="35"/>
      <c r="B77" s="36"/>
      <c r="C77" s="30" t="s">
        <v>29</v>
      </c>
      <c r="D77" s="37"/>
      <c r="E77" s="37"/>
      <c r="F77" s="28" t="str">
        <f>IF(E18="","",E18)</f>
        <v>Vyplň údaj</v>
      </c>
      <c r="G77" s="37"/>
      <c r="H77" s="37"/>
      <c r="I77" s="112" t="s">
        <v>36</v>
      </c>
      <c r="J77" s="33" t="str">
        <f>E24</f>
        <v>Martina Havířová, Vranovská 1348, 34901 Stříbro</v>
      </c>
      <c r="K77" s="37"/>
      <c r="L77" s="11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0.35" customHeight="1">
      <c r="A78" s="35"/>
      <c r="B78" s="36"/>
      <c r="C78" s="37"/>
      <c r="D78" s="37"/>
      <c r="E78" s="37"/>
      <c r="F78" s="37"/>
      <c r="G78" s="37"/>
      <c r="H78" s="37"/>
      <c r="I78" s="109"/>
      <c r="J78" s="37"/>
      <c r="K78" s="37"/>
      <c r="L78" s="110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11" customFormat="1" ht="29.25" customHeight="1">
      <c r="A79" s="160"/>
      <c r="B79" s="161"/>
      <c r="C79" s="162" t="s">
        <v>123</v>
      </c>
      <c r="D79" s="163" t="s">
        <v>60</v>
      </c>
      <c r="E79" s="163" t="s">
        <v>56</v>
      </c>
      <c r="F79" s="163" t="s">
        <v>57</v>
      </c>
      <c r="G79" s="163" t="s">
        <v>124</v>
      </c>
      <c r="H79" s="163" t="s">
        <v>125</v>
      </c>
      <c r="I79" s="164" t="s">
        <v>126</v>
      </c>
      <c r="J79" s="163" t="s">
        <v>112</v>
      </c>
      <c r="K79" s="165" t="s">
        <v>127</v>
      </c>
      <c r="L79" s="166"/>
      <c r="M79" s="69" t="s">
        <v>19</v>
      </c>
      <c r="N79" s="70" t="s">
        <v>45</v>
      </c>
      <c r="O79" s="70" t="s">
        <v>128</v>
      </c>
      <c r="P79" s="70" t="s">
        <v>129</v>
      </c>
      <c r="Q79" s="70" t="s">
        <v>130</v>
      </c>
      <c r="R79" s="70" t="s">
        <v>131</v>
      </c>
      <c r="S79" s="70" t="s">
        <v>132</v>
      </c>
      <c r="T79" s="71" t="s">
        <v>133</v>
      </c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</row>
    <row r="80" spans="1:63" s="2" customFormat="1" ht="22.9" customHeight="1">
      <c r="A80" s="35"/>
      <c r="B80" s="36"/>
      <c r="C80" s="76" t="s">
        <v>134</v>
      </c>
      <c r="D80" s="37"/>
      <c r="E80" s="37"/>
      <c r="F80" s="37"/>
      <c r="G80" s="37"/>
      <c r="H80" s="37"/>
      <c r="I80" s="109"/>
      <c r="J80" s="167">
        <f>BK80</f>
        <v>0</v>
      </c>
      <c r="K80" s="37"/>
      <c r="L80" s="40"/>
      <c r="M80" s="72"/>
      <c r="N80" s="168"/>
      <c r="O80" s="73"/>
      <c r="P80" s="169">
        <f>P81</f>
        <v>0</v>
      </c>
      <c r="Q80" s="73"/>
      <c r="R80" s="169">
        <f>R81</f>
        <v>0</v>
      </c>
      <c r="S80" s="73"/>
      <c r="T80" s="170">
        <f>T81</f>
        <v>0</v>
      </c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T80" s="18" t="s">
        <v>74</v>
      </c>
      <c r="AU80" s="18" t="s">
        <v>113</v>
      </c>
      <c r="BK80" s="171">
        <f>BK81</f>
        <v>0</v>
      </c>
    </row>
    <row r="81" spans="2:63" s="12" customFormat="1" ht="25.9" customHeight="1">
      <c r="B81" s="172"/>
      <c r="C81" s="173"/>
      <c r="D81" s="174" t="s">
        <v>74</v>
      </c>
      <c r="E81" s="175" t="s">
        <v>4163</v>
      </c>
      <c r="F81" s="175" t="s">
        <v>4164</v>
      </c>
      <c r="G81" s="173"/>
      <c r="H81" s="173"/>
      <c r="I81" s="176"/>
      <c r="J81" s="177">
        <f>BK81</f>
        <v>0</v>
      </c>
      <c r="K81" s="173"/>
      <c r="L81" s="178"/>
      <c r="M81" s="179"/>
      <c r="N81" s="180"/>
      <c r="O81" s="180"/>
      <c r="P81" s="181">
        <f>SUM(P82:P88)</f>
        <v>0</v>
      </c>
      <c r="Q81" s="180"/>
      <c r="R81" s="181">
        <f>SUM(R82:R88)</f>
        <v>0</v>
      </c>
      <c r="S81" s="180"/>
      <c r="T81" s="182">
        <f>SUM(T82:T88)</f>
        <v>0</v>
      </c>
      <c r="AR81" s="183" t="s">
        <v>161</v>
      </c>
      <c r="AT81" s="184" t="s">
        <v>74</v>
      </c>
      <c r="AU81" s="184" t="s">
        <v>75</v>
      </c>
      <c r="AY81" s="183" t="s">
        <v>137</v>
      </c>
      <c r="BK81" s="185">
        <f>SUM(BK82:BK88)</f>
        <v>0</v>
      </c>
    </row>
    <row r="82" spans="1:65" s="2" customFormat="1" ht="21.75" customHeight="1">
      <c r="A82" s="35"/>
      <c r="B82" s="36"/>
      <c r="C82" s="188" t="s">
        <v>85</v>
      </c>
      <c r="D82" s="188" t="s">
        <v>139</v>
      </c>
      <c r="E82" s="189" t="s">
        <v>4165</v>
      </c>
      <c r="F82" s="190" t="s">
        <v>4166</v>
      </c>
      <c r="G82" s="191" t="s">
        <v>4167</v>
      </c>
      <c r="H82" s="192">
        <v>1</v>
      </c>
      <c r="I82" s="193"/>
      <c r="J82" s="194">
        <f aca="true" t="shared" si="0" ref="J82:J88">ROUND(I82*H82,2)</f>
        <v>0</v>
      </c>
      <c r="K82" s="190" t="s">
        <v>143</v>
      </c>
      <c r="L82" s="40"/>
      <c r="M82" s="195" t="s">
        <v>19</v>
      </c>
      <c r="N82" s="196" t="s">
        <v>46</v>
      </c>
      <c r="O82" s="65"/>
      <c r="P82" s="197">
        <f aca="true" t="shared" si="1" ref="P82:P88">O82*H82</f>
        <v>0</v>
      </c>
      <c r="Q82" s="197">
        <v>0</v>
      </c>
      <c r="R82" s="197">
        <f aca="true" t="shared" si="2" ref="R82:R88">Q82*H82</f>
        <v>0</v>
      </c>
      <c r="S82" s="197">
        <v>0</v>
      </c>
      <c r="T82" s="198">
        <f aca="true" t="shared" si="3" ref="T82:T88">S82*H82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R82" s="199" t="s">
        <v>144</v>
      </c>
      <c r="AT82" s="199" t="s">
        <v>139</v>
      </c>
      <c r="AU82" s="199" t="s">
        <v>83</v>
      </c>
      <c r="AY82" s="18" t="s">
        <v>137</v>
      </c>
      <c r="BE82" s="200">
        <f aca="true" t="shared" si="4" ref="BE82:BE88">IF(N82="základní",J82,0)</f>
        <v>0</v>
      </c>
      <c r="BF82" s="200">
        <f aca="true" t="shared" si="5" ref="BF82:BF88">IF(N82="snížená",J82,0)</f>
        <v>0</v>
      </c>
      <c r="BG82" s="200">
        <f aca="true" t="shared" si="6" ref="BG82:BG88">IF(N82="zákl. přenesená",J82,0)</f>
        <v>0</v>
      </c>
      <c r="BH82" s="200">
        <f aca="true" t="shared" si="7" ref="BH82:BH88">IF(N82="sníž. přenesená",J82,0)</f>
        <v>0</v>
      </c>
      <c r="BI82" s="200">
        <f aca="true" t="shared" si="8" ref="BI82:BI88">IF(N82="nulová",J82,0)</f>
        <v>0</v>
      </c>
      <c r="BJ82" s="18" t="s">
        <v>83</v>
      </c>
      <c r="BK82" s="200">
        <f aca="true" t="shared" si="9" ref="BK82:BK88">ROUND(I82*H82,2)</f>
        <v>0</v>
      </c>
      <c r="BL82" s="18" t="s">
        <v>144</v>
      </c>
      <c r="BM82" s="199" t="s">
        <v>85</v>
      </c>
    </row>
    <row r="83" spans="1:65" s="2" customFormat="1" ht="16.5" customHeight="1">
      <c r="A83" s="35"/>
      <c r="B83" s="36"/>
      <c r="C83" s="188" t="s">
        <v>151</v>
      </c>
      <c r="D83" s="188" t="s">
        <v>139</v>
      </c>
      <c r="E83" s="189" t="s">
        <v>4168</v>
      </c>
      <c r="F83" s="190" t="s">
        <v>4169</v>
      </c>
      <c r="G83" s="191" t="s">
        <v>4167</v>
      </c>
      <c r="H83" s="192">
        <v>1</v>
      </c>
      <c r="I83" s="193"/>
      <c r="J83" s="194">
        <f t="shared" si="0"/>
        <v>0</v>
      </c>
      <c r="K83" s="190" t="s">
        <v>19</v>
      </c>
      <c r="L83" s="40"/>
      <c r="M83" s="195" t="s">
        <v>19</v>
      </c>
      <c r="N83" s="196" t="s">
        <v>46</v>
      </c>
      <c r="O83" s="65"/>
      <c r="P83" s="197">
        <f t="shared" si="1"/>
        <v>0</v>
      </c>
      <c r="Q83" s="197">
        <v>0</v>
      </c>
      <c r="R83" s="197">
        <f t="shared" si="2"/>
        <v>0</v>
      </c>
      <c r="S83" s="197">
        <v>0</v>
      </c>
      <c r="T83" s="198">
        <f t="shared" si="3"/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R83" s="199" t="s">
        <v>144</v>
      </c>
      <c r="AT83" s="199" t="s">
        <v>139</v>
      </c>
      <c r="AU83" s="199" t="s">
        <v>83</v>
      </c>
      <c r="AY83" s="18" t="s">
        <v>137</v>
      </c>
      <c r="BE83" s="200">
        <f t="shared" si="4"/>
        <v>0</v>
      </c>
      <c r="BF83" s="200">
        <f t="shared" si="5"/>
        <v>0</v>
      </c>
      <c r="BG83" s="200">
        <f t="shared" si="6"/>
        <v>0</v>
      </c>
      <c r="BH83" s="200">
        <f t="shared" si="7"/>
        <v>0</v>
      </c>
      <c r="BI83" s="200">
        <f t="shared" si="8"/>
        <v>0</v>
      </c>
      <c r="BJ83" s="18" t="s">
        <v>83</v>
      </c>
      <c r="BK83" s="200">
        <f t="shared" si="9"/>
        <v>0</v>
      </c>
      <c r="BL83" s="18" t="s">
        <v>144</v>
      </c>
      <c r="BM83" s="199" t="s">
        <v>144</v>
      </c>
    </row>
    <row r="84" spans="1:65" s="2" customFormat="1" ht="16.5" customHeight="1">
      <c r="A84" s="35"/>
      <c r="B84" s="36"/>
      <c r="C84" s="188" t="s">
        <v>144</v>
      </c>
      <c r="D84" s="188" t="s">
        <v>139</v>
      </c>
      <c r="E84" s="189" t="s">
        <v>4170</v>
      </c>
      <c r="F84" s="190" t="s">
        <v>4171</v>
      </c>
      <c r="G84" s="191" t="s">
        <v>4167</v>
      </c>
      <c r="H84" s="192">
        <v>1</v>
      </c>
      <c r="I84" s="193"/>
      <c r="J84" s="194">
        <f t="shared" si="0"/>
        <v>0</v>
      </c>
      <c r="K84" s="190" t="s">
        <v>19</v>
      </c>
      <c r="L84" s="40"/>
      <c r="M84" s="195" t="s">
        <v>19</v>
      </c>
      <c r="N84" s="196" t="s">
        <v>46</v>
      </c>
      <c r="O84" s="65"/>
      <c r="P84" s="197">
        <f t="shared" si="1"/>
        <v>0</v>
      </c>
      <c r="Q84" s="197">
        <v>0</v>
      </c>
      <c r="R84" s="197">
        <f t="shared" si="2"/>
        <v>0</v>
      </c>
      <c r="S84" s="197">
        <v>0</v>
      </c>
      <c r="T84" s="198">
        <f t="shared" si="3"/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99" t="s">
        <v>144</v>
      </c>
      <c r="AT84" s="199" t="s">
        <v>139</v>
      </c>
      <c r="AU84" s="199" t="s">
        <v>83</v>
      </c>
      <c r="AY84" s="18" t="s">
        <v>137</v>
      </c>
      <c r="BE84" s="200">
        <f t="shared" si="4"/>
        <v>0</v>
      </c>
      <c r="BF84" s="200">
        <f t="shared" si="5"/>
        <v>0</v>
      </c>
      <c r="BG84" s="200">
        <f t="shared" si="6"/>
        <v>0</v>
      </c>
      <c r="BH84" s="200">
        <f t="shared" si="7"/>
        <v>0</v>
      </c>
      <c r="BI84" s="200">
        <f t="shared" si="8"/>
        <v>0</v>
      </c>
      <c r="BJ84" s="18" t="s">
        <v>83</v>
      </c>
      <c r="BK84" s="200">
        <f t="shared" si="9"/>
        <v>0</v>
      </c>
      <c r="BL84" s="18" t="s">
        <v>144</v>
      </c>
      <c r="BM84" s="199" t="s">
        <v>154</v>
      </c>
    </row>
    <row r="85" spans="1:65" s="2" customFormat="1" ht="16.5" customHeight="1">
      <c r="A85" s="35"/>
      <c r="B85" s="36"/>
      <c r="C85" s="188" t="s">
        <v>161</v>
      </c>
      <c r="D85" s="188" t="s">
        <v>139</v>
      </c>
      <c r="E85" s="189" t="s">
        <v>4172</v>
      </c>
      <c r="F85" s="190" t="s">
        <v>4173</v>
      </c>
      <c r="G85" s="191" t="s">
        <v>4174</v>
      </c>
      <c r="H85" s="192">
        <v>1</v>
      </c>
      <c r="I85" s="193"/>
      <c r="J85" s="194">
        <f t="shared" si="0"/>
        <v>0</v>
      </c>
      <c r="K85" s="190" t="s">
        <v>143</v>
      </c>
      <c r="L85" s="40"/>
      <c r="M85" s="195" t="s">
        <v>19</v>
      </c>
      <c r="N85" s="196" t="s">
        <v>46</v>
      </c>
      <c r="O85" s="65"/>
      <c r="P85" s="197">
        <f t="shared" si="1"/>
        <v>0</v>
      </c>
      <c r="Q85" s="197">
        <v>0</v>
      </c>
      <c r="R85" s="197">
        <f t="shared" si="2"/>
        <v>0</v>
      </c>
      <c r="S85" s="197">
        <v>0</v>
      </c>
      <c r="T85" s="198">
        <f t="shared" si="3"/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99" t="s">
        <v>144</v>
      </c>
      <c r="AT85" s="199" t="s">
        <v>139</v>
      </c>
      <c r="AU85" s="199" t="s">
        <v>83</v>
      </c>
      <c r="AY85" s="18" t="s">
        <v>137</v>
      </c>
      <c r="BE85" s="200">
        <f t="shared" si="4"/>
        <v>0</v>
      </c>
      <c r="BF85" s="200">
        <f t="shared" si="5"/>
        <v>0</v>
      </c>
      <c r="BG85" s="200">
        <f t="shared" si="6"/>
        <v>0</v>
      </c>
      <c r="BH85" s="200">
        <f t="shared" si="7"/>
        <v>0</v>
      </c>
      <c r="BI85" s="200">
        <f t="shared" si="8"/>
        <v>0</v>
      </c>
      <c r="BJ85" s="18" t="s">
        <v>83</v>
      </c>
      <c r="BK85" s="200">
        <f t="shared" si="9"/>
        <v>0</v>
      </c>
      <c r="BL85" s="18" t="s">
        <v>144</v>
      </c>
      <c r="BM85" s="199" t="s">
        <v>158</v>
      </c>
    </row>
    <row r="86" spans="1:65" s="2" customFormat="1" ht="78" customHeight="1">
      <c r="A86" s="35"/>
      <c r="B86" s="36"/>
      <c r="C86" s="188" t="s">
        <v>154</v>
      </c>
      <c r="D86" s="188" t="s">
        <v>139</v>
      </c>
      <c r="E86" s="189" t="s">
        <v>4175</v>
      </c>
      <c r="F86" s="190" t="s">
        <v>4176</v>
      </c>
      <c r="G86" s="191" t="s">
        <v>4167</v>
      </c>
      <c r="H86" s="192">
        <v>1</v>
      </c>
      <c r="I86" s="193"/>
      <c r="J86" s="194">
        <f t="shared" si="0"/>
        <v>0</v>
      </c>
      <c r="K86" s="190" t="s">
        <v>19</v>
      </c>
      <c r="L86" s="40"/>
      <c r="M86" s="195" t="s">
        <v>19</v>
      </c>
      <c r="N86" s="196" t="s">
        <v>46</v>
      </c>
      <c r="O86" s="65"/>
      <c r="P86" s="197">
        <f t="shared" si="1"/>
        <v>0</v>
      </c>
      <c r="Q86" s="197">
        <v>0</v>
      </c>
      <c r="R86" s="197">
        <f t="shared" si="2"/>
        <v>0</v>
      </c>
      <c r="S86" s="197">
        <v>0</v>
      </c>
      <c r="T86" s="198">
        <f t="shared" si="3"/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99" t="s">
        <v>144</v>
      </c>
      <c r="AT86" s="199" t="s">
        <v>139</v>
      </c>
      <c r="AU86" s="199" t="s">
        <v>83</v>
      </c>
      <c r="AY86" s="18" t="s">
        <v>137</v>
      </c>
      <c r="BE86" s="200">
        <f t="shared" si="4"/>
        <v>0</v>
      </c>
      <c r="BF86" s="200">
        <f t="shared" si="5"/>
        <v>0</v>
      </c>
      <c r="BG86" s="200">
        <f t="shared" si="6"/>
        <v>0</v>
      </c>
      <c r="BH86" s="200">
        <f t="shared" si="7"/>
        <v>0</v>
      </c>
      <c r="BI86" s="200">
        <f t="shared" si="8"/>
        <v>0</v>
      </c>
      <c r="BJ86" s="18" t="s">
        <v>83</v>
      </c>
      <c r="BK86" s="200">
        <f t="shared" si="9"/>
        <v>0</v>
      </c>
      <c r="BL86" s="18" t="s">
        <v>144</v>
      </c>
      <c r="BM86" s="199" t="s">
        <v>164</v>
      </c>
    </row>
    <row r="87" spans="1:65" s="2" customFormat="1" ht="16.5" customHeight="1">
      <c r="A87" s="35"/>
      <c r="B87" s="36"/>
      <c r="C87" s="188" t="s">
        <v>170</v>
      </c>
      <c r="D87" s="188" t="s">
        <v>139</v>
      </c>
      <c r="E87" s="189" t="s">
        <v>4177</v>
      </c>
      <c r="F87" s="190" t="s">
        <v>4178</v>
      </c>
      <c r="G87" s="191" t="s">
        <v>4167</v>
      </c>
      <c r="H87" s="192">
        <v>1</v>
      </c>
      <c r="I87" s="193"/>
      <c r="J87" s="194">
        <f t="shared" si="0"/>
        <v>0</v>
      </c>
      <c r="K87" s="190" t="s">
        <v>19</v>
      </c>
      <c r="L87" s="40"/>
      <c r="M87" s="195" t="s">
        <v>19</v>
      </c>
      <c r="N87" s="196" t="s">
        <v>46</v>
      </c>
      <c r="O87" s="65"/>
      <c r="P87" s="197">
        <f t="shared" si="1"/>
        <v>0</v>
      </c>
      <c r="Q87" s="197">
        <v>0</v>
      </c>
      <c r="R87" s="197">
        <f t="shared" si="2"/>
        <v>0</v>
      </c>
      <c r="S87" s="197">
        <v>0</v>
      </c>
      <c r="T87" s="198">
        <f t="shared" si="3"/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99" t="s">
        <v>144</v>
      </c>
      <c r="AT87" s="199" t="s">
        <v>139</v>
      </c>
      <c r="AU87" s="199" t="s">
        <v>83</v>
      </c>
      <c r="AY87" s="18" t="s">
        <v>137</v>
      </c>
      <c r="BE87" s="200">
        <f t="shared" si="4"/>
        <v>0</v>
      </c>
      <c r="BF87" s="200">
        <f t="shared" si="5"/>
        <v>0</v>
      </c>
      <c r="BG87" s="200">
        <f t="shared" si="6"/>
        <v>0</v>
      </c>
      <c r="BH87" s="200">
        <f t="shared" si="7"/>
        <v>0</v>
      </c>
      <c r="BI87" s="200">
        <f t="shared" si="8"/>
        <v>0</v>
      </c>
      <c r="BJ87" s="18" t="s">
        <v>83</v>
      </c>
      <c r="BK87" s="200">
        <f t="shared" si="9"/>
        <v>0</v>
      </c>
      <c r="BL87" s="18" t="s">
        <v>144</v>
      </c>
      <c r="BM87" s="199" t="s">
        <v>169</v>
      </c>
    </row>
    <row r="88" spans="1:65" s="2" customFormat="1" ht="16.5" customHeight="1">
      <c r="A88" s="35"/>
      <c r="B88" s="36"/>
      <c r="C88" s="188" t="s">
        <v>158</v>
      </c>
      <c r="D88" s="188" t="s">
        <v>139</v>
      </c>
      <c r="E88" s="189" t="s">
        <v>4179</v>
      </c>
      <c r="F88" s="190" t="s">
        <v>4180</v>
      </c>
      <c r="G88" s="191" t="s">
        <v>4167</v>
      </c>
      <c r="H88" s="192">
        <v>1</v>
      </c>
      <c r="I88" s="193"/>
      <c r="J88" s="194">
        <f t="shared" si="0"/>
        <v>0</v>
      </c>
      <c r="K88" s="190" t="s">
        <v>19</v>
      </c>
      <c r="L88" s="40"/>
      <c r="M88" s="244" t="s">
        <v>19</v>
      </c>
      <c r="N88" s="245" t="s">
        <v>46</v>
      </c>
      <c r="O88" s="246"/>
      <c r="P88" s="247">
        <f t="shared" si="1"/>
        <v>0</v>
      </c>
      <c r="Q88" s="247">
        <v>0</v>
      </c>
      <c r="R88" s="247">
        <f t="shared" si="2"/>
        <v>0</v>
      </c>
      <c r="S88" s="247">
        <v>0</v>
      </c>
      <c r="T88" s="248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99" t="s">
        <v>144</v>
      </c>
      <c r="AT88" s="199" t="s">
        <v>139</v>
      </c>
      <c r="AU88" s="199" t="s">
        <v>83</v>
      </c>
      <c r="AY88" s="18" t="s">
        <v>137</v>
      </c>
      <c r="BE88" s="200">
        <f t="shared" si="4"/>
        <v>0</v>
      </c>
      <c r="BF88" s="200">
        <f t="shared" si="5"/>
        <v>0</v>
      </c>
      <c r="BG88" s="200">
        <f t="shared" si="6"/>
        <v>0</v>
      </c>
      <c r="BH88" s="200">
        <f t="shared" si="7"/>
        <v>0</v>
      </c>
      <c r="BI88" s="200">
        <f t="shared" si="8"/>
        <v>0</v>
      </c>
      <c r="BJ88" s="18" t="s">
        <v>83</v>
      </c>
      <c r="BK88" s="200">
        <f t="shared" si="9"/>
        <v>0</v>
      </c>
      <c r="BL88" s="18" t="s">
        <v>144</v>
      </c>
      <c r="BM88" s="199" t="s">
        <v>173</v>
      </c>
    </row>
    <row r="89" spans="1:31" s="2" customFormat="1" ht="6.95" customHeight="1">
      <c r="A89" s="35"/>
      <c r="B89" s="48"/>
      <c r="C89" s="49"/>
      <c r="D89" s="49"/>
      <c r="E89" s="49"/>
      <c r="F89" s="49"/>
      <c r="G89" s="49"/>
      <c r="H89" s="49"/>
      <c r="I89" s="137"/>
      <c r="J89" s="49"/>
      <c r="K89" s="49"/>
      <c r="L89" s="40"/>
      <c r="M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</sheetData>
  <sheetProtection algorithmName="SHA-512" hashValue="DQFQ7FGYDxxDG5tHQzY6j5bkCL4fWMGNuuj+FoSMcGhxshhSOrctvlpWorWWEg1sEVUtO0iEC1GjpVuRJBTb5Q==" saltValue="xgXR20xsu/+s5c9I3W09Y5nHCHzNmjHX8HmUKx4Jwkux5bhi3/JWC0loGGcMwSP6k0rdVRSCQvr9IEHV6vX67Q==" spinCount="100000" sheet="1" objects="1" scenarios="1" formatColumns="0" formatRows="0" autoFilter="0"/>
  <autoFilter ref="C79:K88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5" customWidth="1"/>
    <col min="2" max="2" width="1.7109375" style="255" customWidth="1"/>
    <col min="3" max="4" width="5.00390625" style="255" customWidth="1"/>
    <col min="5" max="5" width="11.7109375" style="255" customWidth="1"/>
    <col min="6" max="6" width="9.140625" style="255" customWidth="1"/>
    <col min="7" max="7" width="5.00390625" style="255" customWidth="1"/>
    <col min="8" max="8" width="77.8515625" style="255" customWidth="1"/>
    <col min="9" max="10" width="20.00390625" style="255" customWidth="1"/>
    <col min="11" max="11" width="1.7109375" style="255" customWidth="1"/>
  </cols>
  <sheetData>
    <row r="1" s="1" customFormat="1" ht="37.5" customHeight="1"/>
    <row r="2" spans="2:11" s="1" customFormat="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6" customFormat="1" ht="45" customHeight="1">
      <c r="B3" s="259"/>
      <c r="C3" s="384" t="s">
        <v>4181</v>
      </c>
      <c r="D3" s="384"/>
      <c r="E3" s="384"/>
      <c r="F3" s="384"/>
      <c r="G3" s="384"/>
      <c r="H3" s="384"/>
      <c r="I3" s="384"/>
      <c r="J3" s="384"/>
      <c r="K3" s="260"/>
    </row>
    <row r="4" spans="2:11" s="1" customFormat="1" ht="25.5" customHeight="1">
      <c r="B4" s="261"/>
      <c r="C4" s="389" t="s">
        <v>4182</v>
      </c>
      <c r="D4" s="389"/>
      <c r="E4" s="389"/>
      <c r="F4" s="389"/>
      <c r="G4" s="389"/>
      <c r="H4" s="389"/>
      <c r="I4" s="389"/>
      <c r="J4" s="389"/>
      <c r="K4" s="262"/>
    </row>
    <row r="5" spans="2:11" s="1" customFormat="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s="1" customFormat="1" ht="15" customHeight="1">
      <c r="B6" s="261"/>
      <c r="C6" s="388" t="s">
        <v>4183</v>
      </c>
      <c r="D6" s="388"/>
      <c r="E6" s="388"/>
      <c r="F6" s="388"/>
      <c r="G6" s="388"/>
      <c r="H6" s="388"/>
      <c r="I6" s="388"/>
      <c r="J6" s="388"/>
      <c r="K6" s="262"/>
    </row>
    <row r="7" spans="2:11" s="1" customFormat="1" ht="15" customHeight="1">
      <c r="B7" s="265"/>
      <c r="C7" s="388" t="s">
        <v>4184</v>
      </c>
      <c r="D7" s="388"/>
      <c r="E7" s="388"/>
      <c r="F7" s="388"/>
      <c r="G7" s="388"/>
      <c r="H7" s="388"/>
      <c r="I7" s="388"/>
      <c r="J7" s="388"/>
      <c r="K7" s="262"/>
    </row>
    <row r="8" spans="2:11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s="1" customFormat="1" ht="15" customHeight="1">
      <c r="B9" s="265"/>
      <c r="C9" s="388" t="s">
        <v>4185</v>
      </c>
      <c r="D9" s="388"/>
      <c r="E9" s="388"/>
      <c r="F9" s="388"/>
      <c r="G9" s="388"/>
      <c r="H9" s="388"/>
      <c r="I9" s="388"/>
      <c r="J9" s="388"/>
      <c r="K9" s="262"/>
    </row>
    <row r="10" spans="2:11" s="1" customFormat="1" ht="15" customHeight="1">
      <c r="B10" s="265"/>
      <c r="C10" s="264"/>
      <c r="D10" s="388" t="s">
        <v>4186</v>
      </c>
      <c r="E10" s="388"/>
      <c r="F10" s="388"/>
      <c r="G10" s="388"/>
      <c r="H10" s="388"/>
      <c r="I10" s="388"/>
      <c r="J10" s="388"/>
      <c r="K10" s="262"/>
    </row>
    <row r="11" spans="2:11" s="1" customFormat="1" ht="15" customHeight="1">
      <c r="B11" s="265"/>
      <c r="C11" s="266"/>
      <c r="D11" s="388" t="s">
        <v>4187</v>
      </c>
      <c r="E11" s="388"/>
      <c r="F11" s="388"/>
      <c r="G11" s="388"/>
      <c r="H11" s="388"/>
      <c r="I11" s="388"/>
      <c r="J11" s="388"/>
      <c r="K11" s="262"/>
    </row>
    <row r="12" spans="2:11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s="1" customFormat="1" ht="15" customHeight="1">
      <c r="B13" s="265"/>
      <c r="C13" s="266"/>
      <c r="D13" s="267" t="s">
        <v>4188</v>
      </c>
      <c r="E13" s="264"/>
      <c r="F13" s="264"/>
      <c r="G13" s="264"/>
      <c r="H13" s="264"/>
      <c r="I13" s="264"/>
      <c r="J13" s="264"/>
      <c r="K13" s="262"/>
    </row>
    <row r="14" spans="2:11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s="1" customFormat="1" ht="15" customHeight="1">
      <c r="B15" s="265"/>
      <c r="C15" s="266"/>
      <c r="D15" s="388" t="s">
        <v>4189</v>
      </c>
      <c r="E15" s="388"/>
      <c r="F15" s="388"/>
      <c r="G15" s="388"/>
      <c r="H15" s="388"/>
      <c r="I15" s="388"/>
      <c r="J15" s="388"/>
      <c r="K15" s="262"/>
    </row>
    <row r="16" spans="2:11" s="1" customFormat="1" ht="15" customHeight="1">
      <c r="B16" s="265"/>
      <c r="C16" s="266"/>
      <c r="D16" s="388" t="s">
        <v>4190</v>
      </c>
      <c r="E16" s="388"/>
      <c r="F16" s="388"/>
      <c r="G16" s="388"/>
      <c r="H16" s="388"/>
      <c r="I16" s="388"/>
      <c r="J16" s="388"/>
      <c r="K16" s="262"/>
    </row>
    <row r="17" spans="2:11" s="1" customFormat="1" ht="15" customHeight="1">
      <c r="B17" s="265"/>
      <c r="C17" s="266"/>
      <c r="D17" s="388" t="s">
        <v>4191</v>
      </c>
      <c r="E17" s="388"/>
      <c r="F17" s="388"/>
      <c r="G17" s="388"/>
      <c r="H17" s="388"/>
      <c r="I17" s="388"/>
      <c r="J17" s="388"/>
      <c r="K17" s="262"/>
    </row>
    <row r="18" spans="2:11" s="1" customFormat="1" ht="15" customHeight="1">
      <c r="B18" s="265"/>
      <c r="C18" s="266"/>
      <c r="D18" s="266"/>
      <c r="E18" s="268" t="s">
        <v>82</v>
      </c>
      <c r="F18" s="388" t="s">
        <v>4192</v>
      </c>
      <c r="G18" s="388"/>
      <c r="H18" s="388"/>
      <c r="I18" s="388"/>
      <c r="J18" s="388"/>
      <c r="K18" s="262"/>
    </row>
    <row r="19" spans="2:11" s="1" customFormat="1" ht="15" customHeight="1">
      <c r="B19" s="265"/>
      <c r="C19" s="266"/>
      <c r="D19" s="266"/>
      <c r="E19" s="268" t="s">
        <v>4193</v>
      </c>
      <c r="F19" s="388" t="s">
        <v>4194</v>
      </c>
      <c r="G19" s="388"/>
      <c r="H19" s="388"/>
      <c r="I19" s="388"/>
      <c r="J19" s="388"/>
      <c r="K19" s="262"/>
    </row>
    <row r="20" spans="2:11" s="1" customFormat="1" ht="15" customHeight="1">
      <c r="B20" s="265"/>
      <c r="C20" s="266"/>
      <c r="D20" s="266"/>
      <c r="E20" s="268" t="s">
        <v>4195</v>
      </c>
      <c r="F20" s="388" t="s">
        <v>4196</v>
      </c>
      <c r="G20" s="388"/>
      <c r="H20" s="388"/>
      <c r="I20" s="388"/>
      <c r="J20" s="388"/>
      <c r="K20" s="262"/>
    </row>
    <row r="21" spans="2:11" s="1" customFormat="1" ht="15" customHeight="1">
      <c r="B21" s="265"/>
      <c r="C21" s="266"/>
      <c r="D21" s="266"/>
      <c r="E21" s="268" t="s">
        <v>4197</v>
      </c>
      <c r="F21" s="388" t="s">
        <v>4198</v>
      </c>
      <c r="G21" s="388"/>
      <c r="H21" s="388"/>
      <c r="I21" s="388"/>
      <c r="J21" s="388"/>
      <c r="K21" s="262"/>
    </row>
    <row r="22" spans="2:11" s="1" customFormat="1" ht="15" customHeight="1">
      <c r="B22" s="265"/>
      <c r="C22" s="266"/>
      <c r="D22" s="266"/>
      <c r="E22" s="268" t="s">
        <v>4199</v>
      </c>
      <c r="F22" s="388" t="s">
        <v>4200</v>
      </c>
      <c r="G22" s="388"/>
      <c r="H22" s="388"/>
      <c r="I22" s="388"/>
      <c r="J22" s="388"/>
      <c r="K22" s="262"/>
    </row>
    <row r="23" spans="2:11" s="1" customFormat="1" ht="15" customHeight="1">
      <c r="B23" s="265"/>
      <c r="C23" s="266"/>
      <c r="D23" s="266"/>
      <c r="E23" s="268" t="s">
        <v>4201</v>
      </c>
      <c r="F23" s="388" t="s">
        <v>4202</v>
      </c>
      <c r="G23" s="388"/>
      <c r="H23" s="388"/>
      <c r="I23" s="388"/>
      <c r="J23" s="388"/>
      <c r="K23" s="262"/>
    </row>
    <row r="24" spans="2:11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s="1" customFormat="1" ht="15" customHeight="1">
      <c r="B25" s="265"/>
      <c r="C25" s="388" t="s">
        <v>4203</v>
      </c>
      <c r="D25" s="388"/>
      <c r="E25" s="388"/>
      <c r="F25" s="388"/>
      <c r="G25" s="388"/>
      <c r="H25" s="388"/>
      <c r="I25" s="388"/>
      <c r="J25" s="388"/>
      <c r="K25" s="262"/>
    </row>
    <row r="26" spans="2:11" s="1" customFormat="1" ht="15" customHeight="1">
      <c r="B26" s="265"/>
      <c r="C26" s="388" t="s">
        <v>4204</v>
      </c>
      <c r="D26" s="388"/>
      <c r="E26" s="388"/>
      <c r="F26" s="388"/>
      <c r="G26" s="388"/>
      <c r="H26" s="388"/>
      <c r="I26" s="388"/>
      <c r="J26" s="388"/>
      <c r="K26" s="262"/>
    </row>
    <row r="27" spans="2:11" s="1" customFormat="1" ht="15" customHeight="1">
      <c r="B27" s="265"/>
      <c r="C27" s="264"/>
      <c r="D27" s="388" t="s">
        <v>4205</v>
      </c>
      <c r="E27" s="388"/>
      <c r="F27" s="388"/>
      <c r="G27" s="388"/>
      <c r="H27" s="388"/>
      <c r="I27" s="388"/>
      <c r="J27" s="388"/>
      <c r="K27" s="262"/>
    </row>
    <row r="28" spans="2:11" s="1" customFormat="1" ht="15" customHeight="1">
      <c r="B28" s="265"/>
      <c r="C28" s="266"/>
      <c r="D28" s="388" t="s">
        <v>4206</v>
      </c>
      <c r="E28" s="388"/>
      <c r="F28" s="388"/>
      <c r="G28" s="388"/>
      <c r="H28" s="388"/>
      <c r="I28" s="388"/>
      <c r="J28" s="388"/>
      <c r="K28" s="262"/>
    </row>
    <row r="29" spans="2:11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s="1" customFormat="1" ht="15" customHeight="1">
      <c r="B30" s="265"/>
      <c r="C30" s="266"/>
      <c r="D30" s="388" t="s">
        <v>4207</v>
      </c>
      <c r="E30" s="388"/>
      <c r="F30" s="388"/>
      <c r="G30" s="388"/>
      <c r="H30" s="388"/>
      <c r="I30" s="388"/>
      <c r="J30" s="388"/>
      <c r="K30" s="262"/>
    </row>
    <row r="31" spans="2:11" s="1" customFormat="1" ht="15" customHeight="1">
      <c r="B31" s="265"/>
      <c r="C31" s="266"/>
      <c r="D31" s="388" t="s">
        <v>4208</v>
      </c>
      <c r="E31" s="388"/>
      <c r="F31" s="388"/>
      <c r="G31" s="388"/>
      <c r="H31" s="388"/>
      <c r="I31" s="388"/>
      <c r="J31" s="388"/>
      <c r="K31" s="262"/>
    </row>
    <row r="32" spans="2:11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s="1" customFormat="1" ht="15" customHeight="1">
      <c r="B33" s="265"/>
      <c r="C33" s="266"/>
      <c r="D33" s="388" t="s">
        <v>4209</v>
      </c>
      <c r="E33" s="388"/>
      <c r="F33" s="388"/>
      <c r="G33" s="388"/>
      <c r="H33" s="388"/>
      <c r="I33" s="388"/>
      <c r="J33" s="388"/>
      <c r="K33" s="262"/>
    </row>
    <row r="34" spans="2:11" s="1" customFormat="1" ht="15" customHeight="1">
      <c r="B34" s="265"/>
      <c r="C34" s="266"/>
      <c r="D34" s="388" t="s">
        <v>4210</v>
      </c>
      <c r="E34" s="388"/>
      <c r="F34" s="388"/>
      <c r="G34" s="388"/>
      <c r="H34" s="388"/>
      <c r="I34" s="388"/>
      <c r="J34" s="388"/>
      <c r="K34" s="262"/>
    </row>
    <row r="35" spans="2:11" s="1" customFormat="1" ht="15" customHeight="1">
      <c r="B35" s="265"/>
      <c r="C35" s="266"/>
      <c r="D35" s="388" t="s">
        <v>4211</v>
      </c>
      <c r="E35" s="388"/>
      <c r="F35" s="388"/>
      <c r="G35" s="388"/>
      <c r="H35" s="388"/>
      <c r="I35" s="388"/>
      <c r="J35" s="388"/>
      <c r="K35" s="262"/>
    </row>
    <row r="36" spans="2:11" s="1" customFormat="1" ht="15" customHeight="1">
      <c r="B36" s="265"/>
      <c r="C36" s="266"/>
      <c r="D36" s="264"/>
      <c r="E36" s="267" t="s">
        <v>123</v>
      </c>
      <c r="F36" s="264"/>
      <c r="G36" s="388" t="s">
        <v>4212</v>
      </c>
      <c r="H36" s="388"/>
      <c r="I36" s="388"/>
      <c r="J36" s="388"/>
      <c r="K36" s="262"/>
    </row>
    <row r="37" spans="2:11" s="1" customFormat="1" ht="30.75" customHeight="1">
      <c r="B37" s="265"/>
      <c r="C37" s="266"/>
      <c r="D37" s="264"/>
      <c r="E37" s="267" t="s">
        <v>4213</v>
      </c>
      <c r="F37" s="264"/>
      <c r="G37" s="388" t="s">
        <v>4214</v>
      </c>
      <c r="H37" s="388"/>
      <c r="I37" s="388"/>
      <c r="J37" s="388"/>
      <c r="K37" s="262"/>
    </row>
    <row r="38" spans="2:11" s="1" customFormat="1" ht="15" customHeight="1">
      <c r="B38" s="265"/>
      <c r="C38" s="266"/>
      <c r="D38" s="264"/>
      <c r="E38" s="267" t="s">
        <v>56</v>
      </c>
      <c r="F38" s="264"/>
      <c r="G38" s="388" t="s">
        <v>4215</v>
      </c>
      <c r="H38" s="388"/>
      <c r="I38" s="388"/>
      <c r="J38" s="388"/>
      <c r="K38" s="262"/>
    </row>
    <row r="39" spans="2:11" s="1" customFormat="1" ht="15" customHeight="1">
      <c r="B39" s="265"/>
      <c r="C39" s="266"/>
      <c r="D39" s="264"/>
      <c r="E39" s="267" t="s">
        <v>57</v>
      </c>
      <c r="F39" s="264"/>
      <c r="G39" s="388" t="s">
        <v>4216</v>
      </c>
      <c r="H39" s="388"/>
      <c r="I39" s="388"/>
      <c r="J39" s="388"/>
      <c r="K39" s="262"/>
    </row>
    <row r="40" spans="2:11" s="1" customFormat="1" ht="15" customHeight="1">
      <c r="B40" s="265"/>
      <c r="C40" s="266"/>
      <c r="D40" s="264"/>
      <c r="E40" s="267" t="s">
        <v>124</v>
      </c>
      <c r="F40" s="264"/>
      <c r="G40" s="388" t="s">
        <v>4217</v>
      </c>
      <c r="H40" s="388"/>
      <c r="I40" s="388"/>
      <c r="J40" s="388"/>
      <c r="K40" s="262"/>
    </row>
    <row r="41" spans="2:11" s="1" customFormat="1" ht="15" customHeight="1">
      <c r="B41" s="265"/>
      <c r="C41" s="266"/>
      <c r="D41" s="264"/>
      <c r="E41" s="267" t="s">
        <v>125</v>
      </c>
      <c r="F41" s="264"/>
      <c r="G41" s="388" t="s">
        <v>4218</v>
      </c>
      <c r="H41" s="388"/>
      <c r="I41" s="388"/>
      <c r="J41" s="388"/>
      <c r="K41" s="262"/>
    </row>
    <row r="42" spans="2:11" s="1" customFormat="1" ht="15" customHeight="1">
      <c r="B42" s="265"/>
      <c r="C42" s="266"/>
      <c r="D42" s="264"/>
      <c r="E42" s="267" t="s">
        <v>4219</v>
      </c>
      <c r="F42" s="264"/>
      <c r="G42" s="388" t="s">
        <v>4220</v>
      </c>
      <c r="H42" s="388"/>
      <c r="I42" s="388"/>
      <c r="J42" s="388"/>
      <c r="K42" s="262"/>
    </row>
    <row r="43" spans="2:11" s="1" customFormat="1" ht="15" customHeight="1">
      <c r="B43" s="265"/>
      <c r="C43" s="266"/>
      <c r="D43" s="264"/>
      <c r="E43" s="267"/>
      <c r="F43" s="264"/>
      <c r="G43" s="388" t="s">
        <v>4221</v>
      </c>
      <c r="H43" s="388"/>
      <c r="I43" s="388"/>
      <c r="J43" s="388"/>
      <c r="K43" s="262"/>
    </row>
    <row r="44" spans="2:11" s="1" customFormat="1" ht="15" customHeight="1">
      <c r="B44" s="265"/>
      <c r="C44" s="266"/>
      <c r="D44" s="264"/>
      <c r="E44" s="267" t="s">
        <v>4222</v>
      </c>
      <c r="F44" s="264"/>
      <c r="G44" s="388" t="s">
        <v>4223</v>
      </c>
      <c r="H44" s="388"/>
      <c r="I44" s="388"/>
      <c r="J44" s="388"/>
      <c r="K44" s="262"/>
    </row>
    <row r="45" spans="2:11" s="1" customFormat="1" ht="15" customHeight="1">
      <c r="B45" s="265"/>
      <c r="C45" s="266"/>
      <c r="D45" s="264"/>
      <c r="E45" s="267" t="s">
        <v>127</v>
      </c>
      <c r="F45" s="264"/>
      <c r="G45" s="388" t="s">
        <v>4224</v>
      </c>
      <c r="H45" s="388"/>
      <c r="I45" s="388"/>
      <c r="J45" s="388"/>
      <c r="K45" s="262"/>
    </row>
    <row r="46" spans="2:11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s="1" customFormat="1" ht="15" customHeight="1">
      <c r="B47" s="265"/>
      <c r="C47" s="266"/>
      <c r="D47" s="388" t="s">
        <v>4225</v>
      </c>
      <c r="E47" s="388"/>
      <c r="F47" s="388"/>
      <c r="G47" s="388"/>
      <c r="H47" s="388"/>
      <c r="I47" s="388"/>
      <c r="J47" s="388"/>
      <c r="K47" s="262"/>
    </row>
    <row r="48" spans="2:11" s="1" customFormat="1" ht="15" customHeight="1">
      <c r="B48" s="265"/>
      <c r="C48" s="266"/>
      <c r="D48" s="266"/>
      <c r="E48" s="388" t="s">
        <v>4226</v>
      </c>
      <c r="F48" s="388"/>
      <c r="G48" s="388"/>
      <c r="H48" s="388"/>
      <c r="I48" s="388"/>
      <c r="J48" s="388"/>
      <c r="K48" s="262"/>
    </row>
    <row r="49" spans="2:11" s="1" customFormat="1" ht="15" customHeight="1">
      <c r="B49" s="265"/>
      <c r="C49" s="266"/>
      <c r="D49" s="266"/>
      <c r="E49" s="388" t="s">
        <v>4227</v>
      </c>
      <c r="F49" s="388"/>
      <c r="G49" s="388"/>
      <c r="H49" s="388"/>
      <c r="I49" s="388"/>
      <c r="J49" s="388"/>
      <c r="K49" s="262"/>
    </row>
    <row r="50" spans="2:11" s="1" customFormat="1" ht="15" customHeight="1">
      <c r="B50" s="265"/>
      <c r="C50" s="266"/>
      <c r="D50" s="266"/>
      <c r="E50" s="388" t="s">
        <v>4228</v>
      </c>
      <c r="F50" s="388"/>
      <c r="G50" s="388"/>
      <c r="H50" s="388"/>
      <c r="I50" s="388"/>
      <c r="J50" s="388"/>
      <c r="K50" s="262"/>
    </row>
    <row r="51" spans="2:11" s="1" customFormat="1" ht="15" customHeight="1">
      <c r="B51" s="265"/>
      <c r="C51" s="266"/>
      <c r="D51" s="388" t="s">
        <v>4229</v>
      </c>
      <c r="E51" s="388"/>
      <c r="F51" s="388"/>
      <c r="G51" s="388"/>
      <c r="H51" s="388"/>
      <c r="I51" s="388"/>
      <c r="J51" s="388"/>
      <c r="K51" s="262"/>
    </row>
    <row r="52" spans="2:11" s="1" customFormat="1" ht="25.5" customHeight="1">
      <c r="B52" s="261"/>
      <c r="C52" s="389" t="s">
        <v>4230</v>
      </c>
      <c r="D52" s="389"/>
      <c r="E52" s="389"/>
      <c r="F52" s="389"/>
      <c r="G52" s="389"/>
      <c r="H52" s="389"/>
      <c r="I52" s="389"/>
      <c r="J52" s="389"/>
      <c r="K52" s="262"/>
    </row>
    <row r="53" spans="2:11" s="1" customFormat="1" ht="5.25" customHeight="1">
      <c r="B53" s="261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s="1" customFormat="1" ht="15" customHeight="1">
      <c r="B54" s="261"/>
      <c r="C54" s="388" t="s">
        <v>4231</v>
      </c>
      <c r="D54" s="388"/>
      <c r="E54" s="388"/>
      <c r="F54" s="388"/>
      <c r="G54" s="388"/>
      <c r="H54" s="388"/>
      <c r="I54" s="388"/>
      <c r="J54" s="388"/>
      <c r="K54" s="262"/>
    </row>
    <row r="55" spans="2:11" s="1" customFormat="1" ht="15" customHeight="1">
      <c r="B55" s="261"/>
      <c r="C55" s="388" t="s">
        <v>4232</v>
      </c>
      <c r="D55" s="388"/>
      <c r="E55" s="388"/>
      <c r="F55" s="388"/>
      <c r="G55" s="388"/>
      <c r="H55" s="388"/>
      <c r="I55" s="388"/>
      <c r="J55" s="388"/>
      <c r="K55" s="262"/>
    </row>
    <row r="56" spans="2:11" s="1" customFormat="1" ht="12.75" customHeight="1">
      <c r="B56" s="261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s="1" customFormat="1" ht="15" customHeight="1">
      <c r="B57" s="261"/>
      <c r="C57" s="388" t="s">
        <v>4233</v>
      </c>
      <c r="D57" s="388"/>
      <c r="E57" s="388"/>
      <c r="F57" s="388"/>
      <c r="G57" s="388"/>
      <c r="H57" s="388"/>
      <c r="I57" s="388"/>
      <c r="J57" s="388"/>
      <c r="K57" s="262"/>
    </row>
    <row r="58" spans="2:11" s="1" customFormat="1" ht="15" customHeight="1">
      <c r="B58" s="261"/>
      <c r="C58" s="266"/>
      <c r="D58" s="388" t="s">
        <v>4234</v>
      </c>
      <c r="E58" s="388"/>
      <c r="F58" s="388"/>
      <c r="G58" s="388"/>
      <c r="H58" s="388"/>
      <c r="I58" s="388"/>
      <c r="J58" s="388"/>
      <c r="K58" s="262"/>
    </row>
    <row r="59" spans="2:11" s="1" customFormat="1" ht="15" customHeight="1">
      <c r="B59" s="261"/>
      <c r="C59" s="266"/>
      <c r="D59" s="388" t="s">
        <v>4235</v>
      </c>
      <c r="E59" s="388"/>
      <c r="F59" s="388"/>
      <c r="G59" s="388"/>
      <c r="H59" s="388"/>
      <c r="I59" s="388"/>
      <c r="J59" s="388"/>
      <c r="K59" s="262"/>
    </row>
    <row r="60" spans="2:11" s="1" customFormat="1" ht="15" customHeight="1">
      <c r="B60" s="261"/>
      <c r="C60" s="266"/>
      <c r="D60" s="388" t="s">
        <v>4236</v>
      </c>
      <c r="E60" s="388"/>
      <c r="F60" s="388"/>
      <c r="G60" s="388"/>
      <c r="H60" s="388"/>
      <c r="I60" s="388"/>
      <c r="J60" s="388"/>
      <c r="K60" s="262"/>
    </row>
    <row r="61" spans="2:11" s="1" customFormat="1" ht="15" customHeight="1">
      <c r="B61" s="261"/>
      <c r="C61" s="266"/>
      <c r="D61" s="388" t="s">
        <v>4237</v>
      </c>
      <c r="E61" s="388"/>
      <c r="F61" s="388"/>
      <c r="G61" s="388"/>
      <c r="H61" s="388"/>
      <c r="I61" s="388"/>
      <c r="J61" s="388"/>
      <c r="K61" s="262"/>
    </row>
    <row r="62" spans="2:11" s="1" customFormat="1" ht="15" customHeight="1">
      <c r="B62" s="261"/>
      <c r="C62" s="266"/>
      <c r="D62" s="390" t="s">
        <v>4238</v>
      </c>
      <c r="E62" s="390"/>
      <c r="F62" s="390"/>
      <c r="G62" s="390"/>
      <c r="H62" s="390"/>
      <c r="I62" s="390"/>
      <c r="J62" s="390"/>
      <c r="K62" s="262"/>
    </row>
    <row r="63" spans="2:11" s="1" customFormat="1" ht="15" customHeight="1">
      <c r="B63" s="261"/>
      <c r="C63" s="266"/>
      <c r="D63" s="388" t="s">
        <v>4239</v>
      </c>
      <c r="E63" s="388"/>
      <c r="F63" s="388"/>
      <c r="G63" s="388"/>
      <c r="H63" s="388"/>
      <c r="I63" s="388"/>
      <c r="J63" s="388"/>
      <c r="K63" s="262"/>
    </row>
    <row r="64" spans="2:11" s="1" customFormat="1" ht="12.75" customHeight="1">
      <c r="B64" s="261"/>
      <c r="C64" s="266"/>
      <c r="D64" s="266"/>
      <c r="E64" s="269"/>
      <c r="F64" s="266"/>
      <c r="G64" s="266"/>
      <c r="H64" s="266"/>
      <c r="I64" s="266"/>
      <c r="J64" s="266"/>
      <c r="K64" s="262"/>
    </row>
    <row r="65" spans="2:11" s="1" customFormat="1" ht="15" customHeight="1">
      <c r="B65" s="261"/>
      <c r="C65" s="266"/>
      <c r="D65" s="388" t="s">
        <v>4240</v>
      </c>
      <c r="E65" s="388"/>
      <c r="F65" s="388"/>
      <c r="G65" s="388"/>
      <c r="H65" s="388"/>
      <c r="I65" s="388"/>
      <c r="J65" s="388"/>
      <c r="K65" s="262"/>
    </row>
    <row r="66" spans="2:11" s="1" customFormat="1" ht="15" customHeight="1">
      <c r="B66" s="261"/>
      <c r="C66" s="266"/>
      <c r="D66" s="390" t="s">
        <v>4241</v>
      </c>
      <c r="E66" s="390"/>
      <c r="F66" s="390"/>
      <c r="G66" s="390"/>
      <c r="H66" s="390"/>
      <c r="I66" s="390"/>
      <c r="J66" s="390"/>
      <c r="K66" s="262"/>
    </row>
    <row r="67" spans="2:11" s="1" customFormat="1" ht="15" customHeight="1">
      <c r="B67" s="261"/>
      <c r="C67" s="266"/>
      <c r="D67" s="388" t="s">
        <v>4242</v>
      </c>
      <c r="E67" s="388"/>
      <c r="F67" s="388"/>
      <c r="G67" s="388"/>
      <c r="H67" s="388"/>
      <c r="I67" s="388"/>
      <c r="J67" s="388"/>
      <c r="K67" s="262"/>
    </row>
    <row r="68" spans="2:11" s="1" customFormat="1" ht="15" customHeight="1">
      <c r="B68" s="261"/>
      <c r="C68" s="266"/>
      <c r="D68" s="388" t="s">
        <v>4243</v>
      </c>
      <c r="E68" s="388"/>
      <c r="F68" s="388"/>
      <c r="G68" s="388"/>
      <c r="H68" s="388"/>
      <c r="I68" s="388"/>
      <c r="J68" s="388"/>
      <c r="K68" s="262"/>
    </row>
    <row r="69" spans="2:11" s="1" customFormat="1" ht="15" customHeight="1">
      <c r="B69" s="261"/>
      <c r="C69" s="266"/>
      <c r="D69" s="388" t="s">
        <v>4244</v>
      </c>
      <c r="E69" s="388"/>
      <c r="F69" s="388"/>
      <c r="G69" s="388"/>
      <c r="H69" s="388"/>
      <c r="I69" s="388"/>
      <c r="J69" s="388"/>
      <c r="K69" s="262"/>
    </row>
    <row r="70" spans="2:11" s="1" customFormat="1" ht="15" customHeight="1">
      <c r="B70" s="261"/>
      <c r="C70" s="266"/>
      <c r="D70" s="388" t="s">
        <v>4245</v>
      </c>
      <c r="E70" s="388"/>
      <c r="F70" s="388"/>
      <c r="G70" s="388"/>
      <c r="H70" s="388"/>
      <c r="I70" s="388"/>
      <c r="J70" s="388"/>
      <c r="K70" s="262"/>
    </row>
    <row r="71" spans="2:11" s="1" customFormat="1" ht="12.75" customHeight="1">
      <c r="B71" s="270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s="1" customFormat="1" ht="18.75" customHeight="1">
      <c r="B72" s="273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s="1" customFormat="1" ht="18.75" customHeight="1">
      <c r="B73" s="274"/>
      <c r="C73" s="274"/>
      <c r="D73" s="274"/>
      <c r="E73" s="274"/>
      <c r="F73" s="274"/>
      <c r="G73" s="274"/>
      <c r="H73" s="274"/>
      <c r="I73" s="274"/>
      <c r="J73" s="274"/>
      <c r="K73" s="274"/>
    </row>
    <row r="74" spans="2:11" s="1" customFormat="1" ht="7.5" customHeight="1">
      <c r="B74" s="275"/>
      <c r="C74" s="276"/>
      <c r="D74" s="276"/>
      <c r="E74" s="276"/>
      <c r="F74" s="276"/>
      <c r="G74" s="276"/>
      <c r="H74" s="276"/>
      <c r="I74" s="276"/>
      <c r="J74" s="276"/>
      <c r="K74" s="277"/>
    </row>
    <row r="75" spans="2:11" s="1" customFormat="1" ht="45" customHeight="1">
      <c r="B75" s="278"/>
      <c r="C75" s="383" t="s">
        <v>4246</v>
      </c>
      <c r="D75" s="383"/>
      <c r="E75" s="383"/>
      <c r="F75" s="383"/>
      <c r="G75" s="383"/>
      <c r="H75" s="383"/>
      <c r="I75" s="383"/>
      <c r="J75" s="383"/>
      <c r="K75" s="279"/>
    </row>
    <row r="76" spans="2:11" s="1" customFormat="1" ht="17.25" customHeight="1">
      <c r="B76" s="278"/>
      <c r="C76" s="280" t="s">
        <v>4247</v>
      </c>
      <c r="D76" s="280"/>
      <c r="E76" s="280"/>
      <c r="F76" s="280" t="s">
        <v>4248</v>
      </c>
      <c r="G76" s="281"/>
      <c r="H76" s="280" t="s">
        <v>57</v>
      </c>
      <c r="I76" s="280" t="s">
        <v>60</v>
      </c>
      <c r="J76" s="280" t="s">
        <v>4249</v>
      </c>
      <c r="K76" s="279"/>
    </row>
    <row r="77" spans="2:11" s="1" customFormat="1" ht="17.25" customHeight="1">
      <c r="B77" s="278"/>
      <c r="C77" s="282" t="s">
        <v>4250</v>
      </c>
      <c r="D77" s="282"/>
      <c r="E77" s="282"/>
      <c r="F77" s="283" t="s">
        <v>4251</v>
      </c>
      <c r="G77" s="284"/>
      <c r="H77" s="282"/>
      <c r="I77" s="282"/>
      <c r="J77" s="282" t="s">
        <v>4252</v>
      </c>
      <c r="K77" s="279"/>
    </row>
    <row r="78" spans="2:11" s="1" customFormat="1" ht="5.25" customHeight="1">
      <c r="B78" s="278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8"/>
      <c r="C79" s="267" t="s">
        <v>56</v>
      </c>
      <c r="D79" s="285"/>
      <c r="E79" s="285"/>
      <c r="F79" s="287" t="s">
        <v>4253</v>
      </c>
      <c r="G79" s="286"/>
      <c r="H79" s="267" t="s">
        <v>4254</v>
      </c>
      <c r="I79" s="267" t="s">
        <v>4255</v>
      </c>
      <c r="J79" s="267">
        <v>20</v>
      </c>
      <c r="K79" s="279"/>
    </row>
    <row r="80" spans="2:11" s="1" customFormat="1" ht="15" customHeight="1">
      <c r="B80" s="278"/>
      <c r="C80" s="267" t="s">
        <v>4256</v>
      </c>
      <c r="D80" s="267"/>
      <c r="E80" s="267"/>
      <c r="F80" s="287" t="s">
        <v>4253</v>
      </c>
      <c r="G80" s="286"/>
      <c r="H80" s="267" t="s">
        <v>4257</v>
      </c>
      <c r="I80" s="267" t="s">
        <v>4255</v>
      </c>
      <c r="J80" s="267">
        <v>120</v>
      </c>
      <c r="K80" s="279"/>
    </row>
    <row r="81" spans="2:11" s="1" customFormat="1" ht="15" customHeight="1">
      <c r="B81" s="288"/>
      <c r="C81" s="267" t="s">
        <v>4258</v>
      </c>
      <c r="D81" s="267"/>
      <c r="E81" s="267"/>
      <c r="F81" s="287" t="s">
        <v>4259</v>
      </c>
      <c r="G81" s="286"/>
      <c r="H81" s="267" t="s">
        <v>4260</v>
      </c>
      <c r="I81" s="267" t="s">
        <v>4255</v>
      </c>
      <c r="J81" s="267">
        <v>50</v>
      </c>
      <c r="K81" s="279"/>
    </row>
    <row r="82" spans="2:11" s="1" customFormat="1" ht="15" customHeight="1">
      <c r="B82" s="288"/>
      <c r="C82" s="267" t="s">
        <v>4261</v>
      </c>
      <c r="D82" s="267"/>
      <c r="E82" s="267"/>
      <c r="F82" s="287" t="s">
        <v>4253</v>
      </c>
      <c r="G82" s="286"/>
      <c r="H82" s="267" t="s">
        <v>4262</v>
      </c>
      <c r="I82" s="267" t="s">
        <v>4263</v>
      </c>
      <c r="J82" s="267"/>
      <c r="K82" s="279"/>
    </row>
    <row r="83" spans="2:11" s="1" customFormat="1" ht="15" customHeight="1">
      <c r="B83" s="288"/>
      <c r="C83" s="289" t="s">
        <v>4264</v>
      </c>
      <c r="D83" s="289"/>
      <c r="E83" s="289"/>
      <c r="F83" s="290" t="s">
        <v>4259</v>
      </c>
      <c r="G83" s="289"/>
      <c r="H83" s="289" t="s">
        <v>4265</v>
      </c>
      <c r="I83" s="289" t="s">
        <v>4255</v>
      </c>
      <c r="J83" s="289">
        <v>15</v>
      </c>
      <c r="K83" s="279"/>
    </row>
    <row r="84" spans="2:11" s="1" customFormat="1" ht="15" customHeight="1">
      <c r="B84" s="288"/>
      <c r="C84" s="289" t="s">
        <v>4266</v>
      </c>
      <c r="D84" s="289"/>
      <c r="E84" s="289"/>
      <c r="F84" s="290" t="s">
        <v>4259</v>
      </c>
      <c r="G84" s="289"/>
      <c r="H84" s="289" t="s">
        <v>4267</v>
      </c>
      <c r="I84" s="289" t="s">
        <v>4255</v>
      </c>
      <c r="J84" s="289">
        <v>15</v>
      </c>
      <c r="K84" s="279"/>
    </row>
    <row r="85" spans="2:11" s="1" customFormat="1" ht="15" customHeight="1">
      <c r="B85" s="288"/>
      <c r="C85" s="289" t="s">
        <v>4268</v>
      </c>
      <c r="D85" s="289"/>
      <c r="E85" s="289"/>
      <c r="F85" s="290" t="s">
        <v>4259</v>
      </c>
      <c r="G85" s="289"/>
      <c r="H85" s="289" t="s">
        <v>4269</v>
      </c>
      <c r="I85" s="289" t="s">
        <v>4255</v>
      </c>
      <c r="J85" s="289">
        <v>20</v>
      </c>
      <c r="K85" s="279"/>
    </row>
    <row r="86" spans="2:11" s="1" customFormat="1" ht="15" customHeight="1">
      <c r="B86" s="288"/>
      <c r="C86" s="289" t="s">
        <v>4270</v>
      </c>
      <c r="D86" s="289"/>
      <c r="E86" s="289"/>
      <c r="F86" s="290" t="s">
        <v>4259</v>
      </c>
      <c r="G86" s="289"/>
      <c r="H86" s="289" t="s">
        <v>4271</v>
      </c>
      <c r="I86" s="289" t="s">
        <v>4255</v>
      </c>
      <c r="J86" s="289">
        <v>20</v>
      </c>
      <c r="K86" s="279"/>
    </row>
    <row r="87" spans="2:11" s="1" customFormat="1" ht="15" customHeight="1">
      <c r="B87" s="288"/>
      <c r="C87" s="267" t="s">
        <v>4272</v>
      </c>
      <c r="D87" s="267"/>
      <c r="E87" s="267"/>
      <c r="F87" s="287" t="s">
        <v>4259</v>
      </c>
      <c r="G87" s="286"/>
      <c r="H87" s="267" t="s">
        <v>4273</v>
      </c>
      <c r="I87" s="267" t="s">
        <v>4255</v>
      </c>
      <c r="J87" s="267">
        <v>50</v>
      </c>
      <c r="K87" s="279"/>
    </row>
    <row r="88" spans="2:11" s="1" customFormat="1" ht="15" customHeight="1">
      <c r="B88" s="288"/>
      <c r="C88" s="267" t="s">
        <v>4274</v>
      </c>
      <c r="D88" s="267"/>
      <c r="E88" s="267"/>
      <c r="F88" s="287" t="s">
        <v>4259</v>
      </c>
      <c r="G88" s="286"/>
      <c r="H88" s="267" t="s">
        <v>4275</v>
      </c>
      <c r="I88" s="267" t="s">
        <v>4255</v>
      </c>
      <c r="J88" s="267">
        <v>20</v>
      </c>
      <c r="K88" s="279"/>
    </row>
    <row r="89" spans="2:11" s="1" customFormat="1" ht="15" customHeight="1">
      <c r="B89" s="288"/>
      <c r="C89" s="267" t="s">
        <v>4276</v>
      </c>
      <c r="D89" s="267"/>
      <c r="E89" s="267"/>
      <c r="F89" s="287" t="s">
        <v>4259</v>
      </c>
      <c r="G89" s="286"/>
      <c r="H89" s="267" t="s">
        <v>4277</v>
      </c>
      <c r="I89" s="267" t="s">
        <v>4255</v>
      </c>
      <c r="J89" s="267">
        <v>20</v>
      </c>
      <c r="K89" s="279"/>
    </row>
    <row r="90" spans="2:11" s="1" customFormat="1" ht="15" customHeight="1">
      <c r="B90" s="288"/>
      <c r="C90" s="267" t="s">
        <v>4278</v>
      </c>
      <c r="D90" s="267"/>
      <c r="E90" s="267"/>
      <c r="F90" s="287" t="s">
        <v>4259</v>
      </c>
      <c r="G90" s="286"/>
      <c r="H90" s="267" t="s">
        <v>4279</v>
      </c>
      <c r="I90" s="267" t="s">
        <v>4255</v>
      </c>
      <c r="J90" s="267">
        <v>50</v>
      </c>
      <c r="K90" s="279"/>
    </row>
    <row r="91" spans="2:11" s="1" customFormat="1" ht="15" customHeight="1">
      <c r="B91" s="288"/>
      <c r="C91" s="267" t="s">
        <v>4280</v>
      </c>
      <c r="D91" s="267"/>
      <c r="E91" s="267"/>
      <c r="F91" s="287" t="s">
        <v>4259</v>
      </c>
      <c r="G91" s="286"/>
      <c r="H91" s="267" t="s">
        <v>4280</v>
      </c>
      <c r="I91" s="267" t="s">
        <v>4255</v>
      </c>
      <c r="J91" s="267">
        <v>50</v>
      </c>
      <c r="K91" s="279"/>
    </row>
    <row r="92" spans="2:11" s="1" customFormat="1" ht="15" customHeight="1">
      <c r="B92" s="288"/>
      <c r="C92" s="267" t="s">
        <v>4281</v>
      </c>
      <c r="D92" s="267"/>
      <c r="E92" s="267"/>
      <c r="F92" s="287" t="s">
        <v>4259</v>
      </c>
      <c r="G92" s="286"/>
      <c r="H92" s="267" t="s">
        <v>4282</v>
      </c>
      <c r="I92" s="267" t="s">
        <v>4255</v>
      </c>
      <c r="J92" s="267">
        <v>255</v>
      </c>
      <c r="K92" s="279"/>
    </row>
    <row r="93" spans="2:11" s="1" customFormat="1" ht="15" customHeight="1">
      <c r="B93" s="288"/>
      <c r="C93" s="267" t="s">
        <v>4283</v>
      </c>
      <c r="D93" s="267"/>
      <c r="E93" s="267"/>
      <c r="F93" s="287" t="s">
        <v>4253</v>
      </c>
      <c r="G93" s="286"/>
      <c r="H93" s="267" t="s">
        <v>4284</v>
      </c>
      <c r="I93" s="267" t="s">
        <v>4285</v>
      </c>
      <c r="J93" s="267"/>
      <c r="K93" s="279"/>
    </row>
    <row r="94" spans="2:11" s="1" customFormat="1" ht="15" customHeight="1">
      <c r="B94" s="288"/>
      <c r="C94" s="267" t="s">
        <v>4286</v>
      </c>
      <c r="D94" s="267"/>
      <c r="E94" s="267"/>
      <c r="F94" s="287" t="s">
        <v>4253</v>
      </c>
      <c r="G94" s="286"/>
      <c r="H94" s="267" t="s">
        <v>4287</v>
      </c>
      <c r="I94" s="267" t="s">
        <v>4288</v>
      </c>
      <c r="J94" s="267"/>
      <c r="K94" s="279"/>
    </row>
    <row r="95" spans="2:11" s="1" customFormat="1" ht="15" customHeight="1">
      <c r="B95" s="288"/>
      <c r="C95" s="267" t="s">
        <v>4289</v>
      </c>
      <c r="D95" s="267"/>
      <c r="E95" s="267"/>
      <c r="F95" s="287" t="s">
        <v>4253</v>
      </c>
      <c r="G95" s="286"/>
      <c r="H95" s="267" t="s">
        <v>4289</v>
      </c>
      <c r="I95" s="267" t="s">
        <v>4288</v>
      </c>
      <c r="J95" s="267"/>
      <c r="K95" s="279"/>
    </row>
    <row r="96" spans="2:11" s="1" customFormat="1" ht="15" customHeight="1">
      <c r="B96" s="288"/>
      <c r="C96" s="267" t="s">
        <v>41</v>
      </c>
      <c r="D96" s="267"/>
      <c r="E96" s="267"/>
      <c r="F96" s="287" t="s">
        <v>4253</v>
      </c>
      <c r="G96" s="286"/>
      <c r="H96" s="267" t="s">
        <v>4290</v>
      </c>
      <c r="I96" s="267" t="s">
        <v>4288</v>
      </c>
      <c r="J96" s="267"/>
      <c r="K96" s="279"/>
    </row>
    <row r="97" spans="2:11" s="1" customFormat="1" ht="15" customHeight="1">
      <c r="B97" s="288"/>
      <c r="C97" s="267" t="s">
        <v>51</v>
      </c>
      <c r="D97" s="267"/>
      <c r="E97" s="267"/>
      <c r="F97" s="287" t="s">
        <v>4253</v>
      </c>
      <c r="G97" s="286"/>
      <c r="H97" s="267" t="s">
        <v>4291</v>
      </c>
      <c r="I97" s="267" t="s">
        <v>4288</v>
      </c>
      <c r="J97" s="267"/>
      <c r="K97" s="279"/>
    </row>
    <row r="98" spans="2:11" s="1" customFormat="1" ht="15" customHeight="1">
      <c r="B98" s="291"/>
      <c r="C98" s="292"/>
      <c r="D98" s="292"/>
      <c r="E98" s="292"/>
      <c r="F98" s="292"/>
      <c r="G98" s="292"/>
      <c r="H98" s="292"/>
      <c r="I98" s="292"/>
      <c r="J98" s="292"/>
      <c r="K98" s="293"/>
    </row>
    <row r="99" spans="2:11" s="1" customFormat="1" ht="18.75" customHeight="1">
      <c r="B99" s="294"/>
      <c r="C99" s="295"/>
      <c r="D99" s="295"/>
      <c r="E99" s="295"/>
      <c r="F99" s="295"/>
      <c r="G99" s="295"/>
      <c r="H99" s="295"/>
      <c r="I99" s="295"/>
      <c r="J99" s="295"/>
      <c r="K99" s="294"/>
    </row>
    <row r="100" spans="2:11" s="1" customFormat="1" ht="18.75" customHeight="1"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</row>
    <row r="101" spans="2:11" s="1" customFormat="1" ht="7.5" customHeight="1">
      <c r="B101" s="275"/>
      <c r="C101" s="276"/>
      <c r="D101" s="276"/>
      <c r="E101" s="276"/>
      <c r="F101" s="276"/>
      <c r="G101" s="276"/>
      <c r="H101" s="276"/>
      <c r="I101" s="276"/>
      <c r="J101" s="276"/>
      <c r="K101" s="277"/>
    </row>
    <row r="102" spans="2:11" s="1" customFormat="1" ht="45" customHeight="1">
      <c r="B102" s="278"/>
      <c r="C102" s="383" t="s">
        <v>4292</v>
      </c>
      <c r="D102" s="383"/>
      <c r="E102" s="383"/>
      <c r="F102" s="383"/>
      <c r="G102" s="383"/>
      <c r="H102" s="383"/>
      <c r="I102" s="383"/>
      <c r="J102" s="383"/>
      <c r="K102" s="279"/>
    </row>
    <row r="103" spans="2:11" s="1" customFormat="1" ht="17.25" customHeight="1">
      <c r="B103" s="278"/>
      <c r="C103" s="280" t="s">
        <v>4247</v>
      </c>
      <c r="D103" s="280"/>
      <c r="E103" s="280"/>
      <c r="F103" s="280" t="s">
        <v>4248</v>
      </c>
      <c r="G103" s="281"/>
      <c r="H103" s="280" t="s">
        <v>57</v>
      </c>
      <c r="I103" s="280" t="s">
        <v>60</v>
      </c>
      <c r="J103" s="280" t="s">
        <v>4249</v>
      </c>
      <c r="K103" s="279"/>
    </row>
    <row r="104" spans="2:11" s="1" customFormat="1" ht="17.25" customHeight="1">
      <c r="B104" s="278"/>
      <c r="C104" s="282" t="s">
        <v>4250</v>
      </c>
      <c r="D104" s="282"/>
      <c r="E104" s="282"/>
      <c r="F104" s="283" t="s">
        <v>4251</v>
      </c>
      <c r="G104" s="284"/>
      <c r="H104" s="282"/>
      <c r="I104" s="282"/>
      <c r="J104" s="282" t="s">
        <v>4252</v>
      </c>
      <c r="K104" s="279"/>
    </row>
    <row r="105" spans="2:11" s="1" customFormat="1" ht="5.25" customHeight="1">
      <c r="B105" s="278"/>
      <c r="C105" s="280"/>
      <c r="D105" s="280"/>
      <c r="E105" s="280"/>
      <c r="F105" s="280"/>
      <c r="G105" s="296"/>
      <c r="H105" s="280"/>
      <c r="I105" s="280"/>
      <c r="J105" s="280"/>
      <c r="K105" s="279"/>
    </row>
    <row r="106" spans="2:11" s="1" customFormat="1" ht="15" customHeight="1">
      <c r="B106" s="278"/>
      <c r="C106" s="267" t="s">
        <v>56</v>
      </c>
      <c r="D106" s="285"/>
      <c r="E106" s="285"/>
      <c r="F106" s="287" t="s">
        <v>4253</v>
      </c>
      <c r="G106" s="296"/>
      <c r="H106" s="267" t="s">
        <v>4293</v>
      </c>
      <c r="I106" s="267" t="s">
        <v>4255</v>
      </c>
      <c r="J106" s="267">
        <v>20</v>
      </c>
      <c r="K106" s="279"/>
    </row>
    <row r="107" spans="2:11" s="1" customFormat="1" ht="15" customHeight="1">
      <c r="B107" s="278"/>
      <c r="C107" s="267" t="s">
        <v>4256</v>
      </c>
      <c r="D107" s="267"/>
      <c r="E107" s="267"/>
      <c r="F107" s="287" t="s">
        <v>4253</v>
      </c>
      <c r="G107" s="267"/>
      <c r="H107" s="267" t="s">
        <v>4293</v>
      </c>
      <c r="I107" s="267" t="s">
        <v>4255</v>
      </c>
      <c r="J107" s="267">
        <v>120</v>
      </c>
      <c r="K107" s="279"/>
    </row>
    <row r="108" spans="2:11" s="1" customFormat="1" ht="15" customHeight="1">
      <c r="B108" s="288"/>
      <c r="C108" s="267" t="s">
        <v>4258</v>
      </c>
      <c r="D108" s="267"/>
      <c r="E108" s="267"/>
      <c r="F108" s="287" t="s">
        <v>4259</v>
      </c>
      <c r="G108" s="267"/>
      <c r="H108" s="267" t="s">
        <v>4293</v>
      </c>
      <c r="I108" s="267" t="s">
        <v>4255</v>
      </c>
      <c r="J108" s="267">
        <v>50</v>
      </c>
      <c r="K108" s="279"/>
    </row>
    <row r="109" spans="2:11" s="1" customFormat="1" ht="15" customHeight="1">
      <c r="B109" s="288"/>
      <c r="C109" s="267" t="s">
        <v>4261</v>
      </c>
      <c r="D109" s="267"/>
      <c r="E109" s="267"/>
      <c r="F109" s="287" t="s">
        <v>4253</v>
      </c>
      <c r="G109" s="267"/>
      <c r="H109" s="267" t="s">
        <v>4293</v>
      </c>
      <c r="I109" s="267" t="s">
        <v>4263</v>
      </c>
      <c r="J109" s="267"/>
      <c r="K109" s="279"/>
    </row>
    <row r="110" spans="2:11" s="1" customFormat="1" ht="15" customHeight="1">
      <c r="B110" s="288"/>
      <c r="C110" s="267" t="s">
        <v>4272</v>
      </c>
      <c r="D110" s="267"/>
      <c r="E110" s="267"/>
      <c r="F110" s="287" t="s">
        <v>4259</v>
      </c>
      <c r="G110" s="267"/>
      <c r="H110" s="267" t="s">
        <v>4293</v>
      </c>
      <c r="I110" s="267" t="s">
        <v>4255</v>
      </c>
      <c r="J110" s="267">
        <v>50</v>
      </c>
      <c r="K110" s="279"/>
    </row>
    <row r="111" spans="2:11" s="1" customFormat="1" ht="15" customHeight="1">
      <c r="B111" s="288"/>
      <c r="C111" s="267" t="s">
        <v>4280</v>
      </c>
      <c r="D111" s="267"/>
      <c r="E111" s="267"/>
      <c r="F111" s="287" t="s">
        <v>4259</v>
      </c>
      <c r="G111" s="267"/>
      <c r="H111" s="267" t="s">
        <v>4293</v>
      </c>
      <c r="I111" s="267" t="s">
        <v>4255</v>
      </c>
      <c r="J111" s="267">
        <v>50</v>
      </c>
      <c r="K111" s="279"/>
    </row>
    <row r="112" spans="2:11" s="1" customFormat="1" ht="15" customHeight="1">
      <c r="B112" s="288"/>
      <c r="C112" s="267" t="s">
        <v>4278</v>
      </c>
      <c r="D112" s="267"/>
      <c r="E112" s="267"/>
      <c r="F112" s="287" t="s">
        <v>4259</v>
      </c>
      <c r="G112" s="267"/>
      <c r="H112" s="267" t="s">
        <v>4293</v>
      </c>
      <c r="I112" s="267" t="s">
        <v>4255</v>
      </c>
      <c r="J112" s="267">
        <v>50</v>
      </c>
      <c r="K112" s="279"/>
    </row>
    <row r="113" spans="2:11" s="1" customFormat="1" ht="15" customHeight="1">
      <c r="B113" s="288"/>
      <c r="C113" s="267" t="s">
        <v>56</v>
      </c>
      <c r="D113" s="267"/>
      <c r="E113" s="267"/>
      <c r="F113" s="287" t="s">
        <v>4253</v>
      </c>
      <c r="G113" s="267"/>
      <c r="H113" s="267" t="s">
        <v>4294</v>
      </c>
      <c r="I113" s="267" t="s">
        <v>4255</v>
      </c>
      <c r="J113" s="267">
        <v>20</v>
      </c>
      <c r="K113" s="279"/>
    </row>
    <row r="114" spans="2:11" s="1" customFormat="1" ht="15" customHeight="1">
      <c r="B114" s="288"/>
      <c r="C114" s="267" t="s">
        <v>4295</v>
      </c>
      <c r="D114" s="267"/>
      <c r="E114" s="267"/>
      <c r="F114" s="287" t="s">
        <v>4253</v>
      </c>
      <c r="G114" s="267"/>
      <c r="H114" s="267" t="s">
        <v>4296</v>
      </c>
      <c r="I114" s="267" t="s">
        <v>4255</v>
      </c>
      <c r="J114" s="267">
        <v>120</v>
      </c>
      <c r="K114" s="279"/>
    </row>
    <row r="115" spans="2:11" s="1" customFormat="1" ht="15" customHeight="1">
      <c r="B115" s="288"/>
      <c r="C115" s="267" t="s">
        <v>41</v>
      </c>
      <c r="D115" s="267"/>
      <c r="E115" s="267"/>
      <c r="F115" s="287" t="s">
        <v>4253</v>
      </c>
      <c r="G115" s="267"/>
      <c r="H115" s="267" t="s">
        <v>4297</v>
      </c>
      <c r="I115" s="267" t="s">
        <v>4288</v>
      </c>
      <c r="J115" s="267"/>
      <c r="K115" s="279"/>
    </row>
    <row r="116" spans="2:11" s="1" customFormat="1" ht="15" customHeight="1">
      <c r="B116" s="288"/>
      <c r="C116" s="267" t="s">
        <v>51</v>
      </c>
      <c r="D116" s="267"/>
      <c r="E116" s="267"/>
      <c r="F116" s="287" t="s">
        <v>4253</v>
      </c>
      <c r="G116" s="267"/>
      <c r="H116" s="267" t="s">
        <v>4298</v>
      </c>
      <c r="I116" s="267" t="s">
        <v>4288</v>
      </c>
      <c r="J116" s="267"/>
      <c r="K116" s="279"/>
    </row>
    <row r="117" spans="2:11" s="1" customFormat="1" ht="15" customHeight="1">
      <c r="B117" s="288"/>
      <c r="C117" s="267" t="s">
        <v>60</v>
      </c>
      <c r="D117" s="267"/>
      <c r="E117" s="267"/>
      <c r="F117" s="287" t="s">
        <v>4253</v>
      </c>
      <c r="G117" s="267"/>
      <c r="H117" s="267" t="s">
        <v>4299</v>
      </c>
      <c r="I117" s="267" t="s">
        <v>4300</v>
      </c>
      <c r="J117" s="267"/>
      <c r="K117" s="279"/>
    </row>
    <row r="118" spans="2:11" s="1" customFormat="1" ht="15" customHeight="1">
      <c r="B118" s="291"/>
      <c r="C118" s="297"/>
      <c r="D118" s="297"/>
      <c r="E118" s="297"/>
      <c r="F118" s="297"/>
      <c r="G118" s="297"/>
      <c r="H118" s="297"/>
      <c r="I118" s="297"/>
      <c r="J118" s="297"/>
      <c r="K118" s="293"/>
    </row>
    <row r="119" spans="2:11" s="1" customFormat="1" ht="18.75" customHeight="1">
      <c r="B119" s="298"/>
      <c r="C119" s="264"/>
      <c r="D119" s="264"/>
      <c r="E119" s="264"/>
      <c r="F119" s="299"/>
      <c r="G119" s="264"/>
      <c r="H119" s="264"/>
      <c r="I119" s="264"/>
      <c r="J119" s="264"/>
      <c r="K119" s="298"/>
    </row>
    <row r="120" spans="2:11" s="1" customFormat="1" ht="18.75" customHeight="1"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2:11" s="1" customFormat="1" ht="7.5" customHeight="1">
      <c r="B121" s="300"/>
      <c r="C121" s="301"/>
      <c r="D121" s="301"/>
      <c r="E121" s="301"/>
      <c r="F121" s="301"/>
      <c r="G121" s="301"/>
      <c r="H121" s="301"/>
      <c r="I121" s="301"/>
      <c r="J121" s="301"/>
      <c r="K121" s="302"/>
    </row>
    <row r="122" spans="2:11" s="1" customFormat="1" ht="45" customHeight="1">
      <c r="B122" s="303"/>
      <c r="C122" s="384" t="s">
        <v>4301</v>
      </c>
      <c r="D122" s="384"/>
      <c r="E122" s="384"/>
      <c r="F122" s="384"/>
      <c r="G122" s="384"/>
      <c r="H122" s="384"/>
      <c r="I122" s="384"/>
      <c r="J122" s="384"/>
      <c r="K122" s="304"/>
    </row>
    <row r="123" spans="2:11" s="1" customFormat="1" ht="17.25" customHeight="1">
      <c r="B123" s="305"/>
      <c r="C123" s="280" t="s">
        <v>4247</v>
      </c>
      <c r="D123" s="280"/>
      <c r="E123" s="280"/>
      <c r="F123" s="280" t="s">
        <v>4248</v>
      </c>
      <c r="G123" s="281"/>
      <c r="H123" s="280" t="s">
        <v>57</v>
      </c>
      <c r="I123" s="280" t="s">
        <v>60</v>
      </c>
      <c r="J123" s="280" t="s">
        <v>4249</v>
      </c>
      <c r="K123" s="306"/>
    </row>
    <row r="124" spans="2:11" s="1" customFormat="1" ht="17.25" customHeight="1">
      <c r="B124" s="305"/>
      <c r="C124" s="282" t="s">
        <v>4250</v>
      </c>
      <c r="D124" s="282"/>
      <c r="E124" s="282"/>
      <c r="F124" s="283" t="s">
        <v>4251</v>
      </c>
      <c r="G124" s="284"/>
      <c r="H124" s="282"/>
      <c r="I124" s="282"/>
      <c r="J124" s="282" t="s">
        <v>4252</v>
      </c>
      <c r="K124" s="306"/>
    </row>
    <row r="125" spans="2:11" s="1" customFormat="1" ht="5.25" customHeight="1">
      <c r="B125" s="307"/>
      <c r="C125" s="285"/>
      <c r="D125" s="285"/>
      <c r="E125" s="285"/>
      <c r="F125" s="285"/>
      <c r="G125" s="267"/>
      <c r="H125" s="285"/>
      <c r="I125" s="285"/>
      <c r="J125" s="285"/>
      <c r="K125" s="308"/>
    </row>
    <row r="126" spans="2:11" s="1" customFormat="1" ht="15" customHeight="1">
      <c r="B126" s="307"/>
      <c r="C126" s="267" t="s">
        <v>4256</v>
      </c>
      <c r="D126" s="285"/>
      <c r="E126" s="285"/>
      <c r="F126" s="287" t="s">
        <v>4253</v>
      </c>
      <c r="G126" s="267"/>
      <c r="H126" s="267" t="s">
        <v>4293</v>
      </c>
      <c r="I126" s="267" t="s">
        <v>4255</v>
      </c>
      <c r="J126" s="267">
        <v>120</v>
      </c>
      <c r="K126" s="309"/>
    </row>
    <row r="127" spans="2:11" s="1" customFormat="1" ht="15" customHeight="1">
      <c r="B127" s="307"/>
      <c r="C127" s="267" t="s">
        <v>4302</v>
      </c>
      <c r="D127" s="267"/>
      <c r="E127" s="267"/>
      <c r="F127" s="287" t="s">
        <v>4253</v>
      </c>
      <c r="G127" s="267"/>
      <c r="H127" s="267" t="s">
        <v>4303</v>
      </c>
      <c r="I127" s="267" t="s">
        <v>4255</v>
      </c>
      <c r="J127" s="267" t="s">
        <v>4304</v>
      </c>
      <c r="K127" s="309"/>
    </row>
    <row r="128" spans="2:11" s="1" customFormat="1" ht="15" customHeight="1">
      <c r="B128" s="307"/>
      <c r="C128" s="267" t="s">
        <v>4201</v>
      </c>
      <c r="D128" s="267"/>
      <c r="E128" s="267"/>
      <c r="F128" s="287" t="s">
        <v>4253</v>
      </c>
      <c r="G128" s="267"/>
      <c r="H128" s="267" t="s">
        <v>4305</v>
      </c>
      <c r="I128" s="267" t="s">
        <v>4255</v>
      </c>
      <c r="J128" s="267" t="s">
        <v>4304</v>
      </c>
      <c r="K128" s="309"/>
    </row>
    <row r="129" spans="2:11" s="1" customFormat="1" ht="15" customHeight="1">
      <c r="B129" s="307"/>
      <c r="C129" s="267" t="s">
        <v>4264</v>
      </c>
      <c r="D129" s="267"/>
      <c r="E129" s="267"/>
      <c r="F129" s="287" t="s">
        <v>4259</v>
      </c>
      <c r="G129" s="267"/>
      <c r="H129" s="267" t="s">
        <v>4265</v>
      </c>
      <c r="I129" s="267" t="s">
        <v>4255</v>
      </c>
      <c r="J129" s="267">
        <v>15</v>
      </c>
      <c r="K129" s="309"/>
    </row>
    <row r="130" spans="2:11" s="1" customFormat="1" ht="15" customHeight="1">
      <c r="B130" s="307"/>
      <c r="C130" s="289" t="s">
        <v>4266</v>
      </c>
      <c r="D130" s="289"/>
      <c r="E130" s="289"/>
      <c r="F130" s="290" t="s">
        <v>4259</v>
      </c>
      <c r="G130" s="289"/>
      <c r="H130" s="289" t="s">
        <v>4267</v>
      </c>
      <c r="I130" s="289" t="s">
        <v>4255</v>
      </c>
      <c r="J130" s="289">
        <v>15</v>
      </c>
      <c r="K130" s="309"/>
    </row>
    <row r="131" spans="2:11" s="1" customFormat="1" ht="15" customHeight="1">
      <c r="B131" s="307"/>
      <c r="C131" s="289" t="s">
        <v>4268</v>
      </c>
      <c r="D131" s="289"/>
      <c r="E131" s="289"/>
      <c r="F131" s="290" t="s">
        <v>4259</v>
      </c>
      <c r="G131" s="289"/>
      <c r="H131" s="289" t="s">
        <v>4269</v>
      </c>
      <c r="I131" s="289" t="s">
        <v>4255</v>
      </c>
      <c r="J131" s="289">
        <v>20</v>
      </c>
      <c r="K131" s="309"/>
    </row>
    <row r="132" spans="2:11" s="1" customFormat="1" ht="15" customHeight="1">
      <c r="B132" s="307"/>
      <c r="C132" s="289" t="s">
        <v>4270</v>
      </c>
      <c r="D132" s="289"/>
      <c r="E132" s="289"/>
      <c r="F132" s="290" t="s">
        <v>4259</v>
      </c>
      <c r="G132" s="289"/>
      <c r="H132" s="289" t="s">
        <v>4271</v>
      </c>
      <c r="I132" s="289" t="s">
        <v>4255</v>
      </c>
      <c r="J132" s="289">
        <v>20</v>
      </c>
      <c r="K132" s="309"/>
    </row>
    <row r="133" spans="2:11" s="1" customFormat="1" ht="15" customHeight="1">
      <c r="B133" s="307"/>
      <c r="C133" s="267" t="s">
        <v>4258</v>
      </c>
      <c r="D133" s="267"/>
      <c r="E133" s="267"/>
      <c r="F133" s="287" t="s">
        <v>4259</v>
      </c>
      <c r="G133" s="267"/>
      <c r="H133" s="267" t="s">
        <v>4293</v>
      </c>
      <c r="I133" s="267" t="s">
        <v>4255</v>
      </c>
      <c r="J133" s="267">
        <v>50</v>
      </c>
      <c r="K133" s="309"/>
    </row>
    <row r="134" spans="2:11" s="1" customFormat="1" ht="15" customHeight="1">
      <c r="B134" s="307"/>
      <c r="C134" s="267" t="s">
        <v>4272</v>
      </c>
      <c r="D134" s="267"/>
      <c r="E134" s="267"/>
      <c r="F134" s="287" t="s">
        <v>4259</v>
      </c>
      <c r="G134" s="267"/>
      <c r="H134" s="267" t="s">
        <v>4293</v>
      </c>
      <c r="I134" s="267" t="s">
        <v>4255</v>
      </c>
      <c r="J134" s="267">
        <v>50</v>
      </c>
      <c r="K134" s="309"/>
    </row>
    <row r="135" spans="2:11" s="1" customFormat="1" ht="15" customHeight="1">
      <c r="B135" s="307"/>
      <c r="C135" s="267" t="s">
        <v>4278</v>
      </c>
      <c r="D135" s="267"/>
      <c r="E135" s="267"/>
      <c r="F135" s="287" t="s">
        <v>4259</v>
      </c>
      <c r="G135" s="267"/>
      <c r="H135" s="267" t="s">
        <v>4293</v>
      </c>
      <c r="I135" s="267" t="s">
        <v>4255</v>
      </c>
      <c r="J135" s="267">
        <v>50</v>
      </c>
      <c r="K135" s="309"/>
    </row>
    <row r="136" spans="2:11" s="1" customFormat="1" ht="15" customHeight="1">
      <c r="B136" s="307"/>
      <c r="C136" s="267" t="s">
        <v>4280</v>
      </c>
      <c r="D136" s="267"/>
      <c r="E136" s="267"/>
      <c r="F136" s="287" t="s">
        <v>4259</v>
      </c>
      <c r="G136" s="267"/>
      <c r="H136" s="267" t="s">
        <v>4293</v>
      </c>
      <c r="I136" s="267" t="s">
        <v>4255</v>
      </c>
      <c r="J136" s="267">
        <v>50</v>
      </c>
      <c r="K136" s="309"/>
    </row>
    <row r="137" spans="2:11" s="1" customFormat="1" ht="15" customHeight="1">
      <c r="B137" s="307"/>
      <c r="C137" s="267" t="s">
        <v>4281</v>
      </c>
      <c r="D137" s="267"/>
      <c r="E137" s="267"/>
      <c r="F137" s="287" t="s">
        <v>4259</v>
      </c>
      <c r="G137" s="267"/>
      <c r="H137" s="267" t="s">
        <v>4306</v>
      </c>
      <c r="I137" s="267" t="s">
        <v>4255</v>
      </c>
      <c r="J137" s="267">
        <v>255</v>
      </c>
      <c r="K137" s="309"/>
    </row>
    <row r="138" spans="2:11" s="1" customFormat="1" ht="15" customHeight="1">
      <c r="B138" s="307"/>
      <c r="C138" s="267" t="s">
        <v>4283</v>
      </c>
      <c r="D138" s="267"/>
      <c r="E138" s="267"/>
      <c r="F138" s="287" t="s">
        <v>4253</v>
      </c>
      <c r="G138" s="267"/>
      <c r="H138" s="267" t="s">
        <v>4307</v>
      </c>
      <c r="I138" s="267" t="s">
        <v>4285</v>
      </c>
      <c r="J138" s="267"/>
      <c r="K138" s="309"/>
    </row>
    <row r="139" spans="2:11" s="1" customFormat="1" ht="15" customHeight="1">
      <c r="B139" s="307"/>
      <c r="C139" s="267" t="s">
        <v>4286</v>
      </c>
      <c r="D139" s="267"/>
      <c r="E139" s="267"/>
      <c r="F139" s="287" t="s">
        <v>4253</v>
      </c>
      <c r="G139" s="267"/>
      <c r="H139" s="267" t="s">
        <v>4308</v>
      </c>
      <c r="I139" s="267" t="s">
        <v>4288</v>
      </c>
      <c r="J139" s="267"/>
      <c r="K139" s="309"/>
    </row>
    <row r="140" spans="2:11" s="1" customFormat="1" ht="15" customHeight="1">
      <c r="B140" s="307"/>
      <c r="C140" s="267" t="s">
        <v>4289</v>
      </c>
      <c r="D140" s="267"/>
      <c r="E140" s="267"/>
      <c r="F140" s="287" t="s">
        <v>4253</v>
      </c>
      <c r="G140" s="267"/>
      <c r="H140" s="267" t="s">
        <v>4289</v>
      </c>
      <c r="I140" s="267" t="s">
        <v>4288</v>
      </c>
      <c r="J140" s="267"/>
      <c r="K140" s="309"/>
    </row>
    <row r="141" spans="2:11" s="1" customFormat="1" ht="15" customHeight="1">
      <c r="B141" s="307"/>
      <c r="C141" s="267" t="s">
        <v>41</v>
      </c>
      <c r="D141" s="267"/>
      <c r="E141" s="267"/>
      <c r="F141" s="287" t="s">
        <v>4253</v>
      </c>
      <c r="G141" s="267"/>
      <c r="H141" s="267" t="s">
        <v>4309</v>
      </c>
      <c r="I141" s="267" t="s">
        <v>4288</v>
      </c>
      <c r="J141" s="267"/>
      <c r="K141" s="309"/>
    </row>
    <row r="142" spans="2:11" s="1" customFormat="1" ht="15" customHeight="1">
      <c r="B142" s="307"/>
      <c r="C142" s="267" t="s">
        <v>4310</v>
      </c>
      <c r="D142" s="267"/>
      <c r="E142" s="267"/>
      <c r="F142" s="287" t="s">
        <v>4253</v>
      </c>
      <c r="G142" s="267"/>
      <c r="H142" s="267" t="s">
        <v>4311</v>
      </c>
      <c r="I142" s="267" t="s">
        <v>4288</v>
      </c>
      <c r="J142" s="267"/>
      <c r="K142" s="309"/>
    </row>
    <row r="143" spans="2:11" s="1" customFormat="1" ht="15" customHeight="1">
      <c r="B143" s="310"/>
      <c r="C143" s="311"/>
      <c r="D143" s="311"/>
      <c r="E143" s="311"/>
      <c r="F143" s="311"/>
      <c r="G143" s="311"/>
      <c r="H143" s="311"/>
      <c r="I143" s="311"/>
      <c r="J143" s="311"/>
      <c r="K143" s="312"/>
    </row>
    <row r="144" spans="2:11" s="1" customFormat="1" ht="18.75" customHeight="1">
      <c r="B144" s="264"/>
      <c r="C144" s="264"/>
      <c r="D144" s="264"/>
      <c r="E144" s="264"/>
      <c r="F144" s="299"/>
      <c r="G144" s="264"/>
      <c r="H144" s="264"/>
      <c r="I144" s="264"/>
      <c r="J144" s="264"/>
      <c r="K144" s="264"/>
    </row>
    <row r="145" spans="2:11" s="1" customFormat="1" ht="18.75" customHeight="1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</row>
    <row r="146" spans="2:11" s="1" customFormat="1" ht="7.5" customHeight="1">
      <c r="B146" s="275"/>
      <c r="C146" s="276"/>
      <c r="D146" s="276"/>
      <c r="E146" s="276"/>
      <c r="F146" s="276"/>
      <c r="G146" s="276"/>
      <c r="H146" s="276"/>
      <c r="I146" s="276"/>
      <c r="J146" s="276"/>
      <c r="K146" s="277"/>
    </row>
    <row r="147" spans="2:11" s="1" customFormat="1" ht="45" customHeight="1">
      <c r="B147" s="278"/>
      <c r="C147" s="383" t="s">
        <v>4312</v>
      </c>
      <c r="D147" s="383"/>
      <c r="E147" s="383"/>
      <c r="F147" s="383"/>
      <c r="G147" s="383"/>
      <c r="H147" s="383"/>
      <c r="I147" s="383"/>
      <c r="J147" s="383"/>
      <c r="K147" s="279"/>
    </row>
    <row r="148" spans="2:11" s="1" customFormat="1" ht="17.25" customHeight="1">
      <c r="B148" s="278"/>
      <c r="C148" s="280" t="s">
        <v>4247</v>
      </c>
      <c r="D148" s="280"/>
      <c r="E148" s="280"/>
      <c r="F148" s="280" t="s">
        <v>4248</v>
      </c>
      <c r="G148" s="281"/>
      <c r="H148" s="280" t="s">
        <v>57</v>
      </c>
      <c r="I148" s="280" t="s">
        <v>60</v>
      </c>
      <c r="J148" s="280" t="s">
        <v>4249</v>
      </c>
      <c r="K148" s="279"/>
    </row>
    <row r="149" spans="2:11" s="1" customFormat="1" ht="17.25" customHeight="1">
      <c r="B149" s="278"/>
      <c r="C149" s="282" t="s">
        <v>4250</v>
      </c>
      <c r="D149" s="282"/>
      <c r="E149" s="282"/>
      <c r="F149" s="283" t="s">
        <v>4251</v>
      </c>
      <c r="G149" s="284"/>
      <c r="H149" s="282"/>
      <c r="I149" s="282"/>
      <c r="J149" s="282" t="s">
        <v>4252</v>
      </c>
      <c r="K149" s="279"/>
    </row>
    <row r="150" spans="2:11" s="1" customFormat="1" ht="5.25" customHeight="1">
      <c r="B150" s="288"/>
      <c r="C150" s="285"/>
      <c r="D150" s="285"/>
      <c r="E150" s="285"/>
      <c r="F150" s="285"/>
      <c r="G150" s="286"/>
      <c r="H150" s="285"/>
      <c r="I150" s="285"/>
      <c r="J150" s="285"/>
      <c r="K150" s="309"/>
    </row>
    <row r="151" spans="2:11" s="1" customFormat="1" ht="15" customHeight="1">
      <c r="B151" s="288"/>
      <c r="C151" s="313" t="s">
        <v>4256</v>
      </c>
      <c r="D151" s="267"/>
      <c r="E151" s="267"/>
      <c r="F151" s="314" t="s">
        <v>4253</v>
      </c>
      <c r="G151" s="267"/>
      <c r="H151" s="313" t="s">
        <v>4293</v>
      </c>
      <c r="I151" s="313" t="s">
        <v>4255</v>
      </c>
      <c r="J151" s="313">
        <v>120</v>
      </c>
      <c r="K151" s="309"/>
    </row>
    <row r="152" spans="2:11" s="1" customFormat="1" ht="15" customHeight="1">
      <c r="B152" s="288"/>
      <c r="C152" s="313" t="s">
        <v>4302</v>
      </c>
      <c r="D152" s="267"/>
      <c r="E152" s="267"/>
      <c r="F152" s="314" t="s">
        <v>4253</v>
      </c>
      <c r="G152" s="267"/>
      <c r="H152" s="313" t="s">
        <v>4313</v>
      </c>
      <c r="I152" s="313" t="s">
        <v>4255</v>
      </c>
      <c r="J152" s="313" t="s">
        <v>4304</v>
      </c>
      <c r="K152" s="309"/>
    </row>
    <row r="153" spans="2:11" s="1" customFormat="1" ht="15" customHeight="1">
      <c r="B153" s="288"/>
      <c r="C153" s="313" t="s">
        <v>4201</v>
      </c>
      <c r="D153" s="267"/>
      <c r="E153" s="267"/>
      <c r="F153" s="314" t="s">
        <v>4253</v>
      </c>
      <c r="G153" s="267"/>
      <c r="H153" s="313" t="s">
        <v>4314</v>
      </c>
      <c r="I153" s="313" t="s">
        <v>4255</v>
      </c>
      <c r="J153" s="313" t="s">
        <v>4304</v>
      </c>
      <c r="K153" s="309"/>
    </row>
    <row r="154" spans="2:11" s="1" customFormat="1" ht="15" customHeight="1">
      <c r="B154" s="288"/>
      <c r="C154" s="313" t="s">
        <v>4258</v>
      </c>
      <c r="D154" s="267"/>
      <c r="E154" s="267"/>
      <c r="F154" s="314" t="s">
        <v>4259</v>
      </c>
      <c r="G154" s="267"/>
      <c r="H154" s="313" t="s">
        <v>4293</v>
      </c>
      <c r="I154" s="313" t="s">
        <v>4255</v>
      </c>
      <c r="J154" s="313">
        <v>50</v>
      </c>
      <c r="K154" s="309"/>
    </row>
    <row r="155" spans="2:11" s="1" customFormat="1" ht="15" customHeight="1">
      <c r="B155" s="288"/>
      <c r="C155" s="313" t="s">
        <v>4261</v>
      </c>
      <c r="D155" s="267"/>
      <c r="E155" s="267"/>
      <c r="F155" s="314" t="s">
        <v>4253</v>
      </c>
      <c r="G155" s="267"/>
      <c r="H155" s="313" t="s">
        <v>4293</v>
      </c>
      <c r="I155" s="313" t="s">
        <v>4263</v>
      </c>
      <c r="J155" s="313"/>
      <c r="K155" s="309"/>
    </row>
    <row r="156" spans="2:11" s="1" customFormat="1" ht="15" customHeight="1">
      <c r="B156" s="288"/>
      <c r="C156" s="313" t="s">
        <v>4272</v>
      </c>
      <c r="D156" s="267"/>
      <c r="E156" s="267"/>
      <c r="F156" s="314" t="s">
        <v>4259</v>
      </c>
      <c r="G156" s="267"/>
      <c r="H156" s="313" t="s">
        <v>4293</v>
      </c>
      <c r="I156" s="313" t="s">
        <v>4255</v>
      </c>
      <c r="J156" s="313">
        <v>50</v>
      </c>
      <c r="K156" s="309"/>
    </row>
    <row r="157" spans="2:11" s="1" customFormat="1" ht="15" customHeight="1">
      <c r="B157" s="288"/>
      <c r="C157" s="313" t="s">
        <v>4280</v>
      </c>
      <c r="D157" s="267"/>
      <c r="E157" s="267"/>
      <c r="F157" s="314" t="s">
        <v>4259</v>
      </c>
      <c r="G157" s="267"/>
      <c r="H157" s="313" t="s">
        <v>4293</v>
      </c>
      <c r="I157" s="313" t="s">
        <v>4255</v>
      </c>
      <c r="J157" s="313">
        <v>50</v>
      </c>
      <c r="K157" s="309"/>
    </row>
    <row r="158" spans="2:11" s="1" customFormat="1" ht="15" customHeight="1">
      <c r="B158" s="288"/>
      <c r="C158" s="313" t="s">
        <v>4278</v>
      </c>
      <c r="D158" s="267"/>
      <c r="E158" s="267"/>
      <c r="F158" s="314" t="s">
        <v>4259</v>
      </c>
      <c r="G158" s="267"/>
      <c r="H158" s="313" t="s">
        <v>4293</v>
      </c>
      <c r="I158" s="313" t="s">
        <v>4255</v>
      </c>
      <c r="J158" s="313">
        <v>50</v>
      </c>
      <c r="K158" s="309"/>
    </row>
    <row r="159" spans="2:11" s="1" customFormat="1" ht="15" customHeight="1">
      <c r="B159" s="288"/>
      <c r="C159" s="313" t="s">
        <v>111</v>
      </c>
      <c r="D159" s="267"/>
      <c r="E159" s="267"/>
      <c r="F159" s="314" t="s">
        <v>4253</v>
      </c>
      <c r="G159" s="267"/>
      <c r="H159" s="313" t="s">
        <v>4315</v>
      </c>
      <c r="I159" s="313" t="s">
        <v>4255</v>
      </c>
      <c r="J159" s="313" t="s">
        <v>4316</v>
      </c>
      <c r="K159" s="309"/>
    </row>
    <row r="160" spans="2:11" s="1" customFormat="1" ht="15" customHeight="1">
      <c r="B160" s="288"/>
      <c r="C160" s="313" t="s">
        <v>4317</v>
      </c>
      <c r="D160" s="267"/>
      <c r="E160" s="267"/>
      <c r="F160" s="314" t="s">
        <v>4253</v>
      </c>
      <c r="G160" s="267"/>
      <c r="H160" s="313" t="s">
        <v>4318</v>
      </c>
      <c r="I160" s="313" t="s">
        <v>4288</v>
      </c>
      <c r="J160" s="313"/>
      <c r="K160" s="309"/>
    </row>
    <row r="161" spans="2:11" s="1" customFormat="1" ht="15" customHeight="1">
      <c r="B161" s="315"/>
      <c r="C161" s="297"/>
      <c r="D161" s="297"/>
      <c r="E161" s="297"/>
      <c r="F161" s="297"/>
      <c r="G161" s="297"/>
      <c r="H161" s="297"/>
      <c r="I161" s="297"/>
      <c r="J161" s="297"/>
      <c r="K161" s="316"/>
    </row>
    <row r="162" spans="2:11" s="1" customFormat="1" ht="18.75" customHeight="1">
      <c r="B162" s="264"/>
      <c r="C162" s="267"/>
      <c r="D162" s="267"/>
      <c r="E162" s="267"/>
      <c r="F162" s="287"/>
      <c r="G162" s="267"/>
      <c r="H162" s="267"/>
      <c r="I162" s="267"/>
      <c r="J162" s="267"/>
      <c r="K162" s="264"/>
    </row>
    <row r="163" spans="2:11" s="1" customFormat="1" ht="18.75" customHeight="1"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</row>
    <row r="164" spans="2:11" s="1" customFormat="1" ht="7.5" customHeight="1">
      <c r="B164" s="256"/>
      <c r="C164" s="257"/>
      <c r="D164" s="257"/>
      <c r="E164" s="257"/>
      <c r="F164" s="257"/>
      <c r="G164" s="257"/>
      <c r="H164" s="257"/>
      <c r="I164" s="257"/>
      <c r="J164" s="257"/>
      <c r="K164" s="258"/>
    </row>
    <row r="165" spans="2:11" s="1" customFormat="1" ht="45" customHeight="1">
      <c r="B165" s="259"/>
      <c r="C165" s="384" t="s">
        <v>4319</v>
      </c>
      <c r="D165" s="384"/>
      <c r="E165" s="384"/>
      <c r="F165" s="384"/>
      <c r="G165" s="384"/>
      <c r="H165" s="384"/>
      <c r="I165" s="384"/>
      <c r="J165" s="384"/>
      <c r="K165" s="260"/>
    </row>
    <row r="166" spans="2:11" s="1" customFormat="1" ht="17.25" customHeight="1">
      <c r="B166" s="259"/>
      <c r="C166" s="280" t="s">
        <v>4247</v>
      </c>
      <c r="D166" s="280"/>
      <c r="E166" s="280"/>
      <c r="F166" s="280" t="s">
        <v>4248</v>
      </c>
      <c r="G166" s="317"/>
      <c r="H166" s="318" t="s">
        <v>57</v>
      </c>
      <c r="I166" s="318" t="s">
        <v>60</v>
      </c>
      <c r="J166" s="280" t="s">
        <v>4249</v>
      </c>
      <c r="K166" s="260"/>
    </row>
    <row r="167" spans="2:11" s="1" customFormat="1" ht="17.25" customHeight="1">
      <c r="B167" s="261"/>
      <c r="C167" s="282" t="s">
        <v>4250</v>
      </c>
      <c r="D167" s="282"/>
      <c r="E167" s="282"/>
      <c r="F167" s="283" t="s">
        <v>4251</v>
      </c>
      <c r="G167" s="319"/>
      <c r="H167" s="320"/>
      <c r="I167" s="320"/>
      <c r="J167" s="282" t="s">
        <v>4252</v>
      </c>
      <c r="K167" s="262"/>
    </row>
    <row r="168" spans="2:11" s="1" customFormat="1" ht="5.25" customHeight="1">
      <c r="B168" s="288"/>
      <c r="C168" s="285"/>
      <c r="D168" s="285"/>
      <c r="E168" s="285"/>
      <c r="F168" s="285"/>
      <c r="G168" s="286"/>
      <c r="H168" s="285"/>
      <c r="I168" s="285"/>
      <c r="J168" s="285"/>
      <c r="K168" s="309"/>
    </row>
    <row r="169" spans="2:11" s="1" customFormat="1" ht="15" customHeight="1">
      <c r="B169" s="288"/>
      <c r="C169" s="267" t="s">
        <v>4256</v>
      </c>
      <c r="D169" s="267"/>
      <c r="E169" s="267"/>
      <c r="F169" s="287" t="s">
        <v>4253</v>
      </c>
      <c r="G169" s="267"/>
      <c r="H169" s="267" t="s">
        <v>4293</v>
      </c>
      <c r="I169" s="267" t="s">
        <v>4255</v>
      </c>
      <c r="J169" s="267">
        <v>120</v>
      </c>
      <c r="K169" s="309"/>
    </row>
    <row r="170" spans="2:11" s="1" customFormat="1" ht="15" customHeight="1">
      <c r="B170" s="288"/>
      <c r="C170" s="267" t="s">
        <v>4302</v>
      </c>
      <c r="D170" s="267"/>
      <c r="E170" s="267"/>
      <c r="F170" s="287" t="s">
        <v>4253</v>
      </c>
      <c r="G170" s="267"/>
      <c r="H170" s="267" t="s">
        <v>4303</v>
      </c>
      <c r="I170" s="267" t="s">
        <v>4255</v>
      </c>
      <c r="J170" s="267" t="s">
        <v>4304</v>
      </c>
      <c r="K170" s="309"/>
    </row>
    <row r="171" spans="2:11" s="1" customFormat="1" ht="15" customHeight="1">
      <c r="B171" s="288"/>
      <c r="C171" s="267" t="s">
        <v>4201</v>
      </c>
      <c r="D171" s="267"/>
      <c r="E171" s="267"/>
      <c r="F171" s="287" t="s">
        <v>4253</v>
      </c>
      <c r="G171" s="267"/>
      <c r="H171" s="267" t="s">
        <v>4320</v>
      </c>
      <c r="I171" s="267" t="s">
        <v>4255</v>
      </c>
      <c r="J171" s="267" t="s">
        <v>4304</v>
      </c>
      <c r="K171" s="309"/>
    </row>
    <row r="172" spans="2:11" s="1" customFormat="1" ht="15" customHeight="1">
      <c r="B172" s="288"/>
      <c r="C172" s="267" t="s">
        <v>4258</v>
      </c>
      <c r="D172" s="267"/>
      <c r="E172" s="267"/>
      <c r="F172" s="287" t="s">
        <v>4259</v>
      </c>
      <c r="G172" s="267"/>
      <c r="H172" s="267" t="s">
        <v>4320</v>
      </c>
      <c r="I172" s="267" t="s">
        <v>4255</v>
      </c>
      <c r="J172" s="267">
        <v>50</v>
      </c>
      <c r="K172" s="309"/>
    </row>
    <row r="173" spans="2:11" s="1" customFormat="1" ht="15" customHeight="1">
      <c r="B173" s="288"/>
      <c r="C173" s="267" t="s">
        <v>4261</v>
      </c>
      <c r="D173" s="267"/>
      <c r="E173" s="267"/>
      <c r="F173" s="287" t="s">
        <v>4253</v>
      </c>
      <c r="G173" s="267"/>
      <c r="H173" s="267" t="s">
        <v>4320</v>
      </c>
      <c r="I173" s="267" t="s">
        <v>4263</v>
      </c>
      <c r="J173" s="267"/>
      <c r="K173" s="309"/>
    </row>
    <row r="174" spans="2:11" s="1" customFormat="1" ht="15" customHeight="1">
      <c r="B174" s="288"/>
      <c r="C174" s="267" t="s">
        <v>4272</v>
      </c>
      <c r="D174" s="267"/>
      <c r="E174" s="267"/>
      <c r="F174" s="287" t="s">
        <v>4259</v>
      </c>
      <c r="G174" s="267"/>
      <c r="H174" s="267" t="s">
        <v>4320</v>
      </c>
      <c r="I174" s="267" t="s">
        <v>4255</v>
      </c>
      <c r="J174" s="267">
        <v>50</v>
      </c>
      <c r="K174" s="309"/>
    </row>
    <row r="175" spans="2:11" s="1" customFormat="1" ht="15" customHeight="1">
      <c r="B175" s="288"/>
      <c r="C175" s="267" t="s">
        <v>4280</v>
      </c>
      <c r="D175" s="267"/>
      <c r="E175" s="267"/>
      <c r="F175" s="287" t="s">
        <v>4259</v>
      </c>
      <c r="G175" s="267"/>
      <c r="H175" s="267" t="s">
        <v>4320</v>
      </c>
      <c r="I175" s="267" t="s">
        <v>4255</v>
      </c>
      <c r="J175" s="267">
        <v>50</v>
      </c>
      <c r="K175" s="309"/>
    </row>
    <row r="176" spans="2:11" s="1" customFormat="1" ht="15" customHeight="1">
      <c r="B176" s="288"/>
      <c r="C176" s="267" t="s">
        <v>4278</v>
      </c>
      <c r="D176" s="267"/>
      <c r="E176" s="267"/>
      <c r="F176" s="287" t="s">
        <v>4259</v>
      </c>
      <c r="G176" s="267"/>
      <c r="H176" s="267" t="s">
        <v>4320</v>
      </c>
      <c r="I176" s="267" t="s">
        <v>4255</v>
      </c>
      <c r="J176" s="267">
        <v>50</v>
      </c>
      <c r="K176" s="309"/>
    </row>
    <row r="177" spans="2:11" s="1" customFormat="1" ht="15" customHeight="1">
      <c r="B177" s="288"/>
      <c r="C177" s="267" t="s">
        <v>123</v>
      </c>
      <c r="D177" s="267"/>
      <c r="E177" s="267"/>
      <c r="F177" s="287" t="s">
        <v>4253</v>
      </c>
      <c r="G177" s="267"/>
      <c r="H177" s="267" t="s">
        <v>4321</v>
      </c>
      <c r="I177" s="267" t="s">
        <v>4322</v>
      </c>
      <c r="J177" s="267"/>
      <c r="K177" s="309"/>
    </row>
    <row r="178" spans="2:11" s="1" customFormat="1" ht="15" customHeight="1">
      <c r="B178" s="288"/>
      <c r="C178" s="267" t="s">
        <v>60</v>
      </c>
      <c r="D178" s="267"/>
      <c r="E178" s="267"/>
      <c r="F178" s="287" t="s">
        <v>4253</v>
      </c>
      <c r="G178" s="267"/>
      <c r="H178" s="267" t="s">
        <v>4323</v>
      </c>
      <c r="I178" s="267" t="s">
        <v>4324</v>
      </c>
      <c r="J178" s="267">
        <v>1</v>
      </c>
      <c r="K178" s="309"/>
    </row>
    <row r="179" spans="2:11" s="1" customFormat="1" ht="15" customHeight="1">
      <c r="B179" s="288"/>
      <c r="C179" s="267" t="s">
        <v>56</v>
      </c>
      <c r="D179" s="267"/>
      <c r="E179" s="267"/>
      <c r="F179" s="287" t="s">
        <v>4253</v>
      </c>
      <c r="G179" s="267"/>
      <c r="H179" s="267" t="s">
        <v>4325</v>
      </c>
      <c r="I179" s="267" t="s">
        <v>4255</v>
      </c>
      <c r="J179" s="267">
        <v>20</v>
      </c>
      <c r="K179" s="309"/>
    </row>
    <row r="180" spans="2:11" s="1" customFormat="1" ht="15" customHeight="1">
      <c r="B180" s="288"/>
      <c r="C180" s="267" t="s">
        <v>57</v>
      </c>
      <c r="D180" s="267"/>
      <c r="E180" s="267"/>
      <c r="F180" s="287" t="s">
        <v>4253</v>
      </c>
      <c r="G180" s="267"/>
      <c r="H180" s="267" t="s">
        <v>4326</v>
      </c>
      <c r="I180" s="267" t="s">
        <v>4255</v>
      </c>
      <c r="J180" s="267">
        <v>255</v>
      </c>
      <c r="K180" s="309"/>
    </row>
    <row r="181" spans="2:11" s="1" customFormat="1" ht="15" customHeight="1">
      <c r="B181" s="288"/>
      <c r="C181" s="267" t="s">
        <v>124</v>
      </c>
      <c r="D181" s="267"/>
      <c r="E181" s="267"/>
      <c r="F181" s="287" t="s">
        <v>4253</v>
      </c>
      <c r="G181" s="267"/>
      <c r="H181" s="267" t="s">
        <v>4217</v>
      </c>
      <c r="I181" s="267" t="s">
        <v>4255</v>
      </c>
      <c r="J181" s="267">
        <v>10</v>
      </c>
      <c r="K181" s="309"/>
    </row>
    <row r="182" spans="2:11" s="1" customFormat="1" ht="15" customHeight="1">
      <c r="B182" s="288"/>
      <c r="C182" s="267" t="s">
        <v>125</v>
      </c>
      <c r="D182" s="267"/>
      <c r="E182" s="267"/>
      <c r="F182" s="287" t="s">
        <v>4253</v>
      </c>
      <c r="G182" s="267"/>
      <c r="H182" s="267" t="s">
        <v>4327</v>
      </c>
      <c r="I182" s="267" t="s">
        <v>4288</v>
      </c>
      <c r="J182" s="267"/>
      <c r="K182" s="309"/>
    </row>
    <row r="183" spans="2:11" s="1" customFormat="1" ht="15" customHeight="1">
      <c r="B183" s="288"/>
      <c r="C183" s="267" t="s">
        <v>4328</v>
      </c>
      <c r="D183" s="267"/>
      <c r="E183" s="267"/>
      <c r="F183" s="287" t="s">
        <v>4253</v>
      </c>
      <c r="G183" s="267"/>
      <c r="H183" s="267" t="s">
        <v>4329</v>
      </c>
      <c r="I183" s="267" t="s">
        <v>4288</v>
      </c>
      <c r="J183" s="267"/>
      <c r="K183" s="309"/>
    </row>
    <row r="184" spans="2:11" s="1" customFormat="1" ht="15" customHeight="1">
      <c r="B184" s="288"/>
      <c r="C184" s="267" t="s">
        <v>4317</v>
      </c>
      <c r="D184" s="267"/>
      <c r="E184" s="267"/>
      <c r="F184" s="287" t="s">
        <v>4253</v>
      </c>
      <c r="G184" s="267"/>
      <c r="H184" s="267" t="s">
        <v>4330</v>
      </c>
      <c r="I184" s="267" t="s">
        <v>4288</v>
      </c>
      <c r="J184" s="267"/>
      <c r="K184" s="309"/>
    </row>
    <row r="185" spans="2:11" s="1" customFormat="1" ht="15" customHeight="1">
      <c r="B185" s="288"/>
      <c r="C185" s="267" t="s">
        <v>127</v>
      </c>
      <c r="D185" s="267"/>
      <c r="E185" s="267"/>
      <c r="F185" s="287" t="s">
        <v>4259</v>
      </c>
      <c r="G185" s="267"/>
      <c r="H185" s="267" t="s">
        <v>4331</v>
      </c>
      <c r="I185" s="267" t="s">
        <v>4255</v>
      </c>
      <c r="J185" s="267">
        <v>50</v>
      </c>
      <c r="K185" s="309"/>
    </row>
    <row r="186" spans="2:11" s="1" customFormat="1" ht="15" customHeight="1">
      <c r="B186" s="288"/>
      <c r="C186" s="267" t="s">
        <v>4332</v>
      </c>
      <c r="D186" s="267"/>
      <c r="E186" s="267"/>
      <c r="F186" s="287" t="s">
        <v>4259</v>
      </c>
      <c r="G186" s="267"/>
      <c r="H186" s="267" t="s">
        <v>4333</v>
      </c>
      <c r="I186" s="267" t="s">
        <v>4334</v>
      </c>
      <c r="J186" s="267"/>
      <c r="K186" s="309"/>
    </row>
    <row r="187" spans="2:11" s="1" customFormat="1" ht="15" customHeight="1">
      <c r="B187" s="288"/>
      <c r="C187" s="267" t="s">
        <v>4335</v>
      </c>
      <c r="D187" s="267"/>
      <c r="E187" s="267"/>
      <c r="F187" s="287" t="s">
        <v>4259</v>
      </c>
      <c r="G187" s="267"/>
      <c r="H187" s="267" t="s">
        <v>4336</v>
      </c>
      <c r="I187" s="267" t="s">
        <v>4334</v>
      </c>
      <c r="J187" s="267"/>
      <c r="K187" s="309"/>
    </row>
    <row r="188" spans="2:11" s="1" customFormat="1" ht="15" customHeight="1">
      <c r="B188" s="288"/>
      <c r="C188" s="267" t="s">
        <v>4337</v>
      </c>
      <c r="D188" s="267"/>
      <c r="E188" s="267"/>
      <c r="F188" s="287" t="s">
        <v>4259</v>
      </c>
      <c r="G188" s="267"/>
      <c r="H188" s="267" t="s">
        <v>4338</v>
      </c>
      <c r="I188" s="267" t="s">
        <v>4334</v>
      </c>
      <c r="J188" s="267"/>
      <c r="K188" s="309"/>
    </row>
    <row r="189" spans="2:11" s="1" customFormat="1" ht="15" customHeight="1">
      <c r="B189" s="288"/>
      <c r="C189" s="321" t="s">
        <v>4339</v>
      </c>
      <c r="D189" s="267"/>
      <c r="E189" s="267"/>
      <c r="F189" s="287" t="s">
        <v>4259</v>
      </c>
      <c r="G189" s="267"/>
      <c r="H189" s="267" t="s">
        <v>4340</v>
      </c>
      <c r="I189" s="267" t="s">
        <v>4341</v>
      </c>
      <c r="J189" s="322" t="s">
        <v>4342</v>
      </c>
      <c r="K189" s="309"/>
    </row>
    <row r="190" spans="2:11" s="1" customFormat="1" ht="15" customHeight="1">
      <c r="B190" s="288"/>
      <c r="C190" s="273" t="s">
        <v>45</v>
      </c>
      <c r="D190" s="267"/>
      <c r="E190" s="267"/>
      <c r="F190" s="287" t="s">
        <v>4253</v>
      </c>
      <c r="G190" s="267"/>
      <c r="H190" s="264" t="s">
        <v>4343</v>
      </c>
      <c r="I190" s="267" t="s">
        <v>4344</v>
      </c>
      <c r="J190" s="267"/>
      <c r="K190" s="309"/>
    </row>
    <row r="191" spans="2:11" s="1" customFormat="1" ht="15" customHeight="1">
      <c r="B191" s="288"/>
      <c r="C191" s="273" t="s">
        <v>4345</v>
      </c>
      <c r="D191" s="267"/>
      <c r="E191" s="267"/>
      <c r="F191" s="287" t="s">
        <v>4253</v>
      </c>
      <c r="G191" s="267"/>
      <c r="H191" s="267" t="s">
        <v>4346</v>
      </c>
      <c r="I191" s="267" t="s">
        <v>4288</v>
      </c>
      <c r="J191" s="267"/>
      <c r="K191" s="309"/>
    </row>
    <row r="192" spans="2:11" s="1" customFormat="1" ht="15" customHeight="1">
      <c r="B192" s="288"/>
      <c r="C192" s="273" t="s">
        <v>4347</v>
      </c>
      <c r="D192" s="267"/>
      <c r="E192" s="267"/>
      <c r="F192" s="287" t="s">
        <v>4253</v>
      </c>
      <c r="G192" s="267"/>
      <c r="H192" s="267" t="s">
        <v>4348</v>
      </c>
      <c r="I192" s="267" t="s">
        <v>4288</v>
      </c>
      <c r="J192" s="267"/>
      <c r="K192" s="309"/>
    </row>
    <row r="193" spans="2:11" s="1" customFormat="1" ht="15" customHeight="1">
      <c r="B193" s="288"/>
      <c r="C193" s="273" t="s">
        <v>4349</v>
      </c>
      <c r="D193" s="267"/>
      <c r="E193" s="267"/>
      <c r="F193" s="287" t="s">
        <v>4259</v>
      </c>
      <c r="G193" s="267"/>
      <c r="H193" s="267" t="s">
        <v>4350</v>
      </c>
      <c r="I193" s="267" t="s">
        <v>4288</v>
      </c>
      <c r="J193" s="267"/>
      <c r="K193" s="309"/>
    </row>
    <row r="194" spans="2:11" s="1" customFormat="1" ht="15" customHeight="1">
      <c r="B194" s="315"/>
      <c r="C194" s="323"/>
      <c r="D194" s="297"/>
      <c r="E194" s="297"/>
      <c r="F194" s="297"/>
      <c r="G194" s="297"/>
      <c r="H194" s="297"/>
      <c r="I194" s="297"/>
      <c r="J194" s="297"/>
      <c r="K194" s="316"/>
    </row>
    <row r="195" spans="2:11" s="1" customFormat="1" ht="18.75" customHeight="1">
      <c r="B195" s="264"/>
      <c r="C195" s="267"/>
      <c r="D195" s="267"/>
      <c r="E195" s="267"/>
      <c r="F195" s="287"/>
      <c r="G195" s="267"/>
      <c r="H195" s="267"/>
      <c r="I195" s="267"/>
      <c r="J195" s="267"/>
      <c r="K195" s="264"/>
    </row>
    <row r="196" spans="2:11" s="1" customFormat="1" ht="18.75" customHeight="1">
      <c r="B196" s="264"/>
      <c r="C196" s="267"/>
      <c r="D196" s="267"/>
      <c r="E196" s="267"/>
      <c r="F196" s="287"/>
      <c r="G196" s="267"/>
      <c r="H196" s="267"/>
      <c r="I196" s="267"/>
      <c r="J196" s="267"/>
      <c r="K196" s="264"/>
    </row>
    <row r="197" spans="2:11" s="1" customFormat="1" ht="18.75" customHeight="1"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</row>
    <row r="198" spans="2:11" s="1" customFormat="1" ht="13.5">
      <c r="B198" s="256"/>
      <c r="C198" s="257"/>
      <c r="D198" s="257"/>
      <c r="E198" s="257"/>
      <c r="F198" s="257"/>
      <c r="G198" s="257"/>
      <c r="H198" s="257"/>
      <c r="I198" s="257"/>
      <c r="J198" s="257"/>
      <c r="K198" s="258"/>
    </row>
    <row r="199" spans="2:11" s="1" customFormat="1" ht="21">
      <c r="B199" s="259"/>
      <c r="C199" s="384" t="s">
        <v>4351</v>
      </c>
      <c r="D199" s="384"/>
      <c r="E199" s="384"/>
      <c r="F199" s="384"/>
      <c r="G199" s="384"/>
      <c r="H199" s="384"/>
      <c r="I199" s="384"/>
      <c r="J199" s="384"/>
      <c r="K199" s="260"/>
    </row>
    <row r="200" spans="2:11" s="1" customFormat="1" ht="25.5" customHeight="1">
      <c r="B200" s="259"/>
      <c r="C200" s="324" t="s">
        <v>4352</v>
      </c>
      <c r="D200" s="324"/>
      <c r="E200" s="324"/>
      <c r="F200" s="324" t="s">
        <v>4353</v>
      </c>
      <c r="G200" s="325"/>
      <c r="H200" s="385" t="s">
        <v>4354</v>
      </c>
      <c r="I200" s="385"/>
      <c r="J200" s="385"/>
      <c r="K200" s="260"/>
    </row>
    <row r="201" spans="2:11" s="1" customFormat="1" ht="5.25" customHeight="1">
      <c r="B201" s="288"/>
      <c r="C201" s="285"/>
      <c r="D201" s="285"/>
      <c r="E201" s="285"/>
      <c r="F201" s="285"/>
      <c r="G201" s="267"/>
      <c r="H201" s="285"/>
      <c r="I201" s="285"/>
      <c r="J201" s="285"/>
      <c r="K201" s="309"/>
    </row>
    <row r="202" spans="2:11" s="1" customFormat="1" ht="15" customHeight="1">
      <c r="B202" s="288"/>
      <c r="C202" s="267" t="s">
        <v>4344</v>
      </c>
      <c r="D202" s="267"/>
      <c r="E202" s="267"/>
      <c r="F202" s="287" t="s">
        <v>46</v>
      </c>
      <c r="G202" s="267"/>
      <c r="H202" s="386" t="s">
        <v>4355</v>
      </c>
      <c r="I202" s="386"/>
      <c r="J202" s="386"/>
      <c r="K202" s="309"/>
    </row>
    <row r="203" spans="2:11" s="1" customFormat="1" ht="15" customHeight="1">
      <c r="B203" s="288"/>
      <c r="C203" s="294"/>
      <c r="D203" s="267"/>
      <c r="E203" s="267"/>
      <c r="F203" s="287" t="s">
        <v>47</v>
      </c>
      <c r="G203" s="267"/>
      <c r="H203" s="386" t="s">
        <v>4356</v>
      </c>
      <c r="I203" s="386"/>
      <c r="J203" s="386"/>
      <c r="K203" s="309"/>
    </row>
    <row r="204" spans="2:11" s="1" customFormat="1" ht="15" customHeight="1">
      <c r="B204" s="288"/>
      <c r="C204" s="294"/>
      <c r="D204" s="267"/>
      <c r="E204" s="267"/>
      <c r="F204" s="287" t="s">
        <v>50</v>
      </c>
      <c r="G204" s="267"/>
      <c r="H204" s="386" t="s">
        <v>4357</v>
      </c>
      <c r="I204" s="386"/>
      <c r="J204" s="386"/>
      <c r="K204" s="309"/>
    </row>
    <row r="205" spans="2:11" s="1" customFormat="1" ht="15" customHeight="1">
      <c r="B205" s="288"/>
      <c r="C205" s="267"/>
      <c r="D205" s="267"/>
      <c r="E205" s="267"/>
      <c r="F205" s="287" t="s">
        <v>48</v>
      </c>
      <c r="G205" s="267"/>
      <c r="H205" s="386" t="s">
        <v>4358</v>
      </c>
      <c r="I205" s="386"/>
      <c r="J205" s="386"/>
      <c r="K205" s="309"/>
    </row>
    <row r="206" spans="2:11" s="1" customFormat="1" ht="15" customHeight="1">
      <c r="B206" s="288"/>
      <c r="C206" s="267"/>
      <c r="D206" s="267"/>
      <c r="E206" s="267"/>
      <c r="F206" s="287" t="s">
        <v>49</v>
      </c>
      <c r="G206" s="267"/>
      <c r="H206" s="386" t="s">
        <v>4359</v>
      </c>
      <c r="I206" s="386"/>
      <c r="J206" s="386"/>
      <c r="K206" s="309"/>
    </row>
    <row r="207" spans="2:11" s="1" customFormat="1" ht="15" customHeight="1">
      <c r="B207" s="288"/>
      <c r="C207" s="267"/>
      <c r="D207" s="267"/>
      <c r="E207" s="267"/>
      <c r="F207" s="287"/>
      <c r="G207" s="267"/>
      <c r="H207" s="267"/>
      <c r="I207" s="267"/>
      <c r="J207" s="267"/>
      <c r="K207" s="309"/>
    </row>
    <row r="208" spans="2:11" s="1" customFormat="1" ht="15" customHeight="1">
      <c r="B208" s="288"/>
      <c r="C208" s="267" t="s">
        <v>4300</v>
      </c>
      <c r="D208" s="267"/>
      <c r="E208" s="267"/>
      <c r="F208" s="287" t="s">
        <v>82</v>
      </c>
      <c r="G208" s="267"/>
      <c r="H208" s="386" t="s">
        <v>4360</v>
      </c>
      <c r="I208" s="386"/>
      <c r="J208" s="386"/>
      <c r="K208" s="309"/>
    </row>
    <row r="209" spans="2:11" s="1" customFormat="1" ht="15" customHeight="1">
      <c r="B209" s="288"/>
      <c r="C209" s="294"/>
      <c r="D209" s="267"/>
      <c r="E209" s="267"/>
      <c r="F209" s="287" t="s">
        <v>4195</v>
      </c>
      <c r="G209" s="267"/>
      <c r="H209" s="386" t="s">
        <v>4196</v>
      </c>
      <c r="I209" s="386"/>
      <c r="J209" s="386"/>
      <c r="K209" s="309"/>
    </row>
    <row r="210" spans="2:11" s="1" customFormat="1" ht="15" customHeight="1">
      <c r="B210" s="288"/>
      <c r="C210" s="267"/>
      <c r="D210" s="267"/>
      <c r="E210" s="267"/>
      <c r="F210" s="287" t="s">
        <v>4193</v>
      </c>
      <c r="G210" s="267"/>
      <c r="H210" s="386" t="s">
        <v>4361</v>
      </c>
      <c r="I210" s="386"/>
      <c r="J210" s="386"/>
      <c r="K210" s="309"/>
    </row>
    <row r="211" spans="2:11" s="1" customFormat="1" ht="15" customHeight="1">
      <c r="B211" s="326"/>
      <c r="C211" s="294"/>
      <c r="D211" s="294"/>
      <c r="E211" s="294"/>
      <c r="F211" s="287" t="s">
        <v>4197</v>
      </c>
      <c r="G211" s="273"/>
      <c r="H211" s="387" t="s">
        <v>4198</v>
      </c>
      <c r="I211" s="387"/>
      <c r="J211" s="387"/>
      <c r="K211" s="327"/>
    </row>
    <row r="212" spans="2:11" s="1" customFormat="1" ht="15" customHeight="1">
      <c r="B212" s="326"/>
      <c r="C212" s="294"/>
      <c r="D212" s="294"/>
      <c r="E212" s="294"/>
      <c r="F212" s="287" t="s">
        <v>4199</v>
      </c>
      <c r="G212" s="273"/>
      <c r="H212" s="387" t="s">
        <v>4362</v>
      </c>
      <c r="I212" s="387"/>
      <c r="J212" s="387"/>
      <c r="K212" s="327"/>
    </row>
    <row r="213" spans="2:11" s="1" customFormat="1" ht="15" customHeight="1">
      <c r="B213" s="326"/>
      <c r="C213" s="294"/>
      <c r="D213" s="294"/>
      <c r="E213" s="294"/>
      <c r="F213" s="328"/>
      <c r="G213" s="273"/>
      <c r="H213" s="329"/>
      <c r="I213" s="329"/>
      <c r="J213" s="329"/>
      <c r="K213" s="327"/>
    </row>
    <row r="214" spans="2:11" s="1" customFormat="1" ht="15" customHeight="1">
      <c r="B214" s="326"/>
      <c r="C214" s="267" t="s">
        <v>4324</v>
      </c>
      <c r="D214" s="294"/>
      <c r="E214" s="294"/>
      <c r="F214" s="287">
        <v>1</v>
      </c>
      <c r="G214" s="273"/>
      <c r="H214" s="387" t="s">
        <v>4363</v>
      </c>
      <c r="I214" s="387"/>
      <c r="J214" s="387"/>
      <c r="K214" s="327"/>
    </row>
    <row r="215" spans="2:11" s="1" customFormat="1" ht="15" customHeight="1">
      <c r="B215" s="326"/>
      <c r="C215" s="294"/>
      <c r="D215" s="294"/>
      <c r="E215" s="294"/>
      <c r="F215" s="287">
        <v>2</v>
      </c>
      <c r="G215" s="273"/>
      <c r="H215" s="387" t="s">
        <v>4364</v>
      </c>
      <c r="I215" s="387"/>
      <c r="J215" s="387"/>
      <c r="K215" s="327"/>
    </row>
    <row r="216" spans="2:11" s="1" customFormat="1" ht="15" customHeight="1">
      <c r="B216" s="326"/>
      <c r="C216" s="294"/>
      <c r="D216" s="294"/>
      <c r="E216" s="294"/>
      <c r="F216" s="287">
        <v>3</v>
      </c>
      <c r="G216" s="273"/>
      <c r="H216" s="387" t="s">
        <v>4365</v>
      </c>
      <c r="I216" s="387"/>
      <c r="J216" s="387"/>
      <c r="K216" s="327"/>
    </row>
    <row r="217" spans="2:11" s="1" customFormat="1" ht="15" customHeight="1">
      <c r="B217" s="326"/>
      <c r="C217" s="294"/>
      <c r="D217" s="294"/>
      <c r="E217" s="294"/>
      <c r="F217" s="287">
        <v>4</v>
      </c>
      <c r="G217" s="273"/>
      <c r="H217" s="387" t="s">
        <v>4366</v>
      </c>
      <c r="I217" s="387"/>
      <c r="J217" s="387"/>
      <c r="K217" s="327"/>
    </row>
    <row r="218" spans="2:11" s="1" customFormat="1" ht="12.75" customHeight="1">
      <c r="B218" s="330"/>
      <c r="C218" s="331"/>
      <c r="D218" s="331"/>
      <c r="E218" s="331"/>
      <c r="F218" s="331"/>
      <c r="G218" s="331"/>
      <c r="H218" s="331"/>
      <c r="I218" s="331"/>
      <c r="J218" s="331"/>
      <c r="K218" s="33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DESKTOP-K2VMR02\Martina Havířová</dc:creator>
  <cp:keywords/>
  <dc:description/>
  <cp:lastModifiedBy>Dohnal Roman</cp:lastModifiedBy>
  <dcterms:created xsi:type="dcterms:W3CDTF">2020-02-10T07:18:53Z</dcterms:created>
  <dcterms:modified xsi:type="dcterms:W3CDTF">2020-02-10T09:20:10Z</dcterms:modified>
  <cp:category/>
  <cp:version/>
  <cp:contentType/>
  <cp:contentStatus/>
</cp:coreProperties>
</file>