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020" activeTab="0"/>
  </bookViews>
  <sheets>
    <sheet name="Rekapitulace stavby" sheetId="1" r:id="rId1"/>
    <sheet name="01 - Opěrná stěna" sheetId="2" r:id="rId2"/>
    <sheet name="02 - Stavební objekt - no..." sheetId="3" r:id="rId3"/>
    <sheet name="03 - Stavební objekt - st..." sheetId="4" r:id="rId4"/>
    <sheet name="04 - Likvidace dešťových vod" sheetId="5" r:id="rId5"/>
    <sheet name="05 - Teplovodní vedení" sheetId="6" r:id="rId6"/>
    <sheet name="06 - Komunikace a zpevněn..." sheetId="7" r:id="rId7"/>
    <sheet name="07 - Vedlejší a ostatní n..." sheetId="8" r:id="rId8"/>
    <sheet name="Pokyny pro vyplnění" sheetId="9" r:id="rId9"/>
  </sheets>
  <definedNames>
    <definedName name="_xlnm._FilterDatabase" localSheetId="1" hidden="1">'01 - Opěrná stěna'!$C$83:$K$166</definedName>
    <definedName name="_xlnm._FilterDatabase" localSheetId="2" hidden="1">'02 - Stavební objekt - no...'!$C$146:$K$1762</definedName>
    <definedName name="_xlnm._FilterDatabase" localSheetId="3" hidden="1">'03 - Stavební objekt - st...'!$C$102:$K$666</definedName>
    <definedName name="_xlnm._FilterDatabase" localSheetId="4" hidden="1">'04 - Likvidace dešťových vod'!$C$80:$K$201</definedName>
    <definedName name="_xlnm._FilterDatabase" localSheetId="5" hidden="1">'05 - Teplovodní vedení'!$C$79:$K$118</definedName>
    <definedName name="_xlnm._FilterDatabase" localSheetId="6" hidden="1">'06 - Komunikace a zpevněn...'!$C$82:$K$208</definedName>
    <definedName name="_xlnm._FilterDatabase" localSheetId="7" hidden="1">'07 - Vedlejší a ostatní n...'!$C$76:$K$85</definedName>
    <definedName name="_xlnm.Print_Area" localSheetId="1">'01 - Opěrná stěna'!$C$4:$J$36,'01 - Opěrná stěna'!$C$42:$J$65,'01 - Opěrná stěna'!$C$71:$K$166</definedName>
    <definedName name="_xlnm.Print_Area" localSheetId="2">'02 - Stavební objekt - no...'!$C$4:$J$36,'02 - Stavební objekt - no...'!$C$42:$J$128,'02 - Stavební objekt - no...'!$C$134:$K$1762</definedName>
    <definedName name="_xlnm.Print_Area" localSheetId="3">'03 - Stavební objekt - st...'!$C$4:$J$36,'03 - Stavební objekt - st...'!$C$42:$J$84,'03 - Stavební objekt - st...'!$C$90:$K$666</definedName>
    <definedName name="_xlnm.Print_Area" localSheetId="4">'04 - Likvidace dešťových vod'!$C$4:$J$36,'04 - Likvidace dešťových vod'!$C$42:$J$62,'04 - Likvidace dešťových vod'!$C$68:$K$201</definedName>
    <definedName name="_xlnm.Print_Area" localSheetId="5">'05 - Teplovodní vedení'!$C$4:$J$36,'05 - Teplovodní vedení'!$C$42:$J$61,'05 - Teplovodní vedení'!$C$67:$K$118</definedName>
    <definedName name="_xlnm.Print_Area" localSheetId="6">'06 - Komunikace a zpevněn...'!$C$4:$J$36,'06 - Komunikace a zpevněn...'!$C$42:$J$64,'06 - Komunikace a zpevněn...'!$C$70:$K$208</definedName>
    <definedName name="_xlnm.Print_Area" localSheetId="7">'07 - Vedlejší a ostatní n...'!$C$4:$J$36,'07 - Vedlejší a ostatní n...'!$C$42:$J$58,'07 - Vedlejší a ostatní n...'!$C$64:$K$85</definedName>
    <definedName name="_xlnm.Print_Area" localSheetId="8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stavby'!$C$39:$AQ$59</definedName>
    <definedName name="_xlnm.Print_Titles" localSheetId="0">'Rekapitulace stavby'!$49:$49</definedName>
    <definedName name="_xlnm.Print_Titles" localSheetId="1">'01 - Opěrná stěna'!$83:$83</definedName>
    <definedName name="_xlnm.Print_Titles" localSheetId="2">'02 - Stavební objekt - no...'!$146:$146</definedName>
    <definedName name="_xlnm.Print_Titles" localSheetId="3">'03 - Stavební objekt - st...'!$102:$102</definedName>
    <definedName name="_xlnm.Print_Titles" localSheetId="4">'04 - Likvidace dešťových vod'!$80:$80</definedName>
    <definedName name="_xlnm.Print_Titles" localSheetId="5">'05 - Teplovodní vedení'!$79:$79</definedName>
    <definedName name="_xlnm.Print_Titles" localSheetId="6">'06 - Komunikace a zpevněn...'!$82:$82</definedName>
    <definedName name="_xlnm.Print_Titles" localSheetId="7">'07 - Vedlejší a ostatní n...'!$76:$76</definedName>
  </definedNames>
  <calcPr calcId="162913"/>
</workbook>
</file>

<file path=xl/sharedStrings.xml><?xml version="1.0" encoding="utf-8"?>
<sst xmlns="http://schemas.openxmlformats.org/spreadsheetml/2006/main" count="30866" uniqueCount="5270">
  <si>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</si>
  <si>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</si>
  <si>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</si>
  <si>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</si>
  <si>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</si>
  <si>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</si>
  <si>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</si>
  <si>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{92170471-9e32-4b5a-b683-f215ce410470}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</si>
  <si>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</si>
  <si>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</si>
  <si>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</si>
  <si>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</si>
  <si>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</si>
  <si>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</si>
  <si>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</si>
  <si>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</si>
  <si>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Be0060092018K</t>
  </si>
  <si>
    <t>Stavba:</t>
  </si>
  <si>
    <t>Gymnázium Tachov - výstavba tělocvičny</t>
  </si>
  <si>
    <t>KSO:</t>
  </si>
  <si>
    <t>CC-CZ:</t>
  </si>
  <si>
    <t>Místo:</t>
  </si>
  <si>
    <t>Pionýrská 1370, Tachov</t>
  </si>
  <si>
    <t>Datum:</t>
  </si>
  <si>
    <t>Zadavatel:</t>
  </si>
  <si>
    <t>IČ:</t>
  </si>
  <si>
    <t>Gymnázium Tachov, Pionýrská 1370, 34701 tachov</t>
  </si>
  <si>
    <t>DIČ:</t>
  </si>
  <si>
    <t>Uchazeč:</t>
  </si>
  <si>
    <t>výběrové řízení</t>
  </si>
  <si>
    <t>Projektant:</t>
  </si>
  <si>
    <t>13882589</t>
  </si>
  <si>
    <t>Luboš Beneda, Čižická 279, 33209 Štěnovice</t>
  </si>
  <si>
    <t>CZ5807271008</t>
  </si>
  <si>
    <t>True</t>
  </si>
  <si>
    <t>Poznámka:</t>
  </si>
  <si>
    <t>Soupis prací je sestaven za využití položek cenové soustavy ÚRS. Cenové a technické podmínky položek Cenové soustavy ÚRS,  které nejsou uvedeny v soupisu prací (tzv. úvodní část katalogů) jsou neomezeně dálkově k dispouici na www.cs-urs.cz. Položky soupisu prací, které nemají ve sloupci "Cenová soustava" uveden žádný údaj, nepocházejí z cenové soustavy ÚRS."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</si>
  <si>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</si>
  <si>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</si>
  <si>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</si>
  <si>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</si>
  <si>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</si>
  <si>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</si>
  <si>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</si>
  <si>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</si>
  <si>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</si>
  <si>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</si>
  <si>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</si>
  <si>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</si>
  <si>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</si>
  <si>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</si>
  <si>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</si>
  <si>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</si>
  <si>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</si>
  <si>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</si>
  <si>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</si>
  <si>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</si>
  <si>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</si>
  <si>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</si>
  <si>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</si>
  <si>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</si>
  <si>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</si>
  <si>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</si>
  <si>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</si>
  <si>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</si>
  <si>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</si>
  <si>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</si>
  <si>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</si>
  <si>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</si>
  <si>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</si>
  <si>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</si>
  <si>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</si>
  <si>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</si>
  <si>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</si>
  <si>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</si>
  <si>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</si>
  <si>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</si>
  <si>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Opěrná stěna</t>
  </si>
  <si>
    <t>STA</t>
  </si>
  <si>
    <t>1</t>
  </si>
  <si>
    <t>{ee27655b-7060-439d-904a-6e28520c7568}</t>
  </si>
  <si>
    <t>2</t>
  </si>
  <si>
    <t>02</t>
  </si>
  <si>
    <t>Stavební objekt - nový objekt tělocvičny</t>
  </si>
  <si>
    <t>{c11ffbff-2cb3-49ee-bde7-48f8dc40eb82}</t>
  </si>
  <si>
    <t>03</t>
  </si>
  <si>
    <t>Stavební objekt - stavební úpravy stávající objekt</t>
  </si>
  <si>
    <t>{ca4427a7-39ea-4598-94ff-e0921292c3fa}</t>
  </si>
  <si>
    <t>04</t>
  </si>
  <si>
    <t>Likvidace dešťových vod</t>
  </si>
  <si>
    <t>{5da5cff7-ee37-48a3-a97e-d72c5a228d37}</t>
  </si>
  <si>
    <t>05</t>
  </si>
  <si>
    <t>Teplovodní vedení</t>
  </si>
  <si>
    <t>{055f17c9-33a8-4cf7-9407-aeda5d78653d}</t>
  </si>
  <si>
    <t>06</t>
  </si>
  <si>
    <t>Komunikace a zpevněné plochy</t>
  </si>
  <si>
    <t>{bc1cc7cd-be52-4f73-9a42-b92feeef69a8}</t>
  </si>
  <si>
    <t>07</t>
  </si>
  <si>
    <t>Vedlejší a ostatní náklady</t>
  </si>
  <si>
    <t>VON</t>
  </si>
  <si>
    <t>{8ad358e9-3523-4390-84f0-ef8f7997c6bd}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</si>
  <si>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</si>
  <si>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</si>
  <si>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</si>
  <si>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</si>
  <si>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</si>
  <si>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</si>
  <si>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</si>
  <si>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01 - Opěrná stěna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</si>
  <si>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</si>
  <si>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</si>
  <si>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</si>
  <si>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</si>
  <si>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</si>
  <si>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</si>
  <si>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</si>
  <si>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12 - Zemní práce - odkopávky a prokopávky - HTÚ</t>
  </si>
  <si>
    <t xml:space="preserve">    2 - Zakládání</t>
  </si>
  <si>
    <t xml:space="preserve">    28 - Zakládání - zpevňování hornin - pramencové kotvy</t>
  </si>
  <si>
    <t xml:space="preserve">    3 - Svislé a kompletní konstrukce</t>
  </si>
  <si>
    <t xml:space="preserve">    9 - Ostatní konstrukce a práce, bourání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</si>
  <si>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</si>
  <si>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</si>
  <si>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</si>
  <si>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</si>
  <si>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</si>
  <si>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</si>
  <si>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</si>
  <si>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</si>
  <si>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</si>
  <si>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</si>
  <si>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</si>
  <si>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</si>
  <si>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</si>
  <si>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</si>
  <si>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</si>
  <si>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</si>
  <si>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</si>
  <si>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</si>
  <si>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</si>
  <si>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</si>
  <si>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121101101</t>
  </si>
  <si>
    <t>Sejmutí ornice nebo lesní půdy  s vodorovným přemístěním na hromady v místě upotřebení nebo na dočasné či trvalé skládky se složením, na vzdálenost do 50 m</t>
  </si>
  <si>
    <t>m3</t>
  </si>
  <si>
    <t>CS ÚRS 2018 01</t>
  </si>
  <si>
    <t>4</t>
  </si>
  <si>
    <t>-1286025008</t>
  </si>
  <si>
    <t>VV</t>
  </si>
  <si>
    <t>0,3*0,92*(7,38+36,51+3,95)</t>
  </si>
  <si>
    <t>132201202</t>
  </si>
  <si>
    <t>Hloubení zapažených i nezapažených rýh šířky přes 600 do 2 000 mm  s urovnáním dna do předepsaného profilu a spádu v hornině tř. 3 přes 100 do 1 000 m3</t>
  </si>
  <si>
    <t>-745802341</t>
  </si>
  <si>
    <t>1,0*0,92*(7,38+36,51+3,95)</t>
  </si>
  <si>
    <t>3</t>
  </si>
  <si>
    <t>132201209</t>
  </si>
  <si>
    <t>Hloubení zapažených i nezapažených rýh šířky přes 600 do 2 000 mm  s urovnáním dna do předepsaného profilu a spádu v hornině tř. 3 Příplatek k cenám za lepivost horniny tř. 3</t>
  </si>
  <si>
    <t>1865177993</t>
  </si>
  <si>
    <t>44,013*0,5 'Přepočtené koeficientem množství</t>
  </si>
  <si>
    <t>162701102</t>
  </si>
  <si>
    <t>Vodorovné přemístění výkopku nebo sypaniny po suchu  na obvyklém dopravním prostředku, bez naložení výkopku, avšak se složením bez rozhrnutí z horniny tř. 1 až 4 na vzdálenost přes 6 000 do 7000 m</t>
  </si>
  <si>
    <t>1275299696</t>
  </si>
  <si>
    <t>odvoz ornice</t>
  </si>
  <si>
    <t>13,204</t>
  </si>
  <si>
    <t>5</t>
  </si>
  <si>
    <t>162701105</t>
  </si>
  <si>
    <t>Vodorovné přemístění výkopku nebo sypaniny po suchu  na obvyklém dopravním prostředku, bez naložení výkopku, avšak se složením bez rozhrnutí z horniny tř. 1 až 4 na vzdálenost přes 9 000 do 10 000 m</t>
  </si>
  <si>
    <t>985878167</t>
  </si>
  <si>
    <t>výkop z rýh pro trámec</t>
  </si>
  <si>
    <t>44,013</t>
  </si>
  <si>
    <t>6</t>
  </si>
  <si>
    <t>162701109</t>
  </si>
  <si>
    <t>Vodorovné přemístění výkopku nebo sypaniny po suchu  na obvyklém dopravním prostředku, bez naložení výkopku, avšak se složením bez rozhrnutí z horniny tř. 1 až 4 na vzdálenost Příplatek k ceně za každých dalších i započatých 1 000 m</t>
  </si>
  <si>
    <t>-1929365689</t>
  </si>
  <si>
    <t>7</t>
  </si>
  <si>
    <t>171201201</t>
  </si>
  <si>
    <t>Uložení sypaniny  na skládky</t>
  </si>
  <si>
    <t>1861563865</t>
  </si>
  <si>
    <t>44,013+13,204</t>
  </si>
  <si>
    <t>8</t>
  </si>
  <si>
    <t>171201211</t>
  </si>
  <si>
    <t>Poplatek za uložení stavebního odpadu na skládce (skládkovné) zeminy a kameniva zatříděného do Katalogu odpadů pod kódem 170 504</t>
  </si>
  <si>
    <t>t</t>
  </si>
  <si>
    <t>-1625914755</t>
  </si>
  <si>
    <t>44,013*1,8 'Přepočtené koeficientem množství</t>
  </si>
  <si>
    <t>12</t>
  </si>
  <si>
    <t>Zemní práce - odkopávky a prokopávky - HTÚ</t>
  </si>
  <si>
    <t>9</t>
  </si>
  <si>
    <t>-617121083</t>
  </si>
  <si>
    <t>0,3*630,0</t>
  </si>
  <si>
    <t>10</t>
  </si>
  <si>
    <t>122201103</t>
  </si>
  <si>
    <t>Odkopávky a prokopávky nezapažené  s přehozením výkopku na vzdálenost do 3 m nebo s naložením na dopravní prostředek v hornině tř. 3 přes 1 000 do 5 000 m3</t>
  </si>
  <si>
    <t>1858404422</t>
  </si>
  <si>
    <t>2500,0/2</t>
  </si>
  <si>
    <t>-ornice</t>
  </si>
  <si>
    <t>-189,0</t>
  </si>
  <si>
    <t>11</t>
  </si>
  <si>
    <t>122201109</t>
  </si>
  <si>
    <t>Odkopávky a prokopávky nezapažené  s přehozením výkopku na vzdálenost do 3 m nebo s naložením na dopravní prostředek v hornině tř. 3 Příplatek k cenám za lepivost horniny tř. 3</t>
  </si>
  <si>
    <t>-1054599058</t>
  </si>
  <si>
    <t>1061*0,5 'Přepočtené koeficientem množství</t>
  </si>
  <si>
    <t>122301103</t>
  </si>
  <si>
    <t>Odkopávky a prokopávky nezapažené  s přehozením výkopku na vzdálenost do 3 m nebo s naložením na dopravní prostředek v hornině tř. 4 přes 1 000 do 5 000 m3</t>
  </si>
  <si>
    <t>226211008</t>
  </si>
  <si>
    <t>13</t>
  </si>
  <si>
    <t>122301109</t>
  </si>
  <si>
    <t>Odkopávky a prokopávky nezapažené  s přehozením výkopku na vzdálenost do 3 m nebo s naložením na dopravní prostředek v hornině tř. 4 Příplatek k cenám za lepivost horniny tř. 4</t>
  </si>
  <si>
    <t>119579379</t>
  </si>
  <si>
    <t>1250*0,5 'Přepočtené koeficientem množství</t>
  </si>
  <si>
    <t>14</t>
  </si>
  <si>
    <t>-1977479606</t>
  </si>
  <si>
    <t>189,0</t>
  </si>
  <si>
    <t>620966403</t>
  </si>
  <si>
    <t>2500,0-189,0</t>
  </si>
  <si>
    <t>16</t>
  </si>
  <si>
    <t>357573085</t>
  </si>
  <si>
    <t>17</t>
  </si>
  <si>
    <t>-538211091</t>
  </si>
  <si>
    <t>18</t>
  </si>
  <si>
    <t>1622996020</t>
  </si>
  <si>
    <t>2311*1,8 'Přepočtené koeficientem množství</t>
  </si>
  <si>
    <t>Zakládání</t>
  </si>
  <si>
    <t>19</t>
  </si>
  <si>
    <t>153211006</t>
  </si>
  <si>
    <t>Zřízení stříkaného betonu tl do 300 mm,zarovnání pilot z pohledové strany, vč.kotviček a zahlazení</t>
  </si>
  <si>
    <t>m2</t>
  </si>
  <si>
    <t>-517345387</t>
  </si>
  <si>
    <t>20</t>
  </si>
  <si>
    <t>M</t>
  </si>
  <si>
    <t>58932940</t>
  </si>
  <si>
    <t>beton C 25/30 XF3 kamenivo frakce 0/8</t>
  </si>
  <si>
    <t>443238595</t>
  </si>
  <si>
    <t>226213113</t>
  </si>
  <si>
    <t>Velkoprofilové vrty náběrovým vrtáním svislé zapažené  ocelovými pažnicemi průměru přes 850 do 1050 mm, v hl od 0 do 5 m v hornině tř. III</t>
  </si>
  <si>
    <t>m</t>
  </si>
  <si>
    <t>1135972855</t>
  </si>
  <si>
    <t>3,53+4,12+4,72</t>
  </si>
  <si>
    <t>22</t>
  </si>
  <si>
    <t>226213213</t>
  </si>
  <si>
    <t>Velkoprofilové vrty náběrovým vrtáním svislé zapažené  ocelovými pažnicemi průměru přes 850 do 1050 mm, v hl od 0 do 10 m v hornině tř. III</t>
  </si>
  <si>
    <t>-1695687296</t>
  </si>
  <si>
    <t>5,41+8,26+5,9+6,5+9,45+9,95</t>
  </si>
  <si>
    <t>23</t>
  </si>
  <si>
    <t>226213314</t>
  </si>
  <si>
    <t>Velkoprofilové vrty náběrovým vrtáním svislé zapažené  ocelovými pažnicemi průměru přes 850 do 1050 mm, v hl od 0 do 20 m v hornině tř. IV</t>
  </si>
  <si>
    <t>-675962335</t>
  </si>
  <si>
    <t>11,18+15,68+16,27+16,74*38+16,27+11,14</t>
  </si>
  <si>
    <t>24</t>
  </si>
  <si>
    <t>231212113</t>
  </si>
  <si>
    <t>Zřízení výplně pilot zapažených s vytažením pažnic z vrtu  svislých z betonu železového, v hl od 0 do 10 m, při průměru piloty přes 650 do 1250 mm</t>
  </si>
  <si>
    <t>1264303653</t>
  </si>
  <si>
    <t>25</t>
  </si>
  <si>
    <t>231212213</t>
  </si>
  <si>
    <t>Zřízení výplně pilot zapažených s vytažením pažnic z vrtu  svislých z betonu železového, v hl od 0 do 20 m, při průměru piloty přes 650 do 1250 mm</t>
  </si>
  <si>
    <t>-1651008880</t>
  </si>
  <si>
    <t>26</t>
  </si>
  <si>
    <t>58932941</t>
  </si>
  <si>
    <t>beton C 25/30 XC4 průsak betonu 35 mm</t>
  </si>
  <si>
    <t>2125600445</t>
  </si>
  <si>
    <t>27</t>
  </si>
  <si>
    <t>231611114</t>
  </si>
  <si>
    <t>Výztuž pilot betonovaných do země  z oceli 10 505 (R)</t>
  </si>
  <si>
    <t>504217122</t>
  </si>
  <si>
    <t>28</t>
  </si>
  <si>
    <t>274322511</t>
  </si>
  <si>
    <t>Základy z betonu železového (bez výztuže) pasy z betonu se zvýšenými nároky na prostředí tř. C 25/30 - C 25/30 XC4 - průsak betonu 35 mm dle ČSN EN 12390-8</t>
  </si>
  <si>
    <t>-1305683620</t>
  </si>
  <si>
    <t>29</t>
  </si>
  <si>
    <t>274351121</t>
  </si>
  <si>
    <t>Bednění základů pasů rovné zřízení</t>
  </si>
  <si>
    <t>1805932227</t>
  </si>
  <si>
    <t>1,0*(0,92*2+8,26+36,51+4,33+3,95+35,0)</t>
  </si>
  <si>
    <t>30</t>
  </si>
  <si>
    <t>274351122</t>
  </si>
  <si>
    <t>Bednění základů pasů rovné odstranění</t>
  </si>
  <si>
    <t>1906834430</t>
  </si>
  <si>
    <t>31</t>
  </si>
  <si>
    <t>274361821</t>
  </si>
  <si>
    <t>Výztuž základů pasů z betonářské oceli 10 505 (R) nebo BSt 500</t>
  </si>
  <si>
    <t>2084759532</t>
  </si>
  <si>
    <t>Zakládání - zpevňování hornin - pramencové kotvy</t>
  </si>
  <si>
    <t>32</t>
  </si>
  <si>
    <t>153811111r</t>
  </si>
  <si>
    <t>pramencová kotva 8x15,5, po a´=1,84m, ve vzdálenosti 2,5m od horní hrany ukončovacího bet.trámce, únosnost kotvy 1136kN, odklon kotvy od vodorovné roviny 25°, délka kotvy 15m+ kořen 7,0m, kořen musí být realizován ve skalním podloží min.10,2m pod povrchem použití betonu C25/30 XA1. celkový počet kotev - 25ks</t>
  </si>
  <si>
    <t>-1597855905</t>
  </si>
  <si>
    <t>15,5*25</t>
  </si>
  <si>
    <t>33</t>
  </si>
  <si>
    <t>153811211</t>
  </si>
  <si>
    <t>Napnutí tyčových kotev  při předepsané únosnosti kotvy do 0,45 MN</t>
  </si>
  <si>
    <t>kus</t>
  </si>
  <si>
    <t>475417673</t>
  </si>
  <si>
    <t>34</t>
  </si>
  <si>
    <t>153811197</t>
  </si>
  <si>
    <t>Osazení kotev tyčových  bez provedení vrtu, zainjektování a napnutí kotvy Příplatek k ceně za antikorozní úpravu trvalých kotev</t>
  </si>
  <si>
    <t>-1250480735</t>
  </si>
  <si>
    <t>35</t>
  </si>
  <si>
    <t>R153811</t>
  </si>
  <si>
    <t>Průchodky do ž.b. trámu</t>
  </si>
  <si>
    <t>244899423</t>
  </si>
  <si>
    <t>36</t>
  </si>
  <si>
    <t>R153812</t>
  </si>
  <si>
    <t>Hlavy kotev trvalé</t>
  </si>
  <si>
    <t>1976766086</t>
  </si>
  <si>
    <t>Svislé a kompletní konstrukce</t>
  </si>
  <si>
    <t>37</t>
  </si>
  <si>
    <t>311321411</t>
  </si>
  <si>
    <t>Nadzákladové zdi z betonu železového (bez výztuže) nosné bez zvláštních nároků na vliv prostředí tř. C 25/30 XC4, průsak betonu 35 mm dle ČSN EN 12390-8</t>
  </si>
  <si>
    <t>819720796</t>
  </si>
  <si>
    <t>38</t>
  </si>
  <si>
    <t>311351121</t>
  </si>
  <si>
    <t>Bednění nadzákladových zdí nosných rovné oboustranné za každou stranu zřízení</t>
  </si>
  <si>
    <t>-41964867</t>
  </si>
  <si>
    <t>1,0*(0,3+8,26+36,51+4,33)*2</t>
  </si>
  <si>
    <t>39</t>
  </si>
  <si>
    <t>311351122</t>
  </si>
  <si>
    <t>Bednění nadzákladových zdí nosných rovné oboustranné za každou stranu odstranění</t>
  </si>
  <si>
    <t>-1210058696</t>
  </si>
  <si>
    <t>40</t>
  </si>
  <si>
    <t>311351911</t>
  </si>
  <si>
    <t>Bednění nadzákladových zdí nosných Příplatek k cenám bednění za pohledový beton</t>
  </si>
  <si>
    <t>1014693236</t>
  </si>
  <si>
    <t>41</t>
  </si>
  <si>
    <t>311361821</t>
  </si>
  <si>
    <t>Výztuž nadzákladových zdí nosných svislých nebo odkloněných od svislice, rovných nebo oblých z betonářské oceli 10 505 (R) nebo BSt 500</t>
  </si>
  <si>
    <t>-2000598546</t>
  </si>
  <si>
    <t>42</t>
  </si>
  <si>
    <t>312311961</t>
  </si>
  <si>
    <t>Nadzákladové zdi z betonu prostého výplňové bez zvláštních nároků na vliv prostředí tř. C 25/30
šikmá dobetonávka</t>
  </si>
  <si>
    <t>-331821496</t>
  </si>
  <si>
    <t>Ostatní konstrukce a práce, bourání</t>
  </si>
  <si>
    <t>43</t>
  </si>
  <si>
    <t>953333418</t>
  </si>
  <si>
    <t>bentonitový těsnící pás do betonových konstrukcí do dilatačních spar vnější, pokládaný na bednění nebo podkladní beton z vnější strany konstrukce</t>
  </si>
  <si>
    <t>1107702877</t>
  </si>
  <si>
    <t>0,92*3*2</t>
  </si>
  <si>
    <t>0,3*3</t>
  </si>
  <si>
    <t>998</t>
  </si>
  <si>
    <t>Přesun hmot</t>
  </si>
  <si>
    <t>44</t>
  </si>
  <si>
    <t>998001011</t>
  </si>
  <si>
    <t>Přesun hmot  pro piloty nebo podzemní stěny betonované na místě</t>
  </si>
  <si>
    <t>713555137</t>
  </si>
  <si>
    <t>02 - Stavební objekt - nový objekt tělocvičny</t>
  </si>
  <si>
    <t xml:space="preserve">    4 - Vodorovné konstrukce</t>
  </si>
  <si>
    <t xml:space="preserve">    5 - Komunikace pozemní</t>
  </si>
  <si>
    <t xml:space="preserve">    61 - Úprava povrchů vnitřních </t>
  </si>
  <si>
    <t xml:space="preserve">    62 - Úprava povrchů vnější </t>
  </si>
  <si>
    <t xml:space="preserve">    63 - Podlahy a podlahové konstrukce</t>
  </si>
  <si>
    <t xml:space="preserve">    64 - Osazování výplní otvorů</t>
  </si>
  <si>
    <t xml:space="preserve">    94 - Lešení a stavební výtahy</t>
  </si>
  <si>
    <t xml:space="preserve">    95 - Různé dokončovací konstrukce a práce pozemních staveb</t>
  </si>
  <si>
    <t xml:space="preserve">    95.1 - Různé dokončovací konstrukce a práce pozemních staveb-vybavení tělocvičny - 1.část</t>
  </si>
  <si>
    <t xml:space="preserve">    95.2 - Různé dokončovací konstrukce a práce pozemních staveb - vybavení tělocvičny - 2. část</t>
  </si>
  <si>
    <t xml:space="preserve">    96.1 - Bourání konstrukcí - situace</t>
  </si>
  <si>
    <t xml:space="preserve">    997 - Přesun sutě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</si>
  <si>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</si>
  <si>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</si>
  <si>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</si>
  <si>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</si>
  <si>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714 - Akustická a protiotřesová opatření</t>
  </si>
  <si>
    <t xml:space="preserve">    721 - Zdravotechnika - vnitřní kanalizace</t>
  </si>
  <si>
    <t xml:space="preserve">    722 - Zdravotechnika - vnitřní vodovod</t>
  </si>
  <si>
    <t xml:space="preserve">    730 - Ústřední vytápění</t>
  </si>
  <si>
    <t xml:space="preserve">      713 - Izolace tepelné</t>
  </si>
  <si>
    <t xml:space="preserve">      731 - Ústřední vytápění - kotelny</t>
  </si>
  <si>
    <t xml:space="preserve">      732 - Ústřední vytápění  - strojovny</t>
  </si>
  <si>
    <t xml:space="preserve">      733 - Ústřední vytápění - rozvodné potrubí</t>
  </si>
  <si>
    <t xml:space="preserve">      734 - Ústřední vytápění - armatury</t>
  </si>
  <si>
    <t xml:space="preserve">      767 - Konstrukce zámečnické</t>
  </si>
  <si>
    <t xml:space="preserve">      783 - Dokončovací práce - nátěry</t>
  </si>
  <si>
    <t xml:space="preserve">      HZS - Hodinové zúčtovací sazby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</si>
  <si>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</si>
  <si>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</si>
  <si>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</si>
  <si>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</si>
  <si>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</si>
  <si>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767.1 - Konstrukce zámečnické - únikové schodiště</t>
  </si>
  <si>
    <t xml:space="preserve">    769 - Otvorové prvky</t>
  </si>
  <si>
    <t xml:space="preserve">    775 - Podlahy skládané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</si>
  <si>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</si>
  <si>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</si>
  <si>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</si>
  <si>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789 - Povrchové úpravy ocelových konstrukcí a technologických zařízení</t>
  </si>
  <si>
    <t>M - Práce a dodávky M</t>
  </si>
  <si>
    <t xml:space="preserve">    36-M - Montáž prov.,měř. a regul. zařízení</t>
  </si>
  <si>
    <t xml:space="preserve">      01 - Přístroje mimo rozvaděč</t>
  </si>
  <si>
    <t xml:space="preserve">      02 - Rozvaděč</t>
  </si>
  <si>
    <t xml:space="preserve">      03 - Kabely</t>
  </si>
  <si>
    <t xml:space="preserve">      04 - Montáž kabelů</t>
  </si>
  <si>
    <t xml:space="preserve">      05 - Montáž zařízení MaR</t>
  </si>
  <si>
    <t xml:space="preserve">      06 - Bourací práce</t>
  </si>
  <si>
    <t xml:space="preserve">    M21 - Silnoproudá elektrotechnika</t>
  </si>
  <si>
    <t xml:space="preserve">      D - Ostatní elektro</t>
  </si>
  <si>
    <t xml:space="preserve">      740 - Elektromontáže - zkoušky a revize</t>
  </si>
  <si>
    <t xml:space="preserve">      743 - Elektromontáže - hrubá montáž</t>
  </si>
  <si>
    <t xml:space="preserve">      748 - Elektromontáže - osvětlovací zařízení a svítidla</t>
  </si>
  <si>
    <t xml:space="preserve">      21-M - Elektromontáže</t>
  </si>
  <si>
    <t xml:space="preserve">      46-M - Zemní práce při extr.mont.pracích</t>
  </si>
  <si>
    <t xml:space="preserve">    M211 - Slaboproudá elektrotechnika</t>
  </si>
  <si>
    <t xml:space="preserve">      M22-1-1 - Strukturovaná kabláž - dodávka</t>
  </si>
  <si>
    <t xml:space="preserve">        001 - Datový rozvaděč DR v ředitelně doplnění</t>
  </si>
  <si>
    <t xml:space="preserve">        002 - Kamerový systém</t>
  </si>
  <si>
    <t xml:space="preserve">        003 - Aktivní prvky</t>
  </si>
  <si>
    <t xml:space="preserve">      M22 - Strukturovaná kabeláž - montáž</t>
  </si>
  <si>
    <t xml:space="preserve">        004 - Datový rozvaděč DR v ředitelně - doplnění</t>
  </si>
  <si>
    <t xml:space="preserve">        005 - Kamerový systém</t>
  </si>
  <si>
    <t xml:space="preserve">        006 - Aktivní prvky</t>
  </si>
  <si>
    <t xml:space="preserve">      M22-2-1 - Školní zvonek - dodávka</t>
  </si>
  <si>
    <t xml:space="preserve">      M22-2-2 - Školní zvonek - montáž</t>
  </si>
  <si>
    <t>122201102</t>
  </si>
  <si>
    <t>Odkopávky a prokopávky nezapažené  s přehozením výkopku na vzdálenost do 3 m nebo s naložením na dopravní prostředek v hornině tř. 3 přes 100 do 1 000 m3</t>
  </si>
  <si>
    <t>70371432</t>
  </si>
  <si>
    <t>0,4*14,4*30,21</t>
  </si>
  <si>
    <t>-899773756</t>
  </si>
  <si>
    <t>174,01*0,5 'Přepočtené koeficientem množství</t>
  </si>
  <si>
    <t>18654298</t>
  </si>
  <si>
    <t>1,6*2,0*(33,81+18,0)*2</t>
  </si>
  <si>
    <t>2028157513</t>
  </si>
  <si>
    <t>331,584*0,5 'Přepočtené koeficientem množství</t>
  </si>
  <si>
    <t>132201401</t>
  </si>
  <si>
    <t>Hloubená vykopávka pod základy ručně  s přehozením výkopku na vzdálenost 3 m nebo s naložením na ruční dopravní prostředek v hornině tř. 3</t>
  </si>
  <si>
    <t>-163989219</t>
  </si>
  <si>
    <t>pro základ a patku spojovacího krčku</t>
  </si>
  <si>
    <t>8,5+12,0+8,0</t>
  </si>
  <si>
    <t>132212101</t>
  </si>
  <si>
    <t>Hloubení zapažených i nezapažených rýh šířky do 600 mm ručním nebo pneumatickým nářadím  s urovnáním dna do předepsaného profilu a spádu v horninách tř. 3 soudržných</t>
  </si>
  <si>
    <t>-1833450069</t>
  </si>
  <si>
    <t>pro základ stěny předstěny</t>
  </si>
  <si>
    <t>5,4</t>
  </si>
  <si>
    <t>139711101</t>
  </si>
  <si>
    <t>Vykopávka v uzavřených prostorách  s naložením výkopku na dopravní prostředek v hornině tř. 1 až 4</t>
  </si>
  <si>
    <t>413104104</t>
  </si>
  <si>
    <t>základový pás pod novou nosnou stěnou v 2pp</t>
  </si>
  <si>
    <t>0,6*2,05*(2,45+2,252)</t>
  </si>
  <si>
    <t>161101601</t>
  </si>
  <si>
    <t>Vytažení výkopku těženého z prostoru pod základy nebo z pracovních šachet  při podchycování základového zdiva, bez naložení, avšak s vyprázdněním nádoby na hromady nebo do dopravního prostředku z horniny tř. 1 až 4 z hloubky přes 1 do 2 m</t>
  </si>
  <si>
    <t>1628004491</t>
  </si>
  <si>
    <t>-895248840</t>
  </si>
  <si>
    <t>174,01+331,584+28,5+5,4</t>
  </si>
  <si>
    <t>+zpět pro obsypy trámců</t>
  </si>
  <si>
    <t>224,584</t>
  </si>
  <si>
    <t>-1148019464</t>
  </si>
  <si>
    <t>167101102</t>
  </si>
  <si>
    <t>Nakládání, skládání a překládání neulehlého výkopku nebo sypaniny  nakládání, množství přes 100 m3, z hornin tř. 1 až 4</t>
  </si>
  <si>
    <t>-1176064676</t>
  </si>
  <si>
    <t>pro zásyp okolo trámců</t>
  </si>
  <si>
    <t>331,584-107,0</t>
  </si>
  <si>
    <t>20276255</t>
  </si>
  <si>
    <t>1181151800</t>
  </si>
  <si>
    <t>539,494*1,8 'Přepočtené koeficientem množství</t>
  </si>
  <si>
    <t>175101201</t>
  </si>
  <si>
    <t>Obsypání objektů nad přilehlým původním terénem sypaninou z vhodných hornin 1 až 4 nebo materiálem uloženým ve vzdálenosti do 3 m od vnějšího kraje objektu pro jakoukoliv míru zhutnění bez prohození sypaniny sítem</t>
  </si>
  <si>
    <t>593716002</t>
  </si>
  <si>
    <t>zásyp okolo trámců</t>
  </si>
  <si>
    <t>181951102</t>
  </si>
  <si>
    <t>Úprava pláně vyrovnáním výškových rozdílů  v hornině tř. 1 až 4 se zhutněním</t>
  </si>
  <si>
    <t>-550367944</t>
  </si>
  <si>
    <t>30,21*14,4</t>
  </si>
  <si>
    <t>R1-001</t>
  </si>
  <si>
    <t>Vytyčení pilot</t>
  </si>
  <si>
    <t>kpl</t>
  </si>
  <si>
    <t>1346142547</t>
  </si>
  <si>
    <t>226212613</t>
  </si>
  <si>
    <t>Velkoprofilové vrty náběrovým vrtáním svislé zapažené  ocelovými pažnicemi průměru přes 650 do 850 mm, v hl od 0 do 10 m v hornině tř. III</t>
  </si>
  <si>
    <t>-1592655306</t>
  </si>
  <si>
    <t>5,8*24</t>
  </si>
  <si>
    <t>-295991315</t>
  </si>
  <si>
    <t>58933332</t>
  </si>
  <si>
    <t>beton C 30/37 XC2</t>
  </si>
  <si>
    <t>-1187783929</t>
  </si>
  <si>
    <t>-663633663</t>
  </si>
  <si>
    <t>271532212</t>
  </si>
  <si>
    <t>Podsyp pod základové konstrukce se zhutněním a urovnáním povrchu z kameniva hrubého, frakce 0 - 32 mm
zhutněno na Edef=80-90 MPa</t>
  </si>
  <si>
    <t>1485783412</t>
  </si>
  <si>
    <t>0,2*30,21*14,4</t>
  </si>
  <si>
    <t>273313611</t>
  </si>
  <si>
    <t>Základy z betonu prostého desky z betonu kamenem neprokládaného tř. C 16/20</t>
  </si>
  <si>
    <t>1064253748</t>
  </si>
  <si>
    <t>0,1*30,21*14,4</t>
  </si>
  <si>
    <t>273321411</t>
  </si>
  <si>
    <t>Základy z betonu železového (bez výztuže) desky z betonu bez zvýšených nároků na prostředí tř. C 20/25  XC2 XA1</t>
  </si>
  <si>
    <t>-1374683494</t>
  </si>
  <si>
    <t>podkladový beton pod základovým trámcem</t>
  </si>
  <si>
    <t>116,0</t>
  </si>
  <si>
    <t>273321611</t>
  </si>
  <si>
    <t>Základy z betonu železového (bez výztuže) desky z betonu bez zvýšených nároků na prostředí tř. C 30/37 XC2, průsak betonu 35 mm dle ČSN EN 12390-8</t>
  </si>
  <si>
    <t>613700262</t>
  </si>
  <si>
    <t>0,25*31,81*16,0</t>
  </si>
  <si>
    <t>0,25*0,4*1,2*4+0,25*0,47*0,8</t>
  </si>
  <si>
    <t>+napojení na sáv.objekt</t>
  </si>
  <si>
    <t>273351121</t>
  </si>
  <si>
    <t>Bednění základů desek zřízení</t>
  </si>
  <si>
    <t>1006376679</t>
  </si>
  <si>
    <t>žb.zákl.deska</t>
  </si>
  <si>
    <t>0,25*(31,81+16,0)*2</t>
  </si>
  <si>
    <t>deska pod zákl.trámcem</t>
  </si>
  <si>
    <t>0,2*(16,3+32,11)*2</t>
  </si>
  <si>
    <t>273351122</t>
  </si>
  <si>
    <t>Bednění základů desek odstranění</t>
  </si>
  <si>
    <t>-1683765259</t>
  </si>
  <si>
    <t>273362021</t>
  </si>
  <si>
    <t>Výztuž základů desek ze svařovaných sítí z drátů typu KARI</t>
  </si>
  <si>
    <t>1126087042</t>
  </si>
  <si>
    <t>96kg/m3 žel.bet deska, vč. křížového plechu</t>
  </si>
  <si>
    <t>13,54</t>
  </si>
  <si>
    <t>8,12</t>
  </si>
  <si>
    <t>274313911</t>
  </si>
  <si>
    <t>Základy z betonu prostého pasy betonu kamenem neprokládaného tř. C 30/37</t>
  </si>
  <si>
    <t>1309597614</t>
  </si>
  <si>
    <t>základ stěny předstěny</t>
  </si>
  <si>
    <t>274321611</t>
  </si>
  <si>
    <t>Základy z betonu železového (bez výztuže) pasy z betonu bez zvýšených nároků na prostředí tř. C 30/37</t>
  </si>
  <si>
    <t>-1809074977</t>
  </si>
  <si>
    <t>základové trámce</t>
  </si>
  <si>
    <t>107,0</t>
  </si>
  <si>
    <t>-276585578</t>
  </si>
  <si>
    <t>bednění pasů</t>
  </si>
  <si>
    <t>1,4*(31,81+16,0+14,4+30,21)*2</t>
  </si>
  <si>
    <t>2,89*(3,55+0,445*2)</t>
  </si>
  <si>
    <t>bednění podbetonování</t>
  </si>
  <si>
    <t>4,62*1,9+7,02*1,9</t>
  </si>
  <si>
    <t>bednění předstěny</t>
  </si>
  <si>
    <t>6,44*2,57</t>
  </si>
  <si>
    <t>bednění pasů vnitřních</t>
  </si>
  <si>
    <t>1,9*(2,852+2,45+1,85+2,252)</t>
  </si>
  <si>
    <t>-1407387320</t>
  </si>
  <si>
    <t>-1435968435</t>
  </si>
  <si>
    <t>279311115r</t>
  </si>
  <si>
    <t>Postupné podbetonování základového zdiva  jakékoliv tloušťky, bez výkopu, bez zapažení a bednění, prostým betonem tř. C 30/37</t>
  </si>
  <si>
    <t>-1060398384</t>
  </si>
  <si>
    <t>základ + patka</t>
  </si>
  <si>
    <t>631319175</t>
  </si>
  <si>
    <t>Příplatek k cenám mazanin  za stržení povrchu spodní vrstvy mazaniny latí před vložením výztuže nebo pletiva pro tl. obou vrstev mazaniny přes 120 do 240 mm</t>
  </si>
  <si>
    <t>-713494395</t>
  </si>
  <si>
    <t>140,814*2</t>
  </si>
  <si>
    <t>311234291</t>
  </si>
  <si>
    <t>Zdivo jednovrstvé z cihel děrovaných nebroušených klasických spojených na pero a drážku na maltu M10, pevnost cihel přes P10 do P15, tl. zdiva 380 mm</t>
  </si>
  <si>
    <t>-522041228</t>
  </si>
  <si>
    <t>spojovací krček</t>
  </si>
  <si>
    <t>6,81*(1,145*2+1,545+0,965+3,0)</t>
  </si>
  <si>
    <t>7,24*(0,64*3+0,44)</t>
  </si>
  <si>
    <t>311321611</t>
  </si>
  <si>
    <t>Nosná zeď ze ŽB tř. C 30/37 XC2 XA1 bez výztuže</t>
  </si>
  <si>
    <t>1677010569</t>
  </si>
  <si>
    <t>802792682</t>
  </si>
  <si>
    <t>15,5*4,985*2*2</t>
  </si>
  <si>
    <t>11,475*19,81*2*2</t>
  </si>
  <si>
    <t>31,46*6,485*2*2</t>
  </si>
  <si>
    <t>9,975*0,91*3*4</t>
  </si>
  <si>
    <t>1815223415</t>
  </si>
  <si>
    <t>-2143845019</t>
  </si>
  <si>
    <t>331238373</t>
  </si>
  <si>
    <t>Pilíře volně stojící z cihel děrovaných čtyřhranné pravoúhlé pod omítku z cihel broušených na tenkovrstvou maltu, pevnost přes P10 do P15</t>
  </si>
  <si>
    <t>-1514809194</t>
  </si>
  <si>
    <t>meziokení pilířky</t>
  </si>
  <si>
    <t>0,5*0,3*8,25*6</t>
  </si>
  <si>
    <t>0,3*0,3*8,25*4</t>
  </si>
  <si>
    <t>342272225</t>
  </si>
  <si>
    <t>Příčky z pórobetonových tvárnic hladkých na tenké maltové lože objemová hmotnost do 500 kg/m3, tloušťka příčky 100 mm</t>
  </si>
  <si>
    <t>-1520341565</t>
  </si>
  <si>
    <t>pro plentování rozdělovače podlahového topení a</t>
  </si>
  <si>
    <t>stoupaček dešťové kanalizace</t>
  </si>
  <si>
    <t>80,0</t>
  </si>
  <si>
    <t>Vodorovné konstrukce</t>
  </si>
  <si>
    <t>389381001</t>
  </si>
  <si>
    <t>Dobetonování prefabrikovaných konstrukcí</t>
  </si>
  <si>
    <t>-1267700433</t>
  </si>
  <si>
    <t>dobetonávka u podlahy P7 1np/2np</t>
  </si>
  <si>
    <t>0,1*2,0*0,7</t>
  </si>
  <si>
    <t>411321616</t>
  </si>
  <si>
    <t>Stropy z betonu železového (bez výztuže)  stropů deskových, plochých střech, desek balkonových, desek hřibových stropů včetně hlavic hřibových sloupů tř. C 30/37</t>
  </si>
  <si>
    <t>540356918</t>
  </si>
  <si>
    <t>P7</t>
  </si>
  <si>
    <t>0,15*0,62*2,78</t>
  </si>
  <si>
    <t>S3</t>
  </si>
  <si>
    <t>0,14*0,64*2,76+0,14*0,45*2,0</t>
  </si>
  <si>
    <t>P4 strop mezi 1ppa1np</t>
  </si>
  <si>
    <t>92,0</t>
  </si>
  <si>
    <t>411351011</t>
  </si>
  <si>
    <t>Bednění stropních konstrukcí - bez podpěrné konstrukce desek tloušťky stropní desky přes 5 do 25 cm zřízení</t>
  </si>
  <si>
    <t>368894566</t>
  </si>
  <si>
    <t>0,62*2,78</t>
  </si>
  <si>
    <t>0,64*2,76+0,45*2,0</t>
  </si>
  <si>
    <t>45</t>
  </si>
  <si>
    <t>411351012</t>
  </si>
  <si>
    <t>Bednění stropních konstrukcí - bez podpěrné konstrukce desek tloušťky stropní desky přes 5 do 25 cm odstranění</t>
  </si>
  <si>
    <t>-427475805</t>
  </si>
  <si>
    <t>46</t>
  </si>
  <si>
    <t>411354311</t>
  </si>
  <si>
    <t>Podpěrná konstrukce stropů - desek, kleneb a skořepin výška podepření do 4 m tloušťka stropu přes 5 do 15 cm zřízení</t>
  </si>
  <si>
    <t>-35314906</t>
  </si>
  <si>
    <t>47</t>
  </si>
  <si>
    <t>411354312</t>
  </si>
  <si>
    <t>Podpěrná konstrukce stropů - desek, kleneb a skořepin výška podepření do 4 m tloušťka stropu přes 5 do 15 cm odstranění</t>
  </si>
  <si>
    <t>298207534</t>
  </si>
  <si>
    <t>48</t>
  </si>
  <si>
    <t>411362021</t>
  </si>
  <si>
    <t>Výztuž stropů 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ze svařovaných sítí z drátů typu KARI</t>
  </si>
  <si>
    <t>2032427728</t>
  </si>
  <si>
    <t>2*4,39*4,44/1000*1,25*1,1</t>
  </si>
  <si>
    <t>49</t>
  </si>
  <si>
    <t>411171121</t>
  </si>
  <si>
    <t>Montáž ocelových kcí podlah a plošin hmotnosti do 30 kg/m2 pokrytých plechy - vazníky stropní kce</t>
  </si>
  <si>
    <t>1235379809</t>
  </si>
  <si>
    <t>vazníková konstrukce mezi 1.pp a 1.np - 16ks</t>
  </si>
  <si>
    <t>ocel.vazníky</t>
  </si>
  <si>
    <t>16*2,812</t>
  </si>
  <si>
    <t>šroubované spoje</t>
  </si>
  <si>
    <t>16*0,06</t>
  </si>
  <si>
    <t>podélná ztužidla (zavětrování)</t>
  </si>
  <si>
    <t>0,428</t>
  </si>
  <si>
    <t>zpevňující styčníkové plechy  p10</t>
  </si>
  <si>
    <t>4,5</t>
  </si>
  <si>
    <t>ostatní spojovací materiál</t>
  </si>
  <si>
    <t>4,8</t>
  </si>
  <si>
    <t>50</t>
  </si>
  <si>
    <t>13010976</t>
  </si>
  <si>
    <t>ocel profilová HE-B 160 jakost 11 375</t>
  </si>
  <si>
    <t>-1804210148</t>
  </si>
  <si>
    <t>svislice</t>
  </si>
  <si>
    <t>16*703,76/1000</t>
  </si>
  <si>
    <t>horní/spodní pásnice</t>
  </si>
  <si>
    <t>16,0*(443,04+821,33+149,53+207,89)/1000</t>
  </si>
  <si>
    <t>37,209*1,08 'Přepočtené koeficientem množství</t>
  </si>
  <si>
    <t>51</t>
  </si>
  <si>
    <t>14550270</t>
  </si>
  <si>
    <t>profil ocelový čtvercový/jäkl ZTV svařovaný 120x120x6,3mm</t>
  </si>
  <si>
    <t>1097598891</t>
  </si>
  <si>
    <t>diagonály</t>
  </si>
  <si>
    <t>16*(72,73+375,69+37,37)/1000</t>
  </si>
  <si>
    <t>7,773*1,08 'Přepočtené koeficientem množství</t>
  </si>
  <si>
    <t>52</t>
  </si>
  <si>
    <t>13010432</t>
  </si>
  <si>
    <t>úhelník ocelový rovnostranný jakost 11 375 80x80x6mm</t>
  </si>
  <si>
    <t>-242851531</t>
  </si>
  <si>
    <t>zavětrování vazníku</t>
  </si>
  <si>
    <t>0,428*1,08 'Přepočtené koeficientem množství</t>
  </si>
  <si>
    <t>53</t>
  </si>
  <si>
    <t>13611228</t>
  </si>
  <si>
    <t>plech ocelový hladký jakost S 235 JR tl 10mm tabule</t>
  </si>
  <si>
    <t>-1210884798</t>
  </si>
  <si>
    <t>styčníkové plechy P10</t>
  </si>
  <si>
    <t>4,5*1,08 'Přepočtené koeficientem množství</t>
  </si>
  <si>
    <t>54</t>
  </si>
  <si>
    <t>1361122r</t>
  </si>
  <si>
    <t>Spojovací materiál pro šroubované spoje oc.vazníků</t>
  </si>
  <si>
    <t>-1929835244</t>
  </si>
  <si>
    <t>0,96+4,8</t>
  </si>
  <si>
    <t>5,76*1,08 'Přepočtené koeficientem množství</t>
  </si>
  <si>
    <t>55</t>
  </si>
  <si>
    <t>411354239</t>
  </si>
  <si>
    <t>Bednění stropů ztracené ocelové žebrované  ze širokých tenkostěnných ohýbaných profilů (hraněných trapézových vln), bez úpravy povrchu otevřeného podhledu, bez podpěrné konstrukce, s osazením nasucho na zdech do připravených ozubů, popř. na rovných zdech, trámech, průvlacích, do traverz s povrchem pozinkovaným, výšky vln TRP-35-207, tl. plechu 1,00 mm</t>
  </si>
  <si>
    <t>231659908</t>
  </si>
  <si>
    <t>strop mezi 1pp a 1np</t>
  </si>
  <si>
    <t>120*1,035*6,18</t>
  </si>
  <si>
    <t>15*1,035*4,65</t>
  </si>
  <si>
    <t>15*1,035*2,69</t>
  </si>
  <si>
    <t>15*1,035*6,61</t>
  </si>
  <si>
    <t>střešní plášť</t>
  </si>
  <si>
    <t>16*1,035*7,06</t>
  </si>
  <si>
    <t>93*1,035*6,18</t>
  </si>
  <si>
    <t>16*1,035*6,81</t>
  </si>
  <si>
    <t>30*1,035*2,89</t>
  </si>
  <si>
    <t>15*1,035*8,14</t>
  </si>
  <si>
    <t>56</t>
  </si>
  <si>
    <t>13611229r</t>
  </si>
  <si>
    <t>plech ocelový hladký jakost S 235 JR - ostatní pomocné oplechování</t>
  </si>
  <si>
    <t>-327692655</t>
  </si>
  <si>
    <t>0,9</t>
  </si>
  <si>
    <t>57</t>
  </si>
  <si>
    <t>411361821</t>
  </si>
  <si>
    <t>Výztuž stropů 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 betonářské oceli 10 505 (R) nebo BSt 500</t>
  </si>
  <si>
    <t>-1874023261</t>
  </si>
  <si>
    <t>P4 strop mezi 1pp a 1np</t>
  </si>
  <si>
    <t>17,801</t>
  </si>
  <si>
    <t>58</t>
  </si>
  <si>
    <t>413941123</t>
  </si>
  <si>
    <t>Osazování ocelových válcovaných nosníků ve stropech I nebo IE nebo U nebo UE nebo L č. 14 až 22 nebo výšky do 220 mm</t>
  </si>
  <si>
    <t>-66033452</t>
  </si>
  <si>
    <t>pod obvodovým zdivem - strop mezi 1pp a 1np</t>
  </si>
  <si>
    <t>P1-I160</t>
  </si>
  <si>
    <t>4*2,07*17,9/1000</t>
  </si>
  <si>
    <t>P2-HEB160</t>
  </si>
  <si>
    <t>26*1,96*42,6/1000</t>
  </si>
  <si>
    <t>59</t>
  </si>
  <si>
    <t>13010718</t>
  </si>
  <si>
    <t>ocel profilová IPN 160 jakost 11 375</t>
  </si>
  <si>
    <t>-1620661126</t>
  </si>
  <si>
    <t>0,149*1,08 'Přepočtené koeficientem množství</t>
  </si>
  <si>
    <t>60</t>
  </si>
  <si>
    <t>-872157657</t>
  </si>
  <si>
    <t>2,171*1,08 'Přepočtené koeficientem množství</t>
  </si>
  <si>
    <t>61</t>
  </si>
  <si>
    <t>441171111</t>
  </si>
  <si>
    <t>Montáž ocelové konstrukce zastřešení (vazníky, krovy)  hmotnosti jednotlivých prvků do 30 kg/m, délky do 12 m</t>
  </si>
  <si>
    <t>-1417452404</t>
  </si>
  <si>
    <t xml:space="preserve">ocel.vazníky střešního pláště 16ks </t>
  </si>
  <si>
    <t>16*1,519</t>
  </si>
  <si>
    <t>16*0,0324</t>
  </si>
  <si>
    <t>spoj.plechy ve styčníkách</t>
  </si>
  <si>
    <t>16*0,20881</t>
  </si>
  <si>
    <t>ztužidla (zavětrování) střešního pláště</t>
  </si>
  <si>
    <t>4,939</t>
  </si>
  <si>
    <t>plechy,šroubované spoje ztužidel(zavětrování) vč.šroubů 284ks</t>
  </si>
  <si>
    <t>384*35,83/1000</t>
  </si>
  <si>
    <t>4,7</t>
  </si>
  <si>
    <t>62</t>
  </si>
  <si>
    <t>-1316028637</t>
  </si>
  <si>
    <t>16*(227+227+206+206)/1000</t>
  </si>
  <si>
    <t>13,856*1,08 'Přepočtené koeficientem množství</t>
  </si>
  <si>
    <t>63</t>
  </si>
  <si>
    <t>14550196</t>
  </si>
  <si>
    <t>profil ocelový obdélníkový svařovaný 120x60x3mm</t>
  </si>
  <si>
    <t>-1610380064</t>
  </si>
  <si>
    <t>16*(41+40+39+37+36+35+34+16)/1000</t>
  </si>
  <si>
    <t>16*(56+55+55+53+53+51+51)/1000</t>
  </si>
  <si>
    <t>10,432*1,08 'Přepočtené koeficientem množství</t>
  </si>
  <si>
    <t>64</t>
  </si>
  <si>
    <t>14550262</t>
  </si>
  <si>
    <t>profil ocelový čtvercový svařovaný 70x70x4mm</t>
  </si>
  <si>
    <t>1643072238</t>
  </si>
  <si>
    <t>ztužidla(zavětrování) ocel.vazníku</t>
  </si>
  <si>
    <t>4,939*1,08 'Přepočtené koeficientem množství</t>
  </si>
  <si>
    <t>65</t>
  </si>
  <si>
    <t>1451122r</t>
  </si>
  <si>
    <t>-70879231</t>
  </si>
  <si>
    <t>22,318*1,08 'Přepočtené koeficientem množství</t>
  </si>
  <si>
    <t>Komunikace pozemní</t>
  </si>
  <si>
    <t>66</t>
  </si>
  <si>
    <t>564710011</t>
  </si>
  <si>
    <t>Podklad nebo kryt z kameniva hrubého drceného  vel. 8-16 mm s rozprostřením a zhutněním, po zhutnění tl. 50 mm</t>
  </si>
  <si>
    <t>2044538906</t>
  </si>
  <si>
    <t>H2</t>
  </si>
  <si>
    <t>1,5*3,0*2</t>
  </si>
  <si>
    <t>67</t>
  </si>
  <si>
    <t>564731111</t>
  </si>
  <si>
    <t>Podklad nebo kryt z kameniva hrubého drceného  vel. 0-63 mm s rozprostřením a zhutněním, po zhutnění tl. 100 mm</t>
  </si>
  <si>
    <t>707279732</t>
  </si>
  <si>
    <t>3,0*1,5*2</t>
  </si>
  <si>
    <t>68</t>
  </si>
  <si>
    <t>596811220</t>
  </si>
  <si>
    <t>Kladení dlažby z betonových nebo kameninových dlaždic komunikací pro pěší s vyplněním spár a se smetením přebytečného materiálu na vzdálenost do 3 m s ložem z kameniva těženého tl. do 30 mm velikosti dlaždic přes 0,09 m2 do 0,25 m2, pro plochy do 50 m2</t>
  </si>
  <si>
    <t>-600872115</t>
  </si>
  <si>
    <t>69</t>
  </si>
  <si>
    <t>59245620</t>
  </si>
  <si>
    <t>dlažba desková betonová 50x50x6cm přírodní</t>
  </si>
  <si>
    <t>1942128516</t>
  </si>
  <si>
    <t>70</t>
  </si>
  <si>
    <t>564760111</t>
  </si>
  <si>
    <t>Podklad nebo kryt z kameniva hrubého drceného  vel. 16-32 mm s rozprostřením a zhutněním, po zhutnění tl. 200 mm</t>
  </si>
  <si>
    <t>467284436</t>
  </si>
  <si>
    <t>H1</t>
  </si>
  <si>
    <t>263,0</t>
  </si>
  <si>
    <t>71</t>
  </si>
  <si>
    <t>919726123</t>
  </si>
  <si>
    <t>Geotextilie netkaná pro ochranu, separaci nebo filtraci měrná hmotnost přes 300 do 500 g/m2</t>
  </si>
  <si>
    <t>1598571932</t>
  </si>
  <si>
    <t>72</t>
  </si>
  <si>
    <t>-469644810</t>
  </si>
  <si>
    <t>H1+H2</t>
  </si>
  <si>
    <t>263,0+9,0</t>
  </si>
  <si>
    <t xml:space="preserve">Úprava povrchů vnitřních </t>
  </si>
  <si>
    <t>73</t>
  </si>
  <si>
    <t>612131121</t>
  </si>
  <si>
    <t>Penetrace akrylát-silikonová vnitřních stěn</t>
  </si>
  <si>
    <t>-1464075292</t>
  </si>
  <si>
    <t>74</t>
  </si>
  <si>
    <t>612142001</t>
  </si>
  <si>
    <t>Potažení vnitřních ploch pletivem  v ploše nebo pruzích, na plném podkladu sklovláknitým vtlačením do tmelu stěn</t>
  </si>
  <si>
    <t>-1545793347</t>
  </si>
  <si>
    <t>75</t>
  </si>
  <si>
    <t>612311131</t>
  </si>
  <si>
    <t>Potažení vnitřních ploch štukem tloušťky do 3 mm svislých konstrukcí stěn</t>
  </si>
  <si>
    <t>-1246442618</t>
  </si>
  <si>
    <t>1224,166</t>
  </si>
  <si>
    <t>- dřev.obklad</t>
  </si>
  <si>
    <t>-561,0</t>
  </si>
  <si>
    <t>76</t>
  </si>
  <si>
    <t>612321321</t>
  </si>
  <si>
    <t>Omítka vápenocementová vnitřních ploch  nanášená strojně jednovrstvá, tloušťky do 10 mm hladká svislých konstrukcí stěn</t>
  </si>
  <si>
    <t>830421656</t>
  </si>
  <si>
    <t>1pp</t>
  </si>
  <si>
    <t>6,125*(30,56+14,9)*2</t>
  </si>
  <si>
    <t>-(1,5*2,1*2+1,46*2,1+1*1+0,8*0,8+1,3*1,3+2*2)</t>
  </si>
  <si>
    <t>-(1,5*4,0*2+1,46*2,8*13+2,0*2,3)</t>
  </si>
  <si>
    <t>0,25*(1,5*2+2,1*4+1,46+2,1*2+1,0*4+0,8*4)</t>
  </si>
  <si>
    <t>0,25*(1,3*4+2,0*4+1,5*2+4,0*4+1,46*13+2,8*16)</t>
  </si>
  <si>
    <t>0,25*(2,0+2,3*2)</t>
  </si>
  <si>
    <t>1np</t>
  </si>
  <si>
    <t>9,35*(30,53+16,2)*2</t>
  </si>
  <si>
    <t>-(9,3*3,0*2+9,34*3,0*4+1,5*3,08*2)</t>
  </si>
  <si>
    <t>0,25*(9,3*2+3,0*4+9,34*4+3,0*8+1,5*2+3,08*2)</t>
  </si>
  <si>
    <t>77</t>
  </si>
  <si>
    <t>619991011</t>
  </si>
  <si>
    <t>Obalení konstrukcí a prvků fólií přilepenou lepící páskou</t>
  </si>
  <si>
    <t>730721200</t>
  </si>
  <si>
    <t>1,5*2,1*2+1,46*2,1+1,0*1,0+0,8*0,8+1,3*1,3+2,0*2,0</t>
  </si>
  <si>
    <t>1,5*4,0*2+1,46*2,8*13+2,0*2,3</t>
  </si>
  <si>
    <t>9,3*3,0*2+9,34*3,0*4+1,5*3,08*2</t>
  </si>
  <si>
    <t>78</t>
  </si>
  <si>
    <t>622143003</t>
  </si>
  <si>
    <t>Montáž omítkových plastových nebo pozinkovaných rohových profilů</t>
  </si>
  <si>
    <t>-898416680</t>
  </si>
  <si>
    <t>1,5*2+2,1*4+1,46+2,1*2+1,0*4+0,8*4</t>
  </si>
  <si>
    <t>1,3*4+2,0*4+1,5*2+4,0*4+1,46*13+2,8*16</t>
  </si>
  <si>
    <t>2,0+2,3*2</t>
  </si>
  <si>
    <t>9,3*2+3,0*4+9,34*4+3,0*8+1,5*2+3,08*2</t>
  </si>
  <si>
    <t>79</t>
  </si>
  <si>
    <t>590514800</t>
  </si>
  <si>
    <t>lišta rohová Al 10/10 cm s tkaninou bal. 2,5 m</t>
  </si>
  <si>
    <t>-329775004</t>
  </si>
  <si>
    <t>227,96*1,05 'Přepočtené koeficientem množství</t>
  </si>
  <si>
    <t xml:space="preserve">Úprava povrchů vnější </t>
  </si>
  <si>
    <t>80</t>
  </si>
  <si>
    <t>621131321</t>
  </si>
  <si>
    <t>Podkladní a spojovací vrstva vnějších omítaných ploch  penetrace akrylát-silikonová nanášená strojně podhledů</t>
  </si>
  <si>
    <t>603768304</t>
  </si>
  <si>
    <t>145,996+145,996</t>
  </si>
  <si>
    <t>81</t>
  </si>
  <si>
    <t>622131321</t>
  </si>
  <si>
    <t>Podkladní a spojovací vrstva vnějších omítaných ploch  penetrace akrylát-silikonová nanášená strojně stěn</t>
  </si>
  <si>
    <t>1247779199</t>
  </si>
  <si>
    <t>50,656+260,61+169,836+1262,159+54,126+11,605</t>
  </si>
  <si>
    <t>37,626+37,626+54,126+68,034</t>
  </si>
  <si>
    <t>82</t>
  </si>
  <si>
    <t>622143001</t>
  </si>
  <si>
    <t>Montáž omítkových plastových nebo pozinkovaných soklových profilů</t>
  </si>
  <si>
    <t>1571728284</t>
  </si>
  <si>
    <t>pro zateplení nad stáv. střechou</t>
  </si>
  <si>
    <t>13,7</t>
  </si>
  <si>
    <t>83</t>
  </si>
  <si>
    <t>59051657</t>
  </si>
  <si>
    <t>lišta soklová Al s okapničkou zakládací U 20cm 0,95/200cm</t>
  </si>
  <si>
    <t>1153065135</t>
  </si>
  <si>
    <t>13,7*1,05 'Přepočtené koeficientem množství</t>
  </si>
  <si>
    <t>84</t>
  </si>
  <si>
    <t>1882800500</t>
  </si>
  <si>
    <t>85</t>
  </si>
  <si>
    <t>59051480</t>
  </si>
  <si>
    <t>profil rohový Al s tkaninou kontaktního zateplení</t>
  </si>
  <si>
    <t>236634505</t>
  </si>
  <si>
    <t>86</t>
  </si>
  <si>
    <t>622143004</t>
  </si>
  <si>
    <t>Montáž omítkových samolepících začišťovacích profilů (APU lišt)</t>
  </si>
  <si>
    <t>-110369661</t>
  </si>
  <si>
    <t>87</t>
  </si>
  <si>
    <t>59051476</t>
  </si>
  <si>
    <t>profil okenní začišťovací se sklovláknitou armovací tkaninou 9 mm/2,4 m</t>
  </si>
  <si>
    <t>1347326380</t>
  </si>
  <si>
    <t>88</t>
  </si>
  <si>
    <t>621221011</t>
  </si>
  <si>
    <t>Montáž kontaktního zateplení  z desek z minerální vlny s podélnou orientací vláken na vnější podhledy, tloušťky desek přes 40 do 80 mm</t>
  </si>
  <si>
    <t>-1665218799</t>
  </si>
  <si>
    <t>podhled O1 + O3 na cetris desky</t>
  </si>
  <si>
    <t>2,8*31,66</t>
  </si>
  <si>
    <t>1,8*31,86</t>
  </si>
  <si>
    <t>89</t>
  </si>
  <si>
    <t>63151526</t>
  </si>
  <si>
    <t>deska izolační minerální kontaktních fasád podélné vlákno λ=0,036 tl 80mm</t>
  </si>
  <si>
    <t>803302024</t>
  </si>
  <si>
    <t>145,996*1,02 'Přepočtené koeficientem množství</t>
  </si>
  <si>
    <t>90</t>
  </si>
  <si>
    <t>621211041</t>
  </si>
  <si>
    <t>Montáž kontaktního zateplení  z polystyrenových desek nebo z kombinovaných desek na vnější podhledy, tloušťky desek přes 160 do 200 mm</t>
  </si>
  <si>
    <t>-601261073</t>
  </si>
  <si>
    <t>O1</t>
  </si>
  <si>
    <t>O3</t>
  </si>
  <si>
    <t>91</t>
  </si>
  <si>
    <t>63151556</t>
  </si>
  <si>
    <t>deska izolační sendvičová (polystyren+vata) λ=0,034  tl 200mm</t>
  </si>
  <si>
    <t>-1047718049</t>
  </si>
  <si>
    <t>92</t>
  </si>
  <si>
    <t>622211041</t>
  </si>
  <si>
    <t>Montáž kontaktního zateplení  z polystyrenových desek nebo z kombinovaných desek na vnější stěny, tloušťky desek přes 160 do 200 mm</t>
  </si>
  <si>
    <t>-348668710</t>
  </si>
  <si>
    <t>pohled Jz tl. 180 mm zatepl.oc.kce</t>
  </si>
  <si>
    <t>1,6*31,66</t>
  </si>
  <si>
    <t>93</t>
  </si>
  <si>
    <t>63151555</t>
  </si>
  <si>
    <t>deska izolační sendvičová (polystyren+vata)  λ=0,034  tl 180mm
základní, rohová, zakládací</t>
  </si>
  <si>
    <t>1719787815</t>
  </si>
  <si>
    <t>50,656*1,02 'Přepočtené koeficientem množství</t>
  </si>
  <si>
    <t>94</t>
  </si>
  <si>
    <t>622221101</t>
  </si>
  <si>
    <t>Montáž kontaktního zateplení  z desek z minerální vlny s kolmou orientací vláken na vnější stěny, tloušťky desek do 40 mm</t>
  </si>
  <si>
    <t>-1190099188</t>
  </si>
  <si>
    <t>6ti úhelníky</t>
  </si>
  <si>
    <t>žluté tl. + 30 mm</t>
  </si>
  <si>
    <t>1,21*1,21*(28+25+42)</t>
  </si>
  <si>
    <t>zelené tl. + 40 mm</t>
  </si>
  <si>
    <t>1,21*1,21*(30+26+27)</t>
  </si>
  <si>
    <t>95</t>
  </si>
  <si>
    <t>63151506</t>
  </si>
  <si>
    <t>deska izolační minerální kontaktních fasád kolmé vlákno λ=0,041 tl 30mm</t>
  </si>
  <si>
    <t>1556597003</t>
  </si>
  <si>
    <t>139,09*1,02 'Přepočtené koeficientem množství</t>
  </si>
  <si>
    <t>96</t>
  </si>
  <si>
    <t>63151507</t>
  </si>
  <si>
    <t>deska izolační minerální kontaktních fasád λ=0,041 tl 40mm</t>
  </si>
  <si>
    <t>-1518248507</t>
  </si>
  <si>
    <t>121,52*1,02 'Přepočtené koeficientem množství</t>
  </si>
  <si>
    <t>97</t>
  </si>
  <si>
    <t>622221111</t>
  </si>
  <si>
    <t>Montáž kontaktního zateplení  z desek z minerální vlny s kolmou orientací vláken na vnější stěny, tloušťky desek přes 40 do 80 mm</t>
  </si>
  <si>
    <t>-1284308520</t>
  </si>
  <si>
    <t>modré tl. + 50 mm</t>
  </si>
  <si>
    <t>1,21*1,21*(48+34+34)</t>
  </si>
  <si>
    <t>98</t>
  </si>
  <si>
    <t>63151508</t>
  </si>
  <si>
    <t>deska izolační minerální kontaktních fasád kolmé vlákno λ=0,041 tl 50mm</t>
  </si>
  <si>
    <t>-1143293496</t>
  </si>
  <si>
    <t>99</t>
  </si>
  <si>
    <t>-1651499903</t>
  </si>
  <si>
    <t>pohled JZ</t>
  </si>
  <si>
    <t>pro tenkovrst. omítku</t>
  </si>
  <si>
    <t>(12,155-1,6)*31,66</t>
  </si>
  <si>
    <t>(6,15-0,2+0,36-0,55-1,6)*31,66</t>
  </si>
  <si>
    <t>-(9,34*3,0*2+9,3*3,0+1,5*4,0*2+1,46*2,8*13)</t>
  </si>
  <si>
    <t>2,5*1,145+3,0*1,545+8,5*0,64</t>
  </si>
  <si>
    <t>bez vrchní tenkovrst.omítky</t>
  </si>
  <si>
    <t>pohled SV</t>
  </si>
  <si>
    <t>pro tenkost.omítku</t>
  </si>
  <si>
    <t>10,755*31,86-(1,5*3,08*2+9,34*3,0*2+9,3*3,0)</t>
  </si>
  <si>
    <t>(6,15-0,2+0,36-0,55-1,0)*31,86-1,5*2,1*3</t>
  </si>
  <si>
    <t>bez vrchní  tenkovrst.omítky</t>
  </si>
  <si>
    <t>1,0*31,86</t>
  </si>
  <si>
    <t>pohled SZ</t>
  </si>
  <si>
    <t>12,155*20,2</t>
  </si>
  <si>
    <t>(4,935-0,55)*15,9-(2,0*2,0+1,3*1,3+0,8*0,8+1,0*1,0)</t>
  </si>
  <si>
    <t>boky</t>
  </si>
  <si>
    <t>(4,935-0,55)*5,2</t>
  </si>
  <si>
    <t>12,155*6,5</t>
  </si>
  <si>
    <t>(4,935-0,55)*3,0</t>
  </si>
  <si>
    <t>nad střechou stáv.objektu</t>
  </si>
  <si>
    <t>(10,77-8,19)*13,7</t>
  </si>
  <si>
    <t>100</t>
  </si>
  <si>
    <t>-228935704</t>
  </si>
  <si>
    <t>1262,159*1,02 'Přepočtené koeficientem množství</t>
  </si>
  <si>
    <t>101</t>
  </si>
  <si>
    <t>622211021</t>
  </si>
  <si>
    <t>Montáž kontaktního zateplení z polystyrenových desek nebo z kombinovaných desek na vnější stěny, tloušťky desek přes 80 do 120 mm</t>
  </si>
  <si>
    <t>-1415275050</t>
  </si>
  <si>
    <t>samotný sokl tl. 100 mm nad terénem</t>
  </si>
  <si>
    <t>0,6*(0,945+5,2+32,06+16,1+31,66+3,1+1,145)</t>
  </si>
  <si>
    <t>102</t>
  </si>
  <si>
    <t>622211031</t>
  </si>
  <si>
    <t>Montáž kontaktního zateplení z polystyrenových desek nebo z kombinovaných desek na vnější stěny, tloušťky desek přes 120 do 160 mm</t>
  </si>
  <si>
    <t>1035988328</t>
  </si>
  <si>
    <t>sokl nad terénem - na zedˇ tl. 450 mm</t>
  </si>
  <si>
    <t>0,55*15,9</t>
  </si>
  <si>
    <t>0,55*5,2</t>
  </si>
  <si>
    <t>103</t>
  </si>
  <si>
    <t>622211011</t>
  </si>
  <si>
    <t>Montáž kontaktního zateplení  z polystyrenových desek nebo z kombinovaných desek na vnější stěny, tloušťky desek přes 40 do 80 mm</t>
  </si>
  <si>
    <t>357983482</t>
  </si>
  <si>
    <t>sokl nad terénem - na zedˇ tl. 300 mm tl. 50 mm</t>
  </si>
  <si>
    <t>0,55*31,66</t>
  </si>
  <si>
    <t>0,55*31,86</t>
  </si>
  <si>
    <t>0,55*(3,0+0,945*2)</t>
  </si>
  <si>
    <t>104</t>
  </si>
  <si>
    <t>622211201</t>
  </si>
  <si>
    <t>Montáž druhé vrstvy kontaktního zateplení na vnější stěny, z desek polystyrenových, celkové tloušťky izolace přes 160 do 200 mm</t>
  </si>
  <si>
    <t>-272794402</t>
  </si>
  <si>
    <t>105</t>
  </si>
  <si>
    <t>713131141</t>
  </si>
  <si>
    <t>Montáž tepelné izolace stěn rohožemi, pásy, deskami, dílci, bloky (izolační materiál ve specifikaci) lepením celoplošně</t>
  </si>
  <si>
    <t>1285190245</t>
  </si>
  <si>
    <t>sokl pod terénem tl. 100 mm</t>
  </si>
  <si>
    <t>106</t>
  </si>
  <si>
    <t>28376404</t>
  </si>
  <si>
    <t>deska z polystyrénu XPS, hrana rovná a strukturovaný povrch λ=0,033 m3</t>
  </si>
  <si>
    <t>1348415663</t>
  </si>
  <si>
    <t>sokl nad terénem - na zedˇ tl. 450 mm tl. 160 mm</t>
  </si>
  <si>
    <t>0,55*15,9*0,16</t>
  </si>
  <si>
    <t>0,55*5,2*0,16</t>
  </si>
  <si>
    <t>sokl nad terénem - na zedˇ tl. 300 mm tl. 200 mm</t>
  </si>
  <si>
    <t>0,55*(31,66+31,86+3,0+0,945*2)*0,2</t>
  </si>
  <si>
    <t>vyrovnávací na tl. zdi 30 mm - tl. 50 mm</t>
  </si>
  <si>
    <t>0,55*(31,66+31,86+3,0+0,945*2)*0,05</t>
  </si>
  <si>
    <t>0,6*(0,945+5,2+32,06+16,1+31,66+3,1+1,145)*0,1</t>
  </si>
  <si>
    <t>22,089*1,02 'Přepočtené koeficientem množství</t>
  </si>
  <si>
    <t>107</t>
  </si>
  <si>
    <t>622212001</t>
  </si>
  <si>
    <t>Montáž kontaktního zateplení vnějšího ostění, nadpraží nebo parapetu z polystyrenových desek hloubky špalet do 200 mm, tloušťky desek do 40 mm</t>
  </si>
  <si>
    <t>-538507098</t>
  </si>
  <si>
    <t>špalety</t>
  </si>
  <si>
    <t>4*(9,34+3,0*2)+2*(9,3+3,0*2)+13*(1,46+2,8*2)</t>
  </si>
  <si>
    <t>2*(1,5+2,1*2)+1*(1,46+2,1*2)</t>
  </si>
  <si>
    <t>3,14*2,0+3,14*1,3+3,14*0,8+3,14*1,0</t>
  </si>
  <si>
    <t>3,6+2,1*2+2*(2,4+2,1*2)+2*(1,5+4,0*2)+2*(1,5+3,08*2)</t>
  </si>
  <si>
    <t>parapet</t>
  </si>
  <si>
    <t>4*9,34+2*9,3+13*1,46+2*1,5+1,46</t>
  </si>
  <si>
    <t>(3,14*2,0)/2+(3,14*1,3)/2+(3,14*0,8)/2+(3,14*1,0)/2</t>
  </si>
  <si>
    <t>3,6+2*2,4</t>
  </si>
  <si>
    <t>108</t>
  </si>
  <si>
    <t>1120891840</t>
  </si>
  <si>
    <t>272,134*0,25</t>
  </si>
  <si>
    <t>95,807*0,25</t>
  </si>
  <si>
    <t>91,986*1,05 'Přepočtené koeficientem množství</t>
  </si>
  <si>
    <t>109</t>
  </si>
  <si>
    <t>622252002</t>
  </si>
  <si>
    <t xml:space="preserve">Montáž ostatních lišt </t>
  </si>
  <si>
    <t>-555358568</t>
  </si>
  <si>
    <t>parapetní</t>
  </si>
  <si>
    <t>4*9,34+2*9,3+4*1,46+2*1,5</t>
  </si>
  <si>
    <t>s okapnicí</t>
  </si>
  <si>
    <t>72,807+4*1,5</t>
  </si>
  <si>
    <t>dilatační</t>
  </si>
  <si>
    <t>2*13,9</t>
  </si>
  <si>
    <t>ochranné</t>
  </si>
  <si>
    <t>50,0</t>
  </si>
  <si>
    <t>110</t>
  </si>
  <si>
    <t>590515120</t>
  </si>
  <si>
    <t>profil parapetní - Thermospoj LPE plast 2 m</t>
  </si>
  <si>
    <t>433686653</t>
  </si>
  <si>
    <t>72,807*1,05 'Přepočtené koeficientem množství</t>
  </si>
  <si>
    <t>111</t>
  </si>
  <si>
    <t>590515100</t>
  </si>
  <si>
    <t>profil okenní s nepřiznanou okapnicí LTU plast 2,0 m</t>
  </si>
  <si>
    <t>-196768992</t>
  </si>
  <si>
    <t>78,807*1,05 'Přepočtené koeficientem množství</t>
  </si>
  <si>
    <t>112</t>
  </si>
  <si>
    <t>590515020</t>
  </si>
  <si>
    <t>profil dilatační rohový , dl. 2,5 m</t>
  </si>
  <si>
    <t>-1962317704</t>
  </si>
  <si>
    <t>27,8*1,05 'Přepočtené koeficientem množství</t>
  </si>
  <si>
    <t>113</t>
  </si>
  <si>
    <t>590514780</t>
  </si>
  <si>
    <t>lišta profil ochranný rohový PVC délka 2,5 m</t>
  </si>
  <si>
    <t>-1029005212</t>
  </si>
  <si>
    <t>50*1,05 'Přepočtené koeficientem množství</t>
  </si>
  <si>
    <t>114</t>
  </si>
  <si>
    <t>622511111</t>
  </si>
  <si>
    <t>Tenkovrstvá dekorativní mozaiková střednězrnná omítka včetně ochran.nátěru vnějších stěn-sokl</t>
  </si>
  <si>
    <t>-211828226</t>
  </si>
  <si>
    <t>115</t>
  </si>
  <si>
    <t>622521021</t>
  </si>
  <si>
    <t>Omítka tenkovrstvá silikátová vnějších ploch probarvená, včetně penetrace podkladu zrnitá, tloušťky 2,0 mm stěn</t>
  </si>
  <si>
    <t>-195970045</t>
  </si>
  <si>
    <t>1262,159</t>
  </si>
  <si>
    <t>-(50,656+31,86)</t>
  </si>
  <si>
    <t>116</t>
  </si>
  <si>
    <t>629991011</t>
  </si>
  <si>
    <t>Zakrytí výplní otvorů a svislých ploch fólií přilepenou lepící páskou</t>
  </si>
  <si>
    <t>97593252</t>
  </si>
  <si>
    <t>4*9,34*3,0+2*9,3*3,0+13*1,46*2,8+2*1,5*2,1+1,46*2,1</t>
  </si>
  <si>
    <t>2,0*2,0+1,3*1,3+0,8*0,8+1,0*1,0</t>
  </si>
  <si>
    <t>3,6*2,1+2*2,4*2,1+2*1,5*4,0+2*1,5*3,08</t>
  </si>
  <si>
    <t>117</t>
  </si>
  <si>
    <t>629999042</t>
  </si>
  <si>
    <t>Příplatky k cenám úprav vnějších povrchů  za ztížené pracovní podmínky práce v nadstřešní části objektu</t>
  </si>
  <si>
    <t>1013223872</t>
  </si>
  <si>
    <t>118</t>
  </si>
  <si>
    <t>985131111</t>
  </si>
  <si>
    <t>Očištění ploch stěn, rubu kleneb a podlah tlakovou vodou</t>
  </si>
  <si>
    <t>1198366022</t>
  </si>
  <si>
    <t>po odstranění vně obkladu</t>
  </si>
  <si>
    <t>139,68</t>
  </si>
  <si>
    <t>po odstranění vně om. 2pp</t>
  </si>
  <si>
    <t>32,733</t>
  </si>
  <si>
    <t>po odstranění vně ker.obkladu</t>
  </si>
  <si>
    <t>25,18</t>
  </si>
  <si>
    <t>Podlahy a podlahové konstrukce</t>
  </si>
  <si>
    <t>119</t>
  </si>
  <si>
    <t>631311114</t>
  </si>
  <si>
    <t>Mazanina z betonu prostého tl. přes 50 do 80 mm tř. C 16/20</t>
  </si>
  <si>
    <t>2059899882</t>
  </si>
  <si>
    <t>P1</t>
  </si>
  <si>
    <t>0,07*457,91</t>
  </si>
  <si>
    <t>120</t>
  </si>
  <si>
    <t>631319171</t>
  </si>
  <si>
    <t>Příplatek k mazanině za stržení povrchu spodní vrstvy před vložením výztuže</t>
  </si>
  <si>
    <t>90400122</t>
  </si>
  <si>
    <t>121</t>
  </si>
  <si>
    <t>631362021</t>
  </si>
  <si>
    <t>Výztuž mazanin ze svařovaných sítí z drátů typu KARI</t>
  </si>
  <si>
    <t>1270890210</t>
  </si>
  <si>
    <t>457,91*1,35/1000*1,25*1,1</t>
  </si>
  <si>
    <t>doplnění nad zákl.pasem 2pp</t>
  </si>
  <si>
    <t>0,02</t>
  </si>
  <si>
    <t>122</t>
  </si>
  <si>
    <t>634911111</t>
  </si>
  <si>
    <t>Řezání dilatačních nebo smršťovacích spár  v čerstvé betonové mazanině nebo potěru šířky do 5 mm, hloubky do 10 mm</t>
  </si>
  <si>
    <t>-1306116027</t>
  </si>
  <si>
    <t>14,7*5+30,56*3</t>
  </si>
  <si>
    <t>123</t>
  </si>
  <si>
    <t>771990111</t>
  </si>
  <si>
    <t>Vyrovnání podkladní vrstvy  samonivelační stěrkou tl. 4 mm, min. pevnosti 15 MPa</t>
  </si>
  <si>
    <t>-909976552</t>
  </si>
  <si>
    <t>457,91</t>
  </si>
  <si>
    <t>P4</t>
  </si>
  <si>
    <t>589,11</t>
  </si>
  <si>
    <t>P2</t>
  </si>
  <si>
    <t>26,96+4,18*2,0</t>
  </si>
  <si>
    <t>124</t>
  </si>
  <si>
    <t>771990191</t>
  </si>
  <si>
    <t>Vyrovnání podkladní vrstvy  samonivelační stěrkou tl. 4 mm, min. pevnosti Příplatek k cenám za každý další 1 mm tloušťky, min. pevnosti 15 MPa</t>
  </si>
  <si>
    <t>-897918080</t>
  </si>
  <si>
    <t>Osazování výplní otvorů</t>
  </si>
  <si>
    <t>125</t>
  </si>
  <si>
    <t>644941111</t>
  </si>
  <si>
    <t>Montáž průvětrníků nebo mřížek odvětrávacích  velikosti do 150 x 200 mm</t>
  </si>
  <si>
    <t>909079793</t>
  </si>
  <si>
    <t>PSV viz.ozn.30</t>
  </si>
  <si>
    <t>126</t>
  </si>
  <si>
    <t>56245613</t>
  </si>
  <si>
    <t>mřížka větrací hranatá plast 150x150 se žaluzií</t>
  </si>
  <si>
    <t>1907297331</t>
  </si>
  <si>
    <t>ozn.PSV 30</t>
  </si>
  <si>
    <t>127</t>
  </si>
  <si>
    <t>644941121</t>
  </si>
  <si>
    <t>Montáž průvětrníků nebo mřížek odvětrávacích  montáž průchodky (trubky) se zhotovením otvoru v tepelné izolaci</t>
  </si>
  <si>
    <t>-224213252</t>
  </si>
  <si>
    <t>128</t>
  </si>
  <si>
    <t>28377610</t>
  </si>
  <si>
    <t xml:space="preserve">tvarovka průchodka </t>
  </si>
  <si>
    <t>-1344440335</t>
  </si>
  <si>
    <t>60*0,2 'Přepočtené koeficientem množství</t>
  </si>
  <si>
    <t>Lešení a stavební výtahy</t>
  </si>
  <si>
    <t>129</t>
  </si>
  <si>
    <t>941111131</t>
  </si>
  <si>
    <t>Montáž lešení řadového trubkového lehkého pracovního s podlahami s provozním zatížením tř. 3 do 200 kg/m2 šířky tř. W12 přes 1,2 do 1,5 m, výšky do 10 m</t>
  </si>
  <si>
    <t>-1270184413</t>
  </si>
  <si>
    <t>9,411*(33,86+0,64)</t>
  </si>
  <si>
    <t>130</t>
  </si>
  <si>
    <t>941111231</t>
  </si>
  <si>
    <t>Montáž lešení řadového trubkového lehkého pracovního s podlahami s provozním zatížením tř. 3 do 200 kg/m2 Příplatek za první a každý další den použití lešení k ceně -1131</t>
  </si>
  <si>
    <t>-79861196</t>
  </si>
  <si>
    <t>324,68*60 'Přepočtené koeficientem množství</t>
  </si>
  <si>
    <t>131</t>
  </si>
  <si>
    <t>941111831</t>
  </si>
  <si>
    <t>Demontáž lešení řadového trubkového lehkého pracovního s podlahami s provozním zatížením tř. 3 do 200 kg/m2 šířky tř. W12 přes 1,2 do 1,5 m, výšky do 10 m</t>
  </si>
  <si>
    <t>-1882383338</t>
  </si>
  <si>
    <t>132</t>
  </si>
  <si>
    <t>941111132</t>
  </si>
  <si>
    <t>Montáž lešení řadového trubkového lehkého pracovního s podlahami  s provozním zatížením tř. 3 do 200 kg/m2 šířky tř. W12 přes 1,2 do 1,5 m, výšky přes 10 do 25 m</t>
  </si>
  <si>
    <t>-1308265937</t>
  </si>
  <si>
    <t>pohled Jz</t>
  </si>
  <si>
    <t>15,29*(33,86+1,45)</t>
  </si>
  <si>
    <t>Sz</t>
  </si>
  <si>
    <t>15,29*23,202</t>
  </si>
  <si>
    <t>boční</t>
  </si>
  <si>
    <t>15,29*6,5</t>
  </si>
  <si>
    <t>133</t>
  </si>
  <si>
    <t>941111232</t>
  </si>
  <si>
    <t>Montáž lešení řadového trubkového lehkého pracovního s podlahami  s provozním zatížením tř. 3 do 200 kg/m2 Příplatek za první a každý další den použití lešení k ceně -1132</t>
  </si>
  <si>
    <t>-1033389275</t>
  </si>
  <si>
    <t>994,034*60 'Přepočtené koeficientem množství</t>
  </si>
  <si>
    <t>134</t>
  </si>
  <si>
    <t>941111832</t>
  </si>
  <si>
    <t>Demontáž lešení řadového trubkového lehkého pracovního s podlahami  s provozním zatížením tř. 3 do 200 kg/m2 šířky tř. W12 přes 1,2 do 1,5 m, výšky přes 10 do 25 m</t>
  </si>
  <si>
    <t>-242345925</t>
  </si>
  <si>
    <t>135</t>
  </si>
  <si>
    <t>944511111</t>
  </si>
  <si>
    <t>Montáž ochranné sítě zavěšené na konstrukci lešení z textilie z umělých vláken</t>
  </si>
  <si>
    <t>484213985</t>
  </si>
  <si>
    <t>324,68+994,034</t>
  </si>
  <si>
    <t>136</t>
  </si>
  <si>
    <t>944511211</t>
  </si>
  <si>
    <t>Montáž ochranné sítě Příplatek za první a každý další den použití sítě k ceně -1111</t>
  </si>
  <si>
    <t>-928260854</t>
  </si>
  <si>
    <t>1318,714*60 'Přepočtené koeficientem množství</t>
  </si>
  <si>
    <t>137</t>
  </si>
  <si>
    <t>944511811</t>
  </si>
  <si>
    <t>Demontáž ochranné sítě zavěšené na konstrukci lešení z textilie z umělých vláken</t>
  </si>
  <si>
    <t>-217892435</t>
  </si>
  <si>
    <t>138</t>
  </si>
  <si>
    <t>946112115</t>
  </si>
  <si>
    <t>Montáž pojízdných věží trubkových nebo dílcových s maximálním zatížením podlahy do 200 kg/m2 šířky přes 0,9 do 1,6 m, délky do 3,2 m, výšky přes 4,5 m do 5,5 m</t>
  </si>
  <si>
    <t>978095129</t>
  </si>
  <si>
    <t>139</t>
  </si>
  <si>
    <t>946112215</t>
  </si>
  <si>
    <t>Montáž pojízdných věží trubkových nebo dílcových s maximálním zatížením podlahy do 200 kg/m2 Příplatek za první a každý další den použití pojízdného lešení k ceně -2115</t>
  </si>
  <si>
    <t>-465852019</t>
  </si>
  <si>
    <t>2*30 'Přepočtené koeficientem množství</t>
  </si>
  <si>
    <t>140</t>
  </si>
  <si>
    <t>946112815</t>
  </si>
  <si>
    <t>Demontáž pojízdných věží trubkových nebo dílcových s maximálním zatížením podlahy do 200 kg/m2 šířky přes 0,9 do 1,6 m, délky do 3,2 m, výšky přes 4,5 m do 5,5 m</t>
  </si>
  <si>
    <t>-2094087817</t>
  </si>
  <si>
    <t>141</t>
  </si>
  <si>
    <t>946112117</t>
  </si>
  <si>
    <t>Montáž pojízdných věží trubkových nebo dílcových  s maximálním zatížením podlahy do 200 kg/m2 šířky přes 0,9 do 1,6 m, délky do 3,2 m, výšky přes 6,6 m do 7,6 m</t>
  </si>
  <si>
    <t>-1239039649</t>
  </si>
  <si>
    <t>142</t>
  </si>
  <si>
    <t>946112217</t>
  </si>
  <si>
    <t>Montáž pojízdných věží trubkových nebo dílcových  s maximálním zatížením podlahy do 200 kg/m2 Příplatek za první a každý další den použití pojízdného lešení k ceně -2117</t>
  </si>
  <si>
    <t>662276723</t>
  </si>
  <si>
    <t>143</t>
  </si>
  <si>
    <t>946112817</t>
  </si>
  <si>
    <t>Demontáž pojízdných věží trubkových nebo dílcových  s maximálním zatížením podlahy do 200 kg/m2 šířky přes 0,9 do 1,6 m, délky do 3,2 m, výšky přes 6,6 m do 7,6 m</t>
  </si>
  <si>
    <t>2061668248</t>
  </si>
  <si>
    <t>144</t>
  </si>
  <si>
    <t>949101111</t>
  </si>
  <si>
    <t>Lešení pomocné pro objekty pozemních staveb s lešeňovou podlahou v do 1,9 m zatížení do 150 kg/m2</t>
  </si>
  <si>
    <t>-1196186265</t>
  </si>
  <si>
    <t>2pp</t>
  </si>
  <si>
    <t>6,3</t>
  </si>
  <si>
    <t>13,58+9,3+12,87</t>
  </si>
  <si>
    <t>26,96+13,14</t>
  </si>
  <si>
    <t>2np</t>
  </si>
  <si>
    <t>6,6*6,0</t>
  </si>
  <si>
    <t>145</t>
  </si>
  <si>
    <t>949101112</t>
  </si>
  <si>
    <t>Lešení pomocné pracovní pro objekty pozemních staveb pro zatížení do 100 kg/m2, o výšce lešeňové podlahy přes 1,9 do 3,5 m</t>
  </si>
  <si>
    <t>4797990</t>
  </si>
  <si>
    <t>vnější pro podhledy</t>
  </si>
  <si>
    <t>3,0*33,86</t>
  </si>
  <si>
    <t>1,2*33,86</t>
  </si>
  <si>
    <t>na stáv.střeše</t>
  </si>
  <si>
    <t>1,0*13,7</t>
  </si>
  <si>
    <t>Různé dokončovací konstrukce a práce pozemních staveb</t>
  </si>
  <si>
    <t>146</t>
  </si>
  <si>
    <t>95-001</t>
  </si>
  <si>
    <t>Nezměřitelné práce - zednická výpomoc pro ZTI,ÚT,elektro</t>
  </si>
  <si>
    <t>-1575172490</t>
  </si>
  <si>
    <t>147</t>
  </si>
  <si>
    <t>95-002</t>
  </si>
  <si>
    <t xml:space="preserve">Požární zabezpečení,tabulky (30ks), požární ucpávky (10ks) apod.
příslušnými tabulkami podle ČSN ISO 3864 bude označen ve všech částech objektu směr únikové cesty, dále el. zařízení a uzávěry jednotlivých energií. 
</t>
  </si>
  <si>
    <t>1703774658</t>
  </si>
  <si>
    <t>148</t>
  </si>
  <si>
    <t>44932112</t>
  </si>
  <si>
    <t>přístroj hasicí ruční práškový PHP 21A</t>
  </si>
  <si>
    <t>-1288650327</t>
  </si>
  <si>
    <t>149</t>
  </si>
  <si>
    <t>R95-003</t>
  </si>
  <si>
    <t>Statické provázání - spojovací krček, trny pr.R10 po a´2,0m</t>
  </si>
  <si>
    <t>2019759065</t>
  </si>
  <si>
    <t>150</t>
  </si>
  <si>
    <t>952901114</t>
  </si>
  <si>
    <t>Vyčištění budov nebo objektů před předáním do užívání  budov bytové nebo občanské výstavby, světlé výšky podlaží přes 4 m</t>
  </si>
  <si>
    <t>-866455592</t>
  </si>
  <si>
    <t>31,86*15,9+31,86*20,2</t>
  </si>
  <si>
    <t>151</t>
  </si>
  <si>
    <t>953312112</t>
  </si>
  <si>
    <t>Vložky svislé do dilatačních spár z polystyrenových desek  fasádních včetně dodání a osazení, v jakémkoliv zdivu přes 10 do 20 mm</t>
  </si>
  <si>
    <t>285313523</t>
  </si>
  <si>
    <t>4*0,38*14,05</t>
  </si>
  <si>
    <t>152</t>
  </si>
  <si>
    <t>953312122</t>
  </si>
  <si>
    <t>Vložky svislé do dilatačních spár z polystyrenových desek  extrudovaných včetně dodání a osazení, v jakémkoliv zdivu přes 10 do 20 mm</t>
  </si>
  <si>
    <t>1877870019</t>
  </si>
  <si>
    <t>do podlahy</t>
  </si>
  <si>
    <t>2*2,0</t>
  </si>
  <si>
    <t>95.1</t>
  </si>
  <si>
    <t>Různé dokončovací konstrukce a práce pozemních staveb-vybavení tělocvičny - 1.část</t>
  </si>
  <si>
    <t>153</t>
  </si>
  <si>
    <t>R95.1-001</t>
  </si>
  <si>
    <t>Branka na házenou 2x3 m (AL) - CERTIFILÁT, Síť házená STANDARD 3mm, strojová, montáž kotvení + vypletení sítí+kompletace branky</t>
  </si>
  <si>
    <t>-933870231</t>
  </si>
  <si>
    <t>154</t>
  </si>
  <si>
    <t>R95.1-003</t>
  </si>
  <si>
    <t>Žebřina tělocvičná 290x95 cm, 16 příček,vč.montáže a kotevních prvků</t>
  </si>
  <si>
    <t>-2137801659</t>
  </si>
  <si>
    <t>4+4</t>
  </si>
  <si>
    <t>155</t>
  </si>
  <si>
    <t>R95.1-004</t>
  </si>
  <si>
    <t>Volejbalové sloupky (KOMAXIT) - interiér, prům.102 mm, včetně objímek+pouzdra a víčka, CERTIFIKÁT, Montáž pouzder pro volejbal do připravených průvlaků prům. min. 200 mm</t>
  </si>
  <si>
    <t>sada</t>
  </si>
  <si>
    <t>-883498131</t>
  </si>
  <si>
    <t>156</t>
  </si>
  <si>
    <t>R95.1-006</t>
  </si>
  <si>
    <t>Basketbalová konstrukce, deska, koš
basketbalová konstrukce otočná, interiér, vysazení do 2,5 m
montáž konstrukce na nosnou zeď
basketbalová deska 180x105 cm, překližka, interiér, CERTIFIKÁT, basketbalový koš pevný (KOMAXIT), basketbalová síťka STANDARD 3mm
kompletace desky, koše a síťky</t>
  </si>
  <si>
    <t>1446432731</t>
  </si>
  <si>
    <t>157</t>
  </si>
  <si>
    <t>R95.1-007</t>
  </si>
  <si>
    <t>Výsuvné jednohrazdí, hrazda komaxit + hrazdová žerď
Montáž výsuvného jednohrazdí na nosnou zeď</t>
  </si>
  <si>
    <t>-1131170669</t>
  </si>
  <si>
    <t>158</t>
  </si>
  <si>
    <t>94441111r</t>
  </si>
  <si>
    <t>Montáž ochranné sítě oko 40x40mm,tl. 2mm, bílá, vč.kotevního materiálu a dodávky sítí</t>
  </si>
  <si>
    <t>1594903645</t>
  </si>
  <si>
    <t>PSV ozn. 34 - ochranné sítě na okna tělocvičny 2ks</t>
  </si>
  <si>
    <t>2*30,0*4,0</t>
  </si>
  <si>
    <t>PSV ozn. 35 - ochr.sítě na boční kratší stěny tělocvičny 2ks</t>
  </si>
  <si>
    <t>2*19,0*8,0</t>
  </si>
  <si>
    <t>PSV ozn. 36 - ochranné sítě na okna tělocvičny 2ks</t>
  </si>
  <si>
    <t>95.2</t>
  </si>
  <si>
    <t>Různé dokončovací konstrukce a práce pozemních staveb - vybavení tělocvičny - 2. část</t>
  </si>
  <si>
    <t>159</t>
  </si>
  <si>
    <t>R95.2-002</t>
  </si>
  <si>
    <t>Šplhová konstrukce - šplhová tyč - 2ks, lano na šplh - 2ks
šplhová konstrukce pro lana a tyče - tvar U
montáž konstrukce pro šplhová lana, tyče - tvar U na nosnou zeď
šplhová tyč 5m pr. 43 mm
kotevní háček pro šplhovou tyč pr. 43 mm
lano na šplh 5 m, prům. 35 mm
kotevní háček pro šplhové lano - komaxit
vč.montáže na nosnoz kci</t>
  </si>
  <si>
    <t>-912013674</t>
  </si>
  <si>
    <t>160</t>
  </si>
  <si>
    <t>R95.2-003</t>
  </si>
  <si>
    <t>Gymnastické kruhy
Konstrukce pro kruhy - cívkové (mechanismus)
Montáž konstrukce pro kruhy na nosnou zeď</t>
  </si>
  <si>
    <t>1962101424</t>
  </si>
  <si>
    <t>96.1</t>
  </si>
  <si>
    <t>Bourání konstrukcí - situace</t>
  </si>
  <si>
    <t>161</t>
  </si>
  <si>
    <t>113107222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</si>
  <si>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</si>
  <si>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1459713762</t>
  </si>
  <si>
    <t>162</t>
  </si>
  <si>
    <t>113107244</t>
  </si>
  <si>
    <t>Odstranění podkladů nebo krytů strojně plochy jednotlivě přes 200 m2 s přemístěním hmot na skládku na vzdálenost do 20 m nebo s naložením na dopravní prostředek živičných, o tl. vrstvy přes 150 do 200 mm</t>
  </si>
  <si>
    <t>722300731</t>
  </si>
  <si>
    <t>163</t>
  </si>
  <si>
    <t>113202111</t>
  </si>
  <si>
    <t>Vytrhání obrub  s vybouráním lože, s přemístěním hmot na skládku na vzdálenost do 3 m nebo s naložením na dopravní prostředek z krajníků nebo obrubníků stojatých</t>
  </si>
  <si>
    <t>-1189193734</t>
  </si>
  <si>
    <t>164</t>
  </si>
  <si>
    <t>966008211</t>
  </si>
  <si>
    <t>Bourání odvodňovacího žlabu s odklizením a uložením vybouraného materiálu na skládku na vzdálenost do 10 m nebo s naložením na dopravní prostředek z betonových příkopových tvárnic nebo desek šířky do 500 mm</t>
  </si>
  <si>
    <t>-1820760731</t>
  </si>
  <si>
    <t>8,6+20,21+10,97</t>
  </si>
  <si>
    <t>165</t>
  </si>
  <si>
    <t>113107321</t>
  </si>
  <si>
    <t>Odstranění podkladů nebo krytů strojně plochy jednotlivě do 50 m2 s přemístěním hmot na skládku na vzdálenost do 3 m nebo s naložením na dopravní prostředek z kameniva hrubého drceného, o tl. vrstvy do 100 mm</t>
  </si>
  <si>
    <t>-85988255</t>
  </si>
  <si>
    <t>166</t>
  </si>
  <si>
    <t>113106187</t>
  </si>
  <si>
    <t>Rozebrání dlažeb a dílců vozovek a ploch s přemístěním hmot na skládku na vzdálenost do 3 m nebo s naložením na dopravní prostředek, s jakoukoliv výplní spár strojně plochy jednotlivě do 50 m2 ze zámkové dlažby s ložem z kameniva</t>
  </si>
  <si>
    <t>725736993</t>
  </si>
  <si>
    <t>vč. schodišť</t>
  </si>
  <si>
    <t>1,59*29,12+17,82*2,01+1,59*1,31</t>
  </si>
  <si>
    <t>167</t>
  </si>
  <si>
    <t>113107322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</si>
  <si>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</si>
  <si>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-1948414874</t>
  </si>
  <si>
    <t>168</t>
  </si>
  <si>
    <t>113204111</t>
  </si>
  <si>
    <t>Vytrhání obrub  s vybouráním lože, s přemístěním hmot na skládku na vzdálenost do 3 m nebo s naložením na dopravní prostředek záhonových</t>
  </si>
  <si>
    <t>-1107047607</t>
  </si>
  <si>
    <t>2*(29,12+4,78+11,45+11,31)</t>
  </si>
  <si>
    <t>169</t>
  </si>
  <si>
    <t>121101103</t>
  </si>
  <si>
    <t>Sejmutí ornice nebo lesní půdy  s vodorovným přemístěním na hromady v místě upotřebení nebo na dočasné či trvalé skládky se složením, na vzdálenost přes 100 do 250 m</t>
  </si>
  <si>
    <t>-1752278246</t>
  </si>
  <si>
    <t>teplovod</t>
  </si>
  <si>
    <t>0,3*(10,0+2,71)</t>
  </si>
  <si>
    <t>170</t>
  </si>
  <si>
    <t>132201201</t>
  </si>
  <si>
    <t>Hloubení zapažených i nezapažených rýh šířky přes 600 do 2 000 mm  s urovnáním dna do předepsaného profilu a spádu v hornině tř. 3 do 100 m3</t>
  </si>
  <si>
    <t>2032553739</t>
  </si>
  <si>
    <t>výkop nad topným kanálem</t>
  </si>
  <si>
    <t>1,5*0,7*(10,0+23,63+2,71)</t>
  </si>
  <si>
    <t>171</t>
  </si>
  <si>
    <t>132301209</t>
  </si>
  <si>
    <t>Hloubení zapažených i nezapažených rýh šířky přes 600 do 2 000 mm  s urovnáním dna do předepsaného profilu a spádu v hornině tř. 4 Příplatek k cenám za lepivost horniny tř. 4</t>
  </si>
  <si>
    <t>1089939769</t>
  </si>
  <si>
    <t>38,157*0,5 'Přepočtené koeficientem množství</t>
  </si>
  <si>
    <t>172</t>
  </si>
  <si>
    <t>622483487</t>
  </si>
  <si>
    <t>173</t>
  </si>
  <si>
    <t>167101101</t>
  </si>
  <si>
    <t>Nakládání, skládání a překládání neulehlého výkopku nebo sypaniny  nakládání, množství do 100 m3, z hornin tř. 1 až 4</t>
  </si>
  <si>
    <t>-617349998</t>
  </si>
  <si>
    <t>pro zásyp teplovodu</t>
  </si>
  <si>
    <t>38,157</t>
  </si>
  <si>
    <t>174</t>
  </si>
  <si>
    <t>162201102</t>
  </si>
  <si>
    <t>Vodorovné přemístění výkopku nebo sypaniny po suchu  na obvyklém dopravním prostředku, bez naložení výkopku, avšak se složením bez rozhrnutí z horniny tř. 1 až 4 na vzdálenost přes 20 do 50 m</t>
  </si>
  <si>
    <t>464668857</t>
  </si>
  <si>
    <t>teplovod - tam a zpět</t>
  </si>
  <si>
    <t>38,157*2</t>
  </si>
  <si>
    <t>175</t>
  </si>
  <si>
    <t>174101101</t>
  </si>
  <si>
    <t>Zásyp sypaninou z jakékoliv horniny  s uložením výkopku ve vrstvách se zhutněním jam, šachet, rýh nebo kolem objektů v těchto vykopávkách</t>
  </si>
  <si>
    <t>692493392</t>
  </si>
  <si>
    <t>teplovodu</t>
  </si>
  <si>
    <t>176</t>
  </si>
  <si>
    <t>965042241</t>
  </si>
  <si>
    <t>Bourání mazanin betonových nebo z litého asfaltu tl. přes 100 mm, plochy přes 4 m2</t>
  </si>
  <si>
    <t>-1030515794</t>
  </si>
  <si>
    <t>0,15*1,5*(34,73+17,97+23,63+2,71)</t>
  </si>
  <si>
    <t>177</t>
  </si>
  <si>
    <t>962051116</t>
  </si>
  <si>
    <t>Bourání příček železobetonových  tloušťky do 150 mm</t>
  </si>
  <si>
    <t>1245952521</t>
  </si>
  <si>
    <t>1,0*(34,73+17,97+23,63+2,71)*2</t>
  </si>
  <si>
    <t>1,0*1,5*2</t>
  </si>
  <si>
    <t>178</t>
  </si>
  <si>
    <t>963051113</t>
  </si>
  <si>
    <t>Bourání železobetonových stropů  deskových, tl. přes 80 mm</t>
  </si>
  <si>
    <t>729892386</t>
  </si>
  <si>
    <t>1,5*0,12*(34,73+17,97+23,63+2,71)</t>
  </si>
  <si>
    <t>179</t>
  </si>
  <si>
    <t>733120832</t>
  </si>
  <si>
    <t>Demontáž potrubí z trubek ocelových hladkých  Ø přes 89 do 133</t>
  </si>
  <si>
    <t>-2012733167</t>
  </si>
  <si>
    <t>34,73+17,97+23,63+2,71</t>
  </si>
  <si>
    <t>180</t>
  </si>
  <si>
    <t>713410853</t>
  </si>
  <si>
    <t>Odstranění tepelné izolace potrubí a ohybů pásy nebo rohožemi  s povrchovou úpravou hliníkovou fólií připevněnými ocelovým drátem do konstrukce z ocelových pásů potrubí, tloušťka izolace přes 50 mm</t>
  </si>
  <si>
    <t>490546112</t>
  </si>
  <si>
    <t>181</t>
  </si>
  <si>
    <t>767996701</t>
  </si>
  <si>
    <t>Demontáž ostatních zámečnických konstrukcí  o hmotnosti jednotlivých dílů řezáním do 50 kg</t>
  </si>
  <si>
    <t>kg</t>
  </si>
  <si>
    <t>-1342973288</t>
  </si>
  <si>
    <t>konzoly apod.</t>
  </si>
  <si>
    <t>182</t>
  </si>
  <si>
    <t>966071822</t>
  </si>
  <si>
    <t>Rozebrání oplocení z pletiva  drátěného se čtvercovými oky, výšky přes 1,6 do 2,0 m</t>
  </si>
  <si>
    <t>-2087257766</t>
  </si>
  <si>
    <t>29,67+2,86+2,89+7,48</t>
  </si>
  <si>
    <t>183</t>
  </si>
  <si>
    <t>966073810</t>
  </si>
  <si>
    <t>Rozebrání vrat a vrátek k oplocení  plochy jednotlivě do 2 m2</t>
  </si>
  <si>
    <t>1048917292</t>
  </si>
  <si>
    <t>184</t>
  </si>
  <si>
    <t>966071711</t>
  </si>
  <si>
    <t>Bourání plotových sloupků a vzpěr ocelových trubkových nebo profilovaných výšky do 2,50 m zabetonovaných</t>
  </si>
  <si>
    <t>-245292988</t>
  </si>
  <si>
    <t>997</t>
  </si>
  <si>
    <t>Přesun sutě</t>
  </si>
  <si>
    <t>185</t>
  </si>
  <si>
    <t>997013115</t>
  </si>
  <si>
    <t>Vnitrostaveništní doprava suti a vybouraných hmot  vodorovně do 50 m svisle s použitím mechanizace pro budovy a haly výšky přes 15 do 18 m</t>
  </si>
  <si>
    <t>-1987897807</t>
  </si>
  <si>
    <t>186</t>
  </si>
  <si>
    <t>997013501</t>
  </si>
  <si>
    <t>Odvoz suti a vybouraných hmot na skládku nebo meziskládku se složením, na vzdálenost do 1 km</t>
  </si>
  <si>
    <t>-1669046975</t>
  </si>
  <si>
    <t>187</t>
  </si>
  <si>
    <t>997013509</t>
  </si>
  <si>
    <t>Odvoz suti a vybouraných hmot na skládku nebo meziskládku se složením, na vzdálenost Příplatek k ceně za každý další i započatý 1 km přes 1 km</t>
  </si>
  <si>
    <t>-1411064657</t>
  </si>
  <si>
    <t>468,102*14 'Přepočtené koeficientem množství</t>
  </si>
  <si>
    <t>188</t>
  </si>
  <si>
    <t>997013831</t>
  </si>
  <si>
    <t>Poplatek za uložení stavebního odpadu na skládce (skládkovné) směsného</t>
  </si>
  <si>
    <t>811600007</t>
  </si>
  <si>
    <t>189</t>
  </si>
  <si>
    <t>998011003</t>
  </si>
  <si>
    <t>Přesun hmot pro budovy občanské výstavby, bydlení, výrobu a služby  s nosnou svislou konstrukcí zděnou z cihel, tvárnic nebo kamene vodorovná dopravní vzdálenost do 100 m pro budovy výšky přes 12 do 24 m</t>
  </si>
  <si>
    <t>-116004873</t>
  </si>
  <si>
    <t>PSV</t>
  </si>
  <si>
    <t>Práce a dodávky PSV</t>
  </si>
  <si>
    <t>711</t>
  </si>
  <si>
    <t>Izolace proti vodě, vlhkosti a plynům</t>
  </si>
  <si>
    <t>190</t>
  </si>
  <si>
    <t>711111011</t>
  </si>
  <si>
    <t>Provedení izolace proti zemní vlhkosti natěradly a tmely za studena  na ploše vodorovné V nátěrem suspensí asfaltovou</t>
  </si>
  <si>
    <t>1024271661</t>
  </si>
  <si>
    <t>31,86*15,9</t>
  </si>
  <si>
    <t>doplnění - 2pp v místě nového základu</t>
  </si>
  <si>
    <t>3,0</t>
  </si>
  <si>
    <t>191</t>
  </si>
  <si>
    <t>11163150</t>
  </si>
  <si>
    <t>lak asfaltový penetrační</t>
  </si>
  <si>
    <t>-380270426</t>
  </si>
  <si>
    <t>509,574*0,0011 'Přepočtené koeficientem množství</t>
  </si>
  <si>
    <t>192</t>
  </si>
  <si>
    <t>711112011</t>
  </si>
  <si>
    <t>Provedení izolace proti zemní vlhkosti natěradly a tmely za studena  na ploše svislé S nátěrem suspensí asfaltovou</t>
  </si>
  <si>
    <t>-680015570</t>
  </si>
  <si>
    <t>0,5*(31,46+15,5)*2</t>
  </si>
  <si>
    <t>193</t>
  </si>
  <si>
    <t>-1932286210</t>
  </si>
  <si>
    <t>46,96*0,0011 'Přepočtené koeficientem množství</t>
  </si>
  <si>
    <t>194</t>
  </si>
  <si>
    <t>711131101</t>
  </si>
  <si>
    <t>Provedení izolace proti zemní vlhkosti pásy na sucho  AIP nebo tkaniny na ploše vodorovné V</t>
  </si>
  <si>
    <t>1512672658</t>
  </si>
  <si>
    <t>0,3*2,76</t>
  </si>
  <si>
    <t>S4</t>
  </si>
  <si>
    <t>0,3*(4,62+6,35)</t>
  </si>
  <si>
    <t>195</t>
  </si>
  <si>
    <t>69311081</t>
  </si>
  <si>
    <t>geotextilie netkaná PES 300 g/m2</t>
  </si>
  <si>
    <t>1653209784</t>
  </si>
  <si>
    <t>4,119*1,15 'Přepočtené koeficientem množství</t>
  </si>
  <si>
    <t>196</t>
  </si>
  <si>
    <t>711141559</t>
  </si>
  <si>
    <t>Provedení izolace proti zemní vlhkosti pásy přitavením  NAIP na ploše vodorovné V</t>
  </si>
  <si>
    <t>529421581</t>
  </si>
  <si>
    <t>dvě vrstvy</t>
  </si>
  <si>
    <t>31,86*15,9*2</t>
  </si>
  <si>
    <t>doplnění - 2pp v místě nového základu 2x</t>
  </si>
  <si>
    <t>3,0*2</t>
  </si>
  <si>
    <t>197</t>
  </si>
  <si>
    <t>62852264</t>
  </si>
  <si>
    <t>pásy s modifikovaným asfaltem vložka skelná tkanina minerální posyp</t>
  </si>
  <si>
    <t>-1290180999</t>
  </si>
  <si>
    <t>1019,148*1,2 'Přepočtené koeficientem množství</t>
  </si>
  <si>
    <t>198</t>
  </si>
  <si>
    <t>711142559</t>
  </si>
  <si>
    <t>Provedení izolace proti zemní vlhkosti pásy přitavením  NAIP na ploše svislé S</t>
  </si>
  <si>
    <t>-2109923196</t>
  </si>
  <si>
    <t>2*0,5*(31,46+15,5)*2</t>
  </si>
  <si>
    <t>199</t>
  </si>
  <si>
    <t>-1851399403</t>
  </si>
  <si>
    <t>93,92*1,2 'Přepočtené koeficientem množství</t>
  </si>
  <si>
    <t>200</t>
  </si>
  <si>
    <t>998711103</t>
  </si>
  <si>
    <t>Přesun hmot pro izolace proti vodě, vlhkosti a plynům  stanovený z hmotnosti přesunovaného materiálu vodorovná dopravní vzdálenost do 50 m v objektech výšky přes 12 do 60 m</t>
  </si>
  <si>
    <t>-368581231</t>
  </si>
  <si>
    <t>712</t>
  </si>
  <si>
    <t>Povlakové krytiny</t>
  </si>
  <si>
    <t>201</t>
  </si>
  <si>
    <t>712311115</t>
  </si>
  <si>
    <t>Provedení povlakové krytiny střech plochých do 10° natěradly a tmely za studena  nátěrem tmelem asfaltovým</t>
  </si>
  <si>
    <t>-1266974824</t>
  </si>
  <si>
    <t>0,64*2,76</t>
  </si>
  <si>
    <t>0,64*(4,62+6,35)</t>
  </si>
  <si>
    <t>202</t>
  </si>
  <si>
    <t>11163260</t>
  </si>
  <si>
    <t>tmel asfaltový stříkatelný, vodou ředitelná emulze, přípravný nátěr podkladu</t>
  </si>
  <si>
    <t>-1255488874</t>
  </si>
  <si>
    <t>8,787*0,0015 'Přepočtené koeficientem množství</t>
  </si>
  <si>
    <t>203</t>
  </si>
  <si>
    <t>712341559</t>
  </si>
  <si>
    <t>Provedení povlakové krytiny střech plochých do 10° pásy přitavením  NAIP v plné ploše</t>
  </si>
  <si>
    <t>1802890017</t>
  </si>
  <si>
    <t>204</t>
  </si>
  <si>
    <t>62841170</t>
  </si>
  <si>
    <t>pásy s modifikovaným asfaltem vložka PE rouno minerální jemnozrnný posyp tl 3mm</t>
  </si>
  <si>
    <t>-575337880</t>
  </si>
  <si>
    <t>8,787*1,15 'Přepočtené koeficientem množství</t>
  </si>
  <si>
    <t>205</t>
  </si>
  <si>
    <t>712363602</t>
  </si>
  <si>
    <t>Provedení povlakové krytiny střech plochých do 10° s mechanicky kotvenou izolací včetně položení fólie a horkovzdušného svaření tl. tepelné izolace přes 240 mm budovy výšky do 18 m, kotvené do betonu nebo pórobetonu okraj</t>
  </si>
  <si>
    <t>1092796105</t>
  </si>
  <si>
    <t>206</t>
  </si>
  <si>
    <t>28322000</t>
  </si>
  <si>
    <t>fólie hydroizolační střešní mPVC, tl. 2 mm š 1200 mm šedá</t>
  </si>
  <si>
    <t>-1123482050</t>
  </si>
  <si>
    <t>207</t>
  </si>
  <si>
    <t>998712103</t>
  </si>
  <si>
    <t>Přesun hmot pro povlakové krytiny stanovený z hmotnosti přesunovaného materiálu vodorovná dopravní vzdálenost do 50 m v objektech výšky přes 12 do 24 m</t>
  </si>
  <si>
    <t>-1899565607</t>
  </si>
  <si>
    <t>713</t>
  </si>
  <si>
    <t>Izolace tepelné</t>
  </si>
  <si>
    <t>208</t>
  </si>
  <si>
    <t>713111111</t>
  </si>
  <si>
    <t>Montáž tepelné izolace stropů rohožemi, pásy, dílci, deskami, bloky (izolační materiál ve specifikaci) vrchem bez překrytí lepenkou kladenými volně</t>
  </si>
  <si>
    <t>1356017861</t>
  </si>
  <si>
    <t>P4-2vrstvy</t>
  </si>
  <si>
    <t>589,11*2</t>
  </si>
  <si>
    <t>209</t>
  </si>
  <si>
    <t>28376523</t>
  </si>
  <si>
    <t>deska izolační s oboustranným rounem s rastrem PIR 1250 x 625 x 30mm</t>
  </si>
  <si>
    <t>-615104395</t>
  </si>
  <si>
    <t>1178,22*1,04 'Přepočtené koeficientem množství</t>
  </si>
  <si>
    <t>210</t>
  </si>
  <si>
    <t>713121111</t>
  </si>
  <si>
    <t>Montáž tepelné izolace podlah rohožemi, pásy, deskami, dílci, bloky (izolační materiál ve specifikaci) kladenými volně jednovrstvá</t>
  </si>
  <si>
    <t>-1379947873</t>
  </si>
  <si>
    <t>P1 - EPS200 tl. 100 mm</t>
  </si>
  <si>
    <t>211</t>
  </si>
  <si>
    <t>28375926</t>
  </si>
  <si>
    <t>deska EPS 200 pro trvalé zatížení v tlaku (max. 3600 kg/m2) tl 100mm</t>
  </si>
  <si>
    <t>1919263654</t>
  </si>
  <si>
    <t>457,91*1,02 'Přepočtené koeficientem množství</t>
  </si>
  <si>
    <t>212</t>
  </si>
  <si>
    <t>713121121</t>
  </si>
  <si>
    <t>Montáž tepelné izolace podlah rohožemi, pásy, deskami, dílci, bloky (izolační materiál ve specifikaci) kladenými volně dvouvrstvá</t>
  </si>
  <si>
    <t>1648425860</t>
  </si>
  <si>
    <t>213</t>
  </si>
  <si>
    <t>-1065858605</t>
  </si>
  <si>
    <t>457,91*1,04 'Přepočtené koeficientem množství</t>
  </si>
  <si>
    <t>214</t>
  </si>
  <si>
    <t>28376524</t>
  </si>
  <si>
    <t>deska izolační s oboustranným rounem s rastrem PIR 1250 x 625 x 40mm</t>
  </si>
  <si>
    <t>1617086054</t>
  </si>
  <si>
    <t>215</t>
  </si>
  <si>
    <t>713121211</t>
  </si>
  <si>
    <t>Montáž tepelné izolace podlah okrajovými pásky kladenými volně</t>
  </si>
  <si>
    <t>886618432</t>
  </si>
  <si>
    <t>(30,56+14,90)*2</t>
  </si>
  <si>
    <t>216</t>
  </si>
  <si>
    <t>63140274</t>
  </si>
  <si>
    <t>pásek okrajový izolační minerální plovoucích podlah š 120 mm tl 12 mm</t>
  </si>
  <si>
    <t>330762765</t>
  </si>
  <si>
    <t>90,92*1,05 'Přepočtené koeficientem množství</t>
  </si>
  <si>
    <t>217</t>
  </si>
  <si>
    <t>213141111</t>
  </si>
  <si>
    <t>Zřízení vrstvy z geotextilie  filtrační, separační, odvodňovací, ochranné, výztužné nebo protierozní v rovině nebo ve sklonu do 1:5, šířky do 3 m</t>
  </si>
  <si>
    <t>702609137</t>
  </si>
  <si>
    <t>P1 - 2 vrstvy</t>
  </si>
  <si>
    <t>457,91*2</t>
  </si>
  <si>
    <t>218</t>
  </si>
  <si>
    <t>69311202</t>
  </si>
  <si>
    <t>geotextilie netkaná PES+PP 500 g/m2</t>
  </si>
  <si>
    <t>-1743341042</t>
  </si>
  <si>
    <t>915,82*1,15 'Přepočtené koeficientem množství</t>
  </si>
  <si>
    <t>219</t>
  </si>
  <si>
    <t>713141135</t>
  </si>
  <si>
    <t>Montáž tepelné izolace střech plochých rohožemi, pásy, deskami, dílci, bloky (izolační materiál ve specifikaci) přilepenými za studena bodově, jednovrstvá</t>
  </si>
  <si>
    <t>297975164</t>
  </si>
  <si>
    <t>S1, S2</t>
  </si>
  <si>
    <t>31,86*20,2</t>
  </si>
  <si>
    <t>S1 druhá vrstva</t>
  </si>
  <si>
    <t>643,572-0,65*31,86</t>
  </si>
  <si>
    <t>220</t>
  </si>
  <si>
    <t>63151473</t>
  </si>
  <si>
    <t>deska izolační minerální plochých střech nepochozích λ=0,038 tl 140mm, pevnosti 50KPa</t>
  </si>
  <si>
    <t>1826922963</t>
  </si>
  <si>
    <t>1266,435*1,02 'Přepočtené koeficientem množství</t>
  </si>
  <si>
    <t>221</t>
  </si>
  <si>
    <t>713141131</t>
  </si>
  <si>
    <t>Montáž tepelné izolace střech plochých rohožemi, pásy, deskami, dílci, bloky (izolační materiál ve specifikaci) přilepenými za studena zplna, jednovrstvá</t>
  </si>
  <si>
    <t>991240691</t>
  </si>
  <si>
    <t>222</t>
  </si>
  <si>
    <t>28375960</t>
  </si>
  <si>
    <t>deska EPS 200 pro trvalé zatížení v tlaku (max. 3600 kg/m2) tl 140mm</t>
  </si>
  <si>
    <t>912733217</t>
  </si>
  <si>
    <t>8,787*1,05 'Přepočtené koeficientem množství</t>
  </si>
  <si>
    <t>223</t>
  </si>
  <si>
    <t>713141162</t>
  </si>
  <si>
    <t xml:space="preserve">Montáž tepelné izolace střech plochých rohožemi, pásy, deskami, dílci, bloky (izolační materiál ve specifikaci) přišroubovanými šrouby tl. izolace do 130 mm budovy výšky do 20 m </t>
  </si>
  <si>
    <t>1607119760</t>
  </si>
  <si>
    <t>224</t>
  </si>
  <si>
    <t>28375927</t>
  </si>
  <si>
    <t>deska EPS 200 pro trvalé zatížení v tlaku (max. 3600 kg/m2) tl 120mm</t>
  </si>
  <si>
    <t>-1068198018</t>
  </si>
  <si>
    <t>225</t>
  </si>
  <si>
    <t>308235847</t>
  </si>
  <si>
    <t>S1,S2 minerální 120 mm</t>
  </si>
  <si>
    <t>226</t>
  </si>
  <si>
    <t>63151504</t>
  </si>
  <si>
    <t>deska izolační minerální plochých střech nepochozích pevnosti 70 kPa λ=0,039 tl 120mm</t>
  </si>
  <si>
    <t>-1718736900</t>
  </si>
  <si>
    <t>643,572</t>
  </si>
  <si>
    <t>643,572*1,02 'Přepočtené koeficientem množství</t>
  </si>
  <si>
    <t>227</t>
  </si>
  <si>
    <t>713141331</t>
  </si>
  <si>
    <t>Montáž tepelné izolace střech plochých spádovými klíny v ploše přilepenými za studena zplna</t>
  </si>
  <si>
    <t>302179329</t>
  </si>
  <si>
    <t>S2</t>
  </si>
  <si>
    <t>0,65*31,86</t>
  </si>
  <si>
    <t>228</t>
  </si>
  <si>
    <t>6837614r</t>
  </si>
  <si>
    <t>klín izolační z pěnového polystyrenu EPS 200 spádový</t>
  </si>
  <si>
    <t>1914095073</t>
  </si>
  <si>
    <t>0,02*0,65*31,86</t>
  </si>
  <si>
    <t>0,414*1,02 'Přepočtené koeficientem množství</t>
  </si>
  <si>
    <t>229</t>
  </si>
  <si>
    <t>1962287603</t>
  </si>
  <si>
    <t>230</t>
  </si>
  <si>
    <t>28376143</t>
  </si>
  <si>
    <t>1833434446</t>
  </si>
  <si>
    <t>8,787*0,02</t>
  </si>
  <si>
    <t>0,176*1,05 'Přepočtené koeficientem množství</t>
  </si>
  <si>
    <t>231</t>
  </si>
  <si>
    <t>713191132</t>
  </si>
  <si>
    <t>Montáž tepelné izolace stavebních konstrukcí - doplňky a konstrukční součásti podlah, stropů vrchem nebo střech překrytím fólií separační z PE</t>
  </si>
  <si>
    <t>3004578</t>
  </si>
  <si>
    <t>pro podlahové topení</t>
  </si>
  <si>
    <t>232</t>
  </si>
  <si>
    <t>28343124</t>
  </si>
  <si>
    <t>rohož separační tl 6mm
pro podlahové topení</t>
  </si>
  <si>
    <t>1513221835</t>
  </si>
  <si>
    <t>1047,02*1,1 'Přepočtené koeficientem množství</t>
  </si>
  <si>
    <t>233</t>
  </si>
  <si>
    <t>713191133</t>
  </si>
  <si>
    <t>Montáž tepelné izolace stavebních konstrukcí - doplňky a konstrukční součásti podlah, stropů vrchem nebo střech překrytím fólií položenou volně s přelepením spojů</t>
  </si>
  <si>
    <t>-1356174816</t>
  </si>
  <si>
    <t>234</t>
  </si>
  <si>
    <t>28343110</t>
  </si>
  <si>
    <t>parozábrana PE-LD 195g/m2</t>
  </si>
  <si>
    <t>50603908</t>
  </si>
  <si>
    <t>235</t>
  </si>
  <si>
    <t>1259263742</t>
  </si>
  <si>
    <t>difuzní fólie</t>
  </si>
  <si>
    <t>O1+O2+O3</t>
  </si>
  <si>
    <t>88,648+53,822+57,348</t>
  </si>
  <si>
    <t>236</t>
  </si>
  <si>
    <t>28329206</t>
  </si>
  <si>
    <t>folie izolační podstřešní difúzní kontaktní PE 150 g/m2 role 1,5 x 50 m</t>
  </si>
  <si>
    <t>-680945105</t>
  </si>
  <si>
    <t>852,177*1,1 'Přepočtené koeficientem množství</t>
  </si>
  <si>
    <t>237</t>
  </si>
  <si>
    <t>713291132</t>
  </si>
  <si>
    <t>Montáž tepelné izolace chlazených a temperovaných místností - doplňky a konstrukční součásti parotěsné zábrany stropů vrchem fólií</t>
  </si>
  <si>
    <t>160272203</t>
  </si>
  <si>
    <t>S1,S2</t>
  </si>
  <si>
    <t>238</t>
  </si>
  <si>
    <t>28329221</t>
  </si>
  <si>
    <t>fólie parotěsná zábrana, délka role 50 m, šířka  1,50 m
tl. 0,8 mm s faktorem difuzního odporu 160 000</t>
  </si>
  <si>
    <t>62125088</t>
  </si>
  <si>
    <t>643,572*1,1 'Přepočtené koeficientem množství</t>
  </si>
  <si>
    <t>239</t>
  </si>
  <si>
    <t>998713103</t>
  </si>
  <si>
    <t>Přesun hmot pro izolace tepelné stanovený z hmotnosti přesunovaného materiálu vodorovná dopravní vzdálenost do 50 m v objektech výšky přes 12 m do 24 m</t>
  </si>
  <si>
    <t>-111081377</t>
  </si>
  <si>
    <t>714</t>
  </si>
  <si>
    <t>Akustická a protiotřesová opatření</t>
  </si>
  <si>
    <t>240</t>
  </si>
  <si>
    <t>714121002</t>
  </si>
  <si>
    <t>Montáž akustických minerálních panelů  podstropních nárazuvzdorných zavěšených na viditelný rošt odolnosti proti nárazu třídy 1A</t>
  </si>
  <si>
    <t>-916383360</t>
  </si>
  <si>
    <t>241</t>
  </si>
  <si>
    <t>59036182</t>
  </si>
  <si>
    <t>panel akustický sportovních hal, nebarvená hrana bílá , tl 40mm</t>
  </si>
  <si>
    <t>263019085</t>
  </si>
  <si>
    <t>1047,02*1,05 'Přepočtené koeficientem množství</t>
  </si>
  <si>
    <t>242</t>
  </si>
  <si>
    <t>714121041</t>
  </si>
  <si>
    <t>Montáž akustických minerálních panelů  napojení na stěnu lištou obvodovou</t>
  </si>
  <si>
    <t>-1179714578</t>
  </si>
  <si>
    <t>(14,7+30,56)*2</t>
  </si>
  <si>
    <t>(19,2+30,56)*2</t>
  </si>
  <si>
    <t>243</t>
  </si>
  <si>
    <t>59036253</t>
  </si>
  <si>
    <t>lišta obvodová rastru nosného pro kazetové minerální podhledy Pz lakovaná v 22mm dl 3m</t>
  </si>
  <si>
    <t>-647079681</t>
  </si>
  <si>
    <t>190,04*1,05 'Přepočtené koeficientem množství</t>
  </si>
  <si>
    <t>244</t>
  </si>
  <si>
    <t>714123002</t>
  </si>
  <si>
    <t>Montáž akustických minerálních panelů  stěnových demontovatelných, instalovaných na rošt skrytý</t>
  </si>
  <si>
    <t>-109122846</t>
  </si>
  <si>
    <t>245</t>
  </si>
  <si>
    <t>334928029</t>
  </si>
  <si>
    <t>100*1,05 'Přepočtené koeficientem množství</t>
  </si>
  <si>
    <t>246</t>
  </si>
  <si>
    <t>998714103</t>
  </si>
  <si>
    <t>Přesun hmot pro akustická a protiotřesová opatření  stanovený z hmotnosti přesunovaného materiálu vodorovná dopravní vzdálenost do 50 m v objektech výšky přes 12 do 24 m</t>
  </si>
  <si>
    <t>1370885908</t>
  </si>
  <si>
    <t>721</t>
  </si>
  <si>
    <t>Zdravotechnika - vnitřní kanalizace</t>
  </si>
  <si>
    <t>247</t>
  </si>
  <si>
    <t>825568343</t>
  </si>
  <si>
    <t>výkop pro vni kanalizaci v základech</t>
  </si>
  <si>
    <t>10,0*1,0*2,0</t>
  </si>
  <si>
    <t>248</t>
  </si>
  <si>
    <t>-736724769</t>
  </si>
  <si>
    <t>20*0,5 'Přepočtené koeficientem množství</t>
  </si>
  <si>
    <t>249</t>
  </si>
  <si>
    <t>151101101</t>
  </si>
  <si>
    <t>Zřízení pažení a rozepření stěn rýh pro podzemní vedení pro všechny šířky rýhy  příložné pro jakoukoliv mezerovitost, hloubky do 2 m</t>
  </si>
  <si>
    <t>-512674024</t>
  </si>
  <si>
    <t>0,7*10,0*2</t>
  </si>
  <si>
    <t>250</t>
  </si>
  <si>
    <t>151101111</t>
  </si>
  <si>
    <t>Odstranění pažení a rozepření stěn rýh pro podzemní vedení  s uložením materiálu na vzdálenost do 3 m od kraje výkopu příložné, hloubky do 2 m</t>
  </si>
  <si>
    <t>-1059508989</t>
  </si>
  <si>
    <t>251</t>
  </si>
  <si>
    <t>161101101</t>
  </si>
  <si>
    <t>Svislé přemístění výkopku  bez naložení do dopravní nádoby avšak s vyprázdněním dopravní nádoby na hromadu nebo do dopravního prostředku z horniny tř. 1 až 4, při hloubce výkopu přes 1 do 2,5 m</t>
  </si>
  <si>
    <t>246601922</t>
  </si>
  <si>
    <t>252</t>
  </si>
  <si>
    <t>-1694290824</t>
  </si>
  <si>
    <t>253</t>
  </si>
  <si>
    <t>-1266323509</t>
  </si>
  <si>
    <t>254</t>
  </si>
  <si>
    <t>636078822</t>
  </si>
  <si>
    <t>255</t>
  </si>
  <si>
    <t>-1377299957</t>
  </si>
  <si>
    <t>4*1,8 'Přepočtené koeficientem množství</t>
  </si>
  <si>
    <t>256</t>
  </si>
  <si>
    <t>732720748</t>
  </si>
  <si>
    <t>1,6*10,0*1,0</t>
  </si>
  <si>
    <t>257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</si>
  <si>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</si>
  <si>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</si>
  <si>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742522843</t>
  </si>
  <si>
    <t>0,2*10,0*1,0</t>
  </si>
  <si>
    <t>258</t>
  </si>
  <si>
    <t>58337302</t>
  </si>
  <si>
    <t>štěrkopísek frakce 0/16</t>
  </si>
  <si>
    <t>-2048689169</t>
  </si>
  <si>
    <t>2*2 'Přepočtené koeficientem množství</t>
  </si>
  <si>
    <t>259</t>
  </si>
  <si>
    <t>451572111</t>
  </si>
  <si>
    <t>Lože pod potrubí, stoky a drobné objekty v otevřeném výkopu z kameniva drobného těženého 0 až 4 mm</t>
  </si>
  <si>
    <t>-486162837</t>
  </si>
  <si>
    <t>260</t>
  </si>
  <si>
    <t>721173607</t>
  </si>
  <si>
    <t>Potrubí z plastových trub polyetylenové svařované svodné (ležaté) DN 125</t>
  </si>
  <si>
    <t>-1507739296</t>
  </si>
  <si>
    <t>261</t>
  </si>
  <si>
    <t>721173609</t>
  </si>
  <si>
    <t>Potrubí z plastových trub polyetylenové svařované svodné (ležaté) DN 200</t>
  </si>
  <si>
    <t>-673348722</t>
  </si>
  <si>
    <t>262</t>
  </si>
  <si>
    <t>721173706</t>
  </si>
  <si>
    <t>Potrubí z plastových trub polyetylenové svařované odpadní (svislé) DN 100</t>
  </si>
  <si>
    <t>-808851049</t>
  </si>
  <si>
    <t>263</t>
  </si>
  <si>
    <t>721173707</t>
  </si>
  <si>
    <t>Potrubí z plastových trub polyetylenové svařované odpadní (svislé) DN 125</t>
  </si>
  <si>
    <t>-1093266657</t>
  </si>
  <si>
    <t>264</t>
  </si>
  <si>
    <t>877275211</t>
  </si>
  <si>
    <t>Montáž tvarovek na kanalizačním potrubí z trub z plastu  z tvrdého PVC nebo z polypropylenu v otevřeném výkopu jednoosých DN 125</t>
  </si>
  <si>
    <t>1402737128</t>
  </si>
  <si>
    <t>265</t>
  </si>
  <si>
    <t>28611946</t>
  </si>
  <si>
    <t>čistící kus kanalizační PVC DN 125 SN 10</t>
  </si>
  <si>
    <t>2040638992</t>
  </si>
  <si>
    <t>266</t>
  </si>
  <si>
    <t>721233112</t>
  </si>
  <si>
    <t>Střešní vtoky (vpusti) polypropylenové (PP) pro ploché střechy s odtokem svislým DN 110
- střešní vpusť DN110, vyhřívaná, s ochranným košem (zamezit vnikní nečistot do odpadního potrubí) Dvouúrovňová vpusť, možnost odvodnění parozábrany, střešní vpusť izolovaná, vodotěsné napojení hydroizolace na těleso vtoku mezi nástavec a vpusť vložit těsnění, vpusť osazena na ose žlabu kvůli správnému zaizolování vpusti a manipulaci s ní</t>
  </si>
  <si>
    <t>-1842015913</t>
  </si>
  <si>
    <t>PSV ozn.31</t>
  </si>
  <si>
    <t>267</t>
  </si>
  <si>
    <t>721290111</t>
  </si>
  <si>
    <t>Zkouška těsnosti kanalizace  v objektech vodou do DN 125</t>
  </si>
  <si>
    <t>-267205126</t>
  </si>
  <si>
    <t>10,0+65,0+20,0</t>
  </si>
  <si>
    <t>268</t>
  </si>
  <si>
    <t>998721103</t>
  </si>
  <si>
    <t>Přesun hmot pro vnitřní kanalizace  stanovený z hmotnosti přesunovaného materiálu vodorovná dopravní vzdálenost do 50 m v objektech výšky přes 12 do 24 m</t>
  </si>
  <si>
    <t>1186278861</t>
  </si>
  <si>
    <t>722</t>
  </si>
  <si>
    <t>Zdravotechnika - vnitřní vodovod</t>
  </si>
  <si>
    <t>269</t>
  </si>
  <si>
    <t>722254115</t>
  </si>
  <si>
    <t>Požární příslušenství a armatury  hydrantové skříně vnitřní s výzbrojí D 25 (polyesterová hadice)</t>
  </si>
  <si>
    <t>soubor</t>
  </si>
  <si>
    <t>921681808</t>
  </si>
  <si>
    <t>270</t>
  </si>
  <si>
    <t>722130233</t>
  </si>
  <si>
    <t>Potrubí z ocelových trubek pozinkovaných  závitových svařovaných běžných DN 25</t>
  </si>
  <si>
    <t>-852832666</t>
  </si>
  <si>
    <t>271</t>
  </si>
  <si>
    <t>722229103</t>
  </si>
  <si>
    <t>Armatury s jedním závitem montáž vodovodních armatur s jedním závitem ostatních typů G 1</t>
  </si>
  <si>
    <t>-688350513</t>
  </si>
  <si>
    <t>272</t>
  </si>
  <si>
    <t>42295001r</t>
  </si>
  <si>
    <t>vysílač impulzů optoelektrický vodoměrů do 130° C, K=100</t>
  </si>
  <si>
    <t>-105257617</t>
  </si>
  <si>
    <t>273</t>
  </si>
  <si>
    <t>722290226</t>
  </si>
  <si>
    <t>Zkoušky, proplach a desinfekce vodovodního potrubí  zkoušky těsnosti vodovodního potrubí závitového do DN 50</t>
  </si>
  <si>
    <t>1894121896</t>
  </si>
  <si>
    <t>274</t>
  </si>
  <si>
    <t>R722-001</t>
  </si>
  <si>
    <t>Konzoly,úchyty pro zavěšení trubek pod strop pro 20m d+m</t>
  </si>
  <si>
    <t>1731396983</t>
  </si>
  <si>
    <t>275</t>
  </si>
  <si>
    <t>998722103</t>
  </si>
  <si>
    <t>Přesun hmot pro vnitřní vodovod  stanovený z hmotnosti přesunovaného materiálu vodorovná dopravní vzdálenost do 50 m v objektech výšky přes 12 do 24 m</t>
  </si>
  <si>
    <t>-645035496</t>
  </si>
  <si>
    <t>730</t>
  </si>
  <si>
    <t>Ústřední vytápění</t>
  </si>
  <si>
    <t>276</t>
  </si>
  <si>
    <t>713300842</t>
  </si>
  <si>
    <t>Izolace tepelné odstranění izolace z vláknitých materiálů s konstrukcí s povrchovou úpravou</t>
  </si>
  <si>
    <t>-731369872</t>
  </si>
  <si>
    <t>277</t>
  </si>
  <si>
    <t>713311121</t>
  </si>
  <si>
    <t>Montáž izolace tepelné těles plocha tvarová 1x rohož</t>
  </si>
  <si>
    <t>-2016180676</t>
  </si>
  <si>
    <t>278</t>
  </si>
  <si>
    <t>713463411</t>
  </si>
  <si>
    <t>Montáž izolace tepelné potrubí a ohybů návlekovými izolačními pouzdry</t>
  </si>
  <si>
    <t>-290528206</t>
  </si>
  <si>
    <t>279</t>
  </si>
  <si>
    <t>6315531080</t>
  </si>
  <si>
    <t>Izolace ze skelné vlny  lamel.rohož š.600 mm povrchová úprava hliníková fólie  tl. 80 mm</t>
  </si>
  <si>
    <t>-355869323</t>
  </si>
  <si>
    <t>280</t>
  </si>
  <si>
    <t>631545310</t>
  </si>
  <si>
    <t>Pouzdro potrubní izolační  28/30 mm z min.vlny, povrchová úprava fliníková fólie, lambda 0,035WmK,tmax250°C    potrubí 28/1,5</t>
  </si>
  <si>
    <t>1200068140</t>
  </si>
  <si>
    <t>281</t>
  </si>
  <si>
    <t>631545320</t>
  </si>
  <si>
    <t>dtto 35/30 mm    potrubí  35/1,5</t>
  </si>
  <si>
    <t>392335445</t>
  </si>
  <si>
    <t>282</t>
  </si>
  <si>
    <t>631545330</t>
  </si>
  <si>
    <t>dtto 42/30 mm    potrubí  42/1,5</t>
  </si>
  <si>
    <t>-27300110</t>
  </si>
  <si>
    <t>283</t>
  </si>
  <si>
    <t>631545340</t>
  </si>
  <si>
    <t>dtto 49/30 mm  potrubí   DN40</t>
  </si>
  <si>
    <t>-1489018004</t>
  </si>
  <si>
    <t>284</t>
  </si>
  <si>
    <t>631545350</t>
  </si>
  <si>
    <t>dtto 60/30 mm  potrubí   54/1,5 +  DN50</t>
  </si>
  <si>
    <t>-1927959495</t>
  </si>
  <si>
    <t>285</t>
  </si>
  <si>
    <t>631545780</t>
  </si>
  <si>
    <t>dtto 89/40 mm    potrubí 89/3,6</t>
  </si>
  <si>
    <t>579939199</t>
  </si>
  <si>
    <t>286</t>
  </si>
  <si>
    <t>631546100</t>
  </si>
  <si>
    <t>dtto 108/50 mm    potrubí 108/4</t>
  </si>
  <si>
    <t>-699304367</t>
  </si>
  <si>
    <t>287</t>
  </si>
  <si>
    <t>631546200</t>
  </si>
  <si>
    <t>Páska samolepící  šířka 50 mm, délka 50 m</t>
  </si>
  <si>
    <t>2031941280</t>
  </si>
  <si>
    <t>288</t>
  </si>
  <si>
    <t>6315503520</t>
  </si>
  <si>
    <t>Izol.trubice na bázi polyetylénu lambda 0,038WmK tmax102°C 35/20mm potrubí  35/1,5</t>
  </si>
  <si>
    <t>229106525</t>
  </si>
  <si>
    <t>289</t>
  </si>
  <si>
    <t>6315504220</t>
  </si>
  <si>
    <t>dtto 42/20 mm  potrubí 42/1,5</t>
  </si>
  <si>
    <t>-1902769770</t>
  </si>
  <si>
    <t>290</t>
  </si>
  <si>
    <t>6315510200</t>
  </si>
  <si>
    <t xml:space="preserve">Plastové spony </t>
  </si>
  <si>
    <t>-1320269374</t>
  </si>
  <si>
    <t>291</t>
  </si>
  <si>
    <t>6315510201</t>
  </si>
  <si>
    <t>Spojovací páska 3mmx50mmx50m</t>
  </si>
  <si>
    <t>-1127300944</t>
  </si>
  <si>
    <t>292</t>
  </si>
  <si>
    <t>998713103.1</t>
  </si>
  <si>
    <t>Přesun hmot tonážní pro izolace tepelné v objektech v do 24 m</t>
  </si>
  <si>
    <t>1425839212</t>
  </si>
  <si>
    <t>731</t>
  </si>
  <si>
    <t>Ústřední vytápění - kotelny</t>
  </si>
  <si>
    <t>293</t>
  </si>
  <si>
    <t>731341130</t>
  </si>
  <si>
    <t>Hadice napouštěcí pryžové D 16/23</t>
  </si>
  <si>
    <t>30593988</t>
  </si>
  <si>
    <t>294</t>
  </si>
  <si>
    <t>998731101</t>
  </si>
  <si>
    <t>Přesun hmot tonážní pro kotelny v objektech v do 6 m</t>
  </si>
  <si>
    <t>-166253494</t>
  </si>
  <si>
    <t>732</t>
  </si>
  <si>
    <t>Ústřední vytápění  - strojovny</t>
  </si>
  <si>
    <t>295</t>
  </si>
  <si>
    <t>732110812</t>
  </si>
  <si>
    <t>Demontáž rozdělovače nebo sběrače do DN 200</t>
  </si>
  <si>
    <t>395513934</t>
  </si>
  <si>
    <t>296</t>
  </si>
  <si>
    <t>732111135</t>
  </si>
  <si>
    <t>Tělesa rozdělovačů a sběračů DN 150 z trub ocelových bezešvých</t>
  </si>
  <si>
    <t>-1611003517</t>
  </si>
  <si>
    <t>297</t>
  </si>
  <si>
    <t>732111233</t>
  </si>
  <si>
    <t>Příplatek k rozdělovačům a sběračům za každých dalších 0,5 m tělesa DN 150</t>
  </si>
  <si>
    <t>1141703640</t>
  </si>
  <si>
    <t>298</t>
  </si>
  <si>
    <t>732111312</t>
  </si>
  <si>
    <t>Trubková hrdla rozdělovačů a sběračů bez přírub DN 20</t>
  </si>
  <si>
    <t>999919876</t>
  </si>
  <si>
    <t>299</t>
  </si>
  <si>
    <t>732111316</t>
  </si>
  <si>
    <t>Trubková hrdla rozdělovačů a sběračů bez přírub DN 40</t>
  </si>
  <si>
    <t>2139954886</t>
  </si>
  <si>
    <t>300</t>
  </si>
  <si>
    <t>732111318</t>
  </si>
  <si>
    <t>Trubková hrdla rozdělovačů a sběračů bez přírub DN 50</t>
  </si>
  <si>
    <t>-1855748318</t>
  </si>
  <si>
    <t>301</t>
  </si>
  <si>
    <t>732111328</t>
  </si>
  <si>
    <t>Trubková hrdla rozdělovačů a sběračů bez přírub DN 100</t>
  </si>
  <si>
    <t>-203347941</t>
  </si>
  <si>
    <t>302</t>
  </si>
  <si>
    <t>732113108</t>
  </si>
  <si>
    <t>Vyrovnávač dynamických tlaků DN 200 PN 6 hydraulický přírubový Q=20m3/hod, hrdla 4xDN100</t>
  </si>
  <si>
    <t>1324290037</t>
  </si>
  <si>
    <t>303</t>
  </si>
  <si>
    <t>732199100</t>
  </si>
  <si>
    <t>Montáž orientačních štítků</t>
  </si>
  <si>
    <t>1890538714</t>
  </si>
  <si>
    <t>304</t>
  </si>
  <si>
    <t>Orientační štítky+šipky na potrubí</t>
  </si>
  <si>
    <t>-1903092794</t>
  </si>
  <si>
    <t>305</t>
  </si>
  <si>
    <t>732429215</t>
  </si>
  <si>
    <t>Montáž čerpadla oběhového závitového DN 32</t>
  </si>
  <si>
    <t>-1022927442</t>
  </si>
  <si>
    <t>306</t>
  </si>
  <si>
    <t>Nízkoenergetické oběh.čerpadlo do potrubí závitové  DN32 H=6,0m   PN6, P=9-110W/230V,0,09-0,91A, řízení konstantní a proporcionální tlak, AutoAdapt,těleso čerpadla litina,oběžné kolo PES,4-pólový PM motor</t>
  </si>
  <si>
    <t>1306468693</t>
  </si>
  <si>
    <t>307</t>
  </si>
  <si>
    <t>998732101</t>
  </si>
  <si>
    <t>Přesun hmot tonážní pro strojovny v objektech v do 6 m</t>
  </si>
  <si>
    <t>871794336</t>
  </si>
  <si>
    <t>733</t>
  </si>
  <si>
    <t>Ústřední vytápění - rozvodné potrubí</t>
  </si>
  <si>
    <t>308</t>
  </si>
  <si>
    <t>733110803</t>
  </si>
  <si>
    <t>Demontáž potrubí ocelového závitového do DN 15</t>
  </si>
  <si>
    <t>-925013785</t>
  </si>
  <si>
    <t>309</t>
  </si>
  <si>
    <t>733110808</t>
  </si>
  <si>
    <t>Demontáž potrubí ocelového závitového do DN 50</t>
  </si>
  <si>
    <t>-970128195</t>
  </si>
  <si>
    <t>310</t>
  </si>
  <si>
    <t>733111127</t>
  </si>
  <si>
    <t>Potrubí ocelové závitové bezešvé běžné nízkotlaké nebo středotlaké DN 40</t>
  </si>
  <si>
    <t>1404698971</t>
  </si>
  <si>
    <t>311</t>
  </si>
  <si>
    <t>733111128</t>
  </si>
  <si>
    <t>Potrubí ocelové závitové bezešvé běžné nízkotlaké nebo středotlaké DN 50</t>
  </si>
  <si>
    <t>698560798</t>
  </si>
  <si>
    <t>312</t>
  </si>
  <si>
    <t>733120832.1</t>
  </si>
  <si>
    <t>Demontáž potrubí ocelového hladkého do D 133</t>
  </si>
  <si>
    <t>1548235670</t>
  </si>
  <si>
    <t>313</t>
  </si>
  <si>
    <t>733121165</t>
  </si>
  <si>
    <t>Potrubí ocelové hladké bezešvé nízkotlaké nebo středotlaké D 89x3,6</t>
  </si>
  <si>
    <t>-1079920182</t>
  </si>
  <si>
    <t>314</t>
  </si>
  <si>
    <t>733121168</t>
  </si>
  <si>
    <t>Potrubí ocelové hladké bezešvé nízkotlaké nebo středotlaké D 108x4,0</t>
  </si>
  <si>
    <t>14102547</t>
  </si>
  <si>
    <t>315</t>
  </si>
  <si>
    <t>733122205</t>
  </si>
  <si>
    <t>Trubka přesná z uhlíkové oceli vně galvanicky pozinkovaná s červeným proužkem včetně fitinek, PN 16 bar, tmax110°C spojování lisováním 28/1,5</t>
  </si>
  <si>
    <t>-837194907</t>
  </si>
  <si>
    <t>316</t>
  </si>
  <si>
    <t>733122206</t>
  </si>
  <si>
    <t>dtto 35/1,5</t>
  </si>
  <si>
    <t>1025102356</t>
  </si>
  <si>
    <t>317</t>
  </si>
  <si>
    <t>733122207</t>
  </si>
  <si>
    <t>dtto 42/1,5</t>
  </si>
  <si>
    <t>1257738071</t>
  </si>
  <si>
    <t>318</t>
  </si>
  <si>
    <t>733122208</t>
  </si>
  <si>
    <t>dtto 54/1,5</t>
  </si>
  <si>
    <t>2107913754</t>
  </si>
  <si>
    <t>319</t>
  </si>
  <si>
    <t>733140811</t>
  </si>
  <si>
    <t>Odřezání nádoby odvzdušňovací</t>
  </si>
  <si>
    <t>-900435615</t>
  </si>
  <si>
    <t>320</t>
  </si>
  <si>
    <t>733190107</t>
  </si>
  <si>
    <t>Zkouška těsnosti potrubí ocelové závitové do DN 40</t>
  </si>
  <si>
    <t>238570261</t>
  </si>
  <si>
    <t>321</t>
  </si>
  <si>
    <t>733190108</t>
  </si>
  <si>
    <t>Zkouška těsnosti potrubí ocelové závitové do DN 50</t>
  </si>
  <si>
    <t>854869936</t>
  </si>
  <si>
    <t>322</t>
  </si>
  <si>
    <t>733190225</t>
  </si>
  <si>
    <t>Zkouška těsnosti potrubí ocelové hladké přes D 60,3x2,9 do D 89x5,0</t>
  </si>
  <si>
    <t>-179776661</t>
  </si>
  <si>
    <t>323</t>
  </si>
  <si>
    <t>733190232</t>
  </si>
  <si>
    <t>Zkouška těsnosti potrubí ocelové hladké přes D 89x5,0 do D 133x5,0</t>
  </si>
  <si>
    <t>-1760181389</t>
  </si>
  <si>
    <t>324</t>
  </si>
  <si>
    <t>998733103</t>
  </si>
  <si>
    <t>Přesun hmot tonážní pro rozvody potrubí v objektech v do 24 m</t>
  </si>
  <si>
    <t>518948603</t>
  </si>
  <si>
    <t>734</t>
  </si>
  <si>
    <t>Ústřední vytápění - armatury</t>
  </si>
  <si>
    <t>325</t>
  </si>
  <si>
    <t>734100811</t>
  </si>
  <si>
    <t>Demontáž armatury přírubové se dvěma přírubami do DN 50</t>
  </si>
  <si>
    <t>1317827949</t>
  </si>
  <si>
    <t>326</t>
  </si>
  <si>
    <t>734100812</t>
  </si>
  <si>
    <t>Demontáž armatury přírubové se dvěma přírubami do DN 100</t>
  </si>
  <si>
    <t>1008963860</t>
  </si>
  <si>
    <t>327</t>
  </si>
  <si>
    <t>734109116</t>
  </si>
  <si>
    <t>Montáž armatury přírubové se dvěma přírubami PN 6 DN 80</t>
  </si>
  <si>
    <t>14164902</t>
  </si>
  <si>
    <t>328</t>
  </si>
  <si>
    <t>734109117</t>
  </si>
  <si>
    <t>Montáž armatury přírubové se dvěma přírubami PN 6 DN 100</t>
  </si>
  <si>
    <t>-218884521</t>
  </si>
  <si>
    <t>329</t>
  </si>
  <si>
    <t>42205100111</t>
  </si>
  <si>
    <t>Klapka uzavírací mezipřírubová  DN 100/0,6 ,tmax130°C, ruční ovládání pákou,materiál tvárná litina</t>
  </si>
  <si>
    <t>ks</t>
  </si>
  <si>
    <t>-1986270469</t>
  </si>
  <si>
    <t>330</t>
  </si>
  <si>
    <t>42206200111</t>
  </si>
  <si>
    <t>Filtr přírubový nerez.sítko, DN 100/0,6 tmax350°C,materiál litina s lamelovým grafitem, vnější nátěr modrý</t>
  </si>
  <si>
    <t>1883537121</t>
  </si>
  <si>
    <t>331</t>
  </si>
  <si>
    <t>734172219</t>
  </si>
  <si>
    <t>Mezikus přírubový bez protipřírub z ocelových trubek hladkých redukovaný DN 40/25</t>
  </si>
  <si>
    <t>939596861</t>
  </si>
  <si>
    <t>332</t>
  </si>
  <si>
    <t>734172222</t>
  </si>
  <si>
    <t>Mezikus přírubový bez protipřírub z ocelových trubek hladkých redukovaný DN 40/32</t>
  </si>
  <si>
    <t>-1608344843</t>
  </si>
  <si>
    <t>333</t>
  </si>
  <si>
    <t>734172224</t>
  </si>
  <si>
    <t>Mezikus přírubový bez protipřírub z ocelových trubek hladkých redukovaný DN 50/32</t>
  </si>
  <si>
    <t>2057160152</t>
  </si>
  <si>
    <t>334</t>
  </si>
  <si>
    <t>734172229</t>
  </si>
  <si>
    <t>Mezikus přírubový bez protipřírub z ocelových trubek hladkých redukovaný DN 100/80</t>
  </si>
  <si>
    <t>-843089699</t>
  </si>
  <si>
    <t>335</t>
  </si>
  <si>
    <t>734173218</t>
  </si>
  <si>
    <t>Spoj přírubový PN 6/I do 200°C DN 100</t>
  </si>
  <si>
    <t>-1609214092</t>
  </si>
  <si>
    <t>336</t>
  </si>
  <si>
    <t>734190814</t>
  </si>
  <si>
    <t>Rozpojení přírubového spoje do DN 50</t>
  </si>
  <si>
    <t>-622177798</t>
  </si>
  <si>
    <t>337</t>
  </si>
  <si>
    <t>734190818</t>
  </si>
  <si>
    <t>Rozpojení přírubového spoje do DN 100</t>
  </si>
  <si>
    <t>1849322419</t>
  </si>
  <si>
    <t>338</t>
  </si>
  <si>
    <t>734209115</t>
  </si>
  <si>
    <t>Montáž armatury závitové s dvěma závity G 1</t>
  </si>
  <si>
    <t>-1865397480</t>
  </si>
  <si>
    <t>339</t>
  </si>
  <si>
    <t>734209116</t>
  </si>
  <si>
    <t>Montáž armatury závitové s dvěma závity G 5/4</t>
  </si>
  <si>
    <t>1503908013</t>
  </si>
  <si>
    <t>340</t>
  </si>
  <si>
    <t>734209125</t>
  </si>
  <si>
    <t>Montáž armatury závitové s třemi závity G 1</t>
  </si>
  <si>
    <t>-1715950494</t>
  </si>
  <si>
    <t>341</t>
  </si>
  <si>
    <t>734209126</t>
  </si>
  <si>
    <t>Montáž armatury závitové s třemi závity G 5/4</t>
  </si>
  <si>
    <t>239471042</t>
  </si>
  <si>
    <t>342</t>
  </si>
  <si>
    <t>Třícestný směšovací ventil  tmax150°C, vnější závit, materiál bronz, servopohon 800N, 0-10V DC,4-20mA,24V DC,30 s, DN25/1,6, kvs=10m3/hod,delta p=10kPa, zdvih 20mm</t>
  </si>
  <si>
    <t>216663798</t>
  </si>
  <si>
    <t>343</t>
  </si>
  <si>
    <t>dtto                                      DN32/1,6, kvs=16m3/hod,delta p=10 kPa, zdvih 20mm</t>
  </si>
  <si>
    <t>1890875174</t>
  </si>
  <si>
    <t>344</t>
  </si>
  <si>
    <t>Ultrazvukový měřič tepla závitové provedení včetně baterie ( 6 let doba provozu ),PN 16, Qp=6,3m3/hod, G 1 1/4", L=260mm</t>
  </si>
  <si>
    <t>1943581691</t>
  </si>
  <si>
    <t>345</t>
  </si>
  <si>
    <t>Sada teplotních čidel Pt 500 27,5mm, M10x1 kabel 1,5m</t>
  </si>
  <si>
    <t>1831855274</t>
  </si>
  <si>
    <t>346</t>
  </si>
  <si>
    <t>08</t>
  </si>
  <si>
    <t>Ruční vyvažovací ventil, vnitřní závit, přednastavení otáčky 0,5 až 4,0, měření tlaku a průtoku, uzavírání, vypouštění, materiál AMETAL,tmax120°C, DN25/1,6 Kvs=9,8, stavební délka 110mm</t>
  </si>
  <si>
    <t>1276727792</t>
  </si>
  <si>
    <t>347</t>
  </si>
  <si>
    <t>09</t>
  </si>
  <si>
    <t>dtto                                         DN32/1,6  Kvs=18,3m, stavební délka 124mm</t>
  </si>
  <si>
    <t>1033268768</t>
  </si>
  <si>
    <t>348</t>
  </si>
  <si>
    <t>734211120</t>
  </si>
  <si>
    <t>Ventil závitový odvzdušňovací G 1/2 PN 14 do 120°C automatický</t>
  </si>
  <si>
    <t>1202759828</t>
  </si>
  <si>
    <t>349</t>
  </si>
  <si>
    <t>734242416</t>
  </si>
  <si>
    <t>Ventil závitový zpětný přímý G 6/4 PN 16 do 110°C</t>
  </si>
  <si>
    <t>-1552797288</t>
  </si>
  <si>
    <t>350</t>
  </si>
  <si>
    <t>734242417</t>
  </si>
  <si>
    <t>Ventil závitový zpětný přímý G 2 PN 16 do 110°C</t>
  </si>
  <si>
    <t>371006884</t>
  </si>
  <si>
    <t>351</t>
  </si>
  <si>
    <t>734291123</t>
  </si>
  <si>
    <t>Kohout plnící a vypouštěcí G 1/2 PN 10 do 110°C závitový</t>
  </si>
  <si>
    <t>421325153</t>
  </si>
  <si>
    <t>352</t>
  </si>
  <si>
    <t>734291246</t>
  </si>
  <si>
    <t>Filtr závitový přímý G 1 1/2 PN 16 do 130°C s vnitřními závity</t>
  </si>
  <si>
    <t>1958919260</t>
  </si>
  <si>
    <t>353</t>
  </si>
  <si>
    <t>734291247</t>
  </si>
  <si>
    <t>Filtr závitový přímý G 2 PN 16 do 130°C s vnitřními závity</t>
  </si>
  <si>
    <t>1287557515</t>
  </si>
  <si>
    <t>354</t>
  </si>
  <si>
    <t>734292717</t>
  </si>
  <si>
    <t>Kohout kulový přímý G 1 1/2 PN 42 do 185°C vnitřní závit</t>
  </si>
  <si>
    <t>1468658773</t>
  </si>
  <si>
    <t>355</t>
  </si>
  <si>
    <t>734292718</t>
  </si>
  <si>
    <t>Kohout kulový přímý G 2 PN 42 do 185°C vnitřní závit</t>
  </si>
  <si>
    <t>1693717907</t>
  </si>
  <si>
    <t>356</t>
  </si>
  <si>
    <t>734410811</t>
  </si>
  <si>
    <t>Demontáž teploměru přímého nebo rohového s ochranným pouzdrem</t>
  </si>
  <si>
    <t>-1452657495</t>
  </si>
  <si>
    <t>357</t>
  </si>
  <si>
    <t>734419111</t>
  </si>
  <si>
    <t xml:space="preserve">Montáž teploměrů </t>
  </si>
  <si>
    <t>662722993</t>
  </si>
  <si>
    <t>358</t>
  </si>
  <si>
    <t>55130000 201</t>
  </si>
  <si>
    <t>Teploměr kruhový TR 0-120°C    D=100</t>
  </si>
  <si>
    <t>1933853844</t>
  </si>
  <si>
    <t>359</t>
  </si>
  <si>
    <t>55130002001</t>
  </si>
  <si>
    <t>Teploměrná jímka L=65 mm</t>
  </si>
  <si>
    <t>403081435</t>
  </si>
  <si>
    <t>360</t>
  </si>
  <si>
    <t>734420811</t>
  </si>
  <si>
    <t>Demontáž tlakoměru se spodním připojením</t>
  </si>
  <si>
    <t>-792898150</t>
  </si>
  <si>
    <t>361</t>
  </si>
  <si>
    <t>734421102</t>
  </si>
  <si>
    <t>Tlakoměr s pevným stonkem a zpětnou klapkou tlak 0-600 kPa  průměr 63 mm spodní připojení</t>
  </si>
  <si>
    <t>492383404</t>
  </si>
  <si>
    <t>362</t>
  </si>
  <si>
    <t>734494121</t>
  </si>
  <si>
    <t>Návarek s metrickým závitem M 20x1,5 délky do 220 mm</t>
  </si>
  <si>
    <t>927098109</t>
  </si>
  <si>
    <t>363</t>
  </si>
  <si>
    <t>734499211</t>
  </si>
  <si>
    <t>Montáž návarku M 10x1</t>
  </si>
  <si>
    <t>1652214926</t>
  </si>
  <si>
    <t>364</t>
  </si>
  <si>
    <t>734499212</t>
  </si>
  <si>
    <t>Montáž návarku M 20x2</t>
  </si>
  <si>
    <t>1785688639</t>
  </si>
  <si>
    <t>365</t>
  </si>
  <si>
    <t>010</t>
  </si>
  <si>
    <t>Plastová trubka  20x2,0 ( 500 m)  z vysocezesítěného polyetylenu PE-Xa, ochranná vrstva proti difuzi kyslíku, barva červená, PN 6 bar, tmax 90°C</t>
  </si>
  <si>
    <t>-1208672884</t>
  </si>
  <si>
    <t>366</t>
  </si>
  <si>
    <t>011</t>
  </si>
  <si>
    <t>Nerezový průmyslový rozdělovač obsahuje:2trubky rozdělovače a sběrače,každá trubka rozdělovače obsahuje 1 vnější závit  G 1 1/4" a 1 záslepku 1 1/4", odvz.a plnící ventil, 2 upev.držáky, na přívodu průtokoměry,na zpátečce ventil.vložka DN 32 s pěti okruhy</t>
  </si>
  <si>
    <t>662789532</t>
  </si>
  <si>
    <t>367</t>
  </si>
  <si>
    <t>012</t>
  </si>
  <si>
    <t>dtto Rozdělovač DN32 s devíti okruhy</t>
  </si>
  <si>
    <t>-1893065884</t>
  </si>
  <si>
    <t>368</t>
  </si>
  <si>
    <t>013</t>
  </si>
  <si>
    <t>dtto Rozdělovač DN 32 s deseti okruhy</t>
  </si>
  <si>
    <t>979843714</t>
  </si>
  <si>
    <t>369</t>
  </si>
  <si>
    <t>014</t>
  </si>
  <si>
    <t>Průmyslová skříň rozdělovače bez zadní stěny materiál pozink.plech rozměry 950x180x730mm</t>
  </si>
  <si>
    <t>1831294568</t>
  </si>
  <si>
    <t>370</t>
  </si>
  <si>
    <t>015</t>
  </si>
  <si>
    <t>dtto rozměry 1300x180x730mm</t>
  </si>
  <si>
    <t>1369449870</t>
  </si>
  <si>
    <t>371</t>
  </si>
  <si>
    <t>016</t>
  </si>
  <si>
    <t xml:space="preserve">Připojovací šroubení 20x2,0-G3/4"     </t>
  </si>
  <si>
    <t>-760020111</t>
  </si>
  <si>
    <t>372</t>
  </si>
  <si>
    <t>017</t>
  </si>
  <si>
    <t>Vodící lišta pro upevnění trubek 20x2,0  16/17/20 s háčky    materiál PP</t>
  </si>
  <si>
    <t>582374562</t>
  </si>
  <si>
    <t>373</t>
  </si>
  <si>
    <t>018</t>
  </si>
  <si>
    <t xml:space="preserve">Příchytka pro upevnění vodící lišty do izolace materiál PP    </t>
  </si>
  <si>
    <t>822988043</t>
  </si>
  <si>
    <t>374</t>
  </si>
  <si>
    <t>019</t>
  </si>
  <si>
    <t xml:space="preserve">Kulový kohout-set pro průmyslový rozdělovač 1 1/4"   </t>
  </si>
  <si>
    <t>505439341</t>
  </si>
  <si>
    <t>375</t>
  </si>
  <si>
    <t>020</t>
  </si>
  <si>
    <t xml:space="preserve">Vodící oblouk 90°-20  pro vedení trubek   materiál pozink.plech </t>
  </si>
  <si>
    <t>1604783679</t>
  </si>
  <si>
    <t>376</t>
  </si>
  <si>
    <t>021</t>
  </si>
  <si>
    <t>Násuvná objímka 20x2,0  materiál pozink.mosaz</t>
  </si>
  <si>
    <t>1542913559</t>
  </si>
  <si>
    <t>377</t>
  </si>
  <si>
    <t>022</t>
  </si>
  <si>
    <t>Spojka 20x2,0 pro spojení trubek   materiál pozink.mosaz</t>
  </si>
  <si>
    <t>-219657675</t>
  </si>
  <si>
    <t>378</t>
  </si>
  <si>
    <t>023</t>
  </si>
  <si>
    <t>Montáž položek 09 až 022</t>
  </si>
  <si>
    <t>hod</t>
  </si>
  <si>
    <t>-1559358729</t>
  </si>
  <si>
    <t>379</t>
  </si>
  <si>
    <t>998734103</t>
  </si>
  <si>
    <t>Přesun hmot tonážní pro armatury v objektech v do 24 m</t>
  </si>
  <si>
    <t>671692147</t>
  </si>
  <si>
    <t>767</t>
  </si>
  <si>
    <t>Konstrukce zámečnické</t>
  </si>
  <si>
    <t>380</t>
  </si>
  <si>
    <t>767995111</t>
  </si>
  <si>
    <t>Montáž atypických zámečnických konstrukcí hmotnosti do 5 kg</t>
  </si>
  <si>
    <t>-1317908669</t>
  </si>
  <si>
    <t>381</t>
  </si>
  <si>
    <t>024</t>
  </si>
  <si>
    <t>Materiál montážní na závěsy a podpěry</t>
  </si>
  <si>
    <t>1983129226</t>
  </si>
  <si>
    <t>382</t>
  </si>
  <si>
    <t>998767103</t>
  </si>
  <si>
    <t>Přesun hmot tonážní pro zámečnické konstrukce v objektech v do 24 m</t>
  </si>
  <si>
    <t>-210445134</t>
  </si>
  <si>
    <t>783</t>
  </si>
  <si>
    <t>Dokončovací práce - nátěry</t>
  </si>
  <si>
    <t>383</t>
  </si>
  <si>
    <t>783314101</t>
  </si>
  <si>
    <t>Základní jednonásobný syntetický nátěr zámečnických konstrukcí</t>
  </si>
  <si>
    <t>-309944799</t>
  </si>
  <si>
    <t>384</t>
  </si>
  <si>
    <t>783317101</t>
  </si>
  <si>
    <t>Krycí jednonásobný syntetický standardní nátěr zámečnických konstrukcí</t>
  </si>
  <si>
    <t>-2078785078</t>
  </si>
  <si>
    <t>385</t>
  </si>
  <si>
    <t>783617601</t>
  </si>
  <si>
    <t>Krycí jednonásobný syntetický nátěr potrubí DN do 50 mm</t>
  </si>
  <si>
    <t>-1435443003</t>
  </si>
  <si>
    <t>386</t>
  </si>
  <si>
    <t>783617621</t>
  </si>
  <si>
    <t>Krycí jednonásobný syntetický nátěr potrubí DN do 100 mm</t>
  </si>
  <si>
    <t>1727264248</t>
  </si>
  <si>
    <t>HZS</t>
  </si>
  <si>
    <t>Hodinové zúčtovací sazby</t>
  </si>
  <si>
    <t>387</t>
  </si>
  <si>
    <t>025</t>
  </si>
  <si>
    <t>Propláchnutí topného systému</t>
  </si>
  <si>
    <t>512</t>
  </si>
  <si>
    <t>-440026249</t>
  </si>
  <si>
    <t>388</t>
  </si>
  <si>
    <t>026</t>
  </si>
  <si>
    <t>Provedení tlakové zkoušky topného systému</t>
  </si>
  <si>
    <t>1621675663</t>
  </si>
  <si>
    <t>389</t>
  </si>
  <si>
    <t>027</t>
  </si>
  <si>
    <t>Napuštění topného systému upravenou vodou</t>
  </si>
  <si>
    <t>-2126373876</t>
  </si>
  <si>
    <t>390</t>
  </si>
  <si>
    <t>028</t>
  </si>
  <si>
    <t>Topná zkouška</t>
  </si>
  <si>
    <t>874952102</t>
  </si>
  <si>
    <t>391</t>
  </si>
  <si>
    <t>029</t>
  </si>
  <si>
    <t>Spolupráce s profesí M+R</t>
  </si>
  <si>
    <t>1554909003</t>
  </si>
  <si>
    <t>392</t>
  </si>
  <si>
    <t>030</t>
  </si>
  <si>
    <t>Spolupráce s profesí stavební</t>
  </si>
  <si>
    <t>-2013946364</t>
  </si>
  <si>
    <t>393</t>
  </si>
  <si>
    <t>031</t>
  </si>
  <si>
    <t>Nepředvídatelné práce při demontáži stávajícího zařízení ÚT</t>
  </si>
  <si>
    <t>73303487</t>
  </si>
  <si>
    <t>762</t>
  </si>
  <si>
    <t>Konstrukce tesařské</t>
  </si>
  <si>
    <t>394</t>
  </si>
  <si>
    <t>762083121</t>
  </si>
  <si>
    <t>Práce společné pro tesařské konstrukce  impregnace řeziva máčením proti dřevokaznému hmyzu, houbám a plísním, třída ohrožení 1 a 2 (dřevo v interiéru)</t>
  </si>
  <si>
    <t>527479626</t>
  </si>
  <si>
    <t>16,089+9,95</t>
  </si>
  <si>
    <t>395</t>
  </si>
  <si>
    <t>762332131</t>
  </si>
  <si>
    <t>Montáž vázaných konstrukcí krovů  střech pultových, sedlových, valbových, stanových čtvercového nebo obdélníkového půdorysu, z řeziva hraněného průřezové plochy do 120 cm2</t>
  </si>
  <si>
    <t>658085185</t>
  </si>
  <si>
    <t>krokve 80/100</t>
  </si>
  <si>
    <t>9,6*33*2</t>
  </si>
  <si>
    <t>podložka 80/140/25</t>
  </si>
  <si>
    <t>0,14*33*8</t>
  </si>
  <si>
    <t>396</t>
  </si>
  <si>
    <t>762332132</t>
  </si>
  <si>
    <t>Montáž vázaných konstrukcí krovů  střech pultových, sedlových, valbových, stanových čtvercového nebo obdélníkového půdorysu, z řeziva hraněného průřezové plochy přes 120 do 224 cm2</t>
  </si>
  <si>
    <t>-1150528438</t>
  </si>
  <si>
    <t>S1+S2</t>
  </si>
  <si>
    <t>trámy 140/140</t>
  </si>
  <si>
    <t>30,66*8</t>
  </si>
  <si>
    <t>S4 140/160</t>
  </si>
  <si>
    <t>0,35*16</t>
  </si>
  <si>
    <t>397</t>
  </si>
  <si>
    <t>60511166</t>
  </si>
  <si>
    <t>řezivo jehličnaté hranol dl 4 - 6 m jakost I.</t>
  </si>
  <si>
    <t>1213366727</t>
  </si>
  <si>
    <t>9,6*33*2*0,08*0,1</t>
  </si>
  <si>
    <t>0,14*0,08*0,025*33*8</t>
  </si>
  <si>
    <t>30,66*8*0,14*0,14</t>
  </si>
  <si>
    <t>trámy 140/160</t>
  </si>
  <si>
    <t>0,5</t>
  </si>
  <si>
    <t>10,45*1,08 'Přepočtené koeficientem množství</t>
  </si>
  <si>
    <t>398</t>
  </si>
  <si>
    <t>762341033</t>
  </si>
  <si>
    <t>Bednění a laťování bednění střech rovných sklonu do 60° s vyřezáním otvorů z dřevoštěpkových desek OSB šroubovaných na rošt na sraz, tloušťky desky 15 mm</t>
  </si>
  <si>
    <t>630983370</t>
  </si>
  <si>
    <t>399</t>
  </si>
  <si>
    <t>762341210</t>
  </si>
  <si>
    <t>Bednění a laťování montáž bednění střech rovných a šikmých sklonu do 60° s vyřezáním otvorů z prken hrubých na sraz tl. do 32 mm</t>
  </si>
  <si>
    <t>1175691537</t>
  </si>
  <si>
    <t>400</t>
  </si>
  <si>
    <t>60515121</t>
  </si>
  <si>
    <t>řezivo jehličnaté boční prkno jakost I.-II. 4-6cm</t>
  </si>
  <si>
    <t>133347307</t>
  </si>
  <si>
    <t>646,863*0,025</t>
  </si>
  <si>
    <t>16,172*1,08 'Přepočtené koeficientem množství</t>
  </si>
  <si>
    <t>401</t>
  </si>
  <si>
    <t>762420011</t>
  </si>
  <si>
    <t>Obložení stropů nebo střešních podhledů z cementotřískových desek šroubovaných na sraz, tloušťky desky 12 mm</t>
  </si>
  <si>
    <t>1584452678</t>
  </si>
  <si>
    <t>podhled O1 2x</t>
  </si>
  <si>
    <t>2*2,8*31,86</t>
  </si>
  <si>
    <t>O3 2x</t>
  </si>
  <si>
    <t>2*1,8*31,86</t>
  </si>
  <si>
    <t>402</t>
  </si>
  <si>
    <t>762430011</t>
  </si>
  <si>
    <t>Obložení stěn z cementotřískových desek šroubovaných na sraz, tloušťky desky 10 mm</t>
  </si>
  <si>
    <t>151423899</t>
  </si>
  <si>
    <t>O2 2x</t>
  </si>
  <si>
    <t>1,7*31,86*2</t>
  </si>
  <si>
    <t>403</t>
  </si>
  <si>
    <t>762495000</t>
  </si>
  <si>
    <t>Spojovací prostředky olištování spár, obložení stropů, střešních podhledů a stěn  hřebíky, vruty</t>
  </si>
  <si>
    <t>1811769002</t>
  </si>
  <si>
    <t>178,416+108,324+114,696</t>
  </si>
  <si>
    <t>404</t>
  </si>
  <si>
    <t>767995114</t>
  </si>
  <si>
    <t>Montáž ostatních atypických zámečnických konstrukcí  hmotnosti přes 20 do 50 kg</t>
  </si>
  <si>
    <t>1601207795</t>
  </si>
  <si>
    <t>O1 rošt pro zadeklování - jäkl 60x80x3 mm</t>
  </si>
  <si>
    <t>1100</t>
  </si>
  <si>
    <t>O2 rošt pro zadeklování - jäkl 60x80x3 mm</t>
  </si>
  <si>
    <t>O3  rošt pro zadeklování - jäkl 60x80x3 mm</t>
  </si>
  <si>
    <t>600</t>
  </si>
  <si>
    <t>405</t>
  </si>
  <si>
    <t>14550180</t>
  </si>
  <si>
    <t>profil ocelový obdélníkový svařovaný 80x60x3mm</t>
  </si>
  <si>
    <t>-1943244542</t>
  </si>
  <si>
    <t>pro rošt na Cetris desky vč. pom.materiálu</t>
  </si>
  <si>
    <t>2000/1000</t>
  </si>
  <si>
    <t>406</t>
  </si>
  <si>
    <t>998762103</t>
  </si>
  <si>
    <t>Přesun hmot pro konstrukce tesařské  stanovený z hmotnosti přesunovaného materiálu vodorovná dopravní vzdálenost do 50 m v objektech výšky přes 12 do 24 m</t>
  </si>
  <si>
    <t>-1142467473</t>
  </si>
  <si>
    <t>763</t>
  </si>
  <si>
    <t>Konstrukce suché výstavby</t>
  </si>
  <si>
    <t>407</t>
  </si>
  <si>
    <t>763131515</t>
  </si>
  <si>
    <t>Podhled ze sádrokartonových desek  jednovrstvá zavěšená spodní konstrukce z ocelových profilů CD, UD jednoduše opláštěná deskou standardní A, tl. 15 mm, TI tl. 100 mm</t>
  </si>
  <si>
    <t>1628578676</t>
  </si>
  <si>
    <t>v krčku</t>
  </si>
  <si>
    <t>0,64*2,0*2</t>
  </si>
  <si>
    <t>408</t>
  </si>
  <si>
    <t>763131712</t>
  </si>
  <si>
    <t>Podhled ze sádrokartonových desek  ostatní práce a konstrukce na podhledech ze sádrokartonových desek napojení na jiný druh podhledu</t>
  </si>
  <si>
    <t>1630865110</t>
  </si>
  <si>
    <t>2*2,0*2</t>
  </si>
  <si>
    <t>409</t>
  </si>
  <si>
    <t>763131713</t>
  </si>
  <si>
    <t>Podhled ze sádrokartonových desek ostatní práce a konstrukce na podhledech ze sádrokartonových desek napojení na obvodové konstrukce profilem</t>
  </si>
  <si>
    <t>-67616660</t>
  </si>
  <si>
    <t>0,64*2*2</t>
  </si>
  <si>
    <t>410</t>
  </si>
  <si>
    <t>763131714</t>
  </si>
  <si>
    <t>Podhled ze sádrokartonových desek ostatní práce a konstrukce na podhledech ze sádrokartonových desek základní penetrační nátěr</t>
  </si>
  <si>
    <t>1536543751</t>
  </si>
  <si>
    <t>411</t>
  </si>
  <si>
    <t>763131751</t>
  </si>
  <si>
    <t>Podhled ze sádrokartonových desek  ostatní práce a konstrukce na podhledech ze sádrokartonových desek montáž parotěsné zábrany</t>
  </si>
  <si>
    <t>968425268</t>
  </si>
  <si>
    <t>412</t>
  </si>
  <si>
    <t>28329210</t>
  </si>
  <si>
    <t>folie podstřešní parotěsná PE role 1,5 x 50 m</t>
  </si>
  <si>
    <t>-1352844907</t>
  </si>
  <si>
    <t>2,56*1,1 'Přepočtené koeficientem množství</t>
  </si>
  <si>
    <t>413</t>
  </si>
  <si>
    <t>763131752</t>
  </si>
  <si>
    <t>Podhled ze sádrokartonových desek  ostatní práce a konstrukce na podhledech ze sádrokartonových desek montáž jedné vrstvy tepelné izolace</t>
  </si>
  <si>
    <t>-1851811186</t>
  </si>
  <si>
    <t>414</t>
  </si>
  <si>
    <t>63166767</t>
  </si>
  <si>
    <t>pás tepelně izolační krokvový λ=0,037 tl 140mm</t>
  </si>
  <si>
    <t>1900088940</t>
  </si>
  <si>
    <t>2,56*1,02 'Přepočtené koeficientem množství</t>
  </si>
  <si>
    <t>415</t>
  </si>
  <si>
    <t>763131761</t>
  </si>
  <si>
    <t>Podhled ze sádrokartonových desek  Příplatek k cenám za plochu do 3 m2 jednotlivě</t>
  </si>
  <si>
    <t>345913169</t>
  </si>
  <si>
    <t>416</t>
  </si>
  <si>
    <t>998763102</t>
  </si>
  <si>
    <t>Přesun hmot pro dřevostavby  stanovený z hmotnosti přesunovaného materiálu vodorovná dopravní vzdálenost do 50 m v objektech výšky přes 12 do 24 m</t>
  </si>
  <si>
    <t>748158405</t>
  </si>
  <si>
    <t>764</t>
  </si>
  <si>
    <t>Konstrukce klempířské</t>
  </si>
  <si>
    <t>417</t>
  </si>
  <si>
    <t>764001911</t>
  </si>
  <si>
    <t>Napojení na stávající klempířské konstrukce délky spoje přes 0,5 m</t>
  </si>
  <si>
    <t>-346700515</t>
  </si>
  <si>
    <t>418</t>
  </si>
  <si>
    <t>13824111</t>
  </si>
  <si>
    <t>plech Pz 275g/m2 tl 0,55mm svitek š 1000mm</t>
  </si>
  <si>
    <t>1050766050</t>
  </si>
  <si>
    <t>0,275*14,4*1,05/1000</t>
  </si>
  <si>
    <t>419</t>
  </si>
  <si>
    <t>764111411</t>
  </si>
  <si>
    <t>Krytina ze svitků nebo tabulí z pozinkovaného plechu s úpravou u okapů, prostupů a výčnělků střechy rovné drážkováním ze svitků rš 670 mm, sklon střechy do 30°</t>
  </si>
  <si>
    <t>240059037</t>
  </si>
  <si>
    <t>420</t>
  </si>
  <si>
    <t>764111491</t>
  </si>
  <si>
    <t>Krytina ze svitků nebo tabulí z pozinkovaného plechu s úpravou u okapů, prostupů a výčnělků Příplatek k cenám za těsnění drážek ve sklonu do 10°</t>
  </si>
  <si>
    <t>1828228628</t>
  </si>
  <si>
    <t>421</t>
  </si>
  <si>
    <t>764212634</t>
  </si>
  <si>
    <t>Oplechování střešních prvků z pozinkovaného plechu s povrchovou úpravou štítu závětrnou lištou rš 330 mm</t>
  </si>
  <si>
    <t>-1206756729</t>
  </si>
  <si>
    <t>PSV ozn. 22 (plechová střešní krytina - tělocvična)</t>
  </si>
  <si>
    <t>(fóliová střešní krytina - spoj.krček)</t>
  </si>
  <si>
    <t>422</t>
  </si>
  <si>
    <t>764212663</t>
  </si>
  <si>
    <t>Oplechování střešních prvků z pozinkovaného plechu s povrchovou úpravou okapu okapovým plechem střechy rovné rš 250 mm</t>
  </si>
  <si>
    <t>1478827616</t>
  </si>
  <si>
    <t>PSV ozn. 28 - ukončení přesahu horní části objektu okapnicí</t>
  </si>
  <si>
    <t>75,0</t>
  </si>
  <si>
    <t>423</t>
  </si>
  <si>
    <t>764212664</t>
  </si>
  <si>
    <t>Oplechování střešních prvků z pozinkovaného plechu s povrchovou úpravou okapu okapovým plechem střechy rovné rš 330 mm</t>
  </si>
  <si>
    <t>517647749</t>
  </si>
  <si>
    <t>PSV ozn. 23 - okapnice plechová střešní krytina - tělocvična</t>
  </si>
  <si>
    <t>95,0</t>
  </si>
  <si>
    <t>424</t>
  </si>
  <si>
    <t>2119955218</t>
  </si>
  <si>
    <t>PSV ozn. 24 2díly 2*r.š. 330</t>
  </si>
  <si>
    <t>fóliová střešní krytina-spoj.krček napojena na stáv.střešní plášť budovy</t>
  </si>
  <si>
    <t>15,0*2</t>
  </si>
  <si>
    <t>425</t>
  </si>
  <si>
    <t>764216604</t>
  </si>
  <si>
    <t>Oplechování parapetů z pozinkovaného plechu s povrchovou úpravou rovných mechanicky kotvené, bez rohů rš 330 mm</t>
  </si>
  <si>
    <t>-1843681680</t>
  </si>
  <si>
    <t>PSV ozn. 19</t>
  </si>
  <si>
    <t>426</t>
  </si>
  <si>
    <t>764216605</t>
  </si>
  <si>
    <t>Oplechování parapetů z pozinkovaného plechu s povrchovou úpravou rovných mechanicky kotvené, bez rohů rš 400 mm</t>
  </si>
  <si>
    <t>1198397102</t>
  </si>
  <si>
    <t>PSV ozn. 20</t>
  </si>
  <si>
    <t>427</t>
  </si>
  <si>
    <t>764311604</t>
  </si>
  <si>
    <t>Lemování zdí z pozinkovaného plechu s povrchovou úpravou boční nebo horní rovné, soklu rš 330 mm</t>
  </si>
  <si>
    <t>-738465029</t>
  </si>
  <si>
    <t>PSV ozn. 26 - oplechování soklu</t>
  </si>
  <si>
    <t>428</t>
  </si>
  <si>
    <t>764311605</t>
  </si>
  <si>
    <t>Lemování zdí z pozinkovaného plechu s povrchovou úpravou boční nebo horní rovné, soklu rš 400 mm</t>
  </si>
  <si>
    <t>1945142770</t>
  </si>
  <si>
    <t>PSV ozn. 27 - oplechování soklu</t>
  </si>
  <si>
    <t>70,0</t>
  </si>
  <si>
    <t>429</t>
  </si>
  <si>
    <t>764311614</t>
  </si>
  <si>
    <t>Lemování zdí z pozinkovaného plechu s povrchovou úpravou boční nebo horní rovné, střech s krytinou skládanou mimo prejzovou rš 330 mm</t>
  </si>
  <si>
    <t>729906197</t>
  </si>
  <si>
    <t>PSV ozn.25</t>
  </si>
  <si>
    <t>přechod svislé zdi s foliovou krytinou spoj.krčku</t>
  </si>
  <si>
    <t>15,0</t>
  </si>
  <si>
    <t>430</t>
  </si>
  <si>
    <t>764315623</t>
  </si>
  <si>
    <t>Lemování trub, konzol, držáků a ostatních kusových prvků z pozinkovaného plechu s povrchovou úpravou střech s krytinou skládanou mimo prejzovou nebo z plechu, průměr přes 100 do 150 mm</t>
  </si>
  <si>
    <t>-876753645</t>
  </si>
  <si>
    <t>PSV ozn. 29</t>
  </si>
  <si>
    <t>431</t>
  </si>
  <si>
    <t>764316643</t>
  </si>
  <si>
    <t>Lemování ventilačních nástavců z pozinkovaného plechu s povrchovou úpravou výšky do 1000 mm, se stříškou střech s krytinou skládanou z taškových tabulí, průměru 110 mm</t>
  </si>
  <si>
    <t>413392762</t>
  </si>
  <si>
    <t>Psv ozn. 29</t>
  </si>
  <si>
    <t>432</t>
  </si>
  <si>
    <t>998764103</t>
  </si>
  <si>
    <t>Přesun hmot pro konstrukce klempířské stanovený z hmotnosti přesunovaného materiálu vodorovná dopravní vzdálenost do 50 m v objektech výšky přes 12 do 24 m</t>
  </si>
  <si>
    <t>-750286742</t>
  </si>
  <si>
    <t>766</t>
  </si>
  <si>
    <t>Konstrukce truhlářské</t>
  </si>
  <si>
    <t>433</t>
  </si>
  <si>
    <t>766416233</t>
  </si>
  <si>
    <t>Montáž obložení stěn  plochy přes 5 m2 panely obkladovými dýhovanými, plochy přes 1,50 m2
popis viz. PSV ozn. 38</t>
  </si>
  <si>
    <t>879841890</t>
  </si>
  <si>
    <t>1,7*330,0</t>
  </si>
  <si>
    <t>434</t>
  </si>
  <si>
    <t>60621120</t>
  </si>
  <si>
    <t>překližka truhlářská BK 125 x 250 cm, jakost B/C tl 10 mm</t>
  </si>
  <si>
    <t>2102238264</t>
  </si>
  <si>
    <t>561*1,05 'Přepočtené koeficientem množství</t>
  </si>
  <si>
    <t>435</t>
  </si>
  <si>
    <t>766417211</t>
  </si>
  <si>
    <t>Montáž obložení stěn  rošt podkladový</t>
  </si>
  <si>
    <t>-758646183</t>
  </si>
  <si>
    <t>436</t>
  </si>
  <si>
    <t>60514114</t>
  </si>
  <si>
    <t>řezivo jehličnaté latě střešní impregnované dl 4 m</t>
  </si>
  <si>
    <t>-1857529789</t>
  </si>
  <si>
    <t>561*3*0,05*0,03</t>
  </si>
  <si>
    <t>2,525*1,08 'Přepočtené koeficientem množství</t>
  </si>
  <si>
    <t>437</t>
  </si>
  <si>
    <t>766694114</t>
  </si>
  <si>
    <t>Montáž ostatních truhlářských konstrukcí  parapetních desek dřevěných nebo plastových šířky do 300 mm, délky přes 2600 mm</t>
  </si>
  <si>
    <t>-1250670342</t>
  </si>
  <si>
    <t>2+2+2+4+9+2+1</t>
  </si>
  <si>
    <t>438</t>
  </si>
  <si>
    <t>61144400</t>
  </si>
  <si>
    <t>parapet plastový vnitřní - komůrkový 18 x 2 x 100 cm</t>
  </si>
  <si>
    <t>1854495099</t>
  </si>
  <si>
    <t>2*9,34+2*9,3+2*9,34+4*1,46+9*1,46+2*1,5</t>
  </si>
  <si>
    <t>1*1,46</t>
  </si>
  <si>
    <t>439</t>
  </si>
  <si>
    <t>611444150</t>
  </si>
  <si>
    <t>koncovka k parapetu plastovému vnitřnímu 1 pár</t>
  </si>
  <si>
    <t>-266045779</t>
  </si>
  <si>
    <t>440</t>
  </si>
  <si>
    <t>998766103</t>
  </si>
  <si>
    <t>Přesun hmot pro konstrukce truhlářské stanovený z hmotnosti přesunovaného materiálu vodorovná dopravní vzdálenost do 50 m v objektech výšky přes 12 do 24 m</t>
  </si>
  <si>
    <t>1892922083</t>
  </si>
  <si>
    <t>441</t>
  </si>
  <si>
    <t>767161111</t>
  </si>
  <si>
    <t>Montáž zábradlí rovného  z trubek nebo tenkostěnných profilů do zdiva, hmotnosti 1 m zábradlí do 20 kg</t>
  </si>
  <si>
    <t>-647371083</t>
  </si>
  <si>
    <t>zábradlí opěrné stěny</t>
  </si>
  <si>
    <t>8,082+3,124+25,823+4,02+4,251</t>
  </si>
  <si>
    <t>442</t>
  </si>
  <si>
    <t>14550256</t>
  </si>
  <si>
    <t>profil ocelový čtvercový svařovaný 60x60x4mm</t>
  </si>
  <si>
    <t>-1256270213</t>
  </si>
  <si>
    <t>zábradlí opěrné stěny - sloupky</t>
  </si>
  <si>
    <t>(195,53+48,34+24,21)/1000</t>
  </si>
  <si>
    <t>0,268*1,08 'Přepočtené koeficientem množství</t>
  </si>
  <si>
    <t>443</t>
  </si>
  <si>
    <t>-55798033</t>
  </si>
  <si>
    <t>zábradlí opěrné stěny-kotevní plech</t>
  </si>
  <si>
    <t>40,8/1000</t>
  </si>
  <si>
    <t>0,041*1,08 'Přepočtené koeficientem množství</t>
  </si>
  <si>
    <t>444</t>
  </si>
  <si>
    <t>14550238</t>
  </si>
  <si>
    <t>profil ocelový čtvercový svařovaný 40x40x4mm</t>
  </si>
  <si>
    <t>-737172851</t>
  </si>
  <si>
    <t>zábradlí opěrné zdi</t>
  </si>
  <si>
    <t>685,9/1000</t>
  </si>
  <si>
    <t>0,686*1,08 'Přepočtené koeficientem množství</t>
  </si>
  <si>
    <t>445</t>
  </si>
  <si>
    <t>19420850</t>
  </si>
  <si>
    <t>plech Al hladký polotvrdý tl 1,80mm tabule</t>
  </si>
  <si>
    <t>-722732460</t>
  </si>
  <si>
    <t>výplň zábradlí</t>
  </si>
  <si>
    <t>207,35/1000</t>
  </si>
  <si>
    <t>0,207*1,08 'Přepočtené koeficientem množství</t>
  </si>
  <si>
    <t>446</t>
  </si>
  <si>
    <t>767832101</t>
  </si>
  <si>
    <t xml:space="preserve">Montáž venkovních požárních žebříků do zdiva </t>
  </si>
  <si>
    <t>536927751</t>
  </si>
  <si>
    <t>447</t>
  </si>
  <si>
    <t>44983001</t>
  </si>
  <si>
    <t>žebřík venkovní  v provedení žárový Zn - popis viz. PSV ozn. 37</t>
  </si>
  <si>
    <t>497908375</t>
  </si>
  <si>
    <t>448</t>
  </si>
  <si>
    <t>767834112</t>
  </si>
  <si>
    <t>Montáž venkovních požárních žebříků Příplatek k cenám za montáž ochranného koše, připevněného svařováním</t>
  </si>
  <si>
    <t>835262329</t>
  </si>
  <si>
    <t>449</t>
  </si>
  <si>
    <t>767881111</t>
  </si>
  <si>
    <t>Montáž záchytného systému proti pádu sloupků samostatných nebo v systému s poddajným kotvícím vedením do železobetonu expanzní kotvou, samořeznými vruty, sevřením</t>
  </si>
  <si>
    <t>829856797</t>
  </si>
  <si>
    <t>450</t>
  </si>
  <si>
    <t>583H1016</t>
  </si>
  <si>
    <t>záchytný systém TSL-150-H1016- Z60000152</t>
  </si>
  <si>
    <t>333605864</t>
  </si>
  <si>
    <t>451</t>
  </si>
  <si>
    <t>583TS-ML23</t>
  </si>
  <si>
    <t>TS-ML23 - Z60000043</t>
  </si>
  <si>
    <t>1093902791</t>
  </si>
  <si>
    <t>452</t>
  </si>
  <si>
    <t>R767-Z70000063</t>
  </si>
  <si>
    <t>Certifikované záchytné a zadržné systémy - revize a předání do užívání</t>
  </si>
  <si>
    <t>-455962312</t>
  </si>
  <si>
    <t>453</t>
  </si>
  <si>
    <t>767995113</t>
  </si>
  <si>
    <t>Montáž ostatních atypických zámečnických konstrukcí  hmotnosti přes 10 do 20 kg</t>
  </si>
  <si>
    <t>-921698724</t>
  </si>
  <si>
    <t>hlava a pata sloupu HEB200 - plech P20</t>
  </si>
  <si>
    <t>2*0,3*0,3*157,0</t>
  </si>
  <si>
    <t>454</t>
  </si>
  <si>
    <t>13611248</t>
  </si>
  <si>
    <t>plech ocelový hladký jakost S 235 JR tl 20mm tabule</t>
  </si>
  <si>
    <t>-1044983587</t>
  </si>
  <si>
    <t>2*0,3*0,3*157,0/1000</t>
  </si>
  <si>
    <t>0,028*1,08 'Přepočtené koeficientem množství</t>
  </si>
  <si>
    <t>455</t>
  </si>
  <si>
    <t>54879223r</t>
  </si>
  <si>
    <t>šroub kotevní žárový Pz chemické patrony M16/200</t>
  </si>
  <si>
    <t>-2003565023</t>
  </si>
  <si>
    <t>456</t>
  </si>
  <si>
    <t>1266221657</t>
  </si>
  <si>
    <t>plech P15/360/600 uchycení šikmých sloupů na chem.kotvu</t>
  </si>
  <si>
    <t>4*25,44</t>
  </si>
  <si>
    <t>P10 přivařeno k oc. HEB nosníku</t>
  </si>
  <si>
    <t>4*21,0</t>
  </si>
  <si>
    <t>P10 hlava a pata nosných sloupů HEB180</t>
  </si>
  <si>
    <t>32*2*0,18*0,18*79,0</t>
  </si>
  <si>
    <t>457</t>
  </si>
  <si>
    <t>767995117</t>
  </si>
  <si>
    <t>Montáž ostatních atypických zámečnických konstrukcí  hmotnosti přes 250 do 500 kg</t>
  </si>
  <si>
    <t>598852313</t>
  </si>
  <si>
    <t>ocel.sloupy - oc.trubky bezešvé 200/10 - 8ks</t>
  </si>
  <si>
    <t>2880</t>
  </si>
  <si>
    <t>hlavy oc.sloupů 180/10  - 8ks</t>
  </si>
  <si>
    <t>nosné kce podélných stěn</t>
  </si>
  <si>
    <t>horizontální ztužidlo HEB160 4ks-1,985,26ks-1,955m</t>
  </si>
  <si>
    <t>339+2166</t>
  </si>
  <si>
    <t>nosný sloup HEB180 32ks-8,285m</t>
  </si>
  <si>
    <t>13575</t>
  </si>
  <si>
    <t>horizontální nosník pro vynesení předsazeného výplňového zdiva I160</t>
  </si>
  <si>
    <t>1062</t>
  </si>
  <si>
    <t>horizontální úhelník pro uchycení výplňového zdiva L120/120/8</t>
  </si>
  <si>
    <t>3488</t>
  </si>
  <si>
    <t>horizontální ztužidlo v místě parapetu a nadpaží oken HEB 180</t>
  </si>
  <si>
    <t>814+5205</t>
  </si>
  <si>
    <t>horizontální úhelník pro uchycení výplňového zdiva 120/180/5</t>
  </si>
  <si>
    <t>1280</t>
  </si>
  <si>
    <t>překlad nad dveřmi I140</t>
  </si>
  <si>
    <t>překlad nad dveřmi 120/120/5</t>
  </si>
  <si>
    <t>458</t>
  </si>
  <si>
    <t>13611238</t>
  </si>
  <si>
    <t>plech ocelový hladký jakost S 235 JR tl 15mm tabule</t>
  </si>
  <si>
    <t>-506423951</t>
  </si>
  <si>
    <t>4*0,36*0,6*117,75/1000*1,1</t>
  </si>
  <si>
    <t>459</t>
  </si>
  <si>
    <t>-154419381</t>
  </si>
  <si>
    <t>84,0/1000</t>
  </si>
  <si>
    <t>163,814/1000</t>
  </si>
  <si>
    <t>0,248*1,08 'Přepočtené koeficientem množství</t>
  </si>
  <si>
    <t>460</t>
  </si>
  <si>
    <t>14011106r</t>
  </si>
  <si>
    <t>trubka ocelová bezešvá hladká jakost 11 353 180x10mm</t>
  </si>
  <si>
    <t>745104082</t>
  </si>
  <si>
    <t>8*0,3</t>
  </si>
  <si>
    <t>2,4*1,08 'Přepočtené koeficientem množství</t>
  </si>
  <si>
    <t>461</t>
  </si>
  <si>
    <t>14011108r</t>
  </si>
  <si>
    <t>trubka ocelová bezešvá hladká jakost 11 353 245x8,0mm</t>
  </si>
  <si>
    <t>943646952</t>
  </si>
  <si>
    <t>8*6,615</t>
  </si>
  <si>
    <t>52,92*1,08 'Přepočtené koeficientem množství</t>
  </si>
  <si>
    <t>462</t>
  </si>
  <si>
    <t>54879228</t>
  </si>
  <si>
    <t>šroub kotevní žárový Pz chemické patrony M20x170/208</t>
  </si>
  <si>
    <t>-1612398196</t>
  </si>
  <si>
    <t>kotvení plechu P15 pr.M20/300</t>
  </si>
  <si>
    <t>4*4</t>
  </si>
  <si>
    <t>463</t>
  </si>
  <si>
    <t>-2456386</t>
  </si>
  <si>
    <t>horizontální ztužidlo</t>
  </si>
  <si>
    <t>4*1,985*42,6/1000</t>
  </si>
  <si>
    <t>26*1,955*42,6/1000</t>
  </si>
  <si>
    <t>2,503*1,08 'Přepočtené koeficientem množství</t>
  </si>
  <si>
    <t>464</t>
  </si>
  <si>
    <t>13010978</t>
  </si>
  <si>
    <t>ocel profilová HE-B 180 jakost 11 375</t>
  </si>
  <si>
    <t>970311688</t>
  </si>
  <si>
    <t>nosný sloup</t>
  </si>
  <si>
    <t>32*8,285*51,2/1000</t>
  </si>
  <si>
    <t>13,574*1,08 'Přepočtené koeficientem množství</t>
  </si>
  <si>
    <t>465</t>
  </si>
  <si>
    <t>1405135832</t>
  </si>
  <si>
    <t>horizontální nosník pro vynesení předsazeného výplňového zdiva</t>
  </si>
  <si>
    <t>2*29,64*17,9/1000</t>
  </si>
  <si>
    <t>1,061*1,08 'Přepočtené koeficientem množství</t>
  </si>
  <si>
    <t>466</t>
  </si>
  <si>
    <t>13010444</t>
  </si>
  <si>
    <t>úhelník ocelový rovnostranný jakost 11 375 120x120x8mm</t>
  </si>
  <si>
    <t>1445467444</t>
  </si>
  <si>
    <t>horizontální úhelník pro uchycení výplňového zdiva</t>
  </si>
  <si>
    <t>8*29,64*14,71/1000</t>
  </si>
  <si>
    <t>3,488*1,08 'Přepočtené koeficientem množství</t>
  </si>
  <si>
    <t>467</t>
  </si>
  <si>
    <t>-872634868</t>
  </si>
  <si>
    <t>horizontální ztužidlo v místě parapetu a nadpraží oken</t>
  </si>
  <si>
    <t>8*1,985*51,2/1000</t>
  </si>
  <si>
    <t>52*1,955*51,2/1000</t>
  </si>
  <si>
    <t>6,018*1,08 'Přepočtené koeficientem množství</t>
  </si>
  <si>
    <t>468</t>
  </si>
  <si>
    <t>13010716</t>
  </si>
  <si>
    <t>ocel profilová IPN 140 jakost 11 375</t>
  </si>
  <si>
    <t>518718890</t>
  </si>
  <si>
    <t>překlad nad dveřmi</t>
  </si>
  <si>
    <t>4*1,985*14,3/1000</t>
  </si>
  <si>
    <t>0,114*1,08 'Přepočtené koeficientem množství</t>
  </si>
  <si>
    <t>469</t>
  </si>
  <si>
    <t>14550250r</t>
  </si>
  <si>
    <t>profil ocelový čtvercový svařovaný/jäkl 120x120x5mm</t>
  </si>
  <si>
    <t>1408797818</t>
  </si>
  <si>
    <t>2*1,81*16,979/1000</t>
  </si>
  <si>
    <t>0,061*1,08 'Přepočtené koeficientem množství</t>
  </si>
  <si>
    <t>470</t>
  </si>
  <si>
    <t>14550158r</t>
  </si>
  <si>
    <t>profil ocelový obdélníkový svařovaný/jäkl 120x180x5mm</t>
  </si>
  <si>
    <t>-1170576650</t>
  </si>
  <si>
    <t>horizontální pro uchycení výplňového zdiva</t>
  </si>
  <si>
    <t>2*29,64*21,59/1000</t>
  </si>
  <si>
    <t>1,28*1,08 'Přepočtené koeficientem množství</t>
  </si>
  <si>
    <t>471</t>
  </si>
  <si>
    <t>-1865428775</t>
  </si>
  <si>
    <t>767.1</t>
  </si>
  <si>
    <t>Konstrukce zámečnické - únikové schodiště</t>
  </si>
  <si>
    <t>472</t>
  </si>
  <si>
    <t>767995116</t>
  </si>
  <si>
    <t>Montáž ostatních atypických zámečnických konstrukcí  hmotnosti přes 100 do 250 kg</t>
  </si>
  <si>
    <t>1629933416</t>
  </si>
  <si>
    <t>únikové schodiště 2ks</t>
  </si>
  <si>
    <t>2*113,98</t>
  </si>
  <si>
    <t>2*1,9</t>
  </si>
  <si>
    <t>473</t>
  </si>
  <si>
    <t>-384158363</t>
  </si>
  <si>
    <t>únikové schodiště-schodnice</t>
  </si>
  <si>
    <t>2*56,97/1000</t>
  </si>
  <si>
    <t>474</t>
  </si>
  <si>
    <t>-567528200</t>
  </si>
  <si>
    <t>únikové schodiště - příčník</t>
  </si>
  <si>
    <t>2*16,21/1000</t>
  </si>
  <si>
    <t>0,032*1,08 'Přepočtené koeficientem množství</t>
  </si>
  <si>
    <t>475</t>
  </si>
  <si>
    <t>182138716</t>
  </si>
  <si>
    <t>únikové schodiště-kotevní plech</t>
  </si>
  <si>
    <t>2*40,8/1000</t>
  </si>
  <si>
    <t>0,082*1,08 'Přepočtené koeficientem množství</t>
  </si>
  <si>
    <t>476</t>
  </si>
  <si>
    <t>13010406</t>
  </si>
  <si>
    <t>úhelník ocelový rovnostranný jakost 11 375 30x30x4mm</t>
  </si>
  <si>
    <t>961622977</t>
  </si>
  <si>
    <t>podstupnice</t>
  </si>
  <si>
    <t>2*1,0/1000</t>
  </si>
  <si>
    <t>stupnice</t>
  </si>
  <si>
    <t>2*0,9/1000</t>
  </si>
  <si>
    <t>0,004*1,08 'Přepočtené koeficientem množství</t>
  </si>
  <si>
    <t>477</t>
  </si>
  <si>
    <t>767220410</t>
  </si>
  <si>
    <t>Montáž schodišťového zábradlí  z profilové oceli do zdiva, hmotnosti 1 m zábradlí do 20 kg</t>
  </si>
  <si>
    <t>-1424366687</t>
  </si>
  <si>
    <t>4*1,9</t>
  </si>
  <si>
    <t>478</t>
  </si>
  <si>
    <t>875174545</t>
  </si>
  <si>
    <t>4*(16,43+6,81)/1000</t>
  </si>
  <si>
    <t>0,093*1,08 'Přepočtené koeficientem množství</t>
  </si>
  <si>
    <t>479</t>
  </si>
  <si>
    <t>304853566</t>
  </si>
  <si>
    <t>4*3,78/1000</t>
  </si>
  <si>
    <t>480</t>
  </si>
  <si>
    <t>767210153</t>
  </si>
  <si>
    <t>Montáž schodišťových stupňů z oceli  rovných nebo vřetenových svařováním</t>
  </si>
  <si>
    <t>-1823441413</t>
  </si>
  <si>
    <t>481</t>
  </si>
  <si>
    <t>5534713r</t>
  </si>
  <si>
    <t>stupeň schodišťový svařovaný žárově zinkovaný velikost 40/3 mm 1500 x 280 mm
zinkovaný pororošt</t>
  </si>
  <si>
    <t>903426014</t>
  </si>
  <si>
    <t>482</t>
  </si>
  <si>
    <t>55347137r</t>
  </si>
  <si>
    <t>stupeň schodišťový svařovaný žárově zinkovaný velikost 40/3 mm 1500 x 465 mm
zinkovaný pororošt</t>
  </si>
  <si>
    <t>-1745763901</t>
  </si>
  <si>
    <t>483</t>
  </si>
  <si>
    <t>998767102</t>
  </si>
  <si>
    <t>Přesun hmot pro zámečnické konstrukce  stanovený z hmotnosti přesunovaného materiálu vodorovná dopravní vzdálenost do 50 m v objektech výšky přes 6 do 12 m</t>
  </si>
  <si>
    <t>2001707415</t>
  </si>
  <si>
    <t>769</t>
  </si>
  <si>
    <t>Otvorové prvky</t>
  </si>
  <si>
    <t>484</t>
  </si>
  <si>
    <t>767620128</t>
  </si>
  <si>
    <t>Montáž oken zdvojených  z hliníkových nebo ocelových profilů otevíravých nebo výklopných do zdiva, plochy přes 2,5 m2</t>
  </si>
  <si>
    <t>-1074145791</t>
  </si>
  <si>
    <t>PSV ozn.1</t>
  </si>
  <si>
    <t>2*9,34*3,0</t>
  </si>
  <si>
    <t>PSV ozn.2</t>
  </si>
  <si>
    <t>2*9,3*3,0</t>
  </si>
  <si>
    <t>PSV ozn.3</t>
  </si>
  <si>
    <t>PSV ozn.4</t>
  </si>
  <si>
    <t>4*1,46*2,8</t>
  </si>
  <si>
    <t>PSV ozn.5</t>
  </si>
  <si>
    <t>9*1,46*2,8</t>
  </si>
  <si>
    <t>PSV ozn.6</t>
  </si>
  <si>
    <t>2*1,5*2,1</t>
  </si>
  <si>
    <t>PSV ozn.7</t>
  </si>
  <si>
    <t>1*1,46*2,1</t>
  </si>
  <si>
    <t>PSV ozn.8</t>
  </si>
  <si>
    <t>2,0*2,0</t>
  </si>
  <si>
    <t>PSV ozn.9</t>
  </si>
  <si>
    <t>1,3*1,3</t>
  </si>
  <si>
    <t>PSV ozn.10</t>
  </si>
  <si>
    <t>1*0,8*0,8</t>
  </si>
  <si>
    <t>PSV ozn.11</t>
  </si>
  <si>
    <t>1*1,0*1,0</t>
  </si>
  <si>
    <t>485</t>
  </si>
  <si>
    <t>553001-PSV ozn.1</t>
  </si>
  <si>
    <t>Plastové okno 9340x3000mm,popis viz.PSV ozn.1</t>
  </si>
  <si>
    <t>-214080718</t>
  </si>
  <si>
    <t>486</t>
  </si>
  <si>
    <t>553002-PSV ozn.2</t>
  </si>
  <si>
    <t>Plastové okno 9300x3000mm,popis viz. PSV ozn.2, vč.přesunů</t>
  </si>
  <si>
    <t>1507902789</t>
  </si>
  <si>
    <t>487</t>
  </si>
  <si>
    <t>553003-PSV ozn.3</t>
  </si>
  <si>
    <t>Plastové okno 9340x3000mm,popis viz. PSV ozn.3, vč.přesunů</t>
  </si>
  <si>
    <t>686756631</t>
  </si>
  <si>
    <t>488</t>
  </si>
  <si>
    <t>553004-PSV ozn.4</t>
  </si>
  <si>
    <t>Plastové okno 1460x2800mm,popis viz. PSV ozn.4, vč.přesunů</t>
  </si>
  <si>
    <t>-1268191035</t>
  </si>
  <si>
    <t>489</t>
  </si>
  <si>
    <t>553005-PSV ozn.5</t>
  </si>
  <si>
    <t>Plastové okno 1460x2800mm,popis viz. PSV ozn.5, vč.přesunů</t>
  </si>
  <si>
    <t>461319308</t>
  </si>
  <si>
    <t>490</t>
  </si>
  <si>
    <t>553006-PSV ozn.6</t>
  </si>
  <si>
    <t>Plastové okno 1500x2100mm,popis viz. PSV ozn.6, vč.přesunů</t>
  </si>
  <si>
    <t>-1743960504</t>
  </si>
  <si>
    <t>491</t>
  </si>
  <si>
    <t>553007-PSV ozn.7</t>
  </si>
  <si>
    <t>Plastové okno 1460x2100mm,popis viz. PSV ozn.7, vč.přesunů</t>
  </si>
  <si>
    <t>1882684910</t>
  </si>
  <si>
    <t>492</t>
  </si>
  <si>
    <t>553008-PSV ozn.8</t>
  </si>
  <si>
    <t>Plastové okno kulaté prům. 2000mm,popis viz. PSV ozn.8, vč.přesunů</t>
  </si>
  <si>
    <t>1918136626</t>
  </si>
  <si>
    <t>493</t>
  </si>
  <si>
    <t>553009-PSV ozn.9</t>
  </si>
  <si>
    <t>Hliníkové okno kulaté prům. 1300mm,popis viz. PSV ozn.9, vč.přesunů</t>
  </si>
  <si>
    <t>1003692533</t>
  </si>
  <si>
    <t>494</t>
  </si>
  <si>
    <t>553010-PSV ozn.10</t>
  </si>
  <si>
    <t>Hliníkové okno kulaté prům. 800mm,popis viz. PSV ozn.10, vč.přesunů</t>
  </si>
  <si>
    <t>-2064751514</t>
  </si>
  <si>
    <t>495</t>
  </si>
  <si>
    <t>553011-PSV ozn.11</t>
  </si>
  <si>
    <t>Hliníkové okno kulaté prům. 1000mm,popis viz. PSV ozn.11, vč.přesunů</t>
  </si>
  <si>
    <t>-359773946</t>
  </si>
  <si>
    <t>496</t>
  </si>
  <si>
    <t>767640221</t>
  </si>
  <si>
    <t>Montáž dveří ocelových  vchodových dvoukřídlové bez nadsvětlíku</t>
  </si>
  <si>
    <t>1932488244</t>
  </si>
  <si>
    <t>16/L</t>
  </si>
  <si>
    <t>16/P</t>
  </si>
  <si>
    <t>497</t>
  </si>
  <si>
    <t>553016-PSV ozn. 16/L</t>
  </si>
  <si>
    <t>dveře hliníkové vnitřní atyp. s požární odolností, akustické 2000x2300 mm, popis viz.PSV ozn. 16/L, vč.přesunů</t>
  </si>
  <si>
    <t>25408987</t>
  </si>
  <si>
    <t>498</t>
  </si>
  <si>
    <t>553016-PSV ozn. 16/P</t>
  </si>
  <si>
    <t>dveře hliníkové vnitřní atyp. s požární odolností, akustické 2000x2300 mm, popis viz.PSV ozn. 16/P, vč.přesunů</t>
  </si>
  <si>
    <t>173727715</t>
  </si>
  <si>
    <t>499</t>
  </si>
  <si>
    <t>767640222</t>
  </si>
  <si>
    <t>Montáž dveří ocelových  vchodových dvoukřídlové s nadsvětlíkem</t>
  </si>
  <si>
    <t>1697301773</t>
  </si>
  <si>
    <t>500</t>
  </si>
  <si>
    <t>553014-PSV ozn. 14/L</t>
  </si>
  <si>
    <t>dveře hliníkové vnější s nadsvětlíkem 1500x4000 mm, popis viz.PSV ozn. 14/L, vč.přesunů</t>
  </si>
  <si>
    <t>-1946691485</t>
  </si>
  <si>
    <t>501</t>
  </si>
  <si>
    <t>553014-PSV ozn. 14/P</t>
  </si>
  <si>
    <t>dveře hliníkové vnější s nadsvětlíkem 1500x4000 mm, popis viz.PSV ozn. 14/P, vč.přesunů</t>
  </si>
  <si>
    <t>800160135</t>
  </si>
  <si>
    <t>502</t>
  </si>
  <si>
    <t>553014-PSV ozn. 15/P</t>
  </si>
  <si>
    <t>dveře hliníkové vnější s nadsvětlíkem 1500x3080 mm, popis viz.PSV ozn. 15/P, vč.přesunů</t>
  </si>
  <si>
    <t>2030065176</t>
  </si>
  <si>
    <t>503</t>
  </si>
  <si>
    <t>553014-PSV ozn. 15/L</t>
  </si>
  <si>
    <t>dveře hliníkové vnější s nadsvětlíkem 1500x3080 mm, popis viz.PSV ozn. 15/L, vč.přesunů</t>
  </si>
  <si>
    <t>1738928303</t>
  </si>
  <si>
    <t>775</t>
  </si>
  <si>
    <t>Podlahy skládané</t>
  </si>
  <si>
    <t>504</t>
  </si>
  <si>
    <t>775413120</t>
  </si>
  <si>
    <t>Montáž podlahového soklíku nebo lišty obvodové (soklové) dřevěné bez základního nátěru lišty ze dřeva tvrdého nebo měkkého, v přírodní barvě připevněné vruty, s přetmelením</t>
  </si>
  <si>
    <t>743745942</t>
  </si>
  <si>
    <t>(30,56+14,7)*2-(1,5*2+1,8)</t>
  </si>
  <si>
    <t>(30,56+19,2)*2-(1,5*2+1,8)</t>
  </si>
  <si>
    <t>1,79*2</t>
  </si>
  <si>
    <t>505</t>
  </si>
  <si>
    <t>614181520</t>
  </si>
  <si>
    <t>lišta dřevěná buk výška 100 mm</t>
  </si>
  <si>
    <t>-168046403</t>
  </si>
  <si>
    <t>184,02*1,05 'Přepočtené koeficientem množství</t>
  </si>
  <si>
    <t>506</t>
  </si>
  <si>
    <t>775429121</t>
  </si>
  <si>
    <t>Montáž lišty přechodové (vyrovnávací) připevněné vruty</t>
  </si>
  <si>
    <t>-1032338319</t>
  </si>
  <si>
    <t>dilatační lišta</t>
  </si>
  <si>
    <t>507</t>
  </si>
  <si>
    <t>553431100</t>
  </si>
  <si>
    <t>hliníkový přechodový profil</t>
  </si>
  <si>
    <t>116062943</t>
  </si>
  <si>
    <t>508</t>
  </si>
  <si>
    <t>775514551r</t>
  </si>
  <si>
    <t>Podlaha dřevěná z bukového masivu pero a drážka včetně kovových příchytek, buk I, tl. 22 mm
podlaha lakovaná sportovním lakem, včetně odpruženého roštu z dřevěných hranolů 40/30 mm
po a´ 330 mm
Parametry:
sportovní konstrukce musí splňovat normu EN 14 904 v kategorii P3 S, vertikální deformací méně než 3,5 mm - podrobný popis viz. projektová dolumentace</t>
  </si>
  <si>
    <t>2035344170</t>
  </si>
  <si>
    <t>2,0*1,79</t>
  </si>
  <si>
    <t>509</t>
  </si>
  <si>
    <t>762526110</t>
  </si>
  <si>
    <t>Položení podlah  položení polštářů pod podlahy osové vzdálenosti do 650 mm
systémový dřev.rošt z dřev.hranolů 40/30 jednosměrný po a´=330mm</t>
  </si>
  <si>
    <t>1962759767</t>
  </si>
  <si>
    <t>510</t>
  </si>
  <si>
    <t>60514103</t>
  </si>
  <si>
    <t>řezivo jehličnaté lať jakost I. 30x40mm, latě impregnované</t>
  </si>
  <si>
    <t>1950123981</t>
  </si>
  <si>
    <t>1050,6*0,04*0,03*3</t>
  </si>
  <si>
    <t>3,782*1,08 'Přepočtené koeficientem množství</t>
  </si>
  <si>
    <t>511</t>
  </si>
  <si>
    <t>1004300303</t>
  </si>
  <si>
    <t>69311082</t>
  </si>
  <si>
    <t>geotextilie netkaná PP 500g/m2</t>
  </si>
  <si>
    <t>1534177812</t>
  </si>
  <si>
    <t>3,58*1,15 'Přepočtené koeficientem množství</t>
  </si>
  <si>
    <t>513</t>
  </si>
  <si>
    <t>775591191</t>
  </si>
  <si>
    <t>Ostatní prvky montáž podložky vyrovnávací a tlumící
vyrovnávací systémové plastové klínky</t>
  </si>
  <si>
    <t>1918908321</t>
  </si>
  <si>
    <t>514</t>
  </si>
  <si>
    <t>61155353r</t>
  </si>
  <si>
    <t>vyrovnávací systémové plastové klínky s tlumícími prvky max.výšky 60mm po a´330mm/podlahové topení</t>
  </si>
  <si>
    <t>490389775</t>
  </si>
  <si>
    <t>515</t>
  </si>
  <si>
    <t>775591312</t>
  </si>
  <si>
    <t>Skládané podlahy - ostatní práce  lakování jednotlivé operace vrchní lak pro běžnou zátěž (bytové prostory apod.)</t>
  </si>
  <si>
    <t>-2024020090</t>
  </si>
  <si>
    <t>nátěr spodní části podlahy 3x</t>
  </si>
  <si>
    <t>1047,02*3</t>
  </si>
  <si>
    <t>516</t>
  </si>
  <si>
    <t>775591313</t>
  </si>
  <si>
    <t>Skládané podlahy - ostatní práce  lakování jednotlivé operace vrchní lak pro vysokou zátěž (sportovní prostory)</t>
  </si>
  <si>
    <t>1505017650</t>
  </si>
  <si>
    <t>nátěr vrchní části podlahy 3x</t>
  </si>
  <si>
    <t>517</t>
  </si>
  <si>
    <t>775591319</t>
  </si>
  <si>
    <t>Skládané podlahy - ostatní práce  celkové s mezibroušením základní lak, mezibroušení laku, vrchní lak, mezibroušení laku, vrchní lak</t>
  </si>
  <si>
    <t>-685467723</t>
  </si>
  <si>
    <t>z obou stran</t>
  </si>
  <si>
    <t>1047,02*2</t>
  </si>
  <si>
    <t>518</t>
  </si>
  <si>
    <t>783998213</t>
  </si>
  <si>
    <t>Lakovací nátěr podlah dřevěných Příplatek k cenám za provedení vodorovného značení (lajnování), šířky přes 50 do 100 mm</t>
  </si>
  <si>
    <t>-357970255</t>
  </si>
  <si>
    <t>(26,0+14,0)*2+(5,8*2+4,0+5,8)*2+11,6</t>
  </si>
  <si>
    <t>519</t>
  </si>
  <si>
    <t>998775103</t>
  </si>
  <si>
    <t>Přesun hmot pro podlahy skládané  stanovený z hmotnosti přesunovaného materiálu vodorovná dopravní vzdálenost do 50 m v objektech výšky přes 12 do 24 m</t>
  </si>
  <si>
    <t>463896117</t>
  </si>
  <si>
    <t>781</t>
  </si>
  <si>
    <t>Dokončovací práce - obklady</t>
  </si>
  <si>
    <t>520</t>
  </si>
  <si>
    <t>781495185</t>
  </si>
  <si>
    <t>Ostatní prvky  řezání obkladaček rovné</t>
  </si>
  <si>
    <t>476433347</t>
  </si>
  <si>
    <t>521</t>
  </si>
  <si>
    <t>781671113</t>
  </si>
  <si>
    <t>Montáž obkladů parapetů z dlaždic keramických  kladených do malty, šířky parapetu přes 150 do 200 mm</t>
  </si>
  <si>
    <t>-994823132</t>
  </si>
  <si>
    <t>2,0+1,3+0,8+1,0</t>
  </si>
  <si>
    <t>522</t>
  </si>
  <si>
    <t>59761039</t>
  </si>
  <si>
    <t>obkládačky keramické koupelnové (bílé i barevné) přes 22 do 25 ks/m2</t>
  </si>
  <si>
    <t>58315473</t>
  </si>
  <si>
    <t>5,1*0,2</t>
  </si>
  <si>
    <t>1,02*1,1 'Přepočtené koeficientem množství</t>
  </si>
  <si>
    <t>523</t>
  </si>
  <si>
    <t>998781103</t>
  </si>
  <si>
    <t>Přesun hmot pro obklady keramické  stanovený z hmotnosti přesunovaného materiálu vodorovná dopravní vzdálenost do 50 m v objektech výšky přes 12 do 24 m</t>
  </si>
  <si>
    <t>1686475584</t>
  </si>
  <si>
    <t>524</t>
  </si>
  <si>
    <t>783101401</t>
  </si>
  <si>
    <t>Příprava podkladu truhlářských konstrukcí před provedením nátěru ometení</t>
  </si>
  <si>
    <t>-1817704785</t>
  </si>
  <si>
    <t>dřev.obklad stěn</t>
  </si>
  <si>
    <t>561,0</t>
  </si>
  <si>
    <t>525</t>
  </si>
  <si>
    <t>783113111</t>
  </si>
  <si>
    <t>Napouštěcí nátěr truhlářských konstrukcí jednonásobný fungicidní syntetický</t>
  </si>
  <si>
    <t>1019067101</t>
  </si>
  <si>
    <t>526</t>
  </si>
  <si>
    <t>783118211</t>
  </si>
  <si>
    <t>Lakovací nátěr truhlářských konstrukcí dvojnásobný s mezibroušením syntetický</t>
  </si>
  <si>
    <t>-1933614691</t>
  </si>
  <si>
    <t>527</t>
  </si>
  <si>
    <t>783301311</t>
  </si>
  <si>
    <t>Příprava podkladu zámečnických konstrukcí před provedením nátěru odmaštění odmašťovačem vodou ředitelným</t>
  </si>
  <si>
    <t>92136653</t>
  </si>
  <si>
    <t>výplň sch.zábradlí a zábradlí opěrné zdi</t>
  </si>
  <si>
    <t>77,32</t>
  </si>
  <si>
    <t>528</t>
  </si>
  <si>
    <t>783301401</t>
  </si>
  <si>
    <t>Příprava podkladu zámečnických konstrukcí před provedením nátěru ometení</t>
  </si>
  <si>
    <t>-1691364251</t>
  </si>
  <si>
    <t>4*0,35*2</t>
  </si>
  <si>
    <t>2*(1,39+1,36+2*1,32+15*1,29+2*1,15+1,13)</t>
  </si>
  <si>
    <t>2*(4*1,1+1,15+1,19+1,16+1,19)</t>
  </si>
  <si>
    <t>529</t>
  </si>
  <si>
    <t>783314203</t>
  </si>
  <si>
    <t>Základní antikorozní nátěr zámečnických konstrukcí jednonásobný syntetický samozákladující</t>
  </si>
  <si>
    <t>-2001051125</t>
  </si>
  <si>
    <t>530</t>
  </si>
  <si>
    <t>78331710r</t>
  </si>
  <si>
    <t>Nátěr práškovou šedou barvou zámečnických konstrukcí</t>
  </si>
  <si>
    <t>-2112992730</t>
  </si>
  <si>
    <t>531</t>
  </si>
  <si>
    <t>783501303</t>
  </si>
  <si>
    <t>Příprava podkladu krytiny před provedením nátěru sklonu do 10° odmaštění</t>
  </si>
  <si>
    <t>900087283</t>
  </si>
  <si>
    <t>střešní krytina</t>
  </si>
  <si>
    <t>532</t>
  </si>
  <si>
    <t>783414203</t>
  </si>
  <si>
    <t>Základní antikorozní nátěr klempířských konstrukcí jednonásobný syntetický samozákladující</t>
  </si>
  <si>
    <t>-1108051995</t>
  </si>
  <si>
    <t>533</t>
  </si>
  <si>
    <t>783415103</t>
  </si>
  <si>
    <t>Mezinátěr klempířských konstrukcí jednonásobný syntetický samozákladující</t>
  </si>
  <si>
    <t>-163387019</t>
  </si>
  <si>
    <t>534</t>
  </si>
  <si>
    <t>783517003</t>
  </si>
  <si>
    <t>Krycí nátěr (email) krytiny krytiny plechové sklonu střechy do 10° jednonásobný syntetický samozákladující</t>
  </si>
  <si>
    <t>1633495882</t>
  </si>
  <si>
    <t>784</t>
  </si>
  <si>
    <t>Dokončovací práce - malby a tapety</t>
  </si>
  <si>
    <t>535</t>
  </si>
  <si>
    <t>784181125</t>
  </si>
  <si>
    <t>Penetrace podkladu jednonásobná hloubková v místnostech výšky přes 5,00 m</t>
  </si>
  <si>
    <t>-1708124894</t>
  </si>
  <si>
    <t>536</t>
  </si>
  <si>
    <t>784211105</t>
  </si>
  <si>
    <t>Malby z malířských směsí otěruvzdorných za mokra dvojnásobné, bílé za mokra otěruvzdorné výborně v místnostech výšky přes 5,00 m</t>
  </si>
  <si>
    <t>-1178249095</t>
  </si>
  <si>
    <t>789</t>
  </si>
  <si>
    <t>Povrchové úpravy ocelových konstrukcí a technologických zařízení</t>
  </si>
  <si>
    <t>537</t>
  </si>
  <si>
    <t>789325111</t>
  </si>
  <si>
    <t>Nátěr ocelových konstrukcí třídy I jednosložkový alkydový základní, tloušťky do 80 μm</t>
  </si>
  <si>
    <t>-144231084</t>
  </si>
  <si>
    <t>538</t>
  </si>
  <si>
    <t>789325121</t>
  </si>
  <si>
    <t>Nátěr ocelových konstrukcí třídy I jednosložkový alkydový krycí (vrchní), tloušťky do 80 μm
nátěr obsahující antikorozní pigmenty v min.tl. filmu 50 um</t>
  </si>
  <si>
    <t>-666945258</t>
  </si>
  <si>
    <t>539</t>
  </si>
  <si>
    <t>789326435</t>
  </si>
  <si>
    <t>Protipožární zpěňující nátěr ocelových konstrukcí třídy II jednosložkový vodou ředitelný, funkční tloušťky přes 350 do 500 μm</t>
  </si>
  <si>
    <t>-1112914401</t>
  </si>
  <si>
    <t>540</t>
  </si>
  <si>
    <t>789326437</t>
  </si>
  <si>
    <t>Protipožární zpěňující nátěr ocelových konstrukcí třídy II jednosložkový vodou ředitelný, funkční tloušťky přes 500 do 650 μm</t>
  </si>
  <si>
    <t>-1218603164</t>
  </si>
  <si>
    <t>541</t>
  </si>
  <si>
    <t>789326439</t>
  </si>
  <si>
    <t>Protipožární zpěňující nátěr ocelových konstrukcí třídy II jednosložkový vodou ředitelný, funkční tloušťky přes 650 do 800 μm</t>
  </si>
  <si>
    <t>-236400826</t>
  </si>
  <si>
    <t>542</t>
  </si>
  <si>
    <t>789411531</t>
  </si>
  <si>
    <t>Žárové stříkání zařízení slitinou zinacor ZnAl, s povrchem nečlenitým, tloušťky 50 μm</t>
  </si>
  <si>
    <t>1493243267</t>
  </si>
  <si>
    <t>543</t>
  </si>
  <si>
    <t>789412531</t>
  </si>
  <si>
    <t>Žárové stříkání zařízení slitinou zinacor ZnAl, s povrchem členitým, tloušťky 50 μm</t>
  </si>
  <si>
    <t>-1275717407</t>
  </si>
  <si>
    <t>Práce a dodávky M</t>
  </si>
  <si>
    <t>36-M</t>
  </si>
  <si>
    <t>Montáž prov.,měř. a regul. zařízení</t>
  </si>
  <si>
    <t>Přístroje mimo rozvaděč</t>
  </si>
  <si>
    <t>544</t>
  </si>
  <si>
    <t>M36-01-1</t>
  </si>
  <si>
    <t>Tepl. čidlo příložně Pt1000</t>
  </si>
  <si>
    <t>-1008057044</t>
  </si>
  <si>
    <t>545</t>
  </si>
  <si>
    <t>M36-01-2</t>
  </si>
  <si>
    <t>Stonkové čidlo teploty 50 mm Pt1000+jímka</t>
  </si>
  <si>
    <t>-1126325030</t>
  </si>
  <si>
    <t>546</t>
  </si>
  <si>
    <t>M36-01-3</t>
  </si>
  <si>
    <t>Snímač teploty prostor. Pt100</t>
  </si>
  <si>
    <t>-1594717221</t>
  </si>
  <si>
    <t>547</t>
  </si>
  <si>
    <t>M36-01-4</t>
  </si>
  <si>
    <t>Regulátor teploty příložný 40-120°C</t>
  </si>
  <si>
    <t>63081585</t>
  </si>
  <si>
    <t>548</t>
  </si>
  <si>
    <t>M36-01-5</t>
  </si>
  <si>
    <t>Venkovní čidlo teploty Pt1000</t>
  </si>
  <si>
    <t>1710922548</t>
  </si>
  <si>
    <t>Rozvaděč</t>
  </si>
  <si>
    <t>549</t>
  </si>
  <si>
    <t>M36-02-7</t>
  </si>
  <si>
    <t>Skříň rozvaděče</t>
  </si>
  <si>
    <t>-463798317</t>
  </si>
  <si>
    <t>550</t>
  </si>
  <si>
    <t>M36-02-8</t>
  </si>
  <si>
    <t>Montážní práce-rozvaděč MaR</t>
  </si>
  <si>
    <t>1426756024</t>
  </si>
  <si>
    <t>551</t>
  </si>
  <si>
    <t>M36-02-9</t>
  </si>
  <si>
    <t>Programový regulátor</t>
  </si>
  <si>
    <t>-1374096965</t>
  </si>
  <si>
    <t>552</t>
  </si>
  <si>
    <t>M36-02-10</t>
  </si>
  <si>
    <t>Vyp. S32/1101-D6</t>
  </si>
  <si>
    <t>-103161748</t>
  </si>
  <si>
    <t>553</t>
  </si>
  <si>
    <t>M36-02-11</t>
  </si>
  <si>
    <t>Řadová svorka</t>
  </si>
  <si>
    <t>11887848</t>
  </si>
  <si>
    <t>554</t>
  </si>
  <si>
    <t>M36-02-12</t>
  </si>
  <si>
    <t>Řád.svorka do 15mm2 + zapojení</t>
  </si>
  <si>
    <t>756498280</t>
  </si>
  <si>
    <t>555</t>
  </si>
  <si>
    <t>M36-02-13</t>
  </si>
  <si>
    <t>Těsnící vývodka P13,5-P16</t>
  </si>
  <si>
    <t>-434247623</t>
  </si>
  <si>
    <t>556</t>
  </si>
  <si>
    <t>M36-02-14</t>
  </si>
  <si>
    <t>Kabelový žlab 30-25L</t>
  </si>
  <si>
    <t>1395036748</t>
  </si>
  <si>
    <t>557</t>
  </si>
  <si>
    <t>M36-02-15</t>
  </si>
  <si>
    <t>Zásuvka na DIN lištu TS35 ZS20</t>
  </si>
  <si>
    <t>1450487976</t>
  </si>
  <si>
    <t>558</t>
  </si>
  <si>
    <t>M36-02-16</t>
  </si>
  <si>
    <t>Pojistkový držák WAGO vč. pojistky</t>
  </si>
  <si>
    <t>1456897787</t>
  </si>
  <si>
    <t>559</t>
  </si>
  <si>
    <t>M36-02-17</t>
  </si>
  <si>
    <t>Kontrolka IS-95 W 220V AC</t>
  </si>
  <si>
    <t>788770114</t>
  </si>
  <si>
    <t>560</t>
  </si>
  <si>
    <t>M36-02-18</t>
  </si>
  <si>
    <t>Transformátor 220/24Vst. 50Hz, 250VA</t>
  </si>
  <si>
    <t>-1618717701</t>
  </si>
  <si>
    <t>561</t>
  </si>
  <si>
    <t>M36-02-19</t>
  </si>
  <si>
    <t>Lišta DIN TS35</t>
  </si>
  <si>
    <t>472051667</t>
  </si>
  <si>
    <t>562</t>
  </si>
  <si>
    <t>M36-02-20</t>
  </si>
  <si>
    <t>Proud.chránič FL7-6/N/003/B</t>
  </si>
  <si>
    <t>-2039612865</t>
  </si>
  <si>
    <t>563</t>
  </si>
  <si>
    <t>M36-02-21</t>
  </si>
  <si>
    <t>Jistič L7-2/1/C</t>
  </si>
  <si>
    <t>-1090473809</t>
  </si>
  <si>
    <t>564</t>
  </si>
  <si>
    <t>M36-02-22</t>
  </si>
  <si>
    <t>Jistič L7-6/1/B</t>
  </si>
  <si>
    <t>1115710756</t>
  </si>
  <si>
    <t>565</t>
  </si>
  <si>
    <t>M36-02-23</t>
  </si>
  <si>
    <t>Rámeček-montáž do dveří rozvaděče</t>
  </si>
  <si>
    <t>-436372526</t>
  </si>
  <si>
    <t>566</t>
  </si>
  <si>
    <t>M36-02-24</t>
  </si>
  <si>
    <t>Inst.relé Z7-RN/20/SS (24V AC)</t>
  </si>
  <si>
    <t>-552685245</t>
  </si>
  <si>
    <t>567</t>
  </si>
  <si>
    <t>M36-02-25</t>
  </si>
  <si>
    <t>Přep.ochr. DA-270 V/2+1</t>
  </si>
  <si>
    <t>-1226657635</t>
  </si>
  <si>
    <t>Kabely</t>
  </si>
  <si>
    <t>568</t>
  </si>
  <si>
    <t>M36-03-28</t>
  </si>
  <si>
    <t>Štítek popisný</t>
  </si>
  <si>
    <t>lus</t>
  </si>
  <si>
    <t>-1647076435</t>
  </si>
  <si>
    <t>569</t>
  </si>
  <si>
    <t>M36-03-29</t>
  </si>
  <si>
    <t>Celoplast.kab. JYTY 4x1</t>
  </si>
  <si>
    <t>-1631907385</t>
  </si>
  <si>
    <t>570</t>
  </si>
  <si>
    <t>M36-03-30</t>
  </si>
  <si>
    <t>Kabel JYTY 2x1</t>
  </si>
  <si>
    <t>-55472319</t>
  </si>
  <si>
    <t>571</t>
  </si>
  <si>
    <t>M36-03-31</t>
  </si>
  <si>
    <t>Kabel.žlab</t>
  </si>
  <si>
    <t>951077627</t>
  </si>
  <si>
    <t>572</t>
  </si>
  <si>
    <t>M36-03-33</t>
  </si>
  <si>
    <t>Kabel CYKY3Jx1,5</t>
  </si>
  <si>
    <t>-1280259481</t>
  </si>
  <si>
    <t>573</t>
  </si>
  <si>
    <t>M36-03-34</t>
  </si>
  <si>
    <t>Propoj.vodič CY 10</t>
  </si>
  <si>
    <t>-1173011188</t>
  </si>
  <si>
    <t>574</t>
  </si>
  <si>
    <t>M36-03-35</t>
  </si>
  <si>
    <t>Vodič CY 4 žlutozelené</t>
  </si>
  <si>
    <t>-63872340</t>
  </si>
  <si>
    <t>575</t>
  </si>
  <si>
    <t>M36-03-36</t>
  </si>
  <si>
    <t>Lišta el.instalace L 40</t>
  </si>
  <si>
    <t>-2051851944</t>
  </si>
  <si>
    <t>Montáž kabelů</t>
  </si>
  <si>
    <t>576</t>
  </si>
  <si>
    <t>M36-04-39</t>
  </si>
  <si>
    <t>Lišta el. instal.L 40 pevné uložení</t>
  </si>
  <si>
    <t>1197938102</t>
  </si>
  <si>
    <t>577</t>
  </si>
  <si>
    <t>M36-04-40</t>
  </si>
  <si>
    <t>Montáž CYKY 3x1,5 - pevné</t>
  </si>
  <si>
    <t>-1966149787</t>
  </si>
  <si>
    <t>578</t>
  </si>
  <si>
    <t>M36-04-41</t>
  </si>
  <si>
    <t>Kab.žlab vč. víčka a p.</t>
  </si>
  <si>
    <t>1340716802</t>
  </si>
  <si>
    <t>579</t>
  </si>
  <si>
    <t>M36-04-43</t>
  </si>
  <si>
    <t>Ukonc. a zapoj.vod. v rozvaděči do 2,5 mm2</t>
  </si>
  <si>
    <t>1281347407</t>
  </si>
  <si>
    <t>580</t>
  </si>
  <si>
    <t>M36-04-44</t>
  </si>
  <si>
    <t>Ukonc.stineni kab. v plastu vč. zapojení</t>
  </si>
  <si>
    <t>-2011136342</t>
  </si>
  <si>
    <t>581</t>
  </si>
  <si>
    <t>M36-04-45</t>
  </si>
  <si>
    <t>Kabel JYTY 4x1 pevně uložený</t>
  </si>
  <si>
    <t>-566993970</t>
  </si>
  <si>
    <t>582</t>
  </si>
  <si>
    <t>M36-04-46</t>
  </si>
  <si>
    <t>Kabel JYTY 2x1 pevně</t>
  </si>
  <si>
    <t>1076130005</t>
  </si>
  <si>
    <t>583</t>
  </si>
  <si>
    <t>M36-04-47</t>
  </si>
  <si>
    <t>Označ.štítek pro pr. v rozvaděči</t>
  </si>
  <si>
    <t>-1924781412</t>
  </si>
  <si>
    <t>584</t>
  </si>
  <si>
    <t>M36-04-48</t>
  </si>
  <si>
    <t>Vodič CY 10</t>
  </si>
  <si>
    <t>1192703640</t>
  </si>
  <si>
    <t>585</t>
  </si>
  <si>
    <t>M36-04-49</t>
  </si>
  <si>
    <t>Vodič CY 4</t>
  </si>
  <si>
    <t>117799640</t>
  </si>
  <si>
    <t>586</t>
  </si>
  <si>
    <t>M36-04-50</t>
  </si>
  <si>
    <t>Podružný materiál</t>
  </si>
  <si>
    <t>-895058618</t>
  </si>
  <si>
    <t>Montáž zařízení MaR</t>
  </si>
  <si>
    <t>587</t>
  </si>
  <si>
    <t>M36-05-53</t>
  </si>
  <si>
    <t>Zákaz.Sw pro jeden dat.bod</t>
  </si>
  <si>
    <t>291087546</t>
  </si>
  <si>
    <t>588</t>
  </si>
  <si>
    <t>M36-05-54</t>
  </si>
  <si>
    <t>Vyvrtání otvoru do zdiva</t>
  </si>
  <si>
    <t>1670099775</t>
  </si>
  <si>
    <t>589</t>
  </si>
  <si>
    <t>M36-05-55</t>
  </si>
  <si>
    <t>Upevňovací bod pod hmoždinkou</t>
  </si>
  <si>
    <t>2131433600</t>
  </si>
  <si>
    <t>590</t>
  </si>
  <si>
    <t>M36-05-56</t>
  </si>
  <si>
    <t>Montáž nástěn. rozvaděče</t>
  </si>
  <si>
    <t>1101999448</t>
  </si>
  <si>
    <t>591</t>
  </si>
  <si>
    <t>M36-05-57</t>
  </si>
  <si>
    <t xml:space="preserve">Konzola pro mano, termostat-montáž </t>
  </si>
  <si>
    <t>1125199404</t>
  </si>
  <si>
    <t>592</t>
  </si>
  <si>
    <t>M36-05-58</t>
  </si>
  <si>
    <t>Montáž čidla TV, TVZ, TVA, BT</t>
  </si>
  <si>
    <t>-94336178</t>
  </si>
  <si>
    <t>Bourací práce</t>
  </si>
  <si>
    <t>593</t>
  </si>
  <si>
    <t>M36-06-59</t>
  </si>
  <si>
    <t>Průraz zdivem-cihla , tl. 60 cm</t>
  </si>
  <si>
    <t>-1706571410</t>
  </si>
  <si>
    <t>594</t>
  </si>
  <si>
    <t>M36-06-60</t>
  </si>
  <si>
    <t>průraz zdivem - cihla, tl. 30 cm</t>
  </si>
  <si>
    <t>650529406</t>
  </si>
  <si>
    <t>595</t>
  </si>
  <si>
    <t>M36-06-61</t>
  </si>
  <si>
    <t>Kabelový prostup z PVC 15 cm</t>
  </si>
  <si>
    <t>1613580930</t>
  </si>
  <si>
    <t>M21</t>
  </si>
  <si>
    <t>Silnoproudá elektrotechnika</t>
  </si>
  <si>
    <t>Ostatní elektro</t>
  </si>
  <si>
    <t>596</t>
  </si>
  <si>
    <t>D00000002</t>
  </si>
  <si>
    <t>zakreslení skutečného provedení elektroinstalace</t>
  </si>
  <si>
    <t>2100663538</t>
  </si>
  <si>
    <t>740</t>
  </si>
  <si>
    <t>Elektromontáže - zkoušky a revize</t>
  </si>
  <si>
    <t>597</t>
  </si>
  <si>
    <t>740991300</t>
  </si>
  <si>
    <t>Zkoušky a prohlídky elektrických rozvodů a zařízení celková prohlídka a vyhotovení revizní zprávy pro objem montážních prací přes 500 do 1000 tis. Kč</t>
  </si>
  <si>
    <t>-513756645</t>
  </si>
  <si>
    <t>743</t>
  </si>
  <si>
    <t>Elektromontáže - hrubá montáž</t>
  </si>
  <si>
    <t>598</t>
  </si>
  <si>
    <t>743991100</t>
  </si>
  <si>
    <t>Měření zemních odporů zemniče</t>
  </si>
  <si>
    <t>-318540928</t>
  </si>
  <si>
    <t>599</t>
  </si>
  <si>
    <t>743992300</t>
  </si>
  <si>
    <t>Měření zemních odporů zemnicí sítě délky pásku přes 200 do 500 m</t>
  </si>
  <si>
    <t>276153556</t>
  </si>
  <si>
    <t>748</t>
  </si>
  <si>
    <t>Elektromontáže - osvětlovací zařízení a svítidla</t>
  </si>
  <si>
    <t>748992300</t>
  </si>
  <si>
    <t>Měření intenzity osvětlení, světelné zkoušky zdrojů</t>
  </si>
  <si>
    <t>-1865878909</t>
  </si>
  <si>
    <t>21-M</t>
  </si>
  <si>
    <t>Elektromontáže</t>
  </si>
  <si>
    <t>601</t>
  </si>
  <si>
    <t>210010361</t>
  </si>
  <si>
    <t>Montáž krabic elektroinstalačních rozvodek nástěnných kovových čtyřhranných, typ 7116 A</t>
  </si>
  <si>
    <t>-865106786</t>
  </si>
  <si>
    <t>602</t>
  </si>
  <si>
    <t>345713960</t>
  </si>
  <si>
    <t>Materiál úložný elektroinstalační krabice odbočné pancéřové elektroinstalační z Al slitiny čtyřhranná, s víčkem a vnitř.ochrannou svorkou typ          rozměr        počet vývodů 7116 B  96 x 96 mm    4</t>
  </si>
  <si>
    <t>1046997476</t>
  </si>
  <si>
    <t>603</t>
  </si>
  <si>
    <t>210010301</t>
  </si>
  <si>
    <t>Montáž krabic přístrojových zapuštěných plastových kruhových KU 68/1, KU68/1301, KP67, KP68/2</t>
  </si>
  <si>
    <t>177536305</t>
  </si>
  <si>
    <t>P</t>
  </si>
  <si>
    <t>Poznámka k položce:
součtem z výkresů  za použití programu ARCHICAD</t>
  </si>
  <si>
    <t>604</t>
  </si>
  <si>
    <t>210010521</t>
  </si>
  <si>
    <t>Otevření nebo uzavření krabice víčkem na závit</t>
  </si>
  <si>
    <t>201854671</t>
  </si>
  <si>
    <t>605</t>
  </si>
  <si>
    <t>345715190</t>
  </si>
  <si>
    <t>materiál úložný elektroinstalační univerzální krabice z plastické hmoty D 69 x 42 mm, 500 V KU 68-1902 s víčkem KO 68</t>
  </si>
  <si>
    <t>1226211348</t>
  </si>
  <si>
    <t>606</t>
  </si>
  <si>
    <t>210020321</t>
  </si>
  <si>
    <t>Montáž žlabů kovových drátěných šířky do 100 mm bez víka</t>
  </si>
  <si>
    <t>1689579227</t>
  </si>
  <si>
    <t>Poznámka k položce:
odměřením za použití kreslíchího programu ARCHICAD</t>
  </si>
  <si>
    <t>607</t>
  </si>
  <si>
    <t>KO1476</t>
  </si>
  <si>
    <t>drátěný žlab 35x150 žározinek, vč.nosného mat.</t>
  </si>
  <si>
    <t>578335033</t>
  </si>
  <si>
    <t>608</t>
  </si>
  <si>
    <t>210020328</t>
  </si>
  <si>
    <t>-956625639</t>
  </si>
  <si>
    <t>609</t>
  </si>
  <si>
    <t>KO1488</t>
  </si>
  <si>
    <t>drátěný žlab 60x200 žározinek  vč.nosného mat.</t>
  </si>
  <si>
    <t>1549298056</t>
  </si>
  <si>
    <t>610</t>
  </si>
  <si>
    <t>210100001</t>
  </si>
  <si>
    <t>Ukončení vodičů v rozváděči nebo na přístroji včetně zapojení průřezu žíly do 2,5 mm2</t>
  </si>
  <si>
    <t>1318285170</t>
  </si>
  <si>
    <t xml:space="preserve">Poznámka k položce:
součtem z výkresu rozváděčů </t>
  </si>
  <si>
    <t>611</t>
  </si>
  <si>
    <t>210100002</t>
  </si>
  <si>
    <t>Ukončení vodičů izolovaných s označením a zapojením v rozváděči nebo na přístroji průřezu žíly do 6 mm2</t>
  </si>
  <si>
    <t>407868081</t>
  </si>
  <si>
    <t>Poznámka k položce:
součtem z výkresu rozváděčů</t>
  </si>
  <si>
    <t>612</t>
  </si>
  <si>
    <t>210110142</t>
  </si>
  <si>
    <t>Montáž ovladačů nn polozapuštěných nebo zapuštěných se zapojením vodičů bezšroubové připojení ovladačů, řazení 1/0 -tlačítkových zapínacích</t>
  </si>
  <si>
    <t>1787237539</t>
  </si>
  <si>
    <t>613</t>
  </si>
  <si>
    <t>345354350</t>
  </si>
  <si>
    <t>Spínače 10 A přístroj spínače 3558 přístroj tlačítkového ovladače zapínacího, řazení 1/0,1/0S,1/0So 3558-A91342</t>
  </si>
  <si>
    <t>-1633776852</t>
  </si>
  <si>
    <t>614</t>
  </si>
  <si>
    <t>210111052</t>
  </si>
  <si>
    <t>Montáž zásuvek domovních se zapojením vodičů bezšroubové připojení chráněných v krabici 10, 16 A, pro prostředí základní nebo vlhké, provedení 2P+PE dvojí zapojení pro průběžnou montáž</t>
  </si>
  <si>
    <t>-710964264</t>
  </si>
  <si>
    <t>Poznámka k položce:
součtem a odměřením z výkresů  za použití programu ARCHICAD</t>
  </si>
  <si>
    <t>615</t>
  </si>
  <si>
    <t>345514850</t>
  </si>
  <si>
    <t>spoje zásuvkové 10 A a 10/16 A dvoupólové, chráněné, vzor B pro průběžnou montáž kryté pro vlhké prostředí  šedá 1x DIN.IP44</t>
  </si>
  <si>
    <t>1701114904</t>
  </si>
  <si>
    <t>616</t>
  </si>
  <si>
    <t>210111062</t>
  </si>
  <si>
    <t>Montáž zásuvek domovních se zapojením vodičů šroubové připojení nástěnných do 25 A, provedení 3P+N+PE</t>
  </si>
  <si>
    <t>1467932328</t>
  </si>
  <si>
    <t>617</t>
  </si>
  <si>
    <t>358112570R</t>
  </si>
  <si>
    <t>PŘÍSTROJE ELEKTRICKÉ (BEZ PŘÍSTROJŮ MĚŘICÍCH) Zásuvky a vidlice nad 16 A nn zásuvky nástěnné, proti stříkající vodě, IP44 horní přívod IZG  1653  16 A, 250 V, 4pól.</t>
  </si>
  <si>
    <t>-402998272</t>
  </si>
  <si>
    <t>618</t>
  </si>
  <si>
    <t>358112580R</t>
  </si>
  <si>
    <t>PŘÍSTROJE ELEKTRICKÉ (BEZ PŘÍSTROJŮ MĚŘICÍCH) Zásuvky a vidlice nad 16 A nn zásuvky nástěnné, proti stříkající vodě, IP44 horní přívod IZG   3232  32 A, 250 V, 4pól.</t>
  </si>
  <si>
    <t>-1494461349</t>
  </si>
  <si>
    <t>619</t>
  </si>
  <si>
    <t>210120421</t>
  </si>
  <si>
    <t>Montáž jističů jednopólových nn do 63 A bez krytu</t>
  </si>
  <si>
    <t>233330905</t>
  </si>
  <si>
    <t>620</t>
  </si>
  <si>
    <t>358221110</t>
  </si>
  <si>
    <t>Poznámka: Vypínací charakteristiky: Pro jištění elektrických obvodů se zařízeními, B - které nezpůsobují proudové rázy (jištění vedení) C - které způsobují proudové rázy (žárovkové skupiny,  vedení s motory) D - s vysokými proudovými rázy (transformátory, 2-pólové motory) 1pólové - charakteristika B LPN (LSN)-16B-1</t>
  </si>
  <si>
    <t>-1811549086</t>
  </si>
  <si>
    <t>Poznámka k položce:
EAN: 8590125338734</t>
  </si>
  <si>
    <t>621</t>
  </si>
  <si>
    <t>358224040</t>
  </si>
  <si>
    <t>Poznámka: Vypínací charakteristiky: Pro jištění elektrických obvodů se zařízeními, B - které nezpůsobují proudové rázy (jištění vedení) C - které způsobují proudové rázy (žárovkové skupiny,  vedení s motory) D - s vysokými proudovými rázy (transformátory, 2-pólové motory) 3pólové - charakteristika B LPN (LSN)-32B-3</t>
  </si>
  <si>
    <t>1231303808</t>
  </si>
  <si>
    <t>Poznámka k položce:
EAN: 8590125340232</t>
  </si>
  <si>
    <t>622</t>
  </si>
  <si>
    <t>210190002</t>
  </si>
  <si>
    <t>Montáž rozvodnic oceloplechových nebo plastových bez zapojení vodičů běžných, hmotnosti přes 20 do 50 kg</t>
  </si>
  <si>
    <t>-1721986205</t>
  </si>
  <si>
    <t>623</t>
  </si>
  <si>
    <t>R0000011</t>
  </si>
  <si>
    <t xml:space="preserve">1 Rám s dveřmi, otočný zámek, montáž POD omítku, šedá, ŠxV=435x1060, IP30  1
2 Bočnice, V=950, včetně západky BPZ-SNAP                  1
3 Ochranný kryt, ŠxVxH=435x1060x240                                  1
4 DIN lišta hliníková, šířka skříně = 400, šířka lišty = 288  6
5 Upevňovací úchytka s vodivým propojení (zelená)                  3
6 Upevňovací úchytka celoplastová (bílá)                                  3
7 Krycí deska, s výřezem 45mm, plechová, šedá, Š=400, V=150 6
8 Chránič Ir=250A, typ AC, 4-pól, Idn=0.03A, In=25A  5
9 Jistič PL7, char B, 1-pólový, Icn=10kA, In=10A                  4
10 Jistič PL7, char B, 1-pólový, Icn=10kA, In=6A                  2
11 Jistič PL7, char B, 1-pólový, Icn=10kA, In=16A                  4
12 Jistič PL7, char C, 3-pólový, Icn=10kA, In=16A                  2
13 Jistič PL7, char C, 3-pólový, Icn=10kA, In=25A                  2
14 Jistič PLHT, char B, 3-pólový, Icn=25kA, In=63A                  1
15 Svodič přepětí třídy T1+T2 (B+C), 4pól sada pro TN-S  1
</t>
  </si>
  <si>
    <t>737873709</t>
  </si>
  <si>
    <t>624</t>
  </si>
  <si>
    <t>210201074R</t>
  </si>
  <si>
    <t>Montáž svítidel zářivkových se zapojením vodičů průmyslových stropních přisazených 3 zdroje s krytem</t>
  </si>
  <si>
    <t>-616764440</t>
  </si>
  <si>
    <t>625</t>
  </si>
  <si>
    <t>N10000001</t>
  </si>
  <si>
    <t xml:space="preserve">LED svítidlo 5W/620lm, NM, 1hodina, selftest, IP65, třída 361x131x69mm
izolace II, korpus bílý polykarbonát, světelný kryt transparent 
ní polykarbonát 
</t>
  </si>
  <si>
    <t>-775208886</t>
  </si>
  <si>
    <t>Poznámka k položce:
specifikace dle knihy svítidel</t>
  </si>
  <si>
    <t>626</t>
  </si>
  <si>
    <t>N20000002</t>
  </si>
  <si>
    <t xml:space="preserve">LED svítidlo 1W/60lm, NM, 1hodina, selftest, IP65, třída 361x131x69mm
izolace II, korpus bílý polykarbonát, světelný kryt transparent 
ní polykarbonát 
</t>
  </si>
  <si>
    <t>1019252234</t>
  </si>
  <si>
    <t>627</t>
  </si>
  <si>
    <t>S10000010</t>
  </si>
  <si>
    <t xml:space="preserve">LED svítidlo 154W/5000K/21000lm, CRI80, 60000hodin,230V 300x300x100mm
IP67, korpus ocelový plech černý lak, PMMA optika UGR22 
světelný kryt tvrzené nárazu odolné čiré sklo, svítidlo lze na 
kloubu natáčet 
</t>
  </si>
  <si>
    <t>-1030831225</t>
  </si>
  <si>
    <t>628</t>
  </si>
  <si>
    <t>S20000011</t>
  </si>
  <si>
    <t xml:space="preserve">LED svítidlo 9,8W/3000K/830lm, CRI80, 50000hodin, 230V 150x150x247
korpus tlakově litý hliník bílý lak, optika s úhlem vyzařování 
40°, světelný kryt tvrzené čiré sklo, IP65 
</t>
  </si>
  <si>
    <t>791838265</t>
  </si>
  <si>
    <t>629</t>
  </si>
  <si>
    <t>210220022</t>
  </si>
  <si>
    <t>Montáž uzemňovacího vedení vodičů FeZn pomocí svorek v zemi drátem do 10 mm ve městské zástavbě</t>
  </si>
  <si>
    <t>-525593916</t>
  </si>
  <si>
    <t>630</t>
  </si>
  <si>
    <t>354410730</t>
  </si>
  <si>
    <t>součásti pro hromosvody a uzemňování vodiče  svodů dráty FeZn drát průměr 10 mm FeZn  1 kg=1,61m</t>
  </si>
  <si>
    <t>-1492363850</t>
  </si>
  <si>
    <t>631</t>
  </si>
  <si>
    <t>210220101</t>
  </si>
  <si>
    <t>Montáž hromosvodného vedení svodových vodičů s podpěrami průměru do 10 mm</t>
  </si>
  <si>
    <t>818449352</t>
  </si>
  <si>
    <t>Poznámka k položce:
součtem a odměřením z výkresů za použití programu ARCHICAD</t>
  </si>
  <si>
    <t>632</t>
  </si>
  <si>
    <t>354410770</t>
  </si>
  <si>
    <t>drát průměr 8 mm AlMgSi</t>
  </si>
  <si>
    <t>-1358843168</t>
  </si>
  <si>
    <t>633</t>
  </si>
  <si>
    <t>354416700</t>
  </si>
  <si>
    <t>podpěry vedení hromosvodu PV 11b Cu</t>
  </si>
  <si>
    <t>1199207602</t>
  </si>
  <si>
    <t>634</t>
  </si>
  <si>
    <t>210220201</t>
  </si>
  <si>
    <t>Montáž hromosvodného vedení jímacích tyčí délky do 3m na střešní hřeben</t>
  </si>
  <si>
    <t>685903013</t>
  </si>
  <si>
    <t>635</t>
  </si>
  <si>
    <t>354410610</t>
  </si>
  <si>
    <t>součásti pro hromosvody a uzemňování tyče jímací jímací tyč s kovaným hrotem FeZn d = 19 mm JK 2,0    2000 mm</t>
  </si>
  <si>
    <t>1346757620</t>
  </si>
  <si>
    <t>636</t>
  </si>
  <si>
    <t>210220301</t>
  </si>
  <si>
    <t>Montáž svorek hromosvodných typu SS, SR 03 se 2 šrouby</t>
  </si>
  <si>
    <t>1412592821</t>
  </si>
  <si>
    <t>637</t>
  </si>
  <si>
    <t>354418850</t>
  </si>
  <si>
    <t>svorka spojovací SS pro lano D8-10 mm</t>
  </si>
  <si>
    <t>244129870</t>
  </si>
  <si>
    <t>638</t>
  </si>
  <si>
    <t>354419960</t>
  </si>
  <si>
    <t>svorka odbočovací a spojovací SR 3a pro spojování kruhových a páskových vodičů    FeZn</t>
  </si>
  <si>
    <t>-735214436</t>
  </si>
  <si>
    <t>639</t>
  </si>
  <si>
    <t>210220302</t>
  </si>
  <si>
    <t>Montáž svorek hromosvodných typu ST, SJ, SK, SZ, SR 01, 02 se 3 a více šrouby</t>
  </si>
  <si>
    <t>-246561005</t>
  </si>
  <si>
    <t>640</t>
  </si>
  <si>
    <t>354419250</t>
  </si>
  <si>
    <t>svorka zkušební SZ pro lano D6-12 mm   FeZn</t>
  </si>
  <si>
    <t>-1907665483</t>
  </si>
  <si>
    <t>641</t>
  </si>
  <si>
    <t>354B00001</t>
  </si>
  <si>
    <t xml:space="preserve">ekvipotencionální svorkovnice  DEHN K12
</t>
  </si>
  <si>
    <t>-601282858</t>
  </si>
  <si>
    <t>642</t>
  </si>
  <si>
    <t>354B00003</t>
  </si>
  <si>
    <t>instalační materiál</t>
  </si>
  <si>
    <t>1259047111</t>
  </si>
  <si>
    <t>643</t>
  </si>
  <si>
    <t>210800105</t>
  </si>
  <si>
    <t>Montáž měděných kabelů CYKY,CYBY,CYMY,NYM,CYKYLS,CYKYLo 3x1,5 mm2</t>
  </si>
  <si>
    <t>-180983258</t>
  </si>
  <si>
    <t>644</t>
  </si>
  <si>
    <t>341110300</t>
  </si>
  <si>
    <t xml:space="preserve">kabely silové s měděným jádrem pro jmenovité napětí 750 V CYKY -  RE průřez   Cu číslo  bázová cena mm2       </t>
  </si>
  <si>
    <t>-151251472</t>
  </si>
  <si>
    <t>645</t>
  </si>
  <si>
    <t>210800106</t>
  </si>
  <si>
    <t>Montáž měděných kabelů CYKY,CYBY,CYMY,NYM,CYKYLS,CYKYLo 3x2,5 mm2</t>
  </si>
  <si>
    <t>1354828027</t>
  </si>
  <si>
    <t>646</t>
  </si>
  <si>
    <t>341110360</t>
  </si>
  <si>
    <t>-199691460</t>
  </si>
  <si>
    <t>647</t>
  </si>
  <si>
    <t>210800112R</t>
  </si>
  <si>
    <t>Montáž izolovaných kabelů měděných do 1 kV  CYKY, CYBY, CYMY, NYM, CYKYLS, CYKYLo, počtu a průřezu žil 5 x 6 mm2</t>
  </si>
  <si>
    <t>-341256238</t>
  </si>
  <si>
    <t>648</t>
  </si>
  <si>
    <t>341111000</t>
  </si>
  <si>
    <t>kabely silové s měděným jádrem pro jmenovité napětí 750 V CYKY   TP-KK-134/01 průřez   Cu číslo  bázová cena mm2       kg/m      Kč/m 5 x  6       0,294      68,33</t>
  </si>
  <si>
    <t>950356574</t>
  </si>
  <si>
    <t>649</t>
  </si>
  <si>
    <t>210800115</t>
  </si>
  <si>
    <t>Montáž izolovaných kabelů měděných do 1 kV CYKY, CYBY, CYMY, NYM, CYKYLS, CYKYLo, počtu a průřezu žil 5 x 1,5 mm2</t>
  </si>
  <si>
    <t>1250228474</t>
  </si>
  <si>
    <t>650</t>
  </si>
  <si>
    <t>341110900</t>
  </si>
  <si>
    <t xml:space="preserve">kabely silové s měděným jádrem pro jmenovité napětí 750 V CYKY -  RE průřez   Cu číslo  bázová cena mm2      </t>
  </si>
  <si>
    <t>-1318246065</t>
  </si>
  <si>
    <t>651</t>
  </si>
  <si>
    <t>210800117</t>
  </si>
  <si>
    <t>Montáž izolovaných kabelů měděných do 1 kV uložených pod omítku ve stěně CYKY, CYBY, CYMY, NYM, CYKYLS, CYKYLo, počtu a průřezu žil 5 x 4 mm2</t>
  </si>
  <si>
    <t>1196419085</t>
  </si>
  <si>
    <t>652</t>
  </si>
  <si>
    <t>341110980</t>
  </si>
  <si>
    <t>KABELY A VODIČE Kabely silové s měděným jádrem pro jmenovité napětí 750 V CYKY   PN-KV-061-00 5 x  4</t>
  </si>
  <si>
    <t>-86717009</t>
  </si>
  <si>
    <t>Poznámka k položce:
obsah kovu [kg/m], Cu =0,196, Al =0</t>
  </si>
  <si>
    <t>653</t>
  </si>
  <si>
    <t>210802041</t>
  </si>
  <si>
    <t>Montáž šňůr měděných bez ukončení do 1 kV středních uložených volně CMFM, CGSG, CSSS, CGSU, do 1 kV, počtu a průřezu žil 2 x 0,35 až 7 x 1,5 mm2 (do 0,4 kg)</t>
  </si>
  <si>
    <t>-1452426099</t>
  </si>
  <si>
    <t>654</t>
  </si>
  <si>
    <t>341431760</t>
  </si>
  <si>
    <t>Vodiče izolované s měděným jádrem šňůry s měděným jádrem šňůry pro 300/500 V CMFM,  PN-KV-072-03 CMFM 3 x 1,50</t>
  </si>
  <si>
    <t>631046037</t>
  </si>
  <si>
    <t>46-M</t>
  </si>
  <si>
    <t>Zemní práce při extr.mont.pracích</t>
  </si>
  <si>
    <t>655</t>
  </si>
  <si>
    <t>460680452</t>
  </si>
  <si>
    <t>Vysekání kapes a výklenků ve zdivu cihelném pro krabice 10x10x8 cm</t>
  </si>
  <si>
    <t>1842060359</t>
  </si>
  <si>
    <t>Poznámka k položce:
odměřením, součtem z půdorysů za použití programu ARCHICAD</t>
  </si>
  <si>
    <t>656</t>
  </si>
  <si>
    <t>460680502</t>
  </si>
  <si>
    <t>Vysekání rýh pro montáž trubek a kabelů ve zdivu cihelném hloubky do 3 cm a šířky do 5 cm</t>
  </si>
  <si>
    <t>1637506675</t>
  </si>
  <si>
    <t>657</t>
  </si>
  <si>
    <t>460680503</t>
  </si>
  <si>
    <t>Vysekání rýh pro montáž trubek a kabelů ve zdivu cihelném hloubky do 3 cm a šířky do 7 cm</t>
  </si>
  <si>
    <t>2055604389</t>
  </si>
  <si>
    <t>M211</t>
  </si>
  <si>
    <t>Slaboproudá elektrotechnika</t>
  </si>
  <si>
    <t>M22-1-1</t>
  </si>
  <si>
    <t>Strukturovaná kabláž - dodávka</t>
  </si>
  <si>
    <t>658</t>
  </si>
  <si>
    <t>Zásuvka datová 1xRJ 45 Cat.5e kompletní vč.rámečku, krabice
V 1.P.P. - 4ks +1n.p. - 4ks = 8ks</t>
  </si>
  <si>
    <t>2078871953</t>
  </si>
  <si>
    <t>659</t>
  </si>
  <si>
    <t>M22-1-2</t>
  </si>
  <si>
    <t xml:space="preserve">nestíněný kabel CAT 5e, 4x2x0,5 s PVC pláštěm, kroucený s PVC křížem a Cu žílami 
Kabel k zásuvkám 1.PP - 340m + 1.NP 320m = 660m
</t>
  </si>
  <si>
    <t>968509661</t>
  </si>
  <si>
    <t>660</t>
  </si>
  <si>
    <t>M22-1-3</t>
  </si>
  <si>
    <t xml:space="preserve">Trubka ohebná PVC pr. 16 p.o.
Pro datové kabely v 1.PP - 50m v 1.NP 50 m = 100 m
</t>
  </si>
  <si>
    <t>-1653091812</t>
  </si>
  <si>
    <t>661</t>
  </si>
  <si>
    <t>M22-1-4</t>
  </si>
  <si>
    <t xml:space="preserve">Protahovací vodič do trubek pr. 2.5 mm
Pomocný vodič pro protahování kabeláže v zasekaných trubkách, stejná délka jako je součet všech trubek ve zdi 100+rez10=110m
</t>
  </si>
  <si>
    <t>-1506718597</t>
  </si>
  <si>
    <t>662</t>
  </si>
  <si>
    <t>M22-1-5</t>
  </si>
  <si>
    <t>Lišta vkládací 60x40 vč.víka, tvarovek a kotvení na stěnu
V1.n.p.=50m</t>
  </si>
  <si>
    <t>1694733387</t>
  </si>
  <si>
    <t>663</t>
  </si>
  <si>
    <t>M22-1-6</t>
  </si>
  <si>
    <t xml:space="preserve">popiska rozvaděče, zásuvky, patch panelu
Popis 8 ks zásuvek SKS, nalepení štítků=8 ks
</t>
  </si>
  <si>
    <t>1807501078</t>
  </si>
  <si>
    <t>664</t>
  </si>
  <si>
    <t>M22-1-7</t>
  </si>
  <si>
    <t xml:space="preserve">Protipožární ucpávka průrazu mezi požárními úseky
Instalace mezi požárními úseky dle PBŘ
</t>
  </si>
  <si>
    <t>1894987927</t>
  </si>
  <si>
    <t>665</t>
  </si>
  <si>
    <t>M22-1-8</t>
  </si>
  <si>
    <t xml:space="preserve">drobný montážní, úložný + podružný materiál
Hmoždinky, šrouby, hřebíky, sádra, špalíky, příchytky, kotvy, podpěry atd.
</t>
  </si>
  <si>
    <t>1044239541</t>
  </si>
  <si>
    <t>001</t>
  </si>
  <si>
    <t>Datový rozvaděč DR v ředitelně doplnění</t>
  </si>
  <si>
    <t>666</t>
  </si>
  <si>
    <t>M22-1-9</t>
  </si>
  <si>
    <t xml:space="preserve">19" rozvodný panel 5x220V-3m s přepěťovou ochranou
instalován v DR v 1.NP = 1 ks
</t>
  </si>
  <si>
    <t>-1655658711</t>
  </si>
  <si>
    <t>667</t>
  </si>
  <si>
    <t>M22-1-10</t>
  </si>
  <si>
    <t xml:space="preserve">19" vyvazovací panel 1U 5x plastová úchytka 
1ks pro patch panel = 1 ks
</t>
  </si>
  <si>
    <t>1221771314</t>
  </si>
  <si>
    <t>668</t>
  </si>
  <si>
    <t>M22-1-11</t>
  </si>
  <si>
    <t xml:space="preserve">Police pro nestandardní komponenty
Pro instalaci záznamového zařízení rozměr 19"
</t>
  </si>
  <si>
    <t>1714739135</t>
  </si>
  <si>
    <t>669</t>
  </si>
  <si>
    <t>M22-1-12</t>
  </si>
  <si>
    <t xml:space="preserve">Montážní sada M6
Vyvaz.panel 5 ks +patch penel 4x4+police 4 = 25 ks
</t>
  </si>
  <si>
    <t>309549804</t>
  </si>
  <si>
    <t>670</t>
  </si>
  <si>
    <t>M22-1-13</t>
  </si>
  <si>
    <t xml:space="preserve">metalický patch panel 24xRJ45/UTP/cat.5/1U
Pro datové rozvody 8 portů = 8/24 = 1 ks
</t>
  </si>
  <si>
    <t>-1453582960</t>
  </si>
  <si>
    <t>002</t>
  </si>
  <si>
    <t>Kamerový systém</t>
  </si>
  <si>
    <t>671</t>
  </si>
  <si>
    <t>M22-1-14</t>
  </si>
  <si>
    <t xml:space="preserve">"5.0 Megapixelová, R6, IP vnitřní antivandal miniDome kamera s IR a wifi, 1/3"" progressive CMOS, komprese H.264 / MJPEG/H.264+, max.rozlišení: (2560×1920), 25fps (2048×1536), 25fps (1920×
1080), 25fps (1280×720), objektiv: 4mm (6mm volitelně) @ F1.2, úhel záběru: úhel záběru: 70°(4mm), 43.3°(6mm), Citlivost: 0.01Lux @(F1.2,AGC ON) 0 LUX s IR, Den &amp; Noc:ICR automaticky, 3D-DNR, D-WDR, Slot na SD/SDHC/SDXC kartu až 128GB, Wifi standard: IEEE802.11b, 802.11g, 802.11n, Napájení: DC12V/416mA, PoE (802.3af, Power over Ethernet), Dosah IR:10-30m, Krytí: IP66, Pracovní rozsah: -30°C – 60°C, Poplachový I/O 1/1, Audio I/O 1/1, Antivandal krytí: IEC60068-2-75Eh, 20J; EN50102, až IK10, Program iVMS4200 zdarma, doporučený kryt pro skrytou montáž kabelů: DS-1280ZJ-DM18"
Vnitřní kamery - rozmístění dle půdorysného plánu = 6 ks
</t>
  </si>
  <si>
    <t>1491674756</t>
  </si>
  <si>
    <t>672</t>
  </si>
  <si>
    <t>M22-1-15</t>
  </si>
  <si>
    <t xml:space="preserve">Stěnový držák pro mini dome kamery
pro 6 ks IP kamer = 6 ks držáku
</t>
  </si>
  <si>
    <t>1718378658</t>
  </si>
  <si>
    <t>673</t>
  </si>
  <si>
    <t>M22-1-16</t>
  </si>
  <si>
    <t xml:space="preserve">8 kanálový 4K síťový digitální videorekordér, záznam video&amp;audio, komprese H.265/H.264/MPEG4,  vstupní/odchozí šířka pásma 160M/256Mbps, dekódování hl. monitor: 4-k @ 4K, nebo 16-k @ 1080p, HDMI (4K) a VGA na hlavní monitor, 1x RJ45 10M/100M/1000M Ethernet Port, podpora 2x HDD o kapacitě 6TB, 1* USB 2.0, 1* USB 3.0, bez HDD, Poplachový I/O: 4/1, lokalizace v čj., napájení: 240V AC, 50Hz/15W, velikost 1U, Program iVMS4200 zdarma 
pro celý systém CCTV - 8vstupů = 6 IP kamer
</t>
  </si>
  <si>
    <t>-965854702</t>
  </si>
  <si>
    <t>674</t>
  </si>
  <si>
    <t>M22-1-17</t>
  </si>
  <si>
    <t xml:space="preserve">Pevný disk pro CCTV systémy 3TB
rozšíření záznamu na dobu 7 dnů
</t>
  </si>
  <si>
    <t>1992317540</t>
  </si>
  <si>
    <t>675</t>
  </si>
  <si>
    <t>M22-1-18</t>
  </si>
  <si>
    <t xml:space="preserve">WiFi. Frekvence 2412-2462MHz, Normy 802.11b/g/n, Max rychlost 300Mbps, LAN port 1xRJ45 10/100Mbps, napájení 12-24V ( pouze PoE), Bezdrátové operační módy AP, operační módy Bridge, DHCP server/klient Ne/Ano, šifrování WEP, WPA,WPA2, 
instalace v tělocvičně 1.PP - 1 ks + 1.NP - 1 ks  = 2 ks
</t>
  </si>
  <si>
    <t>-1053454668</t>
  </si>
  <si>
    <t>003</t>
  </si>
  <si>
    <t>Aktivní prvky</t>
  </si>
  <si>
    <t>676</t>
  </si>
  <si>
    <t>M22-1-19</t>
  </si>
  <si>
    <t xml:space="preserve">WiFi. Frekvence 2412-2462MHz, Normy 802.11b/g/n, Max rychlost 300Mbps, LAN port 1xRJ45 10/100Mbps, napájení 12-24V ( pouze PoE), Bezdrátové operační módy AP, operační módy Bridge, DHCP server/klient Ne/Ano, šifrování WEP, WPA,WPA2, 
instalace v tělocvičně 1.PP - 1 ks + 1.NP - 1 ks  = 2 ks
</t>
  </si>
  <si>
    <t>711760569</t>
  </si>
  <si>
    <t>677</t>
  </si>
  <si>
    <t>M22-1-20</t>
  </si>
  <si>
    <t xml:space="preserve">Prpojovací PATCH kabely Cat.5e UTP - 2 m
Pro datové rozvody 8 portů=8 ks
</t>
  </si>
  <si>
    <t>667680350</t>
  </si>
  <si>
    <t>678</t>
  </si>
  <si>
    <t>M22-1-21</t>
  </si>
  <si>
    <t xml:space="preserve">Záložní zdroj UPS 1500VA montáž do RACKu
Záložní zdroj pro záznamové zařízení CCTV - postačí 1 ks UPS
</t>
  </si>
  <si>
    <t>362102862</t>
  </si>
  <si>
    <t>M22</t>
  </si>
  <si>
    <t>Strukturovaná kabeláž - montáž</t>
  </si>
  <si>
    <t>679</t>
  </si>
  <si>
    <t>220290001</t>
  </si>
  <si>
    <t xml:space="preserve">Zásuvka datová 1xRJ 45 Cat.5e kompletní vč.rámečku, krabice
V 1.PP - 4 ks + 1.NP - 4 ks = 8 ks
</t>
  </si>
  <si>
    <t>-835406435</t>
  </si>
  <si>
    <t>680</t>
  </si>
  <si>
    <t>220280201</t>
  </si>
  <si>
    <t>642252860</t>
  </si>
  <si>
    <t>681</t>
  </si>
  <si>
    <t>220260531</t>
  </si>
  <si>
    <t>-74846458</t>
  </si>
  <si>
    <t>682</t>
  </si>
  <si>
    <t>220270301</t>
  </si>
  <si>
    <t>-1727977696</t>
  </si>
  <si>
    <t>683</t>
  </si>
  <si>
    <t>220300201</t>
  </si>
  <si>
    <t xml:space="preserve">připojení kabelu 4P na patch panel
Ukončrení 8 portů v DR + v zásuvkách 8 ks  = 16 potrů
</t>
  </si>
  <si>
    <t>2028960065</t>
  </si>
  <si>
    <t>684</t>
  </si>
  <si>
    <t>220111431</t>
  </si>
  <si>
    <t xml:space="preserve">měření metalické kabeláže (cat.5e), měř. protokol
zapojení podle zásuvek 8 portů = 8 ks
</t>
  </si>
  <si>
    <t>4P</t>
  </si>
  <si>
    <t>-1654516052</t>
  </si>
  <si>
    <t>685</t>
  </si>
  <si>
    <t>220260725</t>
  </si>
  <si>
    <t xml:space="preserve">Lišta plastová vkládací 60x40 vč.víka, tvarovek, kotvení
V 1.NP  = 50m
</t>
  </si>
  <si>
    <t>813359752</t>
  </si>
  <si>
    <t>686</t>
  </si>
  <si>
    <t>220110346</t>
  </si>
  <si>
    <t>2066484653</t>
  </si>
  <si>
    <t>687</t>
  </si>
  <si>
    <t>220261662</t>
  </si>
  <si>
    <t xml:space="preserve">drážka pro trubku 16 vč.začištění
Stejná délka jako PVC trubka 16 mm  = 100m
</t>
  </si>
  <si>
    <t>-880757104</t>
  </si>
  <si>
    <t>688</t>
  </si>
  <si>
    <t>460680041</t>
  </si>
  <si>
    <t xml:space="preserve">Průraz zdí 30-45 cm
Průrazy 1.PP - 1 ks + 1.NP - 4 ks  = 5 ks
</t>
  </si>
  <si>
    <t>-151575853</t>
  </si>
  <si>
    <t>689</t>
  </si>
  <si>
    <t>460680042</t>
  </si>
  <si>
    <t xml:space="preserve">průraz stropu
Průraz stropu z 1.PP 1ks do 1.NP - 1ks
</t>
  </si>
  <si>
    <t>442626211</t>
  </si>
  <si>
    <t>690</t>
  </si>
  <si>
    <t>M22-1-22</t>
  </si>
  <si>
    <t>-1097040673</t>
  </si>
  <si>
    <t>691</t>
  </si>
  <si>
    <t>M22-1-23</t>
  </si>
  <si>
    <t>-2073746464</t>
  </si>
  <si>
    <t>004</t>
  </si>
  <si>
    <t>Datový rozvaděč DR v ředitelně - doplnění</t>
  </si>
  <si>
    <t>692</t>
  </si>
  <si>
    <t>M22-1-24</t>
  </si>
  <si>
    <t>1210011022</t>
  </si>
  <si>
    <t>693</t>
  </si>
  <si>
    <t>M22-1-25</t>
  </si>
  <si>
    <t>-2029362994</t>
  </si>
  <si>
    <t>694</t>
  </si>
  <si>
    <t>M22-1-26</t>
  </si>
  <si>
    <t xml:space="preserve">Police pro nestandardní komponenty
Pro instalaci komponentů a zařízení,které nemají rozměr 19"
</t>
  </si>
  <si>
    <t>455702518</t>
  </si>
  <si>
    <t>695</t>
  </si>
  <si>
    <t>M22-1-27</t>
  </si>
  <si>
    <t>-1959480336</t>
  </si>
  <si>
    <t>696</t>
  </si>
  <si>
    <t>M22-029-0971</t>
  </si>
  <si>
    <t xml:space="preserve">metalický patch panel 24xRJ45/UTP/cat.5e/1U
Pro datové rozvody 8 portů = 8/24 = 1 ks
</t>
  </si>
  <si>
    <t>314520568</t>
  </si>
  <si>
    <t>005</t>
  </si>
  <si>
    <t>697</t>
  </si>
  <si>
    <t>M22-1-28</t>
  </si>
  <si>
    <t xml:space="preserve">"5.0 Megapixelová, R6, IP vnitřní antivandal miniDome kamera s IR a wifi, 1/3"" progressive CMOS, komprese H.264 / MJPEG/H.264+, max.rozlišení: (2560×1920), 25fps (2048×1536), 25fps (1920×
1080), 25fps (1280×720), objektiv: 4mm (6mm volitelně) @ F1.2, úhel záběru: úhel záběru: 70°(4mm), 43.3°(6mm), Citlivost: 0.01Lux @(F1.2,AGC ON) 0 LUX s IR, Den &amp; Noc:ICR automaticky, 3D-DNR, D-WDR, Slot na SD/SDHC/SDXC kartu až 128GB, Wifi standard: IEEE802.11b, 802.11g, 802.11n, Napájení: DC12V/416mA, PoE (802.3af, Power over Ethernet), Dosah IR:10-30m, Krytí: IP66, Pracovní rozsah: -30°C – 60°C, Poplachový I/O 1/1, Audio I/O 1/1, Antivandal krytí: IEC60068-2-75Eh, 20J; EN50102, až IK10, Program iVMS4200 zdarma, doporučený kryt pro skrytou montáž kabelů: DS-1280ZJ-DM18"
Vnitřní kamery - rozmístění dle půdorysného plánu = 6 ks
</t>
  </si>
  <si>
    <t>-2122097284</t>
  </si>
  <si>
    <t>698</t>
  </si>
  <si>
    <t>220060045</t>
  </si>
  <si>
    <t xml:space="preserve">Stěnový držák pro mini dome kamery
pro 6ks IP kamer = 6 ks držáku
</t>
  </si>
  <si>
    <t>45222533</t>
  </si>
  <si>
    <t>699</t>
  </si>
  <si>
    <t>M22-1-29</t>
  </si>
  <si>
    <t>390444743</t>
  </si>
  <si>
    <t>700</t>
  </si>
  <si>
    <t>M22-1-30</t>
  </si>
  <si>
    <t>-2107882248</t>
  </si>
  <si>
    <t>701</t>
  </si>
  <si>
    <t>M22-1-31</t>
  </si>
  <si>
    <t xml:space="preserve">Konfigurace, zaškolení a test systému
Oživení, nastavení, seřízení kamer atd..
</t>
  </si>
  <si>
    <t>1756922714</t>
  </si>
  <si>
    <t>702</t>
  </si>
  <si>
    <t>M22-1-32</t>
  </si>
  <si>
    <t xml:space="preserve">Vysoce kvalitní ethernetový přepínač, jehož pomocí propojíte ve vaší sítí až 8 počítačů s přenosovou rychlostí až 1 Gb/s na port. 16 portů jsou navíc vybaveny možností napájení síťových prvků pomocí PoE standardu. Přepínač podporuje celé řady ethernetových protokolů, jako je například 802.3u, 802.3ab a 802.3af. Každý z osmi portů je opatřen led indikátorem, díky kterému vždy snadno zkontroluje správný běh jednotlivých portů a tím i vaší sítě. Přepínač disponuje celkovou šířkou pásma až 16 Gb/s. Samozřejmě podporuje, jak full-duplex, tak i half-duplex režim.
Pro napojení IP kamer 6ks = 1 ks switch
</t>
  </si>
  <si>
    <t>-1084169360</t>
  </si>
  <si>
    <t>006</t>
  </si>
  <si>
    <t>703</t>
  </si>
  <si>
    <t>M22-1-33</t>
  </si>
  <si>
    <t xml:space="preserve">WiFi. Frekvence 2412-2462MHz, Normy 802.11b/g/n, Max rychlost 300Mbps, LAN port 1xRJ45 10/100Mbps, napájení 12-24V ( pouze PoE), Bezdrátové operační módy AP, operační módy Bridge, DHCP server/klient Ne/Ano, šifrování WEP, WPA,WPA2, 
instalace na chodbách 1.PP - 1 ks + 1.NP - 1 ks = 2 ks
</t>
  </si>
  <si>
    <t>-1665734595</t>
  </si>
  <si>
    <t>704</t>
  </si>
  <si>
    <t>M22-1-34</t>
  </si>
  <si>
    <t xml:space="preserve">Dokumentace skutečného stavu
Zpracování dokumentace skutečného stavu 4x papírová podoba + 1x digitální forma, předání zákazníkovi
</t>
  </si>
  <si>
    <t>-472252722</t>
  </si>
  <si>
    <t>705</t>
  </si>
  <si>
    <t>M22-1-35</t>
  </si>
  <si>
    <t xml:space="preserve">Prpojovací PATCH kabely Cat.5 UTP - 2 m
Pro datové rozvody 8portů=8ks
</t>
  </si>
  <si>
    <t>-257085108</t>
  </si>
  <si>
    <t>706</t>
  </si>
  <si>
    <t>M22-1-36</t>
  </si>
  <si>
    <t>691820264</t>
  </si>
  <si>
    <t>M22-2-1</t>
  </si>
  <si>
    <t>Školní zvonek - dodávka</t>
  </si>
  <si>
    <t>707</t>
  </si>
  <si>
    <t xml:space="preserve">Kabel sdělovací 2x0,8 mm s Cu vodiči dle vyhl.č.23/2008Sb.
V 1.PP - 20m + 1.NP - 100m = 120 m
</t>
  </si>
  <si>
    <t>902306231</t>
  </si>
  <si>
    <t>708</t>
  </si>
  <si>
    <t>M22-2-2</t>
  </si>
  <si>
    <t xml:space="preserve">Zvonek 12V/24V melodický - školní zvonění
v 1.PP - 1 ks + 1.NP - 1 ks =  2 ks
</t>
  </si>
  <si>
    <t>-1576354403</t>
  </si>
  <si>
    <t>709</t>
  </si>
  <si>
    <t>M22-2-3</t>
  </si>
  <si>
    <t xml:space="preserve">Trubka elektroinstalační ohebná PVC pr. 16 mm
V 1.PP - 20m + 1.NP - 20m = 40m
</t>
  </si>
  <si>
    <t>-2111896463</t>
  </si>
  <si>
    <t>710</t>
  </si>
  <si>
    <t>M22-2-4</t>
  </si>
  <si>
    <t xml:space="preserve">Protahovací vodič do trubek pr. 2.5 mm
Pomocný vodič pro protahování kabeláže v zasekaných trubkách, stejná délka jako je součet všech trubek ve zdi 40 = 40 m + konce, které budou ponechány v rezervě z krabic pro snažší uchopení drátu.40+rez5=45m
</t>
  </si>
  <si>
    <t>434770108</t>
  </si>
  <si>
    <t>M22-2-5</t>
  </si>
  <si>
    <t xml:space="preserve">Krabice elektroinstalační protahovací z PE vč.zasekání
Krabice osazeny v rozích pro snažši zatažení kabeláže do PVC trubek v úsecích po 6 m. 45:6=9 ks
</t>
  </si>
  <si>
    <t>-2146886613</t>
  </si>
  <si>
    <t>M22-2-6</t>
  </si>
  <si>
    <t>1272599748</t>
  </si>
  <si>
    <t>M22-2-7</t>
  </si>
  <si>
    <t>-797019932</t>
  </si>
  <si>
    <t>Školní zvonek - montáž</t>
  </si>
  <si>
    <t>220280010</t>
  </si>
  <si>
    <t>-1827927186</t>
  </si>
  <si>
    <t>715</t>
  </si>
  <si>
    <t>M22-2-8</t>
  </si>
  <si>
    <t>1316249958</t>
  </si>
  <si>
    <t>716</t>
  </si>
  <si>
    <t>M22-2-9</t>
  </si>
  <si>
    <t xml:space="preserve">Výrobní (dílenská) dokumentace
Zpracování výrobní dokumentace  odsouhlasení hlavním projektantem a investorem stavby vč.vyvzorkování použitých výrozků a zařízení před realizací stavby
</t>
  </si>
  <si>
    <t>-2111995149</t>
  </si>
  <si>
    <t>717</t>
  </si>
  <si>
    <t>M22-2-10</t>
  </si>
  <si>
    <t xml:space="preserve">Uvedení systému školního zvonku do provozu
Zapojení komponentů v rozvaděči, odzkoušení, proměření, předání zákazníkovi, zkušební provoz
</t>
  </si>
  <si>
    <t>-1238095088</t>
  </si>
  <si>
    <t>718</t>
  </si>
  <si>
    <t>220260532</t>
  </si>
  <si>
    <t>1229279532</t>
  </si>
  <si>
    <t>719</t>
  </si>
  <si>
    <t>220261663</t>
  </si>
  <si>
    <t xml:space="preserve">Drážka pro trubku 16 včetně začištění
Stejná délka jako tento druh chráničky tj. 40 m, vysekání rýchy, uložení chráničky do rýhy, uchycení hřebíky (sádrou, zahození drážky
</t>
  </si>
  <si>
    <t>1337696541</t>
  </si>
  <si>
    <t>720</t>
  </si>
  <si>
    <t>22 027 0301</t>
  </si>
  <si>
    <t>-1677518948</t>
  </si>
  <si>
    <t>22 026 0003</t>
  </si>
  <si>
    <t>58331498</t>
  </si>
  <si>
    <t>460680043</t>
  </si>
  <si>
    <t>-1063736228</t>
  </si>
  <si>
    <t>723</t>
  </si>
  <si>
    <t>M22-2-44</t>
  </si>
  <si>
    <t>-1111323096</t>
  </si>
  <si>
    <t>724</t>
  </si>
  <si>
    <t>M22-2-12</t>
  </si>
  <si>
    <t>-652555386</t>
  </si>
  <si>
    <t>725</t>
  </si>
  <si>
    <t>M22-2-13</t>
  </si>
  <si>
    <t>1714092159</t>
  </si>
  <si>
    <t>03 - Stavební objekt - stavební úpravy stávající objekt</t>
  </si>
  <si>
    <t xml:space="preserve">    61.1 - Úprava povrchů vnitřních - stávající budova</t>
  </si>
  <si>
    <t xml:space="preserve">    96 - Bourání konstrukcí</t>
  </si>
  <si>
    <t xml:space="preserve">      735 - Ústřední vytápění - otopná tělesa</t>
  </si>
  <si>
    <t xml:space="preserve">    767 - Konstrukce zámečnické - vyrovnávací schodiště</t>
  </si>
  <si>
    <t xml:space="preserve">    771 - Podlahy z dlaždic</t>
  </si>
  <si>
    <t xml:space="preserve">    776 - Podlahy povlakové</t>
  </si>
  <si>
    <t xml:space="preserve">    M21 - Elektroinstalace sinoproud</t>
  </si>
  <si>
    <t>310239411</t>
  </si>
  <si>
    <t>Zazdívka otvorů ve zdivu nadzákladovém cihlami pálenými  plochy přes 1 m2 do 4 m2 na maltu cementovou</t>
  </si>
  <si>
    <t>-1495754825</t>
  </si>
  <si>
    <t>přizdívka 2pp</t>
  </si>
  <si>
    <t>0,49*6,44*0,4</t>
  </si>
  <si>
    <t>311231116</t>
  </si>
  <si>
    <t>Zdivo z cihel pálených nosné z cihel plných dl. 290 mm P 7 až 15, na maltu MC-5 nebo MC-10</t>
  </si>
  <si>
    <t>-1110434506</t>
  </si>
  <si>
    <t>1pp - zazdívka okna</t>
  </si>
  <si>
    <t>0,375*3,0*2,1</t>
  </si>
  <si>
    <t>1pp na vykonzolovaný průvlak</t>
  </si>
  <si>
    <t>0,3*(2,0+0,905+0,505)*2,5</t>
  </si>
  <si>
    <t>0,375*4,25*2,4</t>
  </si>
  <si>
    <t>0,375*5,7*2,4</t>
  </si>
  <si>
    <t>311231118</t>
  </si>
  <si>
    <t>Zdivo z cihel pálených nosné z cihel plných dl. 290 mm P 7 až 15, na maltu MC-15</t>
  </si>
  <si>
    <t>1527411927</t>
  </si>
  <si>
    <t xml:space="preserve"> pro podporu stáv.stropního panelu 2pp</t>
  </si>
  <si>
    <t>0,3*3,0*(3,15+2,3)</t>
  </si>
  <si>
    <t>317234410</t>
  </si>
  <si>
    <t>Vyzdívka mezi nosníky cihlami pálenými  na maltu cementovou</t>
  </si>
  <si>
    <t>-70921731</t>
  </si>
  <si>
    <t>0,375*0,14*2,6</t>
  </si>
  <si>
    <t>0,375*0,18*2,8*2</t>
  </si>
  <si>
    <t>0,3*0,16*2,76</t>
  </si>
  <si>
    <t>0,375*0,2*4,1</t>
  </si>
  <si>
    <t>317941121</t>
  </si>
  <si>
    <t>Osazování ocelových válcovaných nosníků na zdivu  I nebo IE nebo U nebo UE nebo L do č. 12 nebo výšky do 120 mm</t>
  </si>
  <si>
    <t>1838789256</t>
  </si>
  <si>
    <t>1np L50/50/4</t>
  </si>
  <si>
    <t>7,65/1000</t>
  </si>
  <si>
    <t>13010420</t>
  </si>
  <si>
    <t>úhelník ocelový rovnostranný jakost 11 375 50x50x4mm</t>
  </si>
  <si>
    <t>-1906053035</t>
  </si>
  <si>
    <t>0,008*1,08 'Přepočtené koeficientem množství</t>
  </si>
  <si>
    <t>317941123</t>
  </si>
  <si>
    <t>Osazování ocelových válcovaných nosníků na zdivu  I nebo IE nebo U nebo UE nebo L č. 14 až 22 nebo výšky do 220 mm</t>
  </si>
  <si>
    <t>-512659642</t>
  </si>
  <si>
    <t>podpěrný sloup HEB 200 2pp</t>
  </si>
  <si>
    <t>1*3,01*61,3/1000</t>
  </si>
  <si>
    <t>překlad nad dveřmi 2pp I140</t>
  </si>
  <si>
    <t>111,54/1000</t>
  </si>
  <si>
    <t>1pp nad novým oknem I180</t>
  </si>
  <si>
    <t>122,64/1000</t>
  </si>
  <si>
    <t>1pp překlad nad průchodem I160</t>
  </si>
  <si>
    <t>148,12/1000</t>
  </si>
  <si>
    <t>1np nad novým oknem I180</t>
  </si>
  <si>
    <t>2np nad novým oknem I200</t>
  </si>
  <si>
    <t>214,84/1000</t>
  </si>
  <si>
    <t>13010980</t>
  </si>
  <si>
    <t>ocel profilová HE-B 200 jakost 11 375</t>
  </si>
  <si>
    <t>77546649</t>
  </si>
  <si>
    <t>podpěrný sloup HEB 200</t>
  </si>
  <si>
    <t>0,185*1,08 'Přepočtené koeficientem množství</t>
  </si>
  <si>
    <t>489898849</t>
  </si>
  <si>
    <t>0,112*1,08 'Přepočtené koeficientem množství</t>
  </si>
  <si>
    <t>-1394739476</t>
  </si>
  <si>
    <t>0,148*1,08 'Přepočtené koeficientem množství</t>
  </si>
  <si>
    <t>13010720</t>
  </si>
  <si>
    <t>ocel profilová IPN 180 jakost 11 375</t>
  </si>
  <si>
    <t>368332282</t>
  </si>
  <si>
    <t>0,246*1,08 'Přepočtené koeficientem množství</t>
  </si>
  <si>
    <t>13010722</t>
  </si>
  <si>
    <t>ocel profilová IPN 200 jakost 11 375</t>
  </si>
  <si>
    <t>-1322050903</t>
  </si>
  <si>
    <t>0,215*1,08 'Přepočtené koeficientem množství</t>
  </si>
  <si>
    <t>340271021</t>
  </si>
  <si>
    <t>Zazdívka otvorů v příčkách nebo stěnách pórobetonovými tvárnicemi plochy přes 0,025 m2 do 1 m2, objemová hmotnost 500 kg/m3, tloušťka příčky 100 mm</t>
  </si>
  <si>
    <t>-354249572</t>
  </si>
  <si>
    <t>0,265*2,02</t>
  </si>
  <si>
    <t>340271025</t>
  </si>
  <si>
    <t>Zazdívka otvorů v příčkách nebo stěnách pórobetonovými tvárnicemi plochy přes 1 m2 do 4 m2, objemová hmotnost 500 kg/m3, tloušťka příčky 100 mm</t>
  </si>
  <si>
    <t>411712328</t>
  </si>
  <si>
    <t>0,9*2,02</t>
  </si>
  <si>
    <t>-298435278</t>
  </si>
  <si>
    <t>3,25*4,555-0,9*2,0</t>
  </si>
  <si>
    <t>342291121</t>
  </si>
  <si>
    <t>Ukotvení příček plochými kotvami, do konstrukce cihelné</t>
  </si>
  <si>
    <t>1154768227</t>
  </si>
  <si>
    <t>3,25*2</t>
  </si>
  <si>
    <t>342291131</t>
  </si>
  <si>
    <t>Ukotvení příček plochými kotvami, do konstrukce betonové</t>
  </si>
  <si>
    <t>-931579883</t>
  </si>
  <si>
    <t>346244381</t>
  </si>
  <si>
    <t>Plentování ocelových válcovaných nosníků jednostranné cihlami  na maltu, výška stojiny do 200 mm</t>
  </si>
  <si>
    <t>-432398343</t>
  </si>
  <si>
    <t>0,14*2,6*2</t>
  </si>
  <si>
    <t>0,18*2,8*2*2</t>
  </si>
  <si>
    <t>0,16*2,76*2</t>
  </si>
  <si>
    <t>0,2*4,1*2</t>
  </si>
  <si>
    <t>615142002</t>
  </si>
  <si>
    <t>Potažení vnitřních ploch pletivem v ploše nebo pruzích, na plném podkladu sklovláknitým provizorním přichycením nosníků</t>
  </si>
  <si>
    <t>1710907212</t>
  </si>
  <si>
    <t>1,0*(2,6+2,8*2+2,76+4,1)</t>
  </si>
  <si>
    <t>61.1</t>
  </si>
  <si>
    <t>Úprava povrchů vnitřních - stávající budova</t>
  </si>
  <si>
    <t>611131121</t>
  </si>
  <si>
    <t>Podkladní a spojovací vrstva vnitřních omítaných ploch penetrace akrylát-silikonová nanášená ručně stropů</t>
  </si>
  <si>
    <t>60702492</t>
  </si>
  <si>
    <t>611325421</t>
  </si>
  <si>
    <t>Oprava vápenocementové omítky vnitřních ploch štukové dvouvrstvé, tloušťky do 20 mm a tloušťky štuku do 3 mm stropů, v rozsahu opravované plochy do 10%</t>
  </si>
  <si>
    <t>-175129746</t>
  </si>
  <si>
    <t>1pp - 01.02+01.03+01.04:</t>
  </si>
  <si>
    <t>1np - 1.02+1.03:</t>
  </si>
  <si>
    <t>2np - učebna</t>
  </si>
  <si>
    <t>6,0*6,6</t>
  </si>
  <si>
    <t>107519250</t>
  </si>
  <si>
    <t>145,866+67,148+8,905+108,036</t>
  </si>
  <si>
    <t>2*0,9*2,02+2*0,265*2,02</t>
  </si>
  <si>
    <t>-872253528</t>
  </si>
  <si>
    <t>108,036+2*0,9*2,02+2*0,265*2,02</t>
  </si>
  <si>
    <t>+přesahy,rýhy,apod</t>
  </si>
  <si>
    <t>612315223</t>
  </si>
  <si>
    <t>Vápenná omítka jednotlivých malých ploch štuková na stěnách, plochy jednotlivě přes 0,25 do 1 m2</t>
  </si>
  <si>
    <t>667703164</t>
  </si>
  <si>
    <t>1pp - 0,265*2,02*2</t>
  </si>
  <si>
    <t>612315225</t>
  </si>
  <si>
    <t>Vápenná omítka jednotlivých malých ploch štuková na stěnách, plochy jednotlivě přes 1,0 do 4 m2</t>
  </si>
  <si>
    <t>1026361579</t>
  </si>
  <si>
    <t>1pp - 0,9*2,02*2</t>
  </si>
  <si>
    <t>612321141</t>
  </si>
  <si>
    <t>Omítka vápenocementová vnitřních ploch  nanášená ručně dvouvrstvá, tloušťky jádrové omítky do 10 mm a tloušťky štuku do 3 mm štuková svislých konstrukcí stěn</t>
  </si>
  <si>
    <t>-1459479125</t>
  </si>
  <si>
    <t>2,95*(3,15+2,4+2,0+3,15)</t>
  </si>
  <si>
    <t>01.02:</t>
  </si>
  <si>
    <t>3,0*2,1</t>
  </si>
  <si>
    <t>01.04:</t>
  </si>
  <si>
    <t>2,95*(2,0+2,3*1,995*2)</t>
  </si>
  <si>
    <t>1.03:</t>
  </si>
  <si>
    <t>3,25*6,375-0,9*2+2,3*1,0*2</t>
  </si>
  <si>
    <t>5,7*2,4</t>
  </si>
  <si>
    <t>612325302</t>
  </si>
  <si>
    <t>Vápenocementová nebo vápenná omítka ostění nebo nadpraží štuková</t>
  </si>
  <si>
    <t>1374947647</t>
  </si>
  <si>
    <t>0,375*(1,0+2,07*2)*2</t>
  </si>
  <si>
    <t>oken 1pp-2np</t>
  </si>
  <si>
    <t>0,25*(2,+2,1*2)*2</t>
  </si>
  <si>
    <t>0,25*(3,6+2,1*2)</t>
  </si>
  <si>
    <t>612325421</t>
  </si>
  <si>
    <t>Oprava vápenocementové omítky vnitřních ploch štukové dvouvrstvé, tloušťky do 20 mm a tloušťky štuku do 3 mm stěn, v rozsahu opravované plochy do 10%</t>
  </si>
  <si>
    <t>-938219369</t>
  </si>
  <si>
    <t>01.03:</t>
  </si>
  <si>
    <t>2,95*(2,075+4,525)*2-0,8*2,0*2</t>
  </si>
  <si>
    <t>1.02:</t>
  </si>
  <si>
    <t>3,25*(4,525+6,0)-2,4*2,1</t>
  </si>
  <si>
    <t>3,25*(4,18+1,5+2,0)-0,8*2,0</t>
  </si>
  <si>
    <t>3,2*(6,0+6,6)*2-(5,7*2,4+3,6*2,1+0,9*2,0)</t>
  </si>
  <si>
    <t>612325423</t>
  </si>
  <si>
    <t>Oprava vápenocementové omítky vnitřních ploch štukové dvouvrstvé, tloušťky do 20 mm a tloušťky štuku do 3 mm stěn, v rozsahu opravované plochy přes 30 do 50%</t>
  </si>
  <si>
    <t>-2141864817</t>
  </si>
  <si>
    <t>2,95*(3,0+4,525)*2-(2,4*2,1+3,0*2,1+0,9*2,02*2)</t>
  </si>
  <si>
    <t>2,95*(2,935*2+2,895*2)</t>
  </si>
  <si>
    <t>(2,3*2,895)/2</t>
  </si>
  <si>
    <t>612331121</t>
  </si>
  <si>
    <t>Omítka cementová vnitřních ploch  nanášená ručně jednovrstvá, tloušťky do 10 mm hladká svislých konstrukcí stěn</t>
  </si>
  <si>
    <t>-117899368</t>
  </si>
  <si>
    <t>2,95*(6,25+4,1)+1,1*2,0</t>
  </si>
  <si>
    <t>61282103r</t>
  </si>
  <si>
    <t>Sanační omítka vnitřních ploch stěn vyrovnávací vrstva, prováděná v tl. do 20 mm ručně</t>
  </si>
  <si>
    <t>-797728276</t>
  </si>
  <si>
    <t>-325833873</t>
  </si>
  <si>
    <t>3,6*2,1+2*2,4*2,1</t>
  </si>
  <si>
    <t>-1088759907</t>
  </si>
  <si>
    <t>3,6+2,1*2+2*2,4+4*2,1</t>
  </si>
  <si>
    <t>-438386680</t>
  </si>
  <si>
    <t>21*1,05 'Přepočtené koeficientem množství</t>
  </si>
  <si>
    <t>632451022</t>
  </si>
  <si>
    <t>Potěr cementový vyrovnávací z malty (MC-15) v pásu o průměrné (střední) tl. přes 20 do 30 mm</t>
  </si>
  <si>
    <t>-85104841</t>
  </si>
  <si>
    <t>0,375*(2,4*2+3,6)</t>
  </si>
  <si>
    <t>985131311</t>
  </si>
  <si>
    <t>Očištění ploch stěn, rubu kleneb a podlah ruční dočištění ocelovými kartáči</t>
  </si>
  <si>
    <t>506651270</t>
  </si>
  <si>
    <t>2pp stávající zdivo - sanace</t>
  </si>
  <si>
    <t>2060062595</t>
  </si>
  <si>
    <t>doplnění bet.maz. 2pp nad zákl.pasem</t>
  </si>
  <si>
    <t>0,3</t>
  </si>
  <si>
    <t>642944121</t>
  </si>
  <si>
    <t>Osazení ocelových dveřních zárubní lisovaných nebo z úhelníků dodatečně  s vybetonováním prahu, plochy do 2,5 m2</t>
  </si>
  <si>
    <t>1134271920</t>
  </si>
  <si>
    <t>55331201</t>
  </si>
  <si>
    <t>zárubeň ocelová pro běžné zdění hranatý profil s drážkou 110 800 L/P</t>
  </si>
  <si>
    <t>1415503709</t>
  </si>
  <si>
    <t>55331203</t>
  </si>
  <si>
    <t>zárubeň ocelová pro běžné zdění hranatý profil s drážkou 110 900 L/P</t>
  </si>
  <si>
    <t>-1809537062</t>
  </si>
  <si>
    <t>-17855224</t>
  </si>
  <si>
    <t>pro opravu vně omítek kolem nových oken</t>
  </si>
  <si>
    <t>10,0*5,5</t>
  </si>
  <si>
    <t>648260783</t>
  </si>
  <si>
    <t>55*20 'Přepočtené koeficientem množství</t>
  </si>
  <si>
    <t>1807292386</t>
  </si>
  <si>
    <t>1455944983</t>
  </si>
  <si>
    <t>170152693</t>
  </si>
  <si>
    <t>-1308586077</t>
  </si>
  <si>
    <t>-1614361009</t>
  </si>
  <si>
    <t>2001041377</t>
  </si>
  <si>
    <t>95-003-ozn.33</t>
  </si>
  <si>
    <t>D+M sklopná pojízdná plošina pro imobilní</t>
  </si>
  <si>
    <t>-11488646</t>
  </si>
  <si>
    <t>952901111</t>
  </si>
  <si>
    <t>Vyčištění budov nebo objektů před předáním do užívání  budov bytové nebo občanské výstavby, světlé výšky podlaží do 4 m</t>
  </si>
  <si>
    <t>1545622820</t>
  </si>
  <si>
    <t>7,0*7,0*2</t>
  </si>
  <si>
    <t>Bourání konstrukcí</t>
  </si>
  <si>
    <t>711131811</t>
  </si>
  <si>
    <t>Odstranění izolace proti zemní vlhkosti  na ploše vodorovné V</t>
  </si>
  <si>
    <t>-949853923</t>
  </si>
  <si>
    <t>2pp v místě nového základu</t>
  </si>
  <si>
    <t>0,6*(2,45+2,9)</t>
  </si>
  <si>
    <t>764001821</t>
  </si>
  <si>
    <t>Demontáž klempířských konstrukcí krytiny ze svitků nebo tabulí do suti</t>
  </si>
  <si>
    <t>2002691582</t>
  </si>
  <si>
    <t>stáv.objekt - rozebrání a případná úprava pro upevnění dřev.kce pláště S4</t>
  </si>
  <si>
    <t>1,0*14,4</t>
  </si>
  <si>
    <t>764002851</t>
  </si>
  <si>
    <t>Demontáž klempířských konstrukcí oplechování parapetů do suti</t>
  </si>
  <si>
    <t>10702528</t>
  </si>
  <si>
    <t>3,0+5,7*2</t>
  </si>
  <si>
    <t>764002861</t>
  </si>
  <si>
    <t>Demontáž klempířských konstrukcí oplechování říms do suti</t>
  </si>
  <si>
    <t>916572808</t>
  </si>
  <si>
    <t>14,4-2,0</t>
  </si>
  <si>
    <t>766441821</t>
  </si>
  <si>
    <t>Demontáž parapetních desek dřevěných nebo plastových šířky do 300 mm délky přes 1m</t>
  </si>
  <si>
    <t>2013909019</t>
  </si>
  <si>
    <t>767161813</t>
  </si>
  <si>
    <t>Demontáž zábradlí rovného nerozebíratelný spoj hmotnosti 1 m zábradlí do 20 kg</t>
  </si>
  <si>
    <t>-1133959221</t>
  </si>
  <si>
    <t>2,7*2+0,6*2</t>
  </si>
  <si>
    <t>767413812</t>
  </si>
  <si>
    <t>Demontáž plastových kazet skládaného pláště výšky budovy přes 12 do 24 m skladebné šířky kazety do 500 mm šroubováním</t>
  </si>
  <si>
    <t>1660321264</t>
  </si>
  <si>
    <t>stěny</t>
  </si>
  <si>
    <t>11,4*14,4</t>
  </si>
  <si>
    <t>-(3,0*2,1+5,7*2,4*2+1,8*2,1)</t>
  </si>
  <si>
    <t>podhled</t>
  </si>
  <si>
    <t>0,9*14,4</t>
  </si>
  <si>
    <t>767415861</t>
  </si>
  <si>
    <t xml:space="preserve">Demontáž podkladního roštu </t>
  </si>
  <si>
    <t>1954718623</t>
  </si>
  <si>
    <t>776201812</t>
  </si>
  <si>
    <t>Demontáž povlakových podlahovin lepených ručně s podložkou</t>
  </si>
  <si>
    <t>-893602686</t>
  </si>
  <si>
    <t xml:space="preserve">1pp </t>
  </si>
  <si>
    <t>13,58+9,3+2,935*2</t>
  </si>
  <si>
    <t>776410811</t>
  </si>
  <si>
    <t>Demontáž soklíků nebo lišt pryžových nebo plastových</t>
  </si>
  <si>
    <t>665876692</t>
  </si>
  <si>
    <t>2,0*(2,895+2,935)</t>
  </si>
  <si>
    <t>(3,0+4,525)*2-0,8</t>
  </si>
  <si>
    <t>(2,075+4,525)*2-0,8*2</t>
  </si>
  <si>
    <t>4,18+2,0</t>
  </si>
  <si>
    <t>6,005+4,525*2</t>
  </si>
  <si>
    <t>781441810</t>
  </si>
  <si>
    <t>Demontáž obkladů z obkladaček hutných nebo polohutných  kladených do malty</t>
  </si>
  <si>
    <t>371338301</t>
  </si>
  <si>
    <t>odstranění vně kabřince</t>
  </si>
  <si>
    <t>(3,0+1,7)*(0,4*2+0,6)</t>
  </si>
  <si>
    <t>3,0*(0,6+0,4*2)</t>
  </si>
  <si>
    <t>(1,7+0,3)/2*14,4</t>
  </si>
  <si>
    <t>961044111</t>
  </si>
  <si>
    <t>Bourání základů z betonu  prostého</t>
  </si>
  <si>
    <t>2081066552</t>
  </si>
  <si>
    <t>základ předloženého schodišt+</t>
  </si>
  <si>
    <t>0,8*0,5*2,0</t>
  </si>
  <si>
    <t>962031136</t>
  </si>
  <si>
    <t>Bourání příček z cihel, tvárnic nebo příčkovek  z tvárnic nebo příčkovek pálených nebo nepálených na maltu vápennou nebo vápenocementovou, tl. do 150 mm</t>
  </si>
  <si>
    <t>-1552657724</t>
  </si>
  <si>
    <t>2,95*2,0-1,8*2,1</t>
  </si>
  <si>
    <t>962032241</t>
  </si>
  <si>
    <t>Bourání zdiva nadzákladového z cihel nebo tvárnic  z cihel pálených nebo vápenopískových, na maltu cementovou, objemu přes 1 m3</t>
  </si>
  <si>
    <t>-1015051335</t>
  </si>
  <si>
    <t>přilehlá stěna 2pp pod schodištěm</t>
  </si>
  <si>
    <t>0,5*1,875*2,0</t>
  </si>
  <si>
    <t>962032432</t>
  </si>
  <si>
    <t>Bourání zdiva nadzákladového z cihel nebo tvárnic  z dutých cihel nebo tvárnic pálených nebo nepálených, na maltu vápennou nebo vápenocementovou, objemu přes 1 m3</t>
  </si>
  <si>
    <t>1056358989</t>
  </si>
  <si>
    <t>otvory pro okna ve stáv.budově</t>
  </si>
  <si>
    <t>0,375*2,4*2,1</t>
  </si>
  <si>
    <t>0,375*3,6*2,1</t>
  </si>
  <si>
    <t>963012520</t>
  </si>
  <si>
    <t>Bourání stropů z desek nebo panelů železobetonových prefabrikovaných s dutinami  z panelů, š. přes 300 mm tl. přes 140 mm</t>
  </si>
  <si>
    <t>-122209004</t>
  </si>
  <si>
    <t>mezi patry 2pp a 1pp</t>
  </si>
  <si>
    <t>0,25*2,245*2,0</t>
  </si>
  <si>
    <t>963022819</t>
  </si>
  <si>
    <t>Bourání teracových schodišťových stupňů  oblých, rovných nebo kosých - teracové desky položené na žb. schodnicích</t>
  </si>
  <si>
    <t>607977640</t>
  </si>
  <si>
    <t>1,6*8</t>
  </si>
  <si>
    <t>963054949</t>
  </si>
  <si>
    <t>Bourání železobetonových schodnic  jakékoliv délky</t>
  </si>
  <si>
    <t>-910771318</t>
  </si>
  <si>
    <t>předložené schodiště</t>
  </si>
  <si>
    <t>2,0*2</t>
  </si>
  <si>
    <t>964054111</t>
  </si>
  <si>
    <t>Bourání samostatných trámů, průvlaků nebo pásů ze železobetonu  bez přerušení výztuže, průřezu do 0,36 m2</t>
  </si>
  <si>
    <t>101205611</t>
  </si>
  <si>
    <t>přerušení žb průvlaku mezi 2pp a 1pp</t>
  </si>
  <si>
    <t>0,25*1,41*2,0</t>
  </si>
  <si>
    <t>965042131</t>
  </si>
  <si>
    <t>Bourání mazanin betonových nebo z litého asfaltu tl. do 100 mm, plochy do 4 m2</t>
  </si>
  <si>
    <t>-912732703</t>
  </si>
  <si>
    <t>0,1*0,6*(2,45+2,9)</t>
  </si>
  <si>
    <t>1pp v místě bouraného panelu</t>
  </si>
  <si>
    <t>0,05*2,245*2,0</t>
  </si>
  <si>
    <t>1np - v místě vyrovnávacího schodiště</t>
  </si>
  <si>
    <t>0,1*1,825*2,0</t>
  </si>
  <si>
    <t>965042231</t>
  </si>
  <si>
    <t>Bourání mazanin betonových nebo z litého asfaltu tl. přes 100 mm, plochy do 4 m2</t>
  </si>
  <si>
    <t>-840657724</t>
  </si>
  <si>
    <t>0,15*0,6*(2,45+2,9)</t>
  </si>
  <si>
    <t>965049112</t>
  </si>
  <si>
    <t>Bourání mazanin Příplatek k cenám za bourání mazanin betonových se svařovanou sítí, tl. přes 100 mm</t>
  </si>
  <si>
    <t>291763695</t>
  </si>
  <si>
    <t>965081213</t>
  </si>
  <si>
    <t>Bourání podlah z dlaždic bez podkladního lože nebo mazaniny, s jakoukoliv výplní spár keramických nebo xylolitových tl. do 10 mm, plochy přes 1 m2</t>
  </si>
  <si>
    <t>-885516917</t>
  </si>
  <si>
    <t>2pp v místě nového schodiště</t>
  </si>
  <si>
    <t>2,45*3,6</t>
  </si>
  <si>
    <t>965081611</t>
  </si>
  <si>
    <t>Odsekání soklíků  včetně otlučení podkladní omítky až na zdivo rovných</t>
  </si>
  <si>
    <t>-1766840910</t>
  </si>
  <si>
    <t>6,25+5,0*2+6,4</t>
  </si>
  <si>
    <t>967031132</t>
  </si>
  <si>
    <t>Přisekání (špicování) plošné nebo rovných ostění zdiva z cihel pálených  rovných ostění, bez odstupu, po hrubém vybourání otvorů, na maltu vápennou nebo vápenocementovou</t>
  </si>
  <si>
    <t>1295569394</t>
  </si>
  <si>
    <t>0,375*(1,0*2+2,07*2)</t>
  </si>
  <si>
    <t>0,375*(2,4+2,1*2)</t>
  </si>
  <si>
    <t>0,375*(3,6+2,1*2)</t>
  </si>
  <si>
    <t>968072455</t>
  </si>
  <si>
    <t>Vybourání kovových rámů oken s křídly, dveřních zárubní, vrat, stěn, ostění nebo obkladů  dveřních zárubní, plochy do 2 m2</t>
  </si>
  <si>
    <t>-1723259357</t>
  </si>
  <si>
    <t>0,8*2,0</t>
  </si>
  <si>
    <t>0,8*2,0*2</t>
  </si>
  <si>
    <t>968082018</t>
  </si>
  <si>
    <t>Vybourání plastových rámů oken s křídly, dveřních zárubní, vrat  rámu oken s křídly, plochy přes 4 m2</t>
  </si>
  <si>
    <t>383106273</t>
  </si>
  <si>
    <t>968082022</t>
  </si>
  <si>
    <t>Vybourání plastových rámů oken s křídly, dveřních zárubní, vrat  dveřních zárubní, plochy přes 2 do 4 m2</t>
  </si>
  <si>
    <t>304830159</t>
  </si>
  <si>
    <t>1,8*2,1*2</t>
  </si>
  <si>
    <t>971033651</t>
  </si>
  <si>
    <t>Vybourání otvorů ve zdivu základovém nebo nadzákladovém z cihel, tvárnic, příčkovek  z cihel pálených na maltu vápennou nebo vápenocementovou plochy do 4 m2, tl. do 600 mm</t>
  </si>
  <si>
    <t>496574183</t>
  </si>
  <si>
    <t>vybourání otvoru pro dveře 2pp</t>
  </si>
  <si>
    <t>0,375*2,3*2,1-0,375*1,0*2,1</t>
  </si>
  <si>
    <t>971035521</t>
  </si>
  <si>
    <t>Vybourání otvorů ve zdivu základovém nebo nadzákladovém z cihel, tvárnic, příčkovek  z cihel pálených na maltu cementovou plochy do 1 m2, tl. do 100 mm</t>
  </si>
  <si>
    <t>2030322393</t>
  </si>
  <si>
    <t>0,3*2,05</t>
  </si>
  <si>
    <t>974031664</t>
  </si>
  <si>
    <t>Vysekání rýh ve zdivu cihelném na maltu vápennou nebo vápenocementovou  pro vtahování nosníků do zdí, před vybouráním otvoru do hl. 150 mm, při v. nosníku do 150 mm</t>
  </si>
  <si>
    <t>-222297030</t>
  </si>
  <si>
    <t>3*2,61</t>
  </si>
  <si>
    <t>974031666</t>
  </si>
  <si>
    <t>Vysekání rýh ve zdivu cihelném na maltu vápennou nebo vápenocementovou  pro vtahování nosníků do zdí, před vybouráním otvoru do hl. 150 mm, při v. nosníku do 250 mm</t>
  </si>
  <si>
    <t>651023018</t>
  </si>
  <si>
    <t>2*2,8</t>
  </si>
  <si>
    <t>2*4,1</t>
  </si>
  <si>
    <t>977311112</t>
  </si>
  <si>
    <t>Řezání stávajících betonových mazanin bez vyztužení hloubky přes 50 do 100 mm</t>
  </si>
  <si>
    <t>1979994959</t>
  </si>
  <si>
    <t>2pp v místě nového základu vrchní b.m.</t>
  </si>
  <si>
    <t>2,45+2,9+2,252+1,85</t>
  </si>
  <si>
    <t>977311113</t>
  </si>
  <si>
    <t>Řezání stávajících betonových mazanin bez vyztužení hloubky přes 100 do 150 mm</t>
  </si>
  <si>
    <t>201506022</t>
  </si>
  <si>
    <t>2pp v místě nového základu zákl.deska</t>
  </si>
  <si>
    <t>978011121</t>
  </si>
  <si>
    <t>Otlučení vápenných nebo vápenocementových omítek vnitřních ploch stropů, v rozsahu přes 5 do 10 %</t>
  </si>
  <si>
    <t>-1348466275</t>
  </si>
  <si>
    <t>978013121</t>
  </si>
  <si>
    <t>Otlučení vápenných nebo vápenocementových omítek vnitřních ploch stěn s vyškrabáním spar, s očištěním zdiva, v rozsahu přes 5 do 10 %</t>
  </si>
  <si>
    <t>-1076429937</t>
  </si>
  <si>
    <t>978013161</t>
  </si>
  <si>
    <t>Otlučení vápenných nebo vápenocementových omítek vnitřních ploch stěn s vyškrabáním spar, s očištěním zdiva, v rozsahu přes 30 do 50 %</t>
  </si>
  <si>
    <t>-498589154</t>
  </si>
  <si>
    <t>978013191</t>
  </si>
  <si>
    <t>Otlučení vápenných nebo vápenocementových omítek vnitřních ploch stěn s vyškrabáním spar, s očištěním zdiva, v rozsahu přes 50 do 100 %</t>
  </si>
  <si>
    <t>467550238</t>
  </si>
  <si>
    <t>997013114</t>
  </si>
  <si>
    <t>Vnitrostaveništní doprava suti a vybouraných hmot  vodorovně do 50 m svisle s použitím mechanizace pro budovy a haly výšky přes 12 do 15 m</t>
  </si>
  <si>
    <t>-2062293040</t>
  </si>
  <si>
    <t>40,11*0,5 'Přepočtené koeficientem množství</t>
  </si>
  <si>
    <t>997013154</t>
  </si>
  <si>
    <t>Vnitrostaveništní doprava suti a vybouraných hmot  vodorovně do 50 m svisle s omezením mechanizace pro budovy a haly výšky přes 12 do 15 m</t>
  </si>
  <si>
    <t>1069506593</t>
  </si>
  <si>
    <t>-415000495</t>
  </si>
  <si>
    <t>1940371032</t>
  </si>
  <si>
    <t>40,11*14 'Přepočtené koeficientem množství</t>
  </si>
  <si>
    <t>-1999949510</t>
  </si>
  <si>
    <t>-207611404</t>
  </si>
  <si>
    <t>-1889396165</t>
  </si>
  <si>
    <t>6315502220</t>
  </si>
  <si>
    <t>Izol.trubice na bázi polyetylénu lambda 0,038WmK, do teploty 102°C síla 20 mm potrubí 22/1,5</t>
  </si>
  <si>
    <t>1934688133</t>
  </si>
  <si>
    <t>-1232292963</t>
  </si>
  <si>
    <t>1707100537</t>
  </si>
  <si>
    <t>-1413572490</t>
  </si>
  <si>
    <t>733110806</t>
  </si>
  <si>
    <t>Demontáž potrubí z trubek ocelových závitových  DN přes 15 do 32</t>
  </si>
  <si>
    <t>-1882447168</t>
  </si>
  <si>
    <t>733122204</t>
  </si>
  <si>
    <t>Trubka přesná z uhlíkové oceli vně galvanicky pozinkovaná s červeným proužkem včetně fitinek, PN 16 bar, tmax110°C   22/1,5</t>
  </si>
  <si>
    <t>1326956208</t>
  </si>
  <si>
    <t>-735162985</t>
  </si>
  <si>
    <t>734200822</t>
  </si>
  <si>
    <t>Demontáž armatury závitové se dvěma závity do G 1</t>
  </si>
  <si>
    <t>774875694</t>
  </si>
  <si>
    <t>734209105</t>
  </si>
  <si>
    <t>Montáž termostatických hlavic</t>
  </si>
  <si>
    <t>-953366824</t>
  </si>
  <si>
    <t>734209113</t>
  </si>
  <si>
    <t>Montáž armatury závitové s dvěma závity G 1/2</t>
  </si>
  <si>
    <t>1512741829</t>
  </si>
  <si>
    <t>5512150122</t>
  </si>
  <si>
    <t>Radiátorové šroubení rohové dvojité DN15 s uzavíráním a vypouštěním pro tělesa se spodním připojením</t>
  </si>
  <si>
    <t>-2072511554</t>
  </si>
  <si>
    <t>5512120302</t>
  </si>
  <si>
    <t>Termostatická hlavice pro veřejné prostory s vestavěným čidlem, provedení pro veřejné prostory, M30x1,5, rozsah 6až 28°C, s kapalinovou náplní, barva bílá</t>
  </si>
  <si>
    <t>1409906047</t>
  </si>
  <si>
    <t>560627487</t>
  </si>
  <si>
    <t>735</t>
  </si>
  <si>
    <t>Ústřední vytápění - otopná tělesa</t>
  </si>
  <si>
    <t>735111810</t>
  </si>
  <si>
    <t>Demontáž otopného tělesa litinového článkového</t>
  </si>
  <si>
    <t>1684421727</t>
  </si>
  <si>
    <t>735152582</t>
  </si>
  <si>
    <t xml:space="preserve">Otopné těleso panelové ocelové Ventilkompakt  2 přídavné přestupní plochy,spodní pravé připojení 2xG1/2",vnit.závit,s odvzd.ventilem,vč.konzol,bar.odstín bílý RAL 9016,provedení 22 výška/délka 600/1800mm </t>
  </si>
  <si>
    <t>-1129764891</t>
  </si>
  <si>
    <t>735159230</t>
  </si>
  <si>
    <t xml:space="preserve">Montáž otopných těles </t>
  </si>
  <si>
    <t>-269410286</t>
  </si>
  <si>
    <t>735191910</t>
  </si>
  <si>
    <t>Napuštění vody do otopných těles</t>
  </si>
  <si>
    <t>916204890</t>
  </si>
  <si>
    <t>735494811</t>
  </si>
  <si>
    <t>Vypuštění vody z otopných soustav  bez kotlů, ohříváků, zásobníků a nádrží</t>
  </si>
  <si>
    <t>-574974438</t>
  </si>
  <si>
    <t>998735103</t>
  </si>
  <si>
    <t>Přesun hmot tonážní pro otopná tělesa v objektech v do 24 m</t>
  </si>
  <si>
    <t>1727167794</t>
  </si>
  <si>
    <t>-191188819</t>
  </si>
  <si>
    <t>-140467558</t>
  </si>
  <si>
    <t>-1880089848</t>
  </si>
  <si>
    <t>Nepředvídatelné práce při montáži nových topných těles</t>
  </si>
  <si>
    <t>1550755445</t>
  </si>
  <si>
    <t>Nepředvídatelné práce při demontáži topných těles</t>
  </si>
  <si>
    <t>1077254184</t>
  </si>
  <si>
    <t>763131331</t>
  </si>
  <si>
    <t>Podhled ze sádrokartonových desek  dřevěná spodní konstrukce dvouvrstvá z latí 50 x 30 mm jednoduše opláštěná deskou protipožární DF, tl. 12,5 mm, bez TI</t>
  </si>
  <si>
    <t>373126675</t>
  </si>
  <si>
    <t>podhled vyrovn.schodiště</t>
  </si>
  <si>
    <t>2,0*3,9</t>
  </si>
  <si>
    <t>-12100055</t>
  </si>
  <si>
    <t>-2106889368</t>
  </si>
  <si>
    <t>7,8*1,1 'Přepočtené koeficientem množství</t>
  </si>
  <si>
    <t>998763101</t>
  </si>
  <si>
    <t>Přesun hmot pro dřevostavby  stanovený z hmotnosti přesunovaného materiálu vodorovná dopravní vzdálenost do 50 m v objektech výšky přes 6 do 12 m</t>
  </si>
  <si>
    <t>-363125938</t>
  </si>
  <si>
    <t>964255033</t>
  </si>
  <si>
    <t>nově - stáv.rozebraná krytina</t>
  </si>
  <si>
    <t>14,4*1,0</t>
  </si>
  <si>
    <t>-2050043857</t>
  </si>
  <si>
    <t>764216603</t>
  </si>
  <si>
    <t>Oplechování parapetů z pozinkovaného plechu s povrchovou úpravou rovných mechanicky kotvené, bez rohů rš 250 mm</t>
  </si>
  <si>
    <t>-582460513</t>
  </si>
  <si>
    <t>PSV ozn. 21</t>
  </si>
  <si>
    <t>8,4</t>
  </si>
  <si>
    <t>998764102</t>
  </si>
  <si>
    <t>Přesun hmot pro konstrukce klempířské stanovený z hmotnosti přesunovaného materiálu vodorovná dopravní vzdálenost do 50 m v objektech výšky přes 6 do 12 m</t>
  </si>
  <si>
    <t>-2120199982</t>
  </si>
  <si>
    <t>766660001</t>
  </si>
  <si>
    <t>Montáž dveřních křídel dřevěných nebo plastových otevíravých do ocelové zárubně povrchově upravených jednokřídlových, šířky do 800 mm</t>
  </si>
  <si>
    <t>308478882</t>
  </si>
  <si>
    <t>611629340</t>
  </si>
  <si>
    <t>dveře vnitřní hladké laminované světlý dub plné 1křídlé 80x197 cm, se zvýšenou odolností
- popis viz. PSV ozn. 17/L</t>
  </si>
  <si>
    <t>-587184843</t>
  </si>
  <si>
    <t>766660002</t>
  </si>
  <si>
    <t>Montáž dveřních křídel dřevěných nebo plastových  otevíravých do ocelové zárubně povrchově upravených jednokřídlových, šířky přes 800 mm</t>
  </si>
  <si>
    <t>1494277750</t>
  </si>
  <si>
    <t>61162936</t>
  </si>
  <si>
    <t>dveře vnitřní hladké laminované světlý dub plné 1křídlé 90x197cm - popis viz. PSV ozn. 18/L</t>
  </si>
  <si>
    <t>-1163194091</t>
  </si>
  <si>
    <t>766660722</t>
  </si>
  <si>
    <t>Montáž dveřního kování</t>
  </si>
  <si>
    <t>-1307234303</t>
  </si>
  <si>
    <t>549250150</t>
  </si>
  <si>
    <t>interiérové kování rozeta klika/klika - matný chrom</t>
  </si>
  <si>
    <t>-808353672</t>
  </si>
  <si>
    <t>-1000216621</t>
  </si>
  <si>
    <t>1+2</t>
  </si>
  <si>
    <t>-1494770405</t>
  </si>
  <si>
    <t>1*3,6+2*2,4</t>
  </si>
  <si>
    <t>-967969582</t>
  </si>
  <si>
    <t>998766102</t>
  </si>
  <si>
    <t>Přesun hmot pro konstrukce truhlářské stanovený z hmotnosti přesunovaného materiálu vodorovná dopravní vzdálenost do 50 m v objektech výšky přes 6 do 12 m</t>
  </si>
  <si>
    <t>-212577577</t>
  </si>
  <si>
    <t>Konstrukce zámečnické - vyrovnávací schodiště</t>
  </si>
  <si>
    <t>767210114</t>
  </si>
  <si>
    <t>Montáž schodnic ocelových  rovných na ocelovou konstrukci svařováním</t>
  </si>
  <si>
    <t>2134850563</t>
  </si>
  <si>
    <t>2,01*3+3,9*3</t>
  </si>
  <si>
    <t>-967739361</t>
  </si>
  <si>
    <t>(108,0+210,0)/1000</t>
  </si>
  <si>
    <t>0,318*1,08 'Přepočtené koeficientem množství</t>
  </si>
  <si>
    <t>-1857287681</t>
  </si>
  <si>
    <t>z profilu L30/30/4</t>
  </si>
  <si>
    <t>6+12</t>
  </si>
  <si>
    <t>1175400366</t>
  </si>
  <si>
    <t>(15+30)/1000</t>
  </si>
  <si>
    <t>0,045*1,08 'Přepočtené koeficientem množství</t>
  </si>
  <si>
    <t>767165111</t>
  </si>
  <si>
    <t>Montáž zábradlí rovného  madel z trubek nebo tenkostěnných profilů šroubováním</t>
  </si>
  <si>
    <t>1701781143</t>
  </si>
  <si>
    <t>PSV ozn.32</t>
  </si>
  <si>
    <t>11,1</t>
  </si>
  <si>
    <t>14011020</t>
  </si>
  <si>
    <t>madlo - nerez trubka pr.40 mm, na koncích zaslepeno, popis viz. PSV ozn. 32</t>
  </si>
  <si>
    <t>1543489907</t>
  </si>
  <si>
    <t>767995112</t>
  </si>
  <si>
    <t>Montáž ostatních atypických zámečnických konstrukcí  hmotnosti přes 5 do 10 kg</t>
  </si>
  <si>
    <t>1501250952</t>
  </si>
  <si>
    <t>příčníky z jäklu 60/60/4</t>
  </si>
  <si>
    <t>2*20,0+2*32,0</t>
  </si>
  <si>
    <t>1884576806</t>
  </si>
  <si>
    <t>104,0/1000</t>
  </si>
  <si>
    <t>0,104*1,08 'Přepočtené koeficientem množství</t>
  </si>
  <si>
    <t>767995115</t>
  </si>
  <si>
    <t>Montáž ostatních atypických zámečnických konstrukcí  hmotnosti přes 50 do 100 kg</t>
  </si>
  <si>
    <t>487777706</t>
  </si>
  <si>
    <t>kotevní plechy P20</t>
  </si>
  <si>
    <t>57,0++108+66,0*2</t>
  </si>
  <si>
    <t>1979052368</t>
  </si>
  <si>
    <t>297,0/1000</t>
  </si>
  <si>
    <t>0,297*1,08 'Přepočtené koeficientem množství</t>
  </si>
  <si>
    <t>-1910995505</t>
  </si>
  <si>
    <t>R767.1-001</t>
  </si>
  <si>
    <t>Žárové zinkování, vč.dopravy</t>
  </si>
  <si>
    <t>652312869</t>
  </si>
  <si>
    <t>318+45+104+297</t>
  </si>
  <si>
    <t>762431012</t>
  </si>
  <si>
    <t>Obložení stěn z dřevoštěpkových desek OSB přibíjených na sraz, tloušťky desky 12 mm
obložení schodišťových stupňů</t>
  </si>
  <si>
    <t>-1864429310</t>
  </si>
  <si>
    <t>762431210</t>
  </si>
  <si>
    <t>Obložení stěn montáž deskami z dřevovláknitých hmot včetně tvarování a úpravy pro olištování spár tvrdými- obložení schodišťových stupňů</t>
  </si>
  <si>
    <t>-1440376126</t>
  </si>
  <si>
    <t>obložení schodišťových stupňů</t>
  </si>
  <si>
    <t>6*(0,1583+0,3)*2,0</t>
  </si>
  <si>
    <t>12*(0,18333+0,26333)*2,0</t>
  </si>
  <si>
    <t>60711516</t>
  </si>
  <si>
    <t>deska dřevovláknitá tvrdá MDF surová tl 10mm rozměr 2070x2800mm</t>
  </si>
  <si>
    <t>-704919014</t>
  </si>
  <si>
    <t>16,22*1,04 'Přepočtené koeficientem množství</t>
  </si>
  <si>
    <t>762523108r</t>
  </si>
  <si>
    <t>Položení podlahy z hoblovaných fošen na sraz - obložení stupnice a podstupnice</t>
  </si>
  <si>
    <t>-1617312156</t>
  </si>
  <si>
    <t>60556101</t>
  </si>
  <si>
    <t>řezivo dubové sušené tl 50mm</t>
  </si>
  <si>
    <t>1846268426</t>
  </si>
  <si>
    <t>16,22*0,04</t>
  </si>
  <si>
    <t>0,649*1,2 'Přepočtené koeficientem množství</t>
  </si>
  <si>
    <t>876243262</t>
  </si>
  <si>
    <t>766622116</t>
  </si>
  <si>
    <t>Montáž oken plastových včetně montáže rámu na polyuretanovou pěnu plochy přes 1 m2 pevných do zdiva, výšky přes 1,5 do 2,5 m</t>
  </si>
  <si>
    <t>-186983171</t>
  </si>
  <si>
    <t>ozn.12</t>
  </si>
  <si>
    <t>1*3,6*2,1</t>
  </si>
  <si>
    <t>ozn.13</t>
  </si>
  <si>
    <t>2*2,4*2,1</t>
  </si>
  <si>
    <t>631012-PSV ozn.12</t>
  </si>
  <si>
    <t>Plastové okno bílé 3600x2100mm,popis viz. PSV ozn.12</t>
  </si>
  <si>
    <t>-1369910670</t>
  </si>
  <si>
    <t>631013-PSV ozn.13</t>
  </si>
  <si>
    <t>Plastové okno bílé 2400x2100mm,popis viz. PSV ozn.13</t>
  </si>
  <si>
    <t>-1367854719</t>
  </si>
  <si>
    <t>771</t>
  </si>
  <si>
    <t>Podlahy z dlaždic</t>
  </si>
  <si>
    <t>771474112</t>
  </si>
  <si>
    <t>Montáž soklíků z dlaždic keramických lepených flexibilním lepidlem rovných výšky přes 65 do 90 mm</t>
  </si>
  <si>
    <t>-604400088</t>
  </si>
  <si>
    <t>2pp-02.01 - P6</t>
  </si>
  <si>
    <t>(3,15+2,0)*2-0,8</t>
  </si>
  <si>
    <t>+2pp - doplnění/oprava soklu stáv.sklad a jídelna</t>
  </si>
  <si>
    <t>3,45+2,3+5,0+6,25+6,0</t>
  </si>
  <si>
    <t>771574115</t>
  </si>
  <si>
    <t>Montáž podlah z dlaždic keramických  lepených flexibilním lepidlem režných nebo glazovaných hladkých přes 19 do 22 ks/ m2</t>
  </si>
  <si>
    <t>1449847121</t>
  </si>
  <si>
    <t>+2pp - doplnění/oprava dlažby stáv.sklad</t>
  </si>
  <si>
    <t>59761003</t>
  </si>
  <si>
    <t>dlaždice keramické koupelnové (barevné) přes 9 do 12 ks/m2</t>
  </si>
  <si>
    <t>1315532382</t>
  </si>
  <si>
    <t>32,5*0,1</t>
  </si>
  <si>
    <t>9,3</t>
  </si>
  <si>
    <t>12,55*1,1 'Přepočtené koeficientem množství</t>
  </si>
  <si>
    <t>771579191</t>
  </si>
  <si>
    <t>Montáž podlah z dlaždic keramických Příplatek k cenám za plochu do 5 m2 jednotlivě</t>
  </si>
  <si>
    <t>-2030171211</t>
  </si>
  <si>
    <t>771591111</t>
  </si>
  <si>
    <t>Podlahy - ostatní práce penetrace podkladu</t>
  </si>
  <si>
    <t>-1447800139</t>
  </si>
  <si>
    <t>771591115</t>
  </si>
  <si>
    <t>Podlahy spárování silikonem,styk dlažba-sokl</t>
  </si>
  <si>
    <t>1540945903</t>
  </si>
  <si>
    <t>771591185</t>
  </si>
  <si>
    <t>Podlahy řezání keramických dlaždic rovné</t>
  </si>
  <si>
    <t>2108991338</t>
  </si>
  <si>
    <t>-349692340</t>
  </si>
  <si>
    <t>1057871133</t>
  </si>
  <si>
    <t>998771103</t>
  </si>
  <si>
    <t>Přesun hmot pro podlahy z dlaždic stanovený z hmotnosti přesunovaného materiálu vodorovná dopravní vzdálenost do 50 m v objektech výšky přes 12 do 24 m</t>
  </si>
  <si>
    <t>-5556150</t>
  </si>
  <si>
    <t>776</t>
  </si>
  <si>
    <t>Podlahy povlakové</t>
  </si>
  <si>
    <t>776111311</t>
  </si>
  <si>
    <t>Příprava podkladu vysátí podlah</t>
  </si>
  <si>
    <t>1029301990</t>
  </si>
  <si>
    <t>776121111</t>
  </si>
  <si>
    <t>Dvousložková penetrace povalkových podlah na savý podklad</t>
  </si>
  <si>
    <t>2059738180</t>
  </si>
  <si>
    <t>776141112</t>
  </si>
  <si>
    <t>Příprava podkladu vyrovnání samonivelační stěrkou podlah min.pevnosti 20 MPa, tloušťky přes 3 do 5 mm</t>
  </si>
  <si>
    <t>1262279142</t>
  </si>
  <si>
    <t>776223111</t>
  </si>
  <si>
    <t>Spoj povlakových podlahovin z PVC svařováním za tepla</t>
  </si>
  <si>
    <t>944248101</t>
  </si>
  <si>
    <t>776251311</t>
  </si>
  <si>
    <t>Montáž podlahovin z přírodního linolea (marmolea) lepením 2-složkovým lepidlem z pásů</t>
  </si>
  <si>
    <t>854283406</t>
  </si>
  <si>
    <t>13,58+9,3+2,935*2,0</t>
  </si>
  <si>
    <t>284110230</t>
  </si>
  <si>
    <t>Podrobná specifikace navržené podlahoviny viz. popis technická zpráva</t>
  </si>
  <si>
    <t>1036330055</t>
  </si>
  <si>
    <t>64,07*1,05 'Přepočtené koeficientem množství</t>
  </si>
  <si>
    <t>776411112</t>
  </si>
  <si>
    <t>Montáž soklíků lepením obvodových, výšky přes 80 do 100 mm</t>
  </si>
  <si>
    <t>-1750609966</t>
  </si>
  <si>
    <t>2*2,935</t>
  </si>
  <si>
    <t>(4,555+4,525)*2-0,9</t>
  </si>
  <si>
    <t>4,18*2</t>
  </si>
  <si>
    <t>284110070</t>
  </si>
  <si>
    <t>lišta speciální soklová PVC 15 x 50 mm role 50 m</t>
  </si>
  <si>
    <t>1871917382</t>
  </si>
  <si>
    <t>57,34*1,05 'Přepočtené koeficientem množství</t>
  </si>
  <si>
    <t>776421311</t>
  </si>
  <si>
    <t>Montáž přechodových samolepících lišt</t>
  </si>
  <si>
    <t>-1647222518</t>
  </si>
  <si>
    <t>5905411-R</t>
  </si>
  <si>
    <t>přechodová pdlahová lišta samolepící šíře 60 mm, hliníková, povrch elox matný</t>
  </si>
  <si>
    <t>-479149158</t>
  </si>
  <si>
    <t>998776103</t>
  </si>
  <si>
    <t>Přesun hmot pro podlahy povlakové  stanovený z hmotnosti přesunovaného materiálu vodorovná dopravní vzdálenost do 50 m v objektech výšky přes 12 do 24 m</t>
  </si>
  <si>
    <t>95415702</t>
  </si>
  <si>
    <t>1490364102</t>
  </si>
  <si>
    <t>schod.stupně z obou stran</t>
  </si>
  <si>
    <t>16,22*2</t>
  </si>
  <si>
    <t>783113121</t>
  </si>
  <si>
    <t>Napouštěcí nátěr truhlářských konstrukcí dvojnásobný fungicidní syntetický</t>
  </si>
  <si>
    <t>1330016001</t>
  </si>
  <si>
    <t>schod.stupně - lihové mořidlo odstín buk z obou stran</t>
  </si>
  <si>
    <t>783118201</t>
  </si>
  <si>
    <t>Lakovací nátěr truhlářských konstrukcí jednonásobný syntetický</t>
  </si>
  <si>
    <t>-1479742204</t>
  </si>
  <si>
    <t>2124276753</t>
  </si>
  <si>
    <t>784111001</t>
  </si>
  <si>
    <t>Oprášení (ometení) podkladu v místnostech výšky do 3,80 m</t>
  </si>
  <si>
    <t>232189932</t>
  </si>
  <si>
    <t>stropů</t>
  </si>
  <si>
    <t>115,45</t>
  </si>
  <si>
    <t>stěn</t>
  </si>
  <si>
    <t>145,866+67,148</t>
  </si>
  <si>
    <t>784121001</t>
  </si>
  <si>
    <t>Oškrabání malby v místnostech výšky do 3,80 m</t>
  </si>
  <si>
    <t>1197685072</t>
  </si>
  <si>
    <t>784121011</t>
  </si>
  <si>
    <t>Rozmývání podkladu po oškrabání malby v místnostech výšky do 3,80 m</t>
  </si>
  <si>
    <t>-1542081631</t>
  </si>
  <si>
    <t>784181121</t>
  </si>
  <si>
    <t>Penetrace podkladu jednonásobná hloubková v místnostech výšky do 3,80 m</t>
  </si>
  <si>
    <t>1346553431</t>
  </si>
  <si>
    <t>328,464+334,662</t>
  </si>
  <si>
    <t>784211121</t>
  </si>
  <si>
    <t>Malby z malířských směsí otěruvzdorných za mokra dvojnásobné, bílé za mokra otěruvzdorné středně v místnostech výšky do 3,80 m</t>
  </si>
  <si>
    <t>1011524395</t>
  </si>
  <si>
    <t>Elektroinstalace sinoproud</t>
  </si>
  <si>
    <t>1462057852</t>
  </si>
  <si>
    <t>741810001</t>
  </si>
  <si>
    <t>Zkoušky a prohlídky elektrických rozvodů a zařízení celková prohlídka a vyhotovení revizní zprávy pro objem montážních prací do 100 tis. Kč</t>
  </si>
  <si>
    <t>1271984910</t>
  </si>
  <si>
    <t>1447763956</t>
  </si>
  <si>
    <t>1057028259</t>
  </si>
  <si>
    <t>-1046713660</t>
  </si>
  <si>
    <t>-993831115</t>
  </si>
  <si>
    <t>-782623957</t>
  </si>
  <si>
    <t>210110031.1</t>
  </si>
  <si>
    <t>Montáž zapuštěný vypínač nn jednopólový bezšroubové připojení</t>
  </si>
  <si>
    <t>1797356979</t>
  </si>
  <si>
    <t>Poznámka k položce:
součtem z půdorysů v programu ARCHICAD</t>
  </si>
  <si>
    <t>345355150</t>
  </si>
  <si>
    <t>spínač jednopólový 10A  bílý, slonová kost</t>
  </si>
  <si>
    <t>-710575631</t>
  </si>
  <si>
    <t>210111042</t>
  </si>
  <si>
    <t>Montáž zásuvka (polo)zapuštěná bezšroubové připojení 2P+PE dvojí zapojení - průběžná</t>
  </si>
  <si>
    <t>1533873717</t>
  </si>
  <si>
    <t>345551030</t>
  </si>
  <si>
    <t>Spoje zásuvkové 10 A a 10/16 A zásuvky komplet zásuvka 1násobná 5517-2389 Tango bílý, slonová kost</t>
  </si>
  <si>
    <t>746578316</t>
  </si>
  <si>
    <t>345551031</t>
  </si>
  <si>
    <t>-799173407</t>
  </si>
  <si>
    <t>741371003</t>
  </si>
  <si>
    <t>Montáž svítidel zářivkových se zapojením vodičů bytových nebo společenských místností stropních přisazených 2 zdroje bez krytu</t>
  </si>
  <si>
    <t>-172285958</t>
  </si>
  <si>
    <t>34814453</t>
  </si>
  <si>
    <t>svítidlo zářivkové stropní nepřímé, mřížka parabolická, elektronický předřadník, 2x36W</t>
  </si>
  <si>
    <t>-1765090133</t>
  </si>
  <si>
    <t>34751014</t>
  </si>
  <si>
    <t>zářivka lineární 36W G13 denní bílá</t>
  </si>
  <si>
    <t>-2123667263</t>
  </si>
  <si>
    <t>-682634316</t>
  </si>
  <si>
    <t>-1178899102</t>
  </si>
  <si>
    <t>-1685746693</t>
  </si>
  <si>
    <t>1286845905</t>
  </si>
  <si>
    <t>776675722</t>
  </si>
  <si>
    <t>636299905</t>
  </si>
  <si>
    <t>04 - Likvidace dešťových vod</t>
  </si>
  <si>
    <t xml:space="preserve">    4 - Vsakovací jímky</t>
  </si>
  <si>
    <t xml:space="preserve">    8 - Trubní vedení</t>
  </si>
  <si>
    <t>131201202</t>
  </si>
  <si>
    <t>Hloubení zapažených jam a zářezů  s urovnáním dna do předepsaného profilu a spádu v hornině tř. 3 přes 100 do 1 000 m3</t>
  </si>
  <si>
    <t>-56768816</t>
  </si>
  <si>
    <t>pro vsakovací jímky</t>
  </si>
  <si>
    <t>(4,07+4,3)/2*(4,6*7,0)</t>
  </si>
  <si>
    <t xml:space="preserve"> (4,5+4,89)/2*(3,4*7,0)</t>
  </si>
  <si>
    <t>131201209</t>
  </si>
  <si>
    <t>Hloubení zapažených jam a zářezů  s urovnáním dna do předepsaného profilu a spádu Příplatek k cenám za lepivost horniny tř. 3</t>
  </si>
  <si>
    <t>2015602395</t>
  </si>
  <si>
    <t>246,698*0,5 'Přepočtené koeficientem množství</t>
  </si>
  <si>
    <t>133201101</t>
  </si>
  <si>
    <t>Hloubení zapažených i nezapažených šachet  s případným nutným přemístěním výkopku ve výkopišti v hornině tř. 3 do 100 m3</t>
  </si>
  <si>
    <t>-1802856028</t>
  </si>
  <si>
    <t>pro kanalizační šachty</t>
  </si>
  <si>
    <t>1,2*1,2*2,7</t>
  </si>
  <si>
    <t>1,2*1,2*3,03</t>
  </si>
  <si>
    <t>133201109</t>
  </si>
  <si>
    <t>Hloubení zapažených i nezapažených šachet  s případným nutným přemístěním výkopku ve výkopišti v hornině tř. 3 Příplatek k cenám za lepivost horniny tř. 3</t>
  </si>
  <si>
    <t>589219007</t>
  </si>
  <si>
    <t>8,251*0,5 'Přepočtené koeficientem množství</t>
  </si>
  <si>
    <t>151101201</t>
  </si>
  <si>
    <t>Zřízení pažení stěn výkopu bez rozepření nebo vzepření  příložné, hloubky do 4 m</t>
  </si>
  <si>
    <t>-1851925805</t>
  </si>
  <si>
    <t>(2,77+3,0)/2*(4,6+7,0)*2</t>
  </si>
  <si>
    <t>(3,2+3,59)/2*(3,4+7,0)*2</t>
  </si>
  <si>
    <t>1,2*4*(2,7-1,3)</t>
  </si>
  <si>
    <t>1,2*4*(3,03-1,3)</t>
  </si>
  <si>
    <t>151101211</t>
  </si>
  <si>
    <t>Odstranění pažení stěn výkopu  s uložením pažin na vzdálenost do 3 m od okraje výkopu příložné, hloubky do 4 m</t>
  </si>
  <si>
    <t>-1400600082</t>
  </si>
  <si>
    <t>151101301</t>
  </si>
  <si>
    <t>Zřízení rozepření zapažených stěn výkopů  s potřebným přepažováním při roubení příložném, hloubky do 4 m</t>
  </si>
  <si>
    <t>-1341367163</t>
  </si>
  <si>
    <t>(2,77+3,0)/2*(4,6*7,0)</t>
  </si>
  <si>
    <t>(3,2+3,59)/2*(3,4*7,0)</t>
  </si>
  <si>
    <t>1,2*1,2*(2,7-1,3)</t>
  </si>
  <si>
    <t>1,2*1,2*(3,03-1,3)</t>
  </si>
  <si>
    <t>151101311</t>
  </si>
  <si>
    <t>Odstranění rozepření stěn výkopů  s uložením materiálu na vzdálenost do 3 m od okraje výkopu roubení příložného, hloubky do 4 m</t>
  </si>
  <si>
    <t>-2053275245</t>
  </si>
  <si>
    <t>1196648389</t>
  </si>
  <si>
    <t>3,0*1,0*(29,3+15,0)</t>
  </si>
  <si>
    <t>-1223033720</t>
  </si>
  <si>
    <t>132,9*0,5 'Přepočtené koeficientem množství</t>
  </si>
  <si>
    <t>151101102</t>
  </si>
  <si>
    <t>Zřízení pažení a rozepření stěn rýh pro podzemní vedení pro všechny šířky rýhy  příložné pro jakoukoliv mezerovitost, hloubky do 4 m</t>
  </si>
  <si>
    <t>2090701612</t>
  </si>
  <si>
    <t>1,7*(29,3+15,0)*2</t>
  </si>
  <si>
    <t>151101112</t>
  </si>
  <si>
    <t>Odstranění pažení a rozepření stěn rýh pro podzemní vedení  s uložením materiálu na vzdálenost do 3 m od kraje výkopu příložné, hloubky přes 2 do 4 m</t>
  </si>
  <si>
    <t>418573417</t>
  </si>
  <si>
    <t>151401501</t>
  </si>
  <si>
    <t>Přepažování rozepření zapažených stěn výkopů  při roubení příložném, hloubky do 4 m</t>
  </si>
  <si>
    <t>1907057343</t>
  </si>
  <si>
    <t>1,7*1,0*(29,3+15,0)</t>
  </si>
  <si>
    <t>Svislé přemístění výkopku  bez naložení do dopravní nádoby avšak s vyprázdněním dopravní nádoby na hromadu nebo do dopravního prostředku z horniny tř. 1 až 4, při hloubce výkopu přes 1 do 2,8 m</t>
  </si>
  <si>
    <t>-2093068454</t>
  </si>
  <si>
    <t>((3,07+3,3)/2*(4,6*7,0))/100*16</t>
  </si>
  <si>
    <t>( (3,5+3,89)/2*(3,4*7,0))/100*16</t>
  </si>
  <si>
    <t>pro deš´tovou kanalizaci</t>
  </si>
  <si>
    <t>(2,0*1,0*(29,3+15,0))/100*55</t>
  </si>
  <si>
    <t>šachet</t>
  </si>
  <si>
    <t>1,2*1,2*(2,7+3,03)</t>
  </si>
  <si>
    <t>Vodorovné přemístění výkopku nebo sypaniny po suchu na obvyklém dopravním prostředku, bez naložení výkopku, avšak se složením bez rozhrnutí z horniny tř. 1 až 4 na vzdálenost přes 20 do 50 m</t>
  </si>
  <si>
    <t>-1538502919</t>
  </si>
  <si>
    <t>pro zásyp jam tam a zpět</t>
  </si>
  <si>
    <t>78,078*2</t>
  </si>
  <si>
    <t>pro zásyp rýh tam a zpět</t>
  </si>
  <si>
    <t>(3,0-0,45)*1,0*(29,3+15,0)*2</t>
  </si>
  <si>
    <t>zásyp šachet tam a zpět</t>
  </si>
  <si>
    <t>(1,2*1,2*2,7-(1,0*1,0*2,4))*2</t>
  </si>
  <si>
    <t>(1,2*1,2*3,03-(1,0*1,0*2,4))*2</t>
  </si>
  <si>
    <t>507691263</t>
  </si>
  <si>
    <t>odvoz přebytečné zeminy z výkopů</t>
  </si>
  <si>
    <t>246,498+8,251+132,9-194,494</t>
  </si>
  <si>
    <t>226865739</t>
  </si>
  <si>
    <t>1500467370</t>
  </si>
  <si>
    <t>pro zásypy</t>
  </si>
  <si>
    <t>194,494</t>
  </si>
  <si>
    <t>1208738198</t>
  </si>
  <si>
    <t>-139047074</t>
  </si>
  <si>
    <t>194,494*1,8 'Přepočtené koeficientem množství</t>
  </si>
  <si>
    <t>-310646130</t>
  </si>
  <si>
    <t>zásyp jam</t>
  </si>
  <si>
    <t>246,498-168,420</t>
  </si>
  <si>
    <t>zásyp rýh</t>
  </si>
  <si>
    <t>(3,0-0,45)*1,0*(29,3+15,0)</t>
  </si>
  <si>
    <t>zásyp šachet</t>
  </si>
  <si>
    <t>1,2*1,2*2,7-(1,0*1,0*2,4)</t>
  </si>
  <si>
    <t>1,2*1,2*3,03-(1,0*1,0*2,4)</t>
  </si>
  <si>
    <t>Vsakovací jímky</t>
  </si>
  <si>
    <t>522881606</t>
  </si>
  <si>
    <t>obsyp vsakovacích boxů</t>
  </si>
  <si>
    <t>2,9*3,4*7,0-2,4*2,4*6,0</t>
  </si>
  <si>
    <t>2,9*4,6*7,0-2,4*3,6*6,0</t>
  </si>
  <si>
    <t>58333651</t>
  </si>
  <si>
    <t>kamenivo těžené hrubé frakce 8-16</t>
  </si>
  <si>
    <t>7904421</t>
  </si>
  <si>
    <t>76*2 'Přepočtené koeficientem množství</t>
  </si>
  <si>
    <t>271532213</t>
  </si>
  <si>
    <t>Podsyp pod základové konstrukce se zhutněním a urovnáním povrchu z kameniva hrubého, frakce 8 - 16 mm</t>
  </si>
  <si>
    <t>-1600691758</t>
  </si>
  <si>
    <t>podsyp vsakovacích jímek</t>
  </si>
  <si>
    <t>0,2*4,6*7,0</t>
  </si>
  <si>
    <t>0,2*3,4*7,0</t>
  </si>
  <si>
    <t>382413111</t>
  </si>
  <si>
    <t>Osazení vsakovacího boxu pro usazení do terénu</t>
  </si>
  <si>
    <t>-477239656</t>
  </si>
  <si>
    <t>108+80</t>
  </si>
  <si>
    <t>56241559</t>
  </si>
  <si>
    <t>box z PP akumulační na dešťovou vodu s revizním kanálem 432L přítok/odtok do DN 500</t>
  </si>
  <si>
    <t>-728741961</t>
  </si>
  <si>
    <t>56241558</t>
  </si>
  <si>
    <t>kryt odvzdušnění pro akumulační box</t>
  </si>
  <si>
    <t>-1220794059</t>
  </si>
  <si>
    <t>56241567</t>
  </si>
  <si>
    <t>adaptér kónický pro akumulační box 432 l</t>
  </si>
  <si>
    <t>672790802</t>
  </si>
  <si>
    <t>56241569</t>
  </si>
  <si>
    <t>adaptér šachtový 600/315 pro akumulační box 432L</t>
  </si>
  <si>
    <t>1981462368</t>
  </si>
  <si>
    <t>56241560</t>
  </si>
  <si>
    <t>hrdlo vstupní 160/315 pro akumulační box 432L</t>
  </si>
  <si>
    <t>-2030479655</t>
  </si>
  <si>
    <t>56241561</t>
  </si>
  <si>
    <t>hrdlo vstupní 400 pro akumulační box 432 l</t>
  </si>
  <si>
    <t>1419918776</t>
  </si>
  <si>
    <t>56241562</t>
  </si>
  <si>
    <t>hrdlo vstupní 500 pro akumulační box 432 l</t>
  </si>
  <si>
    <t>-1100046306</t>
  </si>
  <si>
    <t>56241563</t>
  </si>
  <si>
    <t>spojka - klip pro akumulační box 432L</t>
  </si>
  <si>
    <t>1834538763</t>
  </si>
  <si>
    <t>188*6</t>
  </si>
  <si>
    <t>56241613</t>
  </si>
  <si>
    <t>poklop pojízdný, litina B 125 pro akumulační nádrž</t>
  </si>
  <si>
    <t>-680520231</t>
  </si>
  <si>
    <t>5624164r</t>
  </si>
  <si>
    <t>čistící šachta dl. 2,0 m systému plastová DN400 vč.poklopu</t>
  </si>
  <si>
    <t>1148249600</t>
  </si>
  <si>
    <t>213141113</t>
  </si>
  <si>
    <t>Zřízení vrstvy z geotextilie  filtrační, separační, odvodňovací, ochranné, výztužné nebo protierozní v rovině nebo ve sklonu do 1:5, šířky přes 6 do 8,5 m</t>
  </si>
  <si>
    <t>1543260291</t>
  </si>
  <si>
    <t>3,6*6,0+2,4*(6,0+3,6)*2</t>
  </si>
  <si>
    <t>2,4*6,0+2,4*(2,4+6,0)*2</t>
  </si>
  <si>
    <t>56241556</t>
  </si>
  <si>
    <t>geotextilie 250 g/m2 pro akumulační box</t>
  </si>
  <si>
    <t>-962238947</t>
  </si>
  <si>
    <t>122,4*1,15 'Přepočtené koeficientem množství</t>
  </si>
  <si>
    <t>Trubní vedení</t>
  </si>
  <si>
    <t>-2114095234</t>
  </si>
  <si>
    <t>pod potrubí</t>
  </si>
  <si>
    <t>0,15*1,0*(29,3+15,0)</t>
  </si>
  <si>
    <t>pod šachty</t>
  </si>
  <si>
    <t>0,3*1,0*1,0*2</t>
  </si>
  <si>
    <t>-1831679074</t>
  </si>
  <si>
    <t>0,40*1,0*(29,3+15,0)</t>
  </si>
  <si>
    <t>-863958193</t>
  </si>
  <si>
    <t>17,72*2 'Přepočtené koeficientem množství</t>
  </si>
  <si>
    <t>871353121</t>
  </si>
  <si>
    <t>Montáž kanalizačního potrubí z plastů z tvrdého PVC těsněných gumovým kroužkem v otevřeném výkopu ve sklonu do 20 % DN 200</t>
  </si>
  <si>
    <t>1034063285</t>
  </si>
  <si>
    <t>28611136</t>
  </si>
  <si>
    <t>trubka kanalizační PVC DN 200x1000 mm SN4</t>
  </si>
  <si>
    <t>942483189</t>
  </si>
  <si>
    <t>871373121</t>
  </si>
  <si>
    <t>Montáž kanalizačního potrubí z plastů z tvrdého PVC těsněných gumovým kroužkem v otevřeném výkopu ve sklonu do 20 % DN 315</t>
  </si>
  <si>
    <t>-1589527031</t>
  </si>
  <si>
    <t>28611143</t>
  </si>
  <si>
    <t>trubka kanalizační PVC DN 315x1000 mm SN4</t>
  </si>
  <si>
    <t>-726677966</t>
  </si>
  <si>
    <t>894410040r-ozn.Š1.0</t>
  </si>
  <si>
    <t xml:space="preserve">V položce je zakalkulováno: zřízení šachet kanalizačních z betonových dílců výšky vstupu dle popisu v TZ včetně dodávky dílců TBS, s obložením dna betonem B 30 na potrubí DN 200 a DN315, podkladní prstenec z prostého betonu B 10 pod poklop do výšky 10 cm, dodávka a osazení poklopu litinového kruhového včetně rámu.
</t>
  </si>
  <si>
    <t>331076347</t>
  </si>
  <si>
    <t>894410041r-ozn.Š1.1</t>
  </si>
  <si>
    <t>-256726666</t>
  </si>
  <si>
    <t>998142251</t>
  </si>
  <si>
    <t>Přesun hmot pro nádrže, jímky, zásobníky a jámy pozemní mimo zemědělství  se svislou nosnou konstrukcí monolitickou betonovou tyčovou nebo plošnou vodorovná dopravní vzdálenost do 50 m výšky do 25 m</t>
  </si>
  <si>
    <t>-1289173900</t>
  </si>
  <si>
    <t>05 - Teplovodní vedení</t>
  </si>
  <si>
    <t>1275019374</t>
  </si>
  <si>
    <t>2087188787</t>
  </si>
  <si>
    <t>55*0,5 'Přepočtené koeficientem množství</t>
  </si>
  <si>
    <t>-464954035</t>
  </si>
  <si>
    <t>na zásyp tam a zpět</t>
  </si>
  <si>
    <t>2*32,0</t>
  </si>
  <si>
    <t>523421873</t>
  </si>
  <si>
    <t>184583953</t>
  </si>
  <si>
    <t>1075562001</t>
  </si>
  <si>
    <t>66821128</t>
  </si>
  <si>
    <t>578920910</t>
  </si>
  <si>
    <t>23*1,8 'Přepočtené koeficientem množství</t>
  </si>
  <si>
    <t>569466062</t>
  </si>
  <si>
    <t>1615643157</t>
  </si>
  <si>
    <t>-1000233686</t>
  </si>
  <si>
    <t>10*1,8 'Přepočtené koeficientem množství</t>
  </si>
  <si>
    <t>-1448623814</t>
  </si>
  <si>
    <t>R8-0001</t>
  </si>
  <si>
    <t>Montáž přeizolovaného potrubí</t>
  </si>
  <si>
    <t>1806881298</t>
  </si>
  <si>
    <t>801400</t>
  </si>
  <si>
    <t>Předizolované trubky s měděnými dráty pr.100/114,3/7,15/200-3m</t>
  </si>
  <si>
    <t>1042719451</t>
  </si>
  <si>
    <t>801401</t>
  </si>
  <si>
    <t>Předizolované trubky s měděnými dráty pr.100/114,3/7,15/200-6m</t>
  </si>
  <si>
    <t>1954906271</t>
  </si>
  <si>
    <t>801402</t>
  </si>
  <si>
    <t>Předizolované trubky s měděnými dráty pr.100/114,3/7,15/200-9,5m</t>
  </si>
  <si>
    <t>-712970240</t>
  </si>
  <si>
    <t>801403</t>
  </si>
  <si>
    <t>Předizolované trubky s měděnými dráty pr.100/114,3/7,15/200-12m</t>
  </si>
  <si>
    <t>907309247</t>
  </si>
  <si>
    <t>801404</t>
  </si>
  <si>
    <t>PE-smrš´tovací spojka+balení pěny pr.200</t>
  </si>
  <si>
    <t>-300945153</t>
  </si>
  <si>
    <t>801405</t>
  </si>
  <si>
    <t>Předizolovaný oblouk dlouhý - 148°-1x2 m, vnější prof.potrubí/vně pr.pláště 114,3/200</t>
  </si>
  <si>
    <t>282014705</t>
  </si>
  <si>
    <t>801406</t>
  </si>
  <si>
    <t>Předizolovaný oblouk dlouhý-122°-1x2m, vněpr.potrubí/vně pr.pláště 114,3/200</t>
  </si>
  <si>
    <t>-1054378505</t>
  </si>
  <si>
    <t>801407</t>
  </si>
  <si>
    <t>Koncový uzávěr izolace 114,3/200</t>
  </si>
  <si>
    <t>-1988163575</t>
  </si>
  <si>
    <t>801408</t>
  </si>
  <si>
    <t>Těsnící prstenec pr. 200</t>
  </si>
  <si>
    <t>-215488789</t>
  </si>
  <si>
    <t>801409</t>
  </si>
  <si>
    <t>Materiál pro spojování kontrolního systému - příslušenství spojek</t>
  </si>
  <si>
    <t>1049030747</t>
  </si>
  <si>
    <t>899722114</t>
  </si>
  <si>
    <t>Krytí potrubí z plastů výstražnou fólií z PVC šířky 40 cm</t>
  </si>
  <si>
    <t>1409153395</t>
  </si>
  <si>
    <t>18,2+12,7+2,8</t>
  </si>
  <si>
    <t>R8-0002</t>
  </si>
  <si>
    <t>Zkoušky dle ČSN EN 13480-5, svarových spojů,stavební zkouška, tlaková zkouška</t>
  </si>
  <si>
    <t>-2033012202</t>
  </si>
  <si>
    <t>R8-0003</t>
  </si>
  <si>
    <t>Demontáže-vypouštění potrubí</t>
  </si>
  <si>
    <t>-1539860561</t>
  </si>
  <si>
    <t>R8-0004</t>
  </si>
  <si>
    <t>Radiografická kontrola jakosti svarových spojů - potrubí ve výkopu do DN 100</t>
  </si>
  <si>
    <t>-240048148</t>
  </si>
  <si>
    <t>998272201</t>
  </si>
  <si>
    <t>Přesun hmot pro trubní vedení z ocelových trub svařovaných pro vodovody, plynovody, teplovody, shybky, produktovody v otevřeném výkopu dopravní vzdálenost do 15 m</t>
  </si>
  <si>
    <t>848691208</t>
  </si>
  <si>
    <t>06 - Komunikace a zpevněné plochy</t>
  </si>
  <si>
    <t xml:space="preserve">    18 - Zemní práce - zatravněné plochy</t>
  </si>
  <si>
    <t xml:space="preserve">    5 - Komunikace</t>
  </si>
  <si>
    <t xml:space="preserve">    90 - Oplocení</t>
  </si>
  <si>
    <t>122202202</t>
  </si>
  <si>
    <t>Odkopávky a prokopávky nezapažené pro silnice  s přemístěním výkopku v příčných profilech na vzdálenost do 15 m nebo s naložením na dopravní prostředek v hornině tř. 3 přes 100 do 1 000 m3</t>
  </si>
  <si>
    <t>-1556750427</t>
  </si>
  <si>
    <t>PSC</t>
  </si>
  <si>
    <t xml:space="preserve">Poznámka k souboru cen:
1. Ceny jsou určeny pro vykopávky: a) příkopů pro silnice a to i tehdy, jsou-li vykopávky příkopů prováděny samostatně, b) v zemnících na suchu, jestliže tyto zemníky přímo souvisejí s odkopávkami nebo prokopávkami pro spodní stavbu silnic. Vykopávky v ostatních zemnících se oceňují podle kapitoly. 3*2 Zemníky Všeobecných podmínek tohoto katalogu. c) při zahlubování silnic pro mimoúrovňové křížení a pro vykopávky pod mosty provedenými v předepsaném předstihu. Část vykopávky mezi svislými rovinami proloženými vnějšími hranami mostu se oceňují: - při objemu do 1 000 m3 cenami pro množství do 100 m3 - při objemu přes 1 000 m3 cenami pro množství přes 100 do 1 000 m3. d) pro sejmutí podorničí s přihlédnutím k ustanovení čl. 3112 Všeobecných podmínek katalogu. 2. Ceny nelze použít pro odkopávky a prokopávky v zapažených prostorách; tyto zemní práce se oceňují podle čl. 3116 Všeobecných podmínek tohoto katalogu. 3. V cenách jsou započteny i náklady na vodorovné přemístění výkopku v příčných profilech na přilehlých svazích a příkopech. Vzdálenosti příčného přemístění se nezahrnují do střední vzdálenosti vodorovného přemístění výkopku. 4. Vodorovné přemístění výkopku z výkopiště na násypiště při jakékoliv šířce koruny se nepovažuje za vodorovné přemístění výkopku v příčném profilu, je-li při odkopávce nebo prokopávce mezi výkopištěm a násypištěm v příčném profilu dopravní nebo jiný pruh, na němž projekt vylučuje rušení provozu prováděním zemních prací. Takové přemístění výkopku se oceňuje podle čl. 3162 Všeobecných podmínek tohoto katalogu. 5. Přemístění výkopku v příčných profilech na vzdálenost přes 15 m se oceňuje cenami souboru cen 162 .0-1 . Vodorovné přemístění výkopku části A 01 Společné zemní práce tohoto katalogu </t>
  </si>
  <si>
    <t>pro asfalt.komunikace</t>
  </si>
  <si>
    <t>0,55*340,0</t>
  </si>
  <si>
    <t>pro zámkovou dlažbu</t>
  </si>
  <si>
    <t>0,35*1,5*10,0</t>
  </si>
  <si>
    <t>okapový chodník</t>
  </si>
  <si>
    <t>0,3*0,6*130,0</t>
  </si>
  <si>
    <t>122202209</t>
  </si>
  <si>
    <t>Odkopávky a prokopávky nezapažené pro silnice  s přemístěním výkopku v příčných profilech na vzdálenost do 15 m nebo s naložením na dopravní prostředek v hornině tř. 3 Příplatek k cenám za lepivost horniny tř. 3</t>
  </si>
  <si>
    <t>-1630989212</t>
  </si>
  <si>
    <t>215,65*0,5 'Přepočtené koeficientem množství</t>
  </si>
  <si>
    <t>358454039</t>
  </si>
  <si>
    <t xml:space="preserve">Poznámka k souboru cen:
1. Ceny nelze použít, předepisuje-li projekt přemístit výkopek na místo nepřístupné obvyklým dopravním prostředkům; toto přemístění se oceňuje individuálně. 2. V cenách jsou započteny i náhrady za jízdu loženého vozidla v terénu ve výkopišti nebo na násypišti. 3. V cenách nejsou započteny náklady na rozhrnutí výkopku na násypišti; toto rozhrnutí se oceňuje cenami souboru cen 171 . 0- . . Uložení sypaniny do násypů a 171 20-1201 Uložení sypaniny na skládky. 4. Je-li na dopravní dráze pro vodorovné přemístění nějaká překážka, pro kterou je nutno překládat výkopek z jednoho obvyklého dopravního prostředku na jiný obvyklý dopravní prostředek, oceňuje se toto lomené vodorovné přemístění výkopku v každém úseku samostatně příslušnou cenou tohoto souboru cen a překládání výkopku cenami souboru cen 167 10-3 . Nakládání neulehlého výkopku z hromad s ohledem na ustanovení pozn. číslo 5. 5. Přemísťuje-li se výkopek z dočasných skládek vzdálených do 50 m, neoceňuje se nakládání výkopku, i když se provádí. Toto ustanovení neplatí, vylučuje-li projekt použití dozeru. 6. V cenách vodorovného přemístění sypaniny nejsou započteny náklady na dodávku materiálu, tyto se oceňují ve specifikaci. </t>
  </si>
  <si>
    <t>1361078682</t>
  </si>
  <si>
    <t xml:space="preserve">Poznámka k souboru cen:
1. Cena -1201 je určena i pro: a) uložení výkopku nebo ornice na dočasné skládky předepsané projektem tak, že na 1 m2 projektem určené plochy této skládky připadá přes 2 m3 výkopku nebo ornice; v opačném případě se uložení neoceňuje. Množství výkopku nebo ornice připadající na 1 m2 skládky se určí jako podíl množství výkopku nebo ornice, měřeného v rostlém stavu a projektem určené plochy dočasné skládky; b) zasypání koryt vodotečí a prohlubní v terénu bez předepsaného zhutnění sypaniny; c) uložení výkopku pod vodou do prohlubní ve dně vodotečí nebo nádrží. 2. Cenu -1201 nelze použít pro uložení výkopku nebo ornice: a) při vykopávkách pro podzemní vedení podél hrany výkopu, z něhož byl výkopek získán, a to ani tehdy, jestliže se výkopek po vyhození z výkopu na povrch území ještě dále přemisťuje na hromady podél výkopu; b) na dočasné skládky, které nejsou předepsány projektem; c) na dočasné skládky předepsané projektem tak, že na 1 m2 projektem určené plochy této skládky připadají nejvýše 2 m3 výkopku nebo ornice (viz. též poznámku č. 1 a); d) na dočasné skládky, oceňuje-li se cenou 121 10-1101 Sejmutí ornice nebo lesní půdy do 50 m, nebo oceňuje-li se vodorovné přemístění výkopku do 20 m a 50 m cenami 162 20-1101, 162 20-1102, 162 20-1151 a 162 20-1152. V těchto případech se uložení výkopku nebo ornice na dočasnou skládku neoceňuje. e) na trvalé skládky s předepsaným zhutněním; toto uložení výkopku se oceňuje cenami souboru cen 171 . 0- . . Uložení sypaniny do násypů. 3. V ceně -1201 jsou započteny i náklady na rozprostření sypaniny ve vrstvách s hrubým urovnáním na skládce. 4. V ceně -1201 nejsou započteny náklady na získání skládek ani na poplatky za skládku. 5. Množství jednotek uložení výkopku (sypaniny) se určí v m3 uloženého výkopku (sypaniny),v rostlém stavu zpravidla ve výkopišti. </t>
  </si>
  <si>
    <t>-229855550</t>
  </si>
  <si>
    <t xml:space="preserve">Poznámka k souboru cen:
1. Ceny uvedené v souboru cen lze po dohodě upravit podle místních podmínek. </t>
  </si>
  <si>
    <t>215,65*1,8 'Přepočtené koeficientem množství</t>
  </si>
  <si>
    <t>Úprava pláně vyrovnáním výškových rozdílů  v hornině tř. 1 až 4 se zhutněním
zhutnění na 45 MPa</t>
  </si>
  <si>
    <t>-2033874153</t>
  </si>
  <si>
    <t>340,0+1,5*10,0+0,6*130,0</t>
  </si>
  <si>
    <t>182101101</t>
  </si>
  <si>
    <t>Svahování trvalých svahů do projektovaných profilů  s potřebným přemístěním výkopku při svahování v zářezech v hornině tř. 1 až 4</t>
  </si>
  <si>
    <t>-25054414</t>
  </si>
  <si>
    <t xml:space="preserve">Poznámka k souboru cen:
1. Ceny jsou určeny pro svahování všech nově zřizovaných ploch výkopů nebo násypů ve sklonu přes 1 : 5 a pro úpravu lavic (berem) šířky do 3 m přerušujících svahy, pod jakékoliv zpevnění ploch, pod humusování, drnování apod., pro úpravy dna a stěn silničních a železničních příkopů a pro úpravy dna šířky do 1 m melioračních kanálů a vodotečí. 2. Ceny nelze použít pro urovnání stěn příkopů při čištění; toto urovnání se oceňuje cenami souboru cen 938 90-2 . čištění příkopů komunikací v suchu nebo ve vodě A02 Zemní práce pro objekty oborů 821 až 828. 3. Úprava ploch vodorovných nebo ve sklonu do 1 : 5 s výjimkou ustanovení v poznámce č. 1 se oceňuje cenami souboru cen 181 *0-11 Úprava pláně vyrovnáním výškových rozdílů. </t>
  </si>
  <si>
    <t>182111111</t>
  </si>
  <si>
    <t>Zpevnění svahu jutovou, kokosovou nebo plastovou rohoží na svahu přes 1:2 do 1:1</t>
  </si>
  <si>
    <t>-967213945</t>
  </si>
  <si>
    <t xml:space="preserve">Poznámka k souboru cen:
1. Množství jednotek se stanoví v m2 zpevněné plochy svahu před zpevněním. 2. V cenách nejsou započteny náklady na dodání rohože tyto náklady se oceňují ve specifikaci. </t>
  </si>
  <si>
    <t>7,0*5,0</t>
  </si>
  <si>
    <t>693113170</t>
  </si>
  <si>
    <t>textilie jutařská 300 g/m2</t>
  </si>
  <si>
    <t>-1342225670</t>
  </si>
  <si>
    <t>35*1,15 'Přepočtené koeficientem množství</t>
  </si>
  <si>
    <t>Zemní práce - zatravněné plochy</t>
  </si>
  <si>
    <t>401216836</t>
  </si>
  <si>
    <t>dovoz ornice</t>
  </si>
  <si>
    <t>650,0*0,2</t>
  </si>
  <si>
    <t>-1001017366</t>
  </si>
  <si>
    <t xml:space="preserve">Poznámka k souboru cen:
1. Ceny -1101, -1151, -1102, -1152, -1103, -1153, jsou určeny pro nakládání, skládání a překládání na obvyklý nebo z obvyklého dopravního prostředku. Pro nakládání z lodi nebo na loď jsou určeny ceny -1105 a -1155. 2. Ceny -1105 a -1155 jsou určeny pro nakládání, překládání a vykládání na vzdálenost a) do 20 m vodorovně; vodorovná vzdálenost se měří od těžnice lodi k těžnici druhé lodi, nebo k těžišti hromady na břehu nebo k těžišti dopravního prostředku na suchu, b) do 4 m svisle; svislá vzdálenost se měří od pracovní hladiny vody k úrovni srovnaného terénu v místě hromady nebo v místě dopravní plochy pro dopravní prostředek na suchu. Uvedenou svislou vzdálenost 4 m lze zvětšit, a to nejvýše do 6 m, jestliže je vodorovná vzdálenost uvedená v bodu a) kratší než 20 m nejméně o trojnásobek zvětšení výšky přes 4 m. 3. Množství měrných jednotek se určí v rostlém stavu horniny. </t>
  </si>
  <si>
    <t>650*0,2</t>
  </si>
  <si>
    <t>181111132</t>
  </si>
  <si>
    <t>Plošná úprava terénu v zemině tř. 1 až 4 s urovnáním povrchu bez doplnění ornice souvislé plochy do 500 m2 při nerovnostech terénu přes 150 do 200 mm na svahu přes 1:5 do 1:2</t>
  </si>
  <si>
    <t>-456918559</t>
  </si>
  <si>
    <t>181111131</t>
  </si>
  <si>
    <t>Plošná úprava terénu v zemině tř. 1 až 4 s urovnáním povrchu bez doplnění ornice souvislé plochy do 500 m2 při nerovnostech terénu přes 150 do 200 mm v rovině nebo na svahu do 1:5</t>
  </si>
  <si>
    <t>1771124226</t>
  </si>
  <si>
    <t>181301103</t>
  </si>
  <si>
    <t>Rozprostření a urovnání ornice v rovině nebo ve svahu sklonu do 1:5 při souvislé ploše do 500 m2, tl. vrstvy přes 150 do 200 mm</t>
  </si>
  <si>
    <t>-1918362021</t>
  </si>
  <si>
    <t>181411131</t>
  </si>
  <si>
    <t>Založení trávníku na půdě předem připravené plochy do 1000 m2 výsevem včetně utažení parkového v rovině nebo na svahu do 1:5</t>
  </si>
  <si>
    <t>1836527276</t>
  </si>
  <si>
    <t xml:space="preserve">Poznámka k souboru cen:
1. V cenách jsou započteny i náklady na pokosení, naložení a odvoz odpadu do 20 km se složením. 2. V cenách -1161 až -1164 nejsou započteny i náklady na zatravňovací textilii. 3. V cenách nejsou započteny náklady na: a) přípravu půdy, b) travní semeno, tyto náklady se oceňují ve specifikaci, c) vypletí a zalévání; tyto práce se oceňují cenami části C02 souborů cen 185 80-42 Vypletí a 185 80-43 Zalití rostlin vodou, d) srovnání terénu, tyto práce se oceňují souborem cen 181 1.-..Plošná úprava terénu. 4. V cenách o sklonu svahu přes 1:1 jsou uvažovány podmínky pro svahy běžně schůdné; bez použití lezeckých technik. V případě použití lezeckých technik se tyto náklady oceňují individuálně. </t>
  </si>
  <si>
    <t>005724100</t>
  </si>
  <si>
    <t>osivo směs travní parková</t>
  </si>
  <si>
    <t>-1785958630</t>
  </si>
  <si>
    <t>650*0,03 'Přepočtené koeficientem množství</t>
  </si>
  <si>
    <t>Komunikace</t>
  </si>
  <si>
    <t>564871111</t>
  </si>
  <si>
    <t>Podklad ze štěrkodrti ŠD  s rozprostřením a zhutněním, po zhutnění tl. 250 mm</t>
  </si>
  <si>
    <t>1143238094</t>
  </si>
  <si>
    <t>340,0+15,0</t>
  </si>
  <si>
    <t>565135121</t>
  </si>
  <si>
    <t>Asfaltový beton vrstva podkladní ACP 16 (obalované kamenivo střednězrnné - OKS)  s rozprostřením a zhutněním v pruhu šířky přes 3 m, po zhutnění tl. 50 mm</t>
  </si>
  <si>
    <t>1949228055</t>
  </si>
  <si>
    <t xml:space="preserve">Poznámka k souboru cen:
1. ČSN EN 13108-1 připouští pro ACP 16 pouze tl. 50 až 80 mm. </t>
  </si>
  <si>
    <t>567123814</t>
  </si>
  <si>
    <t>Podklad ze směsi stmelené cementem na dálnici a letištních plochách bez dilatačních spár, s rozprostřením a zhutněním SC C 8/10 (KSC I), po zhutnění tl. 150 mm</t>
  </si>
  <si>
    <t>253234622</t>
  </si>
  <si>
    <t>567124113</t>
  </si>
  <si>
    <t>Podklad ze směsi stmelené cementem SC bez dilatačních spár, s rozprostřením a zhutněním SC C 12/15 (PB III), po zhutnění tl. 150 mm</t>
  </si>
  <si>
    <t>1340159207</t>
  </si>
  <si>
    <t>577134141</t>
  </si>
  <si>
    <t>Asfaltový beton vrstva obrusná ACO 11 (ABS)  s rozprostřením a se zhutněním z modifikovaného asfaltu v pruhu šířky přes 3 m tl. 40 mm</t>
  </si>
  <si>
    <t>-1466184902</t>
  </si>
  <si>
    <t xml:space="preserve">Poznámka k souboru cen:
1. ČSN EN 13108-1 připouští pro ACO 11 pouze tl. 35 až 50 mm. </t>
  </si>
  <si>
    <t>577155142</t>
  </si>
  <si>
    <t>Asfaltový beton vrstva ložní ACL 16 (ABH)  s rozprostřením a zhutněním z modifikovaného asfaltu v pruhu šířky přes 3 m, po zhutnění tl. 60 mm</t>
  </si>
  <si>
    <t>903486894</t>
  </si>
  <si>
    <t xml:space="preserve">Poznámka k souboru cen:
1. ČSN EN 13108-1 připouští pro ACL 16 pouze tl. 50 až 70 mm. </t>
  </si>
  <si>
    <t>596841120</t>
  </si>
  <si>
    <t>Kladení dlažby z betonových nebo kameninových dlaždic komunikací pro pěší s vyplněním spár a se smetením přebytečného materiálu na vzdálenost do 3 m s ložem z cementové malty tl. do 30 mm velikosti dlaždic do 0,09 m2 (bez zámku), pro plochy do 50 m2</t>
  </si>
  <si>
    <t>1926467938</t>
  </si>
  <si>
    <t xml:space="preserve">Poznámka k souboru cen:
1. V cenách jsou započteny i náklady na dodání hmot pro lože a na dodání materiálu pro výplň spár. 2. V cenách nejsou započteny náklady na dodání dlaždic, které se oceňují ve specifikaci; ztratné lze dohodnout u plochy a) do 100 m2 ve výši 3 %, b) přes 100 do 300 m2 ve výši 2 %, c) přes 300 m2 ve výši 1 %. 3. Část lože přesahující tloušťku 30 mm se oceňuje cenami souboru cen 451 . . -9 . Příplatek za každých dalších 10 mm tloušťky podkladu nebo lože. </t>
  </si>
  <si>
    <t>10,0*1,5</t>
  </si>
  <si>
    <t>597961111</t>
  </si>
  <si>
    <t>Rigol dlážděný  do lože z betonu prostého tl. 100 mm, s vyplněním a zatřením spár cementovou maltou z prefabrikátů celkové šířky rigolu do 1030 mm</t>
  </si>
  <si>
    <t>625593696</t>
  </si>
  <si>
    <t xml:space="preserve">Poznámka k souboru cen:
1. Ceny nelze použít pro dlažby příkopů, které se oceňují cenami souboru cen 594 . . - . . souboru cen 594 . . - . . Dlažba nebo přídlažba. 2. V cenách nejsou započteny náklady na popř. nutné zemní práce, které se oceňují cenami části A 01 katalogu 800-1 Zemní práce. 3. Množství měrných jednotek se určuje v m2 rozvinuté plochy rigolu. </t>
  </si>
  <si>
    <t>916111122</t>
  </si>
  <si>
    <t>Osazení silniční obruby z dlažebních kostek v jedné řadě  s ložem tl. přes 50 do 100 mm, s vyplněním a zatřením spár cementovou maltou z drobných kostek bez boční opěry, do lože z betonu prostého tř. C 12/15</t>
  </si>
  <si>
    <t>37359969</t>
  </si>
  <si>
    <t xml:space="preserve">Poznámka k souboru cen:
1. Část lože z betonu prostého přesahující tl. 100 mm se oceňuje cenou 916 99-1121 Lože pod obrubníky, krajníky nebo obruby z dlažebních kostek. 2. V cenách nejsou započteny náklady na dodání dlažebních kostek, tyto se oceňují ve specifikaci. Množství uvedené ve specifikaci se určí jako součin celkové délky obrub a objemové hmotnosti 1 m obruby a to: a) 0,065 t/m pro velké kostky, b) 0,024 t/m pro malé kostky. Ztratné lze dohodnout ve výši 1 % pro velké kostky, 2 % pro malé kostky. 3. Osazení silniční obruby ze dvou řad kostek se oceňuje: a) bez boční opěry jako dvojnásobné množství silniční obruby z jedné řady kostek, b) s boční opěrou jako osazení silniční obruby z jedné řady kostek s boční opěrou a osazení silniční obruby z jedné řady kostek bez boční opěry. </t>
  </si>
  <si>
    <t>přídlažba</t>
  </si>
  <si>
    <t>135,0</t>
  </si>
  <si>
    <t>592453120</t>
  </si>
  <si>
    <t>dlažba skladebná betonová 10x10x8 cm přírodní</t>
  </si>
  <si>
    <t>-126852323</t>
  </si>
  <si>
    <t>135,0*0,1</t>
  </si>
  <si>
    <t>13,5*1,05 'Přepočtené koeficientem množství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</si>
  <si>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</si>
  <si>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</si>
  <si>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-657198503</t>
  </si>
  <si>
    <t xml:space="preserve">Poznámka k souboru cen:
1. V cenách silničních obrubníků ležatých i stojatých jsou započteny: a) pro osazení do lože z kameniva těženého i náklady na dodání hmot pro lože tl. 80 až 100 mm, b) pro osazení do lože z betonu prostého i náklady na dodání hmot pro lože tl. 80 až 100 mm; v cenách -1113 a -1213 též náklady na zřízení bočních opěr. 2. Část lože z betonu prostého přesahující tl. 100 mm se oceňuje cenou 916 99-1121 Lože pod obrubníky, krajníky nebo obruby z dlažebních kostek. 3. V cenách nejsou započteny náklady na dodání obrubníků, tyto se oceňují ve specifikaci. </t>
  </si>
  <si>
    <t>silniční obrubník+seěikmený</t>
  </si>
  <si>
    <t>135,0+5,0</t>
  </si>
  <si>
    <t>592174650</t>
  </si>
  <si>
    <t>obrubníky betonové a železobetonové obrubník silniční Standard   100 x 15 x 25</t>
  </si>
  <si>
    <t>2055255542</t>
  </si>
  <si>
    <t>135*1,02 'Přepočtené koeficientem množství</t>
  </si>
  <si>
    <t>592174690</t>
  </si>
  <si>
    <t>obrubníky betonové a železobetonové obrubník silniční přechodový L + P Standard   100 x 15 x 15-25</t>
  </si>
  <si>
    <t>710331131</t>
  </si>
  <si>
    <t>5*1,02 'Přepočtené koeficientem množství</t>
  </si>
  <si>
    <t>916991121</t>
  </si>
  <si>
    <t>Lože pod obrubníky, krajníky nebo obruby z dlažebních kostek  z betonu prostého tř. C 16/20</t>
  </si>
  <si>
    <t>33292284</t>
  </si>
  <si>
    <t>(135,0*2+5,0)*0,1*0,1</t>
  </si>
  <si>
    <t>637111112</t>
  </si>
  <si>
    <t>Okapový chodník z kameniva  s udusáním a urovnáním povrchu ze štěrkopísku tl. 150 mm</t>
  </si>
  <si>
    <t>-637473436</t>
  </si>
  <si>
    <t>0,6*130,0</t>
  </si>
  <si>
    <t>637121112</t>
  </si>
  <si>
    <t>Okapový chodník z kameniva  s udusáním a urovnáním povrchu z kačírku tl. 150 mm</t>
  </si>
  <si>
    <t>-333846519</t>
  </si>
  <si>
    <t>916331112</t>
  </si>
  <si>
    <t>Osazení zahradního obrubníku betonového s ložem tl. od 50 do 100 mm z betonu prostého tř. C 12/15 s boční opěrou z betonu prostého tř. C 12/15</t>
  </si>
  <si>
    <t>-1444932129</t>
  </si>
  <si>
    <t xml:space="preserve">Poznámka k souboru cen:
1. V cenách jsou započteny i náklady na zalití a zatření spár cementovou maltou. 2. V cenách nejsou započteny náklady na dodání obrubníků; tyto se oceňují ve specifikaci. 3. Část lože přesahující tloušťku 100 mm lze ocenit cenou 916 99-1121 Lože pod obrubníky, krajníky nebo obruby z dlažebních kostek, katalogu 822-1. </t>
  </si>
  <si>
    <t>130,0+10,0*2</t>
  </si>
  <si>
    <t>592173010</t>
  </si>
  <si>
    <t>obrubníky betonové a železobetonové obrubníky zahradní ABO 7/20        50 x 5 x 15</t>
  </si>
  <si>
    <t>-741889365</t>
  </si>
  <si>
    <t>150*2,02 'Přepočtené koeficientem množství</t>
  </si>
  <si>
    <t>1432511728</t>
  </si>
  <si>
    <t>150,0*0,1*0,1</t>
  </si>
  <si>
    <t>919732211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</si>
  <si>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</si>
  <si>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-320125200</t>
  </si>
  <si>
    <t xml:space="preserve">Poznámka k souboru cen:
1. V cenách jsou započteny i náklady na vyčištění spár, na impregnaci a zalití spár včetně dodání hmot. </t>
  </si>
  <si>
    <t>919735113</t>
  </si>
  <si>
    <t>Řezání stávajícího živičného krytu nebo podkladu  hloubky přes 100 do 150 mm</t>
  </si>
  <si>
    <t>1724296192</t>
  </si>
  <si>
    <t xml:space="preserve">Poznámka k souboru cen:
1. V cenách jsou započteny i náklady na spotřebu vody. </t>
  </si>
  <si>
    <t>Oplocení</t>
  </si>
  <si>
    <t>Hloubení zapažených i nezapažených rýh šířky do 600 mm ručním nebo pneumatickým nářadím s urovnáním dna do předepsaného profilu a spádu v horninách tř. 3 soudržných</t>
  </si>
  <si>
    <t>818752184</t>
  </si>
  <si>
    <t>pro podhrabové desky</t>
  </si>
  <si>
    <t>0,3*0,3*(2,79+3,56+4,86)</t>
  </si>
  <si>
    <t>132212109</t>
  </si>
  <si>
    <t>Hloubení zapažených i nezapažených rýh šířky do 600 mm ručním nebo pneumatickým nářadím s urovnáním dna do předepsaného profilu a spádu v horninách tř. 3 Příplatek k cenám za lepivost horniny tř. 3</t>
  </si>
  <si>
    <t>1538360822</t>
  </si>
  <si>
    <t>1,009*0,5 'Přepočtené koeficientem množství</t>
  </si>
  <si>
    <t>-1379598508</t>
  </si>
  <si>
    <t>pro sloupky oplocení a vrat</t>
  </si>
  <si>
    <t>0,4*0,4*0,8*9</t>
  </si>
  <si>
    <t>-572206289</t>
  </si>
  <si>
    <t>1,152*0,5 'Přepočtené koeficientem množství</t>
  </si>
  <si>
    <t>162201101</t>
  </si>
  <si>
    <t>Vodorovné přemístění výkopku nebo sypaniny po suchu  na obvyklém dopravním prostředku, bez naložení výkopku, avšak se složením bez rozhrnutí z horniny tř. 1 až 4 na vzdálenost do 20 m</t>
  </si>
  <si>
    <t>-971376237</t>
  </si>
  <si>
    <t>tam a zpět</t>
  </si>
  <si>
    <t>(1,009+1,152)*2</t>
  </si>
  <si>
    <t>174201101</t>
  </si>
  <si>
    <t>Zásyp sypaninou z jakékoliv horniny s uložením výkopku ve vrstvách bez zhutnění jam, šachet, rýh nebo kolem objektů v těchto vykopávkách</t>
  </si>
  <si>
    <t>-1991177547</t>
  </si>
  <si>
    <t>obsyp kolem podhrabových desek</t>
  </si>
  <si>
    <t>1,009+1,152</t>
  </si>
  <si>
    <t>338171123</t>
  </si>
  <si>
    <t>Osazování sloupků a vzpěr plotových ocelových  trubkových nebo profilovaných výšky do 2,60 m se zabetonováním (tř. C 25/30) do 0,08 m3 do připravených jamek</t>
  </si>
  <si>
    <t>-84220866</t>
  </si>
  <si>
    <t>55342255</t>
  </si>
  <si>
    <t>sloupek plotový průběžný Pz a komaxitový 2500/38x1,5mm</t>
  </si>
  <si>
    <t>2025931880</t>
  </si>
  <si>
    <t>15619210</t>
  </si>
  <si>
    <t>krytka plastová D 38/48mm</t>
  </si>
  <si>
    <t>1683127223</t>
  </si>
  <si>
    <t>55342270</t>
  </si>
  <si>
    <t>vzpěra plotová 38x1,5mm včetně krytky s uchem 1500mm</t>
  </si>
  <si>
    <t>731390403</t>
  </si>
  <si>
    <t>348121211</t>
  </si>
  <si>
    <t>Montáž podhrabových desek na ocelové sloupky, délky desek do 2 m</t>
  </si>
  <si>
    <t>1908537378</t>
  </si>
  <si>
    <t>(2,79+3,56+4,86)/2</t>
  </si>
  <si>
    <t>59233119</t>
  </si>
  <si>
    <t>deska plotová betonová 200x5x29 cm</t>
  </si>
  <si>
    <t>1031394010</t>
  </si>
  <si>
    <t>348401130</t>
  </si>
  <si>
    <t>Osazení oplocení ze strojového pletiva s napínacími dráty do 15° sklonu svahu, výšky přes 1,6 do 2,0 m</t>
  </si>
  <si>
    <t>-1589565401</t>
  </si>
  <si>
    <t>2,79+3,56+4,86</t>
  </si>
  <si>
    <t>31327503</t>
  </si>
  <si>
    <t>pletivo drátěné plastifikované se čtvercovými oky 50 mm/2,2 mm, 175 cm</t>
  </si>
  <si>
    <t>2023428704</t>
  </si>
  <si>
    <t>15619100</t>
  </si>
  <si>
    <t>drát poplastovaný kruhový napínací 2,5/3,5mm</t>
  </si>
  <si>
    <t>-1768622794</t>
  </si>
  <si>
    <t>348101240</t>
  </si>
  <si>
    <t>Montáž vrat a vrátek k oplocení na sloupky ocelové, plochy jednotlivě přes 6 do 8 m2</t>
  </si>
  <si>
    <t>1443199086</t>
  </si>
  <si>
    <t>55342344r</t>
  </si>
  <si>
    <t>brána kovová dvoukřídlová 4000x1800 mm, vyrobena z rámů z jäklových profilů 60/40/3 mm s drátěnou výplní s povrchovou úpravou, včetně zámku a s aretací otevřených křídel</t>
  </si>
  <si>
    <t>-856140118</t>
  </si>
  <si>
    <t>998225111</t>
  </si>
  <si>
    <t>Přesun hmot pro komunikace s krytem z kameniva, monolitickým betonovým nebo živičným  dopravní vzdálenost do 200 m jakékoliv délky objektu</t>
  </si>
  <si>
    <t>1787053667</t>
  </si>
  <si>
    <t xml:space="preserve">Poznámka k souboru cen:
1. Ceny lze použít i pro plochy letišť s krytem monolitickým betonovým nebo živičným. </t>
  </si>
  <si>
    <t>07 - Vedlejší a ostatní náklady</t>
  </si>
  <si>
    <t>VRN - Vedlejší rozpočtové náklady</t>
  </si>
  <si>
    <t>VRN</t>
  </si>
  <si>
    <t>Vedlejší rozpočtové náklady</t>
  </si>
  <si>
    <t>012103000</t>
  </si>
  <si>
    <t>Geodetické práce před výstavbou,vytyčení stavebních objektů,inženýrských objektů a provozních souborů díla - oprávněným geodetem</t>
  </si>
  <si>
    <t>Kč</t>
  </si>
  <si>
    <t>1024</t>
  </si>
  <si>
    <t>-396164707</t>
  </si>
  <si>
    <t>042903000</t>
  </si>
  <si>
    <t>555748729</t>
  </si>
  <si>
    <t>013294000</t>
  </si>
  <si>
    <t>1752404805</t>
  </si>
  <si>
    <t>013254000</t>
  </si>
  <si>
    <t>Dokumentace skutečného provedení stavby</t>
  </si>
  <si>
    <t>1604112129</t>
  </si>
  <si>
    <t>030001000</t>
  </si>
  <si>
    <t>Zařízení staveniště ,vč.provozních vlivů související s etapizací stavby a provozu školy
Vybudování zařízení staveniště.Náklady s případným vypracováním PD zařízení staveniště, zřízení přípojek energii k objektům ZS, vybudovánípříp. měřících odběrných míst a jejich zřízení, úprava území pro ZS, vlastní vybudování objektů ZS, náklady spojené s předáním a převzetím staveniště, zajištění a zřízení dočasných komunikací, sjezdů a nájezdů pro realizaci stavby. Zajištění ochrany veřejné zeleně v prostoru staveniště a v jeho bezprostředním okolí proti poškození běhěm realizace stavby. Zajištění péče o nepředané objekty a konstrukce stavby, jejich ošetřování a zimní opatření.</t>
  </si>
  <si>
    <t>-384286885</t>
  </si>
  <si>
    <t>042503000</t>
  </si>
  <si>
    <t>Inženýrská činnost posudky plán BOZP na staveništi
- zřízení cedulí BOZP - dle požadavků koordinátora stavby</t>
  </si>
  <si>
    <t>-1957050816</t>
  </si>
  <si>
    <t>045002000</t>
  </si>
  <si>
    <t>Hlavní tituly průvodních činností a nákladů inženýrská činnost kompletační a koordinační činnost</t>
  </si>
  <si>
    <t>-525628385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</si>
  <si>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</si>
  <si>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</si>
  <si>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</si>
  <si>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</si>
  <si>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</si>
  <si>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</si>
  <si>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</si>
  <si>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</si>
  <si>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</si>
  <si>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</si>
  <si>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</si>
  <si>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</si>
  <si>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</si>
  <si>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</si>
  <si>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</si>
  <si>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</si>
  <si>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</si>
  <si>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</si>
  <si>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</si>
  <si>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</si>
  <si>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</si>
  <si>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</si>
  <si>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</si>
  <si>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</si>
  <si>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</si>
  <si>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</si>
  <si>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</si>
  <si>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</si>
  <si>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</si>
  <si>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</si>
  <si>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</si>
  <si>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</si>
  <si>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</si>
  <si>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</si>
  <si>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</si>
  <si>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</si>
  <si>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</si>
  <si>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</si>
  <si>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</si>
  <si>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</si>
  <si>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</si>
  <si>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</si>
  <si>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</si>
  <si>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</si>
  <si>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</si>
  <si>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</si>
  <si>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</si>
  <si>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</si>
  <si>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</si>
  <si>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</si>
  <si>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</si>
  <si>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</si>
  <si>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</si>
  <si>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</si>
  <si>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</si>
  <si>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</si>
  <si>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</si>
  <si>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</si>
  <si>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</si>
  <si>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</si>
  <si>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</si>
  <si>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</si>
  <si>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</si>
  <si>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</si>
  <si>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</si>
  <si>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</si>
  <si>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</si>
  <si>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</si>
  <si>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</si>
  <si>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</si>
  <si>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</si>
  <si>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</si>
  <si>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</si>
  <si>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</si>
  <si>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</si>
  <si>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</si>
  <si>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</si>
  <si>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</si>
  <si>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</si>
  <si>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</si>
  <si>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</si>
  <si>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</si>
  <si>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</si>
  <si>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</si>
  <si>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</si>
  <si>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</si>
  <si>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</si>
  <si>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</si>
  <si>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</si>
  <si>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</si>
  <si>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</si>
  <si>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</si>
  <si>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</si>
  <si>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</si>
  <si>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</si>
  <si>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</si>
  <si>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</si>
  <si>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</si>
  <si>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</si>
  <si>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</si>
  <si>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</si>
  <si>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</si>
  <si>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</si>
  <si>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</si>
  <si>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</si>
  <si>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</si>
  <si>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</si>
  <si>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</si>
  <si>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</si>
  <si>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</si>
  <si>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</si>
  <si>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</si>
  <si>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</si>
  <si>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</si>
  <si>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</si>
  <si>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</si>
  <si>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</si>
  <si>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</si>
  <si>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</si>
  <si>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</si>
  <si>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</si>
  <si>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</si>
  <si>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</si>
  <si>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</si>
  <si>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</si>
  <si>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</si>
  <si>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</si>
  <si>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</si>
  <si>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</si>
  <si>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</si>
  <si>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</si>
  <si>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</si>
  <si>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</si>
  <si>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</si>
  <si>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</si>
  <si>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</si>
  <si>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</si>
  <si>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</si>
  <si>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</si>
  <si>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</si>
  <si>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</si>
  <si>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</si>
  <si>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</si>
  <si>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</si>
  <si>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</si>
  <si>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</si>
  <si>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</si>
  <si>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</si>
  <si>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</si>
  <si>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</si>
  <si>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</si>
  <si>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</si>
  <si>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</si>
  <si>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</si>
  <si>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</si>
  <si>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</si>
  <si>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</si>
  <si>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</si>
  <si>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</si>
  <si>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</si>
  <si>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</si>
  <si>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</si>
  <si>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</si>
  <si>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</si>
  <si>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</si>
  <si>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</si>
  <si>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</si>
  <si>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</si>
  <si>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</si>
  <si>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</si>
  <si>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</si>
  <si>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</si>
  <si>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</si>
  <si>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</si>
  <si>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</si>
  <si>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</si>
  <si>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</si>
  <si>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</si>
  <si>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</si>
  <si>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</si>
  <si>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</si>
  <si>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CS ÚRS 2019 01</t>
  </si>
  <si>
    <t>Ostatní dokumentace (výrobní dokumentace)</t>
  </si>
  <si>
    <t>Ostatní posudky (měření, posudky, certifikáty, TIČR apod)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</si>
</sst>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i/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  <font>
      <i/>
      <sz val="8"/>
      <color theme="3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40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7" fillId="0" borderId="0" xfId="0" applyFont="1" applyBorder="1" applyAlignment="1">
      <alignment horizontal="left" vertical="center"/>
    </xf>
    <xf numFmtId="0" fontId="0" fillId="0" borderId="5" xfId="0" applyBorder="1"/>
    <xf numFmtId="0" fontId="16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center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3" fillId="4" borderId="16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2" fillId="0" borderId="21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4" fontId="29" fillId="0" borderId="21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9" fillId="0" borderId="22" xfId="0" applyNumberFormat="1" applyFont="1" applyBorder="1" applyAlignment="1">
      <alignment vertical="center"/>
    </xf>
    <xf numFmtId="4" fontId="29" fillId="0" borderId="23" xfId="0" applyNumberFormat="1" applyFont="1" applyBorder="1" applyAlignment="1">
      <alignment vertical="center"/>
    </xf>
    <xf numFmtId="166" fontId="29" fillId="0" borderId="23" xfId="0" applyNumberFormat="1" applyFont="1" applyBorder="1" applyAlignment="1">
      <alignment vertical="center"/>
    </xf>
    <xf numFmtId="4" fontId="29" fillId="0" borderId="24" xfId="0" applyNumberFormat="1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0" fontId="35" fillId="0" borderId="25" xfId="0" applyFont="1" applyBorder="1" applyAlignment="1" applyProtection="1">
      <alignment horizontal="center" vertical="center"/>
      <protection locked="0"/>
    </xf>
    <xf numFmtId="49" fontId="35" fillId="0" borderId="25" xfId="0" applyNumberFormat="1" applyFont="1" applyBorder="1" applyAlignment="1" applyProtection="1">
      <alignment horizontal="left" vertical="center" wrapText="1"/>
      <protection locked="0"/>
    </xf>
    <xf numFmtId="0" fontId="35" fillId="0" borderId="25" xfId="0" applyFont="1" applyBorder="1" applyAlignment="1" applyProtection="1">
      <alignment horizontal="left" vertical="center" wrapText="1"/>
      <protection locked="0"/>
    </xf>
    <xf numFmtId="0" fontId="35" fillId="0" borderId="25" xfId="0" applyFont="1" applyBorder="1" applyAlignment="1" applyProtection="1">
      <alignment horizontal="center" vertical="center" wrapText="1"/>
      <protection locked="0"/>
    </xf>
    <xf numFmtId="4" fontId="35" fillId="0" borderId="25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top"/>
      <protection locked="0"/>
    </xf>
    <xf numFmtId="0" fontId="0" fillId="0" borderId="26" xfId="0" applyFont="1" applyBorder="1" applyAlignment="1" applyProtection="1">
      <alignment vertical="center" wrapText="1"/>
      <protection locked="0"/>
    </xf>
    <xf numFmtId="0" fontId="0" fillId="0" borderId="27" xfId="0" applyFont="1" applyBorder="1" applyAlignment="1" applyProtection="1">
      <alignment vertical="center" wrapText="1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horizontal="center" vertical="center" wrapText="1"/>
      <protection locked="0"/>
    </xf>
    <xf numFmtId="0" fontId="0" fillId="0" borderId="30" xfId="0" applyFont="1" applyBorder="1" applyAlignment="1" applyProtection="1">
      <alignment horizontal="center"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29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13" fillId="0" borderId="32" xfId="0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6" xfId="0" applyFont="1" applyBorder="1" applyAlignment="1" applyProtection="1">
      <alignment horizontal="left" vertical="center"/>
      <protection locked="0"/>
    </xf>
    <xf numFmtId="0" fontId="0" fillId="0" borderId="27" xfId="0" applyFont="1" applyBorder="1" applyAlignment="1" applyProtection="1">
      <alignment horizontal="left" vertical="center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2" xfId="0" applyFont="1" applyBorder="1" applyAlignment="1" applyProtection="1">
      <alignment horizontal="left" vertical="center"/>
      <protection locked="0"/>
    </xf>
    <xf numFmtId="0" fontId="28" fillId="0" borderId="32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3" fillId="0" borderId="32" xfId="0" applyFont="1" applyBorder="1" applyAlignment="1" applyProtection="1">
      <alignment horizontal="left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6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5" fillId="0" borderId="29" xfId="0" applyFont="1" applyBorder="1" applyAlignment="1" applyProtection="1">
      <alignment horizontal="left" vertical="center" wrapText="1"/>
      <protection locked="0"/>
    </xf>
    <xf numFmtId="0" fontId="5" fillId="0" borderId="30" xfId="0" applyFont="1" applyBorder="1" applyAlignment="1" applyProtection="1">
      <alignment horizontal="left" vertical="center" wrapText="1"/>
      <protection locked="0"/>
    </xf>
    <xf numFmtId="0" fontId="3" fillId="0" borderId="29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2" xfId="0" applyFont="1" applyBorder="1" applyAlignment="1" applyProtection="1">
      <alignment vertical="center"/>
      <protection locked="0"/>
    </xf>
    <xf numFmtId="0" fontId="28" fillId="0" borderId="32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vertical="top"/>
      <protection locked="0"/>
    </xf>
    <xf numFmtId="0" fontId="28" fillId="0" borderId="32" xfId="0" applyFont="1" applyBorder="1" applyAlignment="1" applyProtection="1">
      <alignment horizontal="left"/>
      <protection locked="0"/>
    </xf>
    <xf numFmtId="0" fontId="5" fillId="0" borderId="32" xfId="0" applyFont="1" applyBorder="1" applyAlignment="1" applyProtection="1">
      <alignment/>
      <protection locked="0"/>
    </xf>
    <xf numFmtId="0" fontId="0" fillId="0" borderId="29" xfId="0" applyFont="1" applyBorder="1" applyAlignment="1" applyProtection="1">
      <alignment vertical="top"/>
      <protection locked="0"/>
    </xf>
    <xf numFmtId="0" fontId="0" fillId="0" borderId="30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39" fillId="0" borderId="25" xfId="0" applyFont="1" applyBorder="1" applyAlignment="1" applyProtection="1">
      <alignment horizontal="left" vertical="center" wrapText="1"/>
      <protection locked="0"/>
    </xf>
    <xf numFmtId="0" fontId="35" fillId="0" borderId="25" xfId="0" applyFont="1" applyBorder="1" applyAlignment="1" applyProtection="1">
      <alignment horizontal="left" vertical="center" wrapText="1"/>
      <protection locked="0"/>
    </xf>
    <xf numFmtId="14" fontId="3" fillId="0" borderId="0" xfId="0" applyNumberFormat="1" applyFont="1" applyBorder="1" applyAlignment="1">
      <alignment horizontal="left" vertical="center"/>
    </xf>
    <xf numFmtId="0" fontId="0" fillId="2" borderId="0" xfId="0" applyFill="1" applyProtection="1">
      <protection locked="0"/>
    </xf>
    <xf numFmtId="0" fontId="13" fillId="2" borderId="0" xfId="0" applyFont="1" applyFill="1" applyAlignment="1" applyProtection="1">
      <alignment vertical="center"/>
      <protection locked="0"/>
    </xf>
    <xf numFmtId="0" fontId="14" fillId="2" borderId="0" xfId="0" applyFont="1" applyFill="1" applyAlignment="1" applyProtection="1">
      <alignment horizontal="left" vertical="center"/>
      <protection locked="0"/>
    </xf>
    <xf numFmtId="0" fontId="30" fillId="2" borderId="0" xfId="20" applyFont="1" applyFill="1" applyAlignment="1" applyProtection="1">
      <alignment vertical="center"/>
      <protection locked="0"/>
    </xf>
    <xf numFmtId="0" fontId="30" fillId="2" borderId="0" xfId="20" applyFont="1" applyFill="1" applyAlignment="1" applyProtection="1">
      <alignment vertical="center"/>
      <protection locked="0"/>
    </xf>
    <xf numFmtId="0" fontId="37" fillId="2" borderId="0" xfId="20" applyFill="1" applyProtection="1"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Border="1" applyProtection="1"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0" fillId="0" borderId="5" xfId="0" applyBorder="1" applyProtection="1"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4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4" fontId="23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4" fontId="2" fillId="0" borderId="0" xfId="0" applyNumberFormat="1" applyFont="1" applyBorder="1" applyAlignment="1" applyProtection="1">
      <alignment vertical="center"/>
      <protection locked="0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4" borderId="0" xfId="0" applyFont="1" applyFill="1" applyBorder="1" applyAlignment="1" applyProtection="1">
      <alignment vertical="center"/>
      <protection locked="0"/>
    </xf>
    <xf numFmtId="0" fontId="4" fillId="4" borderId="8" xfId="0" applyFont="1" applyFill="1" applyBorder="1" applyAlignment="1" applyProtection="1">
      <alignment horizontal="left" vertical="center"/>
      <protection locked="0"/>
    </xf>
    <xf numFmtId="0" fontId="0" fillId="4" borderId="9" xfId="0" applyFont="1" applyFill="1" applyBorder="1" applyAlignment="1" applyProtection="1">
      <alignment vertical="center"/>
      <protection locked="0"/>
    </xf>
    <xf numFmtId="0" fontId="4" fillId="4" borderId="9" xfId="0" applyFont="1" applyFill="1" applyBorder="1" applyAlignment="1" applyProtection="1">
      <alignment horizontal="right" vertical="center"/>
      <protection locked="0"/>
    </xf>
    <xf numFmtId="0" fontId="4" fillId="4" borderId="9" xfId="0" applyFont="1" applyFill="1" applyBorder="1" applyAlignment="1" applyProtection="1">
      <alignment horizontal="center" vertical="center"/>
      <protection locked="0"/>
    </xf>
    <xf numFmtId="4" fontId="4" fillId="4" borderId="9" xfId="0" applyNumberFormat="1" applyFont="1" applyFill="1" applyBorder="1" applyAlignment="1" applyProtection="1">
      <alignment vertical="center"/>
      <protection locked="0"/>
    </xf>
    <xf numFmtId="0" fontId="0" fillId="4" borderId="35" xfId="0" applyFont="1" applyFill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Border="1" applyAlignment="1" applyProtection="1">
      <alignment horizontal="right" vertical="center"/>
      <protection locked="0"/>
    </xf>
    <xf numFmtId="0" fontId="0" fillId="4" borderId="5" xfId="0" applyFont="1" applyFill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23" xfId="0" applyFont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18" fillId="0" borderId="17" xfId="0" applyFont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left" vertical="center"/>
      <protection locked="0"/>
    </xf>
    <xf numFmtId="4" fontId="23" fillId="0" borderId="0" xfId="0" applyNumberFormat="1" applyFont="1" applyAlignment="1" applyProtection="1">
      <alignment/>
      <protection locked="0"/>
    </xf>
    <xf numFmtId="0" fontId="0" fillId="0" borderId="20" xfId="0" applyFont="1" applyBorder="1" applyAlignment="1" applyProtection="1">
      <alignment vertical="center"/>
      <protection locked="0"/>
    </xf>
    <xf numFmtId="166" fontId="32" fillId="0" borderId="13" xfId="0" applyNumberFormat="1" applyFont="1" applyBorder="1" applyAlignment="1" applyProtection="1">
      <alignment/>
      <protection locked="0"/>
    </xf>
    <xf numFmtId="166" fontId="32" fillId="0" borderId="14" xfId="0" applyNumberFormat="1" applyFont="1" applyBorder="1" applyAlignment="1" applyProtection="1">
      <alignment/>
      <protection locked="0"/>
    </xf>
    <xf numFmtId="4" fontId="33" fillId="0" borderId="0" xfId="0" applyNumberFormat="1" applyFont="1" applyAlignment="1" applyProtection="1">
      <alignment vertical="center"/>
      <protection locked="0"/>
    </xf>
    <xf numFmtId="0" fontId="8" fillId="0" borderId="4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4" fontId="6" fillId="0" borderId="0" xfId="0" applyNumberFormat="1" applyFont="1" applyAlignment="1" applyProtection="1">
      <alignment/>
      <protection locked="0"/>
    </xf>
    <xf numFmtId="0" fontId="8" fillId="0" borderId="21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166" fontId="8" fillId="0" borderId="0" xfId="0" applyNumberFormat="1" applyFont="1" applyBorder="1" applyAlignment="1" applyProtection="1">
      <alignment/>
      <protection locked="0"/>
    </xf>
    <xf numFmtId="166" fontId="8" fillId="0" borderId="15" xfId="0" applyNumberFormat="1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4" fontId="8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/>
      <protection locked="0"/>
    </xf>
    <xf numFmtId="4" fontId="7" fillId="0" borderId="0" xfId="0" applyNumberFormat="1" applyFont="1" applyAlignment="1" applyProtection="1">
      <alignment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66" fontId="2" fillId="0" borderId="0" xfId="0" applyNumberFormat="1" applyFont="1" applyBorder="1" applyAlignment="1" applyProtection="1">
      <alignment vertical="center"/>
      <protection locked="0"/>
    </xf>
    <xf numFmtId="166" fontId="2" fillId="0" borderId="15" xfId="0" applyNumberFormat="1" applyFont="1" applyBorder="1" applyAlignment="1" applyProtection="1">
      <alignment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9" fillId="0" borderId="4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34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21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15" xfId="0" applyFont="1" applyBorder="1" applyAlignment="1" applyProtection="1">
      <alignment vertical="center"/>
      <protection locked="0"/>
    </xf>
    <xf numFmtId="0" fontId="10" fillId="0" borderId="4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0" fillId="0" borderId="21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15" xfId="0" applyFont="1" applyBorder="1" applyAlignment="1" applyProtection="1">
      <alignment vertical="center"/>
      <protection locked="0"/>
    </xf>
    <xf numFmtId="0" fontId="35" fillId="0" borderId="4" xfId="0" applyFont="1" applyBorder="1" applyAlignment="1" applyProtection="1">
      <alignment vertical="center"/>
      <protection locked="0"/>
    </xf>
    <xf numFmtId="0" fontId="35" fillId="0" borderId="25" xfId="0" applyFont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166" fontId="2" fillId="0" borderId="23" xfId="0" applyNumberFormat="1" applyFont="1" applyBorder="1" applyAlignment="1" applyProtection="1">
      <alignment vertical="center"/>
      <protection locked="0"/>
    </xf>
    <xf numFmtId="166" fontId="2" fillId="0" borderId="24" xfId="0" applyNumberFormat="1" applyFont="1" applyBorder="1" applyAlignment="1" applyProtection="1">
      <alignment vertical="center"/>
      <protection locked="0"/>
    </xf>
    <xf numFmtId="167" fontId="0" fillId="0" borderId="25" xfId="0" applyNumberFormat="1" applyFont="1" applyBorder="1" applyAlignment="1" applyProtection="1">
      <alignment vertical="center"/>
      <protection/>
    </xf>
    <xf numFmtId="167" fontId="9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/>
      <protection/>
    </xf>
    <xf numFmtId="167" fontId="35" fillId="0" borderId="25" xfId="0" applyNumberFormat="1" applyFont="1" applyBorder="1" applyAlignment="1" applyProtection="1">
      <alignment vertical="center"/>
      <protection/>
    </xf>
    <xf numFmtId="0" fontId="36" fillId="0" borderId="0" xfId="0" applyFont="1" applyAlignment="1" applyProtection="1">
      <alignment vertical="center" wrapText="1"/>
      <protection locked="0"/>
    </xf>
    <xf numFmtId="0" fontId="0" fillId="0" borderId="21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11" fillId="0" borderId="4" xfId="0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4" fontId="11" fillId="0" borderId="0" xfId="0" applyNumberFormat="1" applyFont="1" applyAlignment="1" applyProtection="1">
      <alignment/>
      <protection locked="0"/>
    </xf>
    <xf numFmtId="0" fontId="11" fillId="0" borderId="21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166" fontId="11" fillId="0" borderId="0" xfId="0" applyNumberFormat="1" applyFont="1" applyBorder="1" applyAlignment="1" applyProtection="1">
      <alignment/>
      <protection locked="0"/>
    </xf>
    <xf numFmtId="166" fontId="11" fillId="0" borderId="15" xfId="0" applyNumberFormat="1" applyFont="1" applyBorder="1" applyAlignment="1" applyProtection="1">
      <alignment/>
      <protection locked="0"/>
    </xf>
    <xf numFmtId="0" fontId="11" fillId="0" borderId="0" xfId="0" applyFont="1" applyAlignment="1" applyProtection="1">
      <alignment horizontal="center"/>
      <protection locked="0"/>
    </xf>
    <xf numFmtId="4" fontId="11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/>
      <protection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center" vertical="center"/>
      <protection/>
    </xf>
    <xf numFmtId="49" fontId="0" fillId="0" borderId="25" xfId="0" applyNumberFormat="1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35" fillId="0" borderId="25" xfId="0" applyFont="1" applyBorder="1" applyAlignment="1" applyProtection="1">
      <alignment horizontal="center" vertical="center"/>
      <protection/>
    </xf>
    <xf numFmtId="49" fontId="35" fillId="0" borderId="25" xfId="0" applyNumberFormat="1" applyFont="1" applyBorder="1" applyAlignment="1" applyProtection="1">
      <alignment horizontal="left" vertical="center" wrapText="1"/>
      <protection/>
    </xf>
    <xf numFmtId="0" fontId="35" fillId="0" borderId="25" xfId="0" applyFont="1" applyBorder="1" applyAlignment="1" applyProtection="1">
      <alignment horizontal="left" vertical="center" wrapText="1"/>
      <protection/>
    </xf>
    <xf numFmtId="0" fontId="35" fillId="0" borderId="25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36" fillId="0" borderId="0" xfId="0" applyFont="1" applyAlignment="1" applyProtection="1">
      <alignment vertical="center" wrapText="1"/>
      <protection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30" fillId="2" borderId="0" xfId="20" applyFont="1" applyFill="1" applyAlignment="1" applyProtection="1">
      <alignment vertical="center"/>
      <protection locked="0"/>
    </xf>
    <xf numFmtId="0" fontId="0" fillId="0" borderId="0" xfId="0" applyProtection="1"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/>
      <protection/>
    </xf>
    <xf numFmtId="0" fontId="26" fillId="0" borderId="0" xfId="0" applyFont="1" applyAlignment="1">
      <alignment horizontal="left" vertical="center" wrapText="1"/>
    </xf>
    <xf numFmtId="0" fontId="22" fillId="0" borderId="20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4" fontId="20" fillId="0" borderId="0" xfId="0" applyNumberFormat="1" applyFont="1" applyBorder="1" applyAlignment="1">
      <alignment vertical="center"/>
    </xf>
    <xf numFmtId="0" fontId="4" fillId="3" borderId="9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4" fontId="4" fillId="3" borderId="9" xfId="0" applyNumberFormat="1" applyFont="1" applyFill="1" applyBorder="1" applyAlignment="1">
      <alignment vertical="center"/>
    </xf>
    <xf numFmtId="0" fontId="0" fillId="3" borderId="16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16" fillId="5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4" fontId="19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30" fillId="2" borderId="0" xfId="20" applyFont="1" applyFill="1" applyAlignment="1" applyProtection="1">
      <alignment vertical="center"/>
      <protection locked="0"/>
    </xf>
    <xf numFmtId="0" fontId="16" fillId="5" borderId="0" xfId="0" applyFont="1" applyFill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8" fillId="0" borderId="0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28" fillId="0" borderId="32" xfId="0" applyFont="1" applyBorder="1" applyAlignment="1" applyProtection="1">
      <alignment horizontal="left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28" fillId="0" borderId="32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0"/>
  <sheetViews>
    <sheetView showGridLines="0" tabSelected="1" workbookViewId="0" topLeftCell="A1">
      <pane ySplit="1" topLeftCell="A2" activePane="bottomLeft" state="frozen"/>
      <selection pane="bottomLeft" activeCell="E14" sqref="E1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7" t="s">
        <v>0</v>
      </c>
      <c r="B1" s="8"/>
      <c r="C1" s="8"/>
      <c r="D1" s="9" t="s">
        <v>1</v>
      </c>
      <c r="E1" s="8"/>
      <c r="F1" s="8"/>
      <c r="G1" s="8"/>
      <c r="H1" s="8"/>
      <c r="I1" s="8"/>
      <c r="J1" s="8"/>
      <c r="K1" s="10" t="s">
        <v>2</v>
      </c>
      <c r="L1" s="10"/>
      <c r="M1" s="10"/>
      <c r="N1" s="10"/>
      <c r="O1" s="10"/>
      <c r="P1" s="10"/>
      <c r="Q1" s="10"/>
      <c r="R1" s="10"/>
      <c r="S1" s="10"/>
      <c r="T1" s="8"/>
      <c r="U1" s="8"/>
      <c r="V1" s="8"/>
      <c r="W1" s="10" t="s">
        <v>3</v>
      </c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1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3" t="s">
        <v>4</v>
      </c>
      <c r="BB1" s="13" t="s">
        <v>5</v>
      </c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T1" s="14" t="s">
        <v>6</v>
      </c>
      <c r="BU1" s="14" t="s">
        <v>6</v>
      </c>
      <c r="BV1" s="14" t="s">
        <v>7</v>
      </c>
    </row>
    <row r="2" spans="3:72" ht="36.95" customHeight="1">
      <c r="AR2" s="375" t="s">
        <v>8</v>
      </c>
      <c r="AS2" s="376"/>
      <c r="AT2" s="376"/>
      <c r="AU2" s="376"/>
      <c r="AV2" s="376"/>
      <c r="AW2" s="376"/>
      <c r="AX2" s="376"/>
      <c r="AY2" s="376"/>
      <c r="AZ2" s="376"/>
      <c r="BA2" s="376"/>
      <c r="BB2" s="376"/>
      <c r="BC2" s="376"/>
      <c r="BD2" s="376"/>
      <c r="BE2" s="376"/>
      <c r="BS2" s="15" t="s">
        <v>9</v>
      </c>
      <c r="BT2" s="15" t="s">
        <v>10</v>
      </c>
    </row>
    <row r="3" spans="2:72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8"/>
      <c r="BS3" s="15" t="s">
        <v>9</v>
      </c>
      <c r="BT3" s="15" t="s">
        <v>11</v>
      </c>
    </row>
    <row r="4" spans="2:71" ht="36.95" customHeight="1">
      <c r="B4" s="19"/>
      <c r="C4" s="20"/>
      <c r="D4" s="21" t="s">
        <v>12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2"/>
      <c r="AS4" s="23" t="s">
        <v>13</v>
      </c>
      <c r="BS4" s="15" t="s">
        <v>14</v>
      </c>
    </row>
    <row r="5" spans="2:71" ht="14.45" customHeight="1">
      <c r="B5" s="19"/>
      <c r="C5" s="20"/>
      <c r="D5" s="24" t="s">
        <v>15</v>
      </c>
      <c r="E5" s="20"/>
      <c r="F5" s="20"/>
      <c r="G5" s="20"/>
      <c r="H5" s="20"/>
      <c r="I5" s="20"/>
      <c r="J5" s="20"/>
      <c r="K5" s="381" t="s">
        <v>16</v>
      </c>
      <c r="L5" s="382"/>
      <c r="M5" s="382"/>
      <c r="N5" s="382"/>
      <c r="O5" s="382"/>
      <c r="P5" s="382"/>
      <c r="Q5" s="382"/>
      <c r="R5" s="382"/>
      <c r="S5" s="382"/>
      <c r="T5" s="382"/>
      <c r="U5" s="382"/>
      <c r="V5" s="382"/>
      <c r="W5" s="382"/>
      <c r="X5" s="382"/>
      <c r="Y5" s="382"/>
      <c r="Z5" s="382"/>
      <c r="AA5" s="382"/>
      <c r="AB5" s="382"/>
      <c r="AC5" s="382"/>
      <c r="AD5" s="382"/>
      <c r="AE5" s="382"/>
      <c r="AF5" s="382"/>
      <c r="AG5" s="382"/>
      <c r="AH5" s="382"/>
      <c r="AI5" s="382"/>
      <c r="AJ5" s="382"/>
      <c r="AK5" s="382"/>
      <c r="AL5" s="382"/>
      <c r="AM5" s="382"/>
      <c r="AN5" s="382"/>
      <c r="AO5" s="382"/>
      <c r="AP5" s="20"/>
      <c r="AQ5" s="22"/>
      <c r="BS5" s="15" t="s">
        <v>9</v>
      </c>
    </row>
    <row r="6" spans="2:71" ht="36.95" customHeight="1">
      <c r="B6" s="19"/>
      <c r="C6" s="20"/>
      <c r="D6" s="26" t="s">
        <v>17</v>
      </c>
      <c r="E6" s="20"/>
      <c r="F6" s="20"/>
      <c r="G6" s="20"/>
      <c r="H6" s="20"/>
      <c r="I6" s="20"/>
      <c r="J6" s="20"/>
      <c r="K6" s="383" t="s">
        <v>18</v>
      </c>
      <c r="L6" s="382"/>
      <c r="M6" s="382"/>
      <c r="N6" s="382"/>
      <c r="O6" s="382"/>
      <c r="P6" s="382"/>
      <c r="Q6" s="382"/>
      <c r="R6" s="382"/>
      <c r="S6" s="382"/>
      <c r="T6" s="382"/>
      <c r="U6" s="382"/>
      <c r="V6" s="382"/>
      <c r="W6" s="382"/>
      <c r="X6" s="382"/>
      <c r="Y6" s="382"/>
      <c r="Z6" s="382"/>
      <c r="AA6" s="382"/>
      <c r="AB6" s="382"/>
      <c r="AC6" s="382"/>
      <c r="AD6" s="382"/>
      <c r="AE6" s="382"/>
      <c r="AF6" s="382"/>
      <c r="AG6" s="382"/>
      <c r="AH6" s="382"/>
      <c r="AI6" s="382"/>
      <c r="AJ6" s="382"/>
      <c r="AK6" s="382"/>
      <c r="AL6" s="382"/>
      <c r="AM6" s="382"/>
      <c r="AN6" s="382"/>
      <c r="AO6" s="382"/>
      <c r="AP6" s="20"/>
      <c r="AQ6" s="22"/>
      <c r="BS6" s="15" t="s">
        <v>9</v>
      </c>
    </row>
    <row r="7" spans="2:71" ht="14.45" customHeight="1">
      <c r="B7" s="19"/>
      <c r="C7" s="20"/>
      <c r="D7" s="27" t="s">
        <v>19</v>
      </c>
      <c r="E7" s="20"/>
      <c r="F7" s="20"/>
      <c r="G7" s="20"/>
      <c r="H7" s="20"/>
      <c r="I7" s="20"/>
      <c r="J7" s="20"/>
      <c r="K7" s="25" t="s">
        <v>5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7" t="s">
        <v>20</v>
      </c>
      <c r="AL7" s="20"/>
      <c r="AM7" s="20"/>
      <c r="AN7" s="25" t="s">
        <v>5</v>
      </c>
      <c r="AO7" s="20"/>
      <c r="AP7" s="20"/>
      <c r="AQ7" s="22"/>
      <c r="BS7" s="15" t="s">
        <v>9</v>
      </c>
    </row>
    <row r="8" spans="2:71" ht="14.45" customHeight="1">
      <c r="B8" s="19"/>
      <c r="C8" s="20"/>
      <c r="D8" s="27" t="s">
        <v>21</v>
      </c>
      <c r="E8" s="20"/>
      <c r="F8" s="20"/>
      <c r="G8" s="20"/>
      <c r="H8" s="20"/>
      <c r="I8" s="20"/>
      <c r="J8" s="20"/>
      <c r="K8" s="25" t="s">
        <v>22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7" t="s">
        <v>23</v>
      </c>
      <c r="AL8" s="20"/>
      <c r="AM8" s="20"/>
      <c r="AN8" s="176">
        <v>43640</v>
      </c>
      <c r="AO8" s="20"/>
      <c r="AP8" s="20"/>
      <c r="AQ8" s="22"/>
      <c r="BS8" s="15" t="s">
        <v>9</v>
      </c>
    </row>
    <row r="9" spans="2:71" ht="14.4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2"/>
      <c r="BS9" s="15" t="s">
        <v>9</v>
      </c>
    </row>
    <row r="10" spans="2:71" ht="14.45" customHeight="1">
      <c r="B10" s="19"/>
      <c r="C10" s="20"/>
      <c r="D10" s="27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7" t="s">
        <v>25</v>
      </c>
      <c r="AL10" s="20"/>
      <c r="AM10" s="20"/>
      <c r="AN10" s="25" t="s">
        <v>5</v>
      </c>
      <c r="AO10" s="20"/>
      <c r="AP10" s="20"/>
      <c r="AQ10" s="22"/>
      <c r="BS10" s="15" t="s">
        <v>9</v>
      </c>
    </row>
    <row r="11" spans="2:71" ht="18.4" customHeight="1">
      <c r="B11" s="19"/>
      <c r="C11" s="20"/>
      <c r="D11" s="20"/>
      <c r="E11" s="25" t="s">
        <v>26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7" t="s">
        <v>27</v>
      </c>
      <c r="AL11" s="20"/>
      <c r="AM11" s="20"/>
      <c r="AN11" s="25" t="s">
        <v>5</v>
      </c>
      <c r="AO11" s="20"/>
      <c r="AP11" s="20"/>
      <c r="AQ11" s="22"/>
      <c r="BS11" s="15" t="s">
        <v>9</v>
      </c>
    </row>
    <row r="12" spans="2:7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2"/>
      <c r="BS12" s="15" t="s">
        <v>9</v>
      </c>
    </row>
    <row r="13" spans="2:71" ht="14.45" customHeight="1">
      <c r="B13" s="19"/>
      <c r="C13" s="20"/>
      <c r="D13" s="27" t="s">
        <v>28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7" t="s">
        <v>25</v>
      </c>
      <c r="AL13" s="20"/>
      <c r="AM13" s="20"/>
      <c r="AN13" s="25" t="s">
        <v>5</v>
      </c>
      <c r="AO13" s="20"/>
      <c r="AP13" s="20"/>
      <c r="AQ13" s="22"/>
      <c r="BS13" s="15" t="s">
        <v>9</v>
      </c>
    </row>
    <row r="14" spans="2:71" ht="15">
      <c r="B14" s="19"/>
      <c r="C14" s="20"/>
      <c r="D14" s="20"/>
      <c r="E14" s="25" t="s">
        <v>29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7" t="s">
        <v>27</v>
      </c>
      <c r="AL14" s="20"/>
      <c r="AM14" s="20"/>
      <c r="AN14" s="25" t="s">
        <v>5</v>
      </c>
      <c r="AO14" s="20"/>
      <c r="AP14" s="20"/>
      <c r="AQ14" s="22"/>
      <c r="BS14" s="15" t="s">
        <v>9</v>
      </c>
    </row>
    <row r="15" spans="2:7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2"/>
      <c r="BS15" s="15" t="s">
        <v>6</v>
      </c>
    </row>
    <row r="16" spans="2:71" ht="14.45" customHeight="1">
      <c r="B16" s="19"/>
      <c r="C16" s="20"/>
      <c r="D16" s="27" t="s">
        <v>30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7" t="s">
        <v>25</v>
      </c>
      <c r="AL16" s="20"/>
      <c r="AM16" s="20"/>
      <c r="AN16" s="25" t="s">
        <v>31</v>
      </c>
      <c r="AO16" s="20"/>
      <c r="AP16" s="20"/>
      <c r="AQ16" s="22"/>
      <c r="BS16" s="15" t="s">
        <v>6</v>
      </c>
    </row>
    <row r="17" spans="2:71" ht="18.4" customHeight="1">
      <c r="B17" s="19"/>
      <c r="C17" s="20"/>
      <c r="D17" s="20"/>
      <c r="E17" s="25" t="s">
        <v>32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7" t="s">
        <v>27</v>
      </c>
      <c r="AL17" s="20"/>
      <c r="AM17" s="20"/>
      <c r="AN17" s="25" t="s">
        <v>33</v>
      </c>
      <c r="AO17" s="20"/>
      <c r="AP17" s="20"/>
      <c r="AQ17" s="22"/>
      <c r="BS17" s="15" t="s">
        <v>34</v>
      </c>
    </row>
    <row r="18" spans="2:7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2"/>
      <c r="BS18" s="15" t="s">
        <v>9</v>
      </c>
    </row>
    <row r="19" spans="2:71" ht="14.45" customHeight="1">
      <c r="B19" s="19"/>
      <c r="C19" s="20"/>
      <c r="D19" s="27" t="s">
        <v>35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2"/>
      <c r="BS19" s="15" t="s">
        <v>9</v>
      </c>
    </row>
    <row r="20" spans="2:71" ht="42.75" customHeight="1">
      <c r="B20" s="19"/>
      <c r="C20" s="20"/>
      <c r="D20" s="20"/>
      <c r="E20" s="377" t="s">
        <v>36</v>
      </c>
      <c r="F20" s="377"/>
      <c r="G20" s="377"/>
      <c r="H20" s="377"/>
      <c r="I20" s="377"/>
      <c r="J20" s="377"/>
      <c r="K20" s="377"/>
      <c r="L20" s="377"/>
      <c r="M20" s="377"/>
      <c r="N20" s="377"/>
      <c r="O20" s="377"/>
      <c r="P20" s="377"/>
      <c r="Q20" s="377"/>
      <c r="R20" s="377"/>
      <c r="S20" s="377"/>
      <c r="T20" s="377"/>
      <c r="U20" s="377"/>
      <c r="V20" s="377"/>
      <c r="W20" s="377"/>
      <c r="X20" s="377"/>
      <c r="Y20" s="377"/>
      <c r="Z20" s="377"/>
      <c r="AA20" s="377"/>
      <c r="AB20" s="377"/>
      <c r="AC20" s="377"/>
      <c r="AD20" s="377"/>
      <c r="AE20" s="377"/>
      <c r="AF20" s="377"/>
      <c r="AG20" s="377"/>
      <c r="AH20" s="377"/>
      <c r="AI20" s="377"/>
      <c r="AJ20" s="377"/>
      <c r="AK20" s="377"/>
      <c r="AL20" s="377"/>
      <c r="AM20" s="377"/>
      <c r="AN20" s="377"/>
      <c r="AO20" s="20"/>
      <c r="AP20" s="20"/>
      <c r="AQ20" s="22"/>
      <c r="BS20" s="15" t="s">
        <v>6</v>
      </c>
    </row>
    <row r="21" spans="2:43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2"/>
    </row>
    <row r="22" spans="2:43" ht="6.95" customHeight="1">
      <c r="B22" s="19"/>
      <c r="C22" s="20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0"/>
      <c r="AQ22" s="22"/>
    </row>
    <row r="23" spans="2:43" s="1" customFormat="1" ht="25.9" customHeight="1">
      <c r="B23" s="29"/>
      <c r="C23" s="30"/>
      <c r="D23" s="31" t="s">
        <v>37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78">
        <f>ROUND(AG51,2)</f>
        <v>0</v>
      </c>
      <c r="AL23" s="379"/>
      <c r="AM23" s="379"/>
      <c r="AN23" s="379"/>
      <c r="AO23" s="379"/>
      <c r="AP23" s="30"/>
      <c r="AQ23" s="33"/>
    </row>
    <row r="24" spans="2:43" s="1" customFormat="1" ht="6.95" customHeight="1"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3"/>
    </row>
    <row r="25" spans="2:43" s="1" customFormat="1" ht="13.5"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80" t="s">
        <v>38</v>
      </c>
      <c r="M25" s="380"/>
      <c r="N25" s="380"/>
      <c r="O25" s="380"/>
      <c r="P25" s="30"/>
      <c r="Q25" s="30"/>
      <c r="R25" s="30"/>
      <c r="S25" s="30"/>
      <c r="T25" s="30"/>
      <c r="U25" s="30"/>
      <c r="V25" s="30"/>
      <c r="W25" s="380" t="s">
        <v>39</v>
      </c>
      <c r="X25" s="380"/>
      <c r="Y25" s="380"/>
      <c r="Z25" s="380"/>
      <c r="AA25" s="380"/>
      <c r="AB25" s="380"/>
      <c r="AC25" s="380"/>
      <c r="AD25" s="380"/>
      <c r="AE25" s="380"/>
      <c r="AF25" s="30"/>
      <c r="AG25" s="30"/>
      <c r="AH25" s="30"/>
      <c r="AI25" s="30"/>
      <c r="AJ25" s="30"/>
      <c r="AK25" s="380" t="s">
        <v>40</v>
      </c>
      <c r="AL25" s="380"/>
      <c r="AM25" s="380"/>
      <c r="AN25" s="380"/>
      <c r="AO25" s="380"/>
      <c r="AP25" s="30"/>
      <c r="AQ25" s="33"/>
    </row>
    <row r="26" spans="2:43" s="2" customFormat="1" ht="14.45" customHeight="1">
      <c r="B26" s="34"/>
      <c r="C26" s="35"/>
      <c r="D26" s="36" t="s">
        <v>41</v>
      </c>
      <c r="E26" s="35"/>
      <c r="F26" s="36" t="s">
        <v>42</v>
      </c>
      <c r="G26" s="35"/>
      <c r="H26" s="35"/>
      <c r="I26" s="35"/>
      <c r="J26" s="35"/>
      <c r="K26" s="35"/>
      <c r="L26" s="361">
        <v>0.21</v>
      </c>
      <c r="M26" s="362"/>
      <c r="N26" s="362"/>
      <c r="O26" s="362"/>
      <c r="P26" s="35"/>
      <c r="Q26" s="35"/>
      <c r="R26" s="35"/>
      <c r="S26" s="35"/>
      <c r="T26" s="35"/>
      <c r="U26" s="35"/>
      <c r="V26" s="35"/>
      <c r="W26" s="367">
        <f>ROUND(AZ51,2)</f>
        <v>0</v>
      </c>
      <c r="X26" s="362"/>
      <c r="Y26" s="362"/>
      <c r="Z26" s="362"/>
      <c r="AA26" s="362"/>
      <c r="AB26" s="362"/>
      <c r="AC26" s="362"/>
      <c r="AD26" s="362"/>
      <c r="AE26" s="362"/>
      <c r="AF26" s="35"/>
      <c r="AG26" s="35"/>
      <c r="AH26" s="35"/>
      <c r="AI26" s="35"/>
      <c r="AJ26" s="35"/>
      <c r="AK26" s="367">
        <f>ROUND(AV51,2)</f>
        <v>0</v>
      </c>
      <c r="AL26" s="362"/>
      <c r="AM26" s="362"/>
      <c r="AN26" s="362"/>
      <c r="AO26" s="362"/>
      <c r="AP26" s="35"/>
      <c r="AQ26" s="37"/>
    </row>
    <row r="27" spans="2:43" s="2" customFormat="1" ht="14.45" customHeight="1">
      <c r="B27" s="34"/>
      <c r="C27" s="35"/>
      <c r="D27" s="35"/>
      <c r="E27" s="35"/>
      <c r="F27" s="36" t="s">
        <v>43</v>
      </c>
      <c r="G27" s="35"/>
      <c r="H27" s="35"/>
      <c r="I27" s="35"/>
      <c r="J27" s="35"/>
      <c r="K27" s="35"/>
      <c r="L27" s="361">
        <v>0.15</v>
      </c>
      <c r="M27" s="362"/>
      <c r="N27" s="362"/>
      <c r="O27" s="362"/>
      <c r="P27" s="35"/>
      <c r="Q27" s="35"/>
      <c r="R27" s="35"/>
      <c r="S27" s="35"/>
      <c r="T27" s="35"/>
      <c r="U27" s="35"/>
      <c r="V27" s="35"/>
      <c r="W27" s="367">
        <f>ROUND(BA51,2)</f>
        <v>0</v>
      </c>
      <c r="X27" s="362"/>
      <c r="Y27" s="362"/>
      <c r="Z27" s="362"/>
      <c r="AA27" s="362"/>
      <c r="AB27" s="362"/>
      <c r="AC27" s="362"/>
      <c r="AD27" s="362"/>
      <c r="AE27" s="362"/>
      <c r="AF27" s="35"/>
      <c r="AG27" s="35"/>
      <c r="AH27" s="35"/>
      <c r="AI27" s="35"/>
      <c r="AJ27" s="35"/>
      <c r="AK27" s="367">
        <f>ROUND(AW51,2)</f>
        <v>0</v>
      </c>
      <c r="AL27" s="362"/>
      <c r="AM27" s="362"/>
      <c r="AN27" s="362"/>
      <c r="AO27" s="362"/>
      <c r="AP27" s="35"/>
      <c r="AQ27" s="37"/>
    </row>
    <row r="28" spans="2:43" s="2" customFormat="1" ht="14.45" customHeight="1" hidden="1">
      <c r="B28" s="34"/>
      <c r="C28" s="35"/>
      <c r="D28" s="35"/>
      <c r="E28" s="35"/>
      <c r="F28" s="36" t="s">
        <v>44</v>
      </c>
      <c r="G28" s="35"/>
      <c r="H28" s="35"/>
      <c r="I28" s="35"/>
      <c r="J28" s="35"/>
      <c r="K28" s="35"/>
      <c r="L28" s="361">
        <v>0.21</v>
      </c>
      <c r="M28" s="362"/>
      <c r="N28" s="362"/>
      <c r="O28" s="362"/>
      <c r="P28" s="35"/>
      <c r="Q28" s="35"/>
      <c r="R28" s="35"/>
      <c r="S28" s="35"/>
      <c r="T28" s="35"/>
      <c r="U28" s="35"/>
      <c r="V28" s="35"/>
      <c r="W28" s="367">
        <f>ROUND(BB51,2)</f>
        <v>0</v>
      </c>
      <c r="X28" s="362"/>
      <c r="Y28" s="362"/>
      <c r="Z28" s="362"/>
      <c r="AA28" s="362"/>
      <c r="AB28" s="362"/>
      <c r="AC28" s="362"/>
      <c r="AD28" s="362"/>
      <c r="AE28" s="362"/>
      <c r="AF28" s="35"/>
      <c r="AG28" s="35"/>
      <c r="AH28" s="35"/>
      <c r="AI28" s="35"/>
      <c r="AJ28" s="35"/>
      <c r="AK28" s="367">
        <v>0</v>
      </c>
      <c r="AL28" s="362"/>
      <c r="AM28" s="362"/>
      <c r="AN28" s="362"/>
      <c r="AO28" s="362"/>
      <c r="AP28" s="35"/>
      <c r="AQ28" s="37"/>
    </row>
    <row r="29" spans="2:43" s="2" customFormat="1" ht="14.45" customHeight="1" hidden="1">
      <c r="B29" s="34"/>
      <c r="C29" s="35"/>
      <c r="D29" s="35"/>
      <c r="E29" s="35"/>
      <c r="F29" s="36" t="s">
        <v>45</v>
      </c>
      <c r="G29" s="35"/>
      <c r="H29" s="35"/>
      <c r="I29" s="35"/>
      <c r="J29" s="35"/>
      <c r="K29" s="35"/>
      <c r="L29" s="361">
        <v>0.15</v>
      </c>
      <c r="M29" s="362"/>
      <c r="N29" s="362"/>
      <c r="O29" s="362"/>
      <c r="P29" s="35"/>
      <c r="Q29" s="35"/>
      <c r="R29" s="35"/>
      <c r="S29" s="35"/>
      <c r="T29" s="35"/>
      <c r="U29" s="35"/>
      <c r="V29" s="35"/>
      <c r="W29" s="367">
        <f>ROUND(BC51,2)</f>
        <v>0</v>
      </c>
      <c r="X29" s="362"/>
      <c r="Y29" s="362"/>
      <c r="Z29" s="362"/>
      <c r="AA29" s="362"/>
      <c r="AB29" s="362"/>
      <c r="AC29" s="362"/>
      <c r="AD29" s="362"/>
      <c r="AE29" s="362"/>
      <c r="AF29" s="35"/>
      <c r="AG29" s="35"/>
      <c r="AH29" s="35"/>
      <c r="AI29" s="35"/>
      <c r="AJ29" s="35"/>
      <c r="AK29" s="367">
        <v>0</v>
      </c>
      <c r="AL29" s="362"/>
      <c r="AM29" s="362"/>
      <c r="AN29" s="362"/>
      <c r="AO29" s="362"/>
      <c r="AP29" s="35"/>
      <c r="AQ29" s="37"/>
    </row>
    <row r="30" spans="2:43" s="2" customFormat="1" ht="14.45" customHeight="1" hidden="1">
      <c r="B30" s="34"/>
      <c r="C30" s="35"/>
      <c r="D30" s="35"/>
      <c r="E30" s="35"/>
      <c r="F30" s="36" t="s">
        <v>46</v>
      </c>
      <c r="G30" s="35"/>
      <c r="H30" s="35"/>
      <c r="I30" s="35"/>
      <c r="J30" s="35"/>
      <c r="K30" s="35"/>
      <c r="L30" s="361">
        <v>0</v>
      </c>
      <c r="M30" s="362"/>
      <c r="N30" s="362"/>
      <c r="O30" s="362"/>
      <c r="P30" s="35"/>
      <c r="Q30" s="35"/>
      <c r="R30" s="35"/>
      <c r="S30" s="35"/>
      <c r="T30" s="35"/>
      <c r="U30" s="35"/>
      <c r="V30" s="35"/>
      <c r="W30" s="367">
        <f>ROUND(BD51,2)</f>
        <v>0</v>
      </c>
      <c r="X30" s="362"/>
      <c r="Y30" s="362"/>
      <c r="Z30" s="362"/>
      <c r="AA30" s="362"/>
      <c r="AB30" s="362"/>
      <c r="AC30" s="362"/>
      <c r="AD30" s="362"/>
      <c r="AE30" s="362"/>
      <c r="AF30" s="35"/>
      <c r="AG30" s="35"/>
      <c r="AH30" s="35"/>
      <c r="AI30" s="35"/>
      <c r="AJ30" s="35"/>
      <c r="AK30" s="367">
        <v>0</v>
      </c>
      <c r="AL30" s="362"/>
      <c r="AM30" s="362"/>
      <c r="AN30" s="362"/>
      <c r="AO30" s="362"/>
      <c r="AP30" s="35"/>
      <c r="AQ30" s="37"/>
    </row>
    <row r="31" spans="2:43" s="1" customFormat="1" ht="6.95" customHeight="1"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3"/>
    </row>
    <row r="32" spans="2:43" s="1" customFormat="1" ht="25.9" customHeight="1">
      <c r="B32" s="29"/>
      <c r="C32" s="38"/>
      <c r="D32" s="39" t="s">
        <v>47</v>
      </c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1" t="s">
        <v>48</v>
      </c>
      <c r="U32" s="40"/>
      <c r="V32" s="40"/>
      <c r="W32" s="40"/>
      <c r="X32" s="368" t="s">
        <v>49</v>
      </c>
      <c r="Y32" s="369"/>
      <c r="Z32" s="369"/>
      <c r="AA32" s="369"/>
      <c r="AB32" s="369"/>
      <c r="AC32" s="40"/>
      <c r="AD32" s="40"/>
      <c r="AE32" s="40"/>
      <c r="AF32" s="40"/>
      <c r="AG32" s="40"/>
      <c r="AH32" s="40"/>
      <c r="AI32" s="40"/>
      <c r="AJ32" s="40"/>
      <c r="AK32" s="370">
        <f>SUM(AK23:AK30)</f>
        <v>0</v>
      </c>
      <c r="AL32" s="369"/>
      <c r="AM32" s="369"/>
      <c r="AN32" s="369"/>
      <c r="AO32" s="371"/>
      <c r="AP32" s="38"/>
      <c r="AQ32" s="42"/>
    </row>
    <row r="33" spans="2:43" s="1" customFormat="1" ht="6.95" customHeight="1">
      <c r="B33" s="29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3"/>
    </row>
    <row r="34" spans="2:43" s="1" customFormat="1" ht="6.95" customHeight="1"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5"/>
    </row>
    <row r="38" spans="2:44" s="1" customFormat="1" ht="6.95" customHeight="1"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29"/>
    </row>
    <row r="39" spans="2:44" s="1" customFormat="1" ht="36.95" customHeight="1">
      <c r="B39" s="29"/>
      <c r="C39" s="48" t="s">
        <v>50</v>
      </c>
      <c r="AR39" s="29"/>
    </row>
    <row r="40" spans="2:44" s="1" customFormat="1" ht="6.95" customHeight="1">
      <c r="B40" s="29"/>
      <c r="AR40" s="29"/>
    </row>
    <row r="41" spans="2:44" s="3" customFormat="1" ht="14.45" customHeight="1">
      <c r="B41" s="49"/>
      <c r="C41" s="50" t="s">
        <v>15</v>
      </c>
      <c r="L41" s="3" t="str">
        <f>K5</f>
        <v>Be0060092018K</v>
      </c>
      <c r="AR41" s="49"/>
    </row>
    <row r="42" spans="2:44" s="4" customFormat="1" ht="36.95" customHeight="1">
      <c r="B42" s="51"/>
      <c r="C42" s="52" t="s">
        <v>17</v>
      </c>
      <c r="L42" s="372" t="str">
        <f>K6</f>
        <v>Gymnázium Tachov - výstavba tělocvičny</v>
      </c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3"/>
      <c r="X42" s="373"/>
      <c r="Y42" s="373"/>
      <c r="Z42" s="373"/>
      <c r="AA42" s="373"/>
      <c r="AB42" s="373"/>
      <c r="AC42" s="373"/>
      <c r="AD42" s="373"/>
      <c r="AE42" s="373"/>
      <c r="AF42" s="373"/>
      <c r="AG42" s="373"/>
      <c r="AH42" s="373"/>
      <c r="AI42" s="373"/>
      <c r="AJ42" s="373"/>
      <c r="AK42" s="373"/>
      <c r="AL42" s="373"/>
      <c r="AM42" s="373"/>
      <c r="AN42" s="373"/>
      <c r="AO42" s="373"/>
      <c r="AR42" s="51"/>
    </row>
    <row r="43" spans="2:44" s="1" customFormat="1" ht="6.95" customHeight="1">
      <c r="B43" s="29"/>
      <c r="AR43" s="29"/>
    </row>
    <row r="44" spans="2:44" s="1" customFormat="1" ht="15">
      <c r="B44" s="29"/>
      <c r="C44" s="50" t="s">
        <v>21</v>
      </c>
      <c r="L44" s="53" t="str">
        <f>IF(K8="","",K8)</f>
        <v>Pionýrská 1370, Tachov</v>
      </c>
      <c r="AI44" s="50" t="s">
        <v>23</v>
      </c>
      <c r="AM44" s="374">
        <f>IF(AN8="","",AN8)</f>
        <v>43640</v>
      </c>
      <c r="AN44" s="374"/>
      <c r="AR44" s="29"/>
    </row>
    <row r="45" spans="2:44" s="1" customFormat="1" ht="6.95" customHeight="1">
      <c r="B45" s="29"/>
      <c r="AR45" s="29"/>
    </row>
    <row r="46" spans="2:56" s="1" customFormat="1" ht="15">
      <c r="B46" s="29"/>
      <c r="C46" s="50" t="s">
        <v>24</v>
      </c>
      <c r="L46" s="3" t="str">
        <f>IF(E11="","",E11)</f>
        <v>Gymnázium Tachov, Pionýrská 1370, 34701 tachov</v>
      </c>
      <c r="AI46" s="50" t="s">
        <v>30</v>
      </c>
      <c r="AM46" s="356" t="str">
        <f>IF(E17="","",E17)</f>
        <v>Luboš Beneda, Čižická 279, 33209 Štěnovice</v>
      </c>
      <c r="AN46" s="356"/>
      <c r="AO46" s="356"/>
      <c r="AP46" s="356"/>
      <c r="AR46" s="29"/>
      <c r="AS46" s="352" t="s">
        <v>51</v>
      </c>
      <c r="AT46" s="353"/>
      <c r="AU46" s="54"/>
      <c r="AV46" s="54"/>
      <c r="AW46" s="54"/>
      <c r="AX46" s="54"/>
      <c r="AY46" s="54"/>
      <c r="AZ46" s="54"/>
      <c r="BA46" s="54"/>
      <c r="BB46" s="54"/>
      <c r="BC46" s="54"/>
      <c r="BD46" s="55"/>
    </row>
    <row r="47" spans="2:56" s="1" customFormat="1" ht="15">
      <c r="B47" s="29"/>
      <c r="C47" s="50" t="s">
        <v>28</v>
      </c>
      <c r="L47" s="3" t="str">
        <f>IF(E14="","",E14)</f>
        <v>výběrové řízení</v>
      </c>
      <c r="AR47" s="29"/>
      <c r="AS47" s="354"/>
      <c r="AT47" s="355"/>
      <c r="AU47" s="30"/>
      <c r="AV47" s="30"/>
      <c r="AW47" s="30"/>
      <c r="AX47" s="30"/>
      <c r="AY47" s="30"/>
      <c r="AZ47" s="30"/>
      <c r="BA47" s="30"/>
      <c r="BB47" s="30"/>
      <c r="BC47" s="30"/>
      <c r="BD47" s="56"/>
    </row>
    <row r="48" spans="2:56" s="1" customFormat="1" ht="10.9" customHeight="1">
      <c r="B48" s="29"/>
      <c r="AR48" s="29"/>
      <c r="AS48" s="354"/>
      <c r="AT48" s="355"/>
      <c r="AU48" s="30"/>
      <c r="AV48" s="30"/>
      <c r="AW48" s="30"/>
      <c r="AX48" s="30"/>
      <c r="AY48" s="30"/>
      <c r="AZ48" s="30"/>
      <c r="BA48" s="30"/>
      <c r="BB48" s="30"/>
      <c r="BC48" s="30"/>
      <c r="BD48" s="56"/>
    </row>
    <row r="49" spans="2:56" s="1" customFormat="1" ht="29.25" customHeight="1">
      <c r="B49" s="29"/>
      <c r="C49" s="359" t="s">
        <v>52</v>
      </c>
      <c r="D49" s="358"/>
      <c r="E49" s="358"/>
      <c r="F49" s="358"/>
      <c r="G49" s="358"/>
      <c r="H49" s="57"/>
      <c r="I49" s="357" t="s">
        <v>53</v>
      </c>
      <c r="J49" s="358"/>
      <c r="K49" s="358"/>
      <c r="L49" s="358"/>
      <c r="M49" s="358"/>
      <c r="N49" s="358"/>
      <c r="O49" s="358"/>
      <c r="P49" s="358"/>
      <c r="Q49" s="358"/>
      <c r="R49" s="358"/>
      <c r="S49" s="358"/>
      <c r="T49" s="358"/>
      <c r="U49" s="358"/>
      <c r="V49" s="358"/>
      <c r="W49" s="358"/>
      <c r="X49" s="358"/>
      <c r="Y49" s="358"/>
      <c r="Z49" s="358"/>
      <c r="AA49" s="358"/>
      <c r="AB49" s="358"/>
      <c r="AC49" s="358"/>
      <c r="AD49" s="358"/>
      <c r="AE49" s="358"/>
      <c r="AF49" s="358"/>
      <c r="AG49" s="360" t="s">
        <v>54</v>
      </c>
      <c r="AH49" s="358"/>
      <c r="AI49" s="358"/>
      <c r="AJ49" s="358"/>
      <c r="AK49" s="358"/>
      <c r="AL49" s="358"/>
      <c r="AM49" s="358"/>
      <c r="AN49" s="357" t="s">
        <v>55</v>
      </c>
      <c r="AO49" s="358"/>
      <c r="AP49" s="358"/>
      <c r="AQ49" s="58" t="s">
        <v>56</v>
      </c>
      <c r="AR49" s="29"/>
      <c r="AS49" s="59" t="s">
        <v>57</v>
      </c>
      <c r="AT49" s="60" t="s">
        <v>58</v>
      </c>
      <c r="AU49" s="60" t="s">
        <v>59</v>
      </c>
      <c r="AV49" s="60" t="s">
        <v>60</v>
      </c>
      <c r="AW49" s="60" t="s">
        <v>61</v>
      </c>
      <c r="AX49" s="60" t="s">
        <v>62</v>
      </c>
      <c r="AY49" s="60" t="s">
        <v>63</v>
      </c>
      <c r="AZ49" s="60" t="s">
        <v>64</v>
      </c>
      <c r="BA49" s="60" t="s">
        <v>65</v>
      </c>
      <c r="BB49" s="60" t="s">
        <v>66</v>
      </c>
      <c r="BC49" s="60" t="s">
        <v>67</v>
      </c>
      <c r="BD49" s="61" t="s">
        <v>68</v>
      </c>
    </row>
    <row r="50" spans="2:56" s="1" customFormat="1" ht="10.9" customHeight="1">
      <c r="B50" s="29"/>
      <c r="AR50" s="29"/>
      <c r="AS50" s="62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5"/>
    </row>
    <row r="51" spans="2:90" s="4" customFormat="1" ht="32.45" customHeight="1">
      <c r="B51" s="51"/>
      <c r="C51" s="63" t="s">
        <v>69</v>
      </c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365">
        <f>ROUND(SUM(AG52:AG58),2)</f>
        <v>0</v>
      </c>
      <c r="AH51" s="365"/>
      <c r="AI51" s="365"/>
      <c r="AJ51" s="365"/>
      <c r="AK51" s="365"/>
      <c r="AL51" s="365"/>
      <c r="AM51" s="365"/>
      <c r="AN51" s="366">
        <f aca="true" t="shared" si="0" ref="AN51:AN58">SUM(AG51,AT51)</f>
        <v>0</v>
      </c>
      <c r="AO51" s="366"/>
      <c r="AP51" s="366"/>
      <c r="AQ51" s="65" t="s">
        <v>5</v>
      </c>
      <c r="AR51" s="51"/>
      <c r="AS51" s="66">
        <f>ROUND(SUM(AS52:AS58),2)</f>
        <v>0</v>
      </c>
      <c r="AT51" s="67">
        <f aca="true" t="shared" si="1" ref="AT51:AT58">ROUND(SUM(AV51:AW51),2)</f>
        <v>0</v>
      </c>
      <c r="AU51" s="68">
        <f>ROUND(SUM(AU52:AU58),5)</f>
        <v>45877.06513</v>
      </c>
      <c r="AV51" s="67">
        <f>ROUND(AZ51*L26,2)</f>
        <v>0</v>
      </c>
      <c r="AW51" s="67">
        <f>ROUND(BA51*L27,2)</f>
        <v>0</v>
      </c>
      <c r="AX51" s="67">
        <f>ROUND(BB51*L26,2)</f>
        <v>0</v>
      </c>
      <c r="AY51" s="67">
        <f>ROUND(BC51*L27,2)</f>
        <v>0</v>
      </c>
      <c r="AZ51" s="67">
        <f>ROUND(SUM(AZ52:AZ58),2)</f>
        <v>0</v>
      </c>
      <c r="BA51" s="67">
        <f>ROUND(SUM(BA52:BA58),2)</f>
        <v>0</v>
      </c>
      <c r="BB51" s="67">
        <f>ROUND(SUM(BB52:BB58),2)</f>
        <v>0</v>
      </c>
      <c r="BC51" s="67">
        <f>ROUND(SUM(BC52:BC58),2)</f>
        <v>0</v>
      </c>
      <c r="BD51" s="69">
        <f>ROUND(SUM(BD52:BD58),2)</f>
        <v>0</v>
      </c>
      <c r="BS51" s="52" t="s">
        <v>70</v>
      </c>
      <c r="BT51" s="52" t="s">
        <v>71</v>
      </c>
      <c r="BU51" s="70" t="s">
        <v>72</v>
      </c>
      <c r="BV51" s="52" t="s">
        <v>73</v>
      </c>
      <c r="BW51" s="52" t="s">
        <v>7</v>
      </c>
      <c r="BX51" s="52" t="s">
        <v>74</v>
      </c>
      <c r="CL51" s="52" t="s">
        <v>5</v>
      </c>
    </row>
    <row r="52" spans="1:91" s="5" customFormat="1" ht="16.5" customHeight="1">
      <c r="A52" s="71" t="s">
        <v>75</v>
      </c>
      <c r="B52" s="72"/>
      <c r="C52" s="73"/>
      <c r="D52" s="351" t="s">
        <v>76</v>
      </c>
      <c r="E52" s="351"/>
      <c r="F52" s="351"/>
      <c r="G52" s="351"/>
      <c r="H52" s="351"/>
      <c r="I52" s="74"/>
      <c r="J52" s="351" t="s">
        <v>77</v>
      </c>
      <c r="K52" s="351"/>
      <c r="L52" s="351"/>
      <c r="M52" s="351"/>
      <c r="N52" s="351"/>
      <c r="O52" s="351"/>
      <c r="P52" s="351"/>
      <c r="Q52" s="351"/>
      <c r="R52" s="351"/>
      <c r="S52" s="351"/>
      <c r="T52" s="351"/>
      <c r="U52" s="351"/>
      <c r="V52" s="351"/>
      <c r="W52" s="351"/>
      <c r="X52" s="351"/>
      <c r="Y52" s="351"/>
      <c r="Z52" s="351"/>
      <c r="AA52" s="351"/>
      <c r="AB52" s="351"/>
      <c r="AC52" s="351"/>
      <c r="AD52" s="351"/>
      <c r="AE52" s="351"/>
      <c r="AF52" s="351"/>
      <c r="AG52" s="363">
        <f>'01 - Opěrná stěna'!J27</f>
        <v>0</v>
      </c>
      <c r="AH52" s="364"/>
      <c r="AI52" s="364"/>
      <c r="AJ52" s="364"/>
      <c r="AK52" s="364"/>
      <c r="AL52" s="364"/>
      <c r="AM52" s="364"/>
      <c r="AN52" s="363">
        <f t="shared" si="0"/>
        <v>0</v>
      </c>
      <c r="AO52" s="364"/>
      <c r="AP52" s="364"/>
      <c r="AQ52" s="75" t="s">
        <v>78</v>
      </c>
      <c r="AR52" s="72"/>
      <c r="AS52" s="76">
        <v>0</v>
      </c>
      <c r="AT52" s="77">
        <f t="shared" si="1"/>
        <v>0</v>
      </c>
      <c r="AU52" s="78">
        <f>'01 - Opěrná stěna'!P84</f>
        <v>6837.303414999999</v>
      </c>
      <c r="AV52" s="77">
        <f>'01 - Opěrná stěna'!J30</f>
        <v>0</v>
      </c>
      <c r="AW52" s="77">
        <f>'01 - Opěrná stěna'!J31</f>
        <v>0</v>
      </c>
      <c r="AX52" s="77">
        <f>'01 - Opěrná stěna'!J32</f>
        <v>0</v>
      </c>
      <c r="AY52" s="77">
        <f>'01 - Opěrná stěna'!J33</f>
        <v>0</v>
      </c>
      <c r="AZ52" s="77">
        <f>'01 - Opěrná stěna'!F30</f>
        <v>0</v>
      </c>
      <c r="BA52" s="77">
        <f>'01 - Opěrná stěna'!F31</f>
        <v>0</v>
      </c>
      <c r="BB52" s="77">
        <f>'01 - Opěrná stěna'!F32</f>
        <v>0</v>
      </c>
      <c r="BC52" s="77">
        <f>'01 - Opěrná stěna'!F33</f>
        <v>0</v>
      </c>
      <c r="BD52" s="79">
        <f>'01 - Opěrná stěna'!F34</f>
        <v>0</v>
      </c>
      <c r="BT52" s="80" t="s">
        <v>79</v>
      </c>
      <c r="BV52" s="80" t="s">
        <v>73</v>
      </c>
      <c r="BW52" s="80" t="s">
        <v>80</v>
      </c>
      <c r="BX52" s="80" t="s">
        <v>7</v>
      </c>
      <c r="CL52" s="80" t="s">
        <v>5</v>
      </c>
      <c r="CM52" s="80" t="s">
        <v>81</v>
      </c>
    </row>
    <row r="53" spans="1:91" s="5" customFormat="1" ht="31.5" customHeight="1">
      <c r="A53" s="71" t="s">
        <v>75</v>
      </c>
      <c r="B53" s="72"/>
      <c r="C53" s="73"/>
      <c r="D53" s="351" t="s">
        <v>82</v>
      </c>
      <c r="E53" s="351"/>
      <c r="F53" s="351"/>
      <c r="G53" s="351"/>
      <c r="H53" s="351"/>
      <c r="I53" s="74"/>
      <c r="J53" s="351" t="s">
        <v>83</v>
      </c>
      <c r="K53" s="351"/>
      <c r="L53" s="351"/>
      <c r="M53" s="351"/>
      <c r="N53" s="351"/>
      <c r="O53" s="351"/>
      <c r="P53" s="351"/>
      <c r="Q53" s="351"/>
      <c r="R53" s="351"/>
      <c r="S53" s="351"/>
      <c r="T53" s="351"/>
      <c r="U53" s="351"/>
      <c r="V53" s="351"/>
      <c r="W53" s="351"/>
      <c r="X53" s="351"/>
      <c r="Y53" s="351"/>
      <c r="Z53" s="351"/>
      <c r="AA53" s="351"/>
      <c r="AB53" s="351"/>
      <c r="AC53" s="351"/>
      <c r="AD53" s="351"/>
      <c r="AE53" s="351"/>
      <c r="AF53" s="351"/>
      <c r="AG53" s="363">
        <f>'02 - Stavební objekt - no...'!J27</f>
        <v>0</v>
      </c>
      <c r="AH53" s="364"/>
      <c r="AI53" s="364"/>
      <c r="AJ53" s="364"/>
      <c r="AK53" s="364"/>
      <c r="AL53" s="364"/>
      <c r="AM53" s="364"/>
      <c r="AN53" s="363">
        <f t="shared" si="0"/>
        <v>0</v>
      </c>
      <c r="AO53" s="364"/>
      <c r="AP53" s="364"/>
      <c r="AQ53" s="75" t="s">
        <v>78</v>
      </c>
      <c r="AR53" s="72"/>
      <c r="AS53" s="76">
        <v>0</v>
      </c>
      <c r="AT53" s="77">
        <f t="shared" si="1"/>
        <v>0</v>
      </c>
      <c r="AU53" s="78">
        <f>'02 - Stavební objekt - no...'!P147</f>
        <v>35515.954261</v>
      </c>
      <c r="AV53" s="77">
        <f>'02 - Stavební objekt - no...'!J30</f>
        <v>0</v>
      </c>
      <c r="AW53" s="77">
        <f>'02 - Stavební objekt - no...'!J31</f>
        <v>0</v>
      </c>
      <c r="AX53" s="77">
        <f>'02 - Stavební objekt - no...'!J32</f>
        <v>0</v>
      </c>
      <c r="AY53" s="77">
        <f>'02 - Stavební objekt - no...'!J33</f>
        <v>0</v>
      </c>
      <c r="AZ53" s="77">
        <f>'02 - Stavební objekt - no...'!F30</f>
        <v>0</v>
      </c>
      <c r="BA53" s="77">
        <f>'02 - Stavební objekt - no...'!F31</f>
        <v>0</v>
      </c>
      <c r="BB53" s="77">
        <f>'02 - Stavební objekt - no...'!F32</f>
        <v>0</v>
      </c>
      <c r="BC53" s="77">
        <f>'02 - Stavební objekt - no...'!F33</f>
        <v>0</v>
      </c>
      <c r="BD53" s="79">
        <f>'02 - Stavební objekt - no...'!F34</f>
        <v>0</v>
      </c>
      <c r="BT53" s="80" t="s">
        <v>79</v>
      </c>
      <c r="BV53" s="80" t="s">
        <v>73</v>
      </c>
      <c r="BW53" s="80" t="s">
        <v>84</v>
      </c>
      <c r="BX53" s="80" t="s">
        <v>7</v>
      </c>
      <c r="CL53" s="80" t="s">
        <v>5</v>
      </c>
      <c r="CM53" s="80" t="s">
        <v>81</v>
      </c>
    </row>
    <row r="54" spans="1:91" s="5" customFormat="1" ht="31.5" customHeight="1">
      <c r="A54" s="71" t="s">
        <v>75</v>
      </c>
      <c r="B54" s="72"/>
      <c r="C54" s="73"/>
      <c r="D54" s="351" t="s">
        <v>85</v>
      </c>
      <c r="E54" s="351"/>
      <c r="F54" s="351"/>
      <c r="G54" s="351"/>
      <c r="H54" s="351"/>
      <c r="I54" s="74"/>
      <c r="J54" s="351" t="s">
        <v>86</v>
      </c>
      <c r="K54" s="351"/>
      <c r="L54" s="351"/>
      <c r="M54" s="351"/>
      <c r="N54" s="351"/>
      <c r="O54" s="351"/>
      <c r="P54" s="351"/>
      <c r="Q54" s="351"/>
      <c r="R54" s="351"/>
      <c r="S54" s="351"/>
      <c r="T54" s="351"/>
      <c r="U54" s="351"/>
      <c r="V54" s="351"/>
      <c r="W54" s="351"/>
      <c r="X54" s="351"/>
      <c r="Y54" s="351"/>
      <c r="Z54" s="351"/>
      <c r="AA54" s="351"/>
      <c r="AB54" s="351"/>
      <c r="AC54" s="351"/>
      <c r="AD54" s="351"/>
      <c r="AE54" s="351"/>
      <c r="AF54" s="351"/>
      <c r="AG54" s="363">
        <f>'03 - Stavební objekt - st...'!J27</f>
        <v>0</v>
      </c>
      <c r="AH54" s="364"/>
      <c r="AI54" s="364"/>
      <c r="AJ54" s="364"/>
      <c r="AK54" s="364"/>
      <c r="AL54" s="364"/>
      <c r="AM54" s="364"/>
      <c r="AN54" s="363">
        <f t="shared" si="0"/>
        <v>0</v>
      </c>
      <c r="AO54" s="364"/>
      <c r="AP54" s="364"/>
      <c r="AQ54" s="75" t="s">
        <v>78</v>
      </c>
      <c r="AR54" s="72"/>
      <c r="AS54" s="76">
        <v>0</v>
      </c>
      <c r="AT54" s="77">
        <f t="shared" si="1"/>
        <v>0</v>
      </c>
      <c r="AU54" s="78">
        <f>'03 - Stavební objekt - st...'!P103</f>
        <v>1497.3024530000002</v>
      </c>
      <c r="AV54" s="77">
        <f>'03 - Stavební objekt - st...'!J30</f>
        <v>0</v>
      </c>
      <c r="AW54" s="77">
        <f>'03 - Stavební objekt - st...'!J31</f>
        <v>0</v>
      </c>
      <c r="AX54" s="77">
        <f>'03 - Stavební objekt - st...'!J32</f>
        <v>0</v>
      </c>
      <c r="AY54" s="77">
        <f>'03 - Stavební objekt - st...'!J33</f>
        <v>0</v>
      </c>
      <c r="AZ54" s="77">
        <f>'03 - Stavební objekt - st...'!F30</f>
        <v>0</v>
      </c>
      <c r="BA54" s="77">
        <f>'03 - Stavební objekt - st...'!F31</f>
        <v>0</v>
      </c>
      <c r="BB54" s="77">
        <f>'03 - Stavební objekt - st...'!F32</f>
        <v>0</v>
      </c>
      <c r="BC54" s="77">
        <f>'03 - Stavební objekt - st...'!F33</f>
        <v>0</v>
      </c>
      <c r="BD54" s="79">
        <f>'03 - Stavební objekt - st...'!F34</f>
        <v>0</v>
      </c>
      <c r="BT54" s="80" t="s">
        <v>79</v>
      </c>
      <c r="BV54" s="80" t="s">
        <v>73</v>
      </c>
      <c r="BW54" s="80" t="s">
        <v>87</v>
      </c>
      <c r="BX54" s="80" t="s">
        <v>7</v>
      </c>
      <c r="CL54" s="80" t="s">
        <v>5</v>
      </c>
      <c r="CM54" s="80" t="s">
        <v>81</v>
      </c>
    </row>
    <row r="55" spans="1:91" s="5" customFormat="1" ht="16.5" customHeight="1">
      <c r="A55" s="71" t="s">
        <v>75</v>
      </c>
      <c r="B55" s="72"/>
      <c r="C55" s="73"/>
      <c r="D55" s="351" t="s">
        <v>88</v>
      </c>
      <c r="E55" s="351"/>
      <c r="F55" s="351"/>
      <c r="G55" s="351"/>
      <c r="H55" s="351"/>
      <c r="I55" s="74"/>
      <c r="J55" s="351" t="s">
        <v>89</v>
      </c>
      <c r="K55" s="351"/>
      <c r="L55" s="351"/>
      <c r="M55" s="351"/>
      <c r="N55" s="351"/>
      <c r="O55" s="351"/>
      <c r="P55" s="351"/>
      <c r="Q55" s="351"/>
      <c r="R55" s="351"/>
      <c r="S55" s="351"/>
      <c r="T55" s="351"/>
      <c r="U55" s="351"/>
      <c r="V55" s="351"/>
      <c r="W55" s="351"/>
      <c r="X55" s="351"/>
      <c r="Y55" s="351"/>
      <c r="Z55" s="351"/>
      <c r="AA55" s="351"/>
      <c r="AB55" s="351"/>
      <c r="AC55" s="351"/>
      <c r="AD55" s="351"/>
      <c r="AE55" s="351"/>
      <c r="AF55" s="351"/>
      <c r="AG55" s="363">
        <f>'04 - Likvidace dešťových vod'!J27</f>
        <v>0</v>
      </c>
      <c r="AH55" s="364"/>
      <c r="AI55" s="364"/>
      <c r="AJ55" s="364"/>
      <c r="AK55" s="364"/>
      <c r="AL55" s="364"/>
      <c r="AM55" s="364"/>
      <c r="AN55" s="363">
        <f t="shared" si="0"/>
        <v>0</v>
      </c>
      <c r="AO55" s="364"/>
      <c r="AP55" s="364"/>
      <c r="AQ55" s="75" t="s">
        <v>78</v>
      </c>
      <c r="AR55" s="72"/>
      <c r="AS55" s="76">
        <v>0</v>
      </c>
      <c r="AT55" s="77">
        <f t="shared" si="1"/>
        <v>0</v>
      </c>
      <c r="AU55" s="78">
        <f>'04 - Likvidace dešťových vod'!P81</f>
        <v>1175.411032</v>
      </c>
      <c r="AV55" s="77">
        <f>'04 - Likvidace dešťových vod'!J30</f>
        <v>0</v>
      </c>
      <c r="AW55" s="77">
        <f>'04 - Likvidace dešťových vod'!J31</f>
        <v>0</v>
      </c>
      <c r="AX55" s="77">
        <f>'04 - Likvidace dešťových vod'!J32</f>
        <v>0</v>
      </c>
      <c r="AY55" s="77">
        <f>'04 - Likvidace dešťových vod'!J33</f>
        <v>0</v>
      </c>
      <c r="AZ55" s="77">
        <f>'04 - Likvidace dešťových vod'!F30</f>
        <v>0</v>
      </c>
      <c r="BA55" s="77">
        <f>'04 - Likvidace dešťových vod'!F31</f>
        <v>0</v>
      </c>
      <c r="BB55" s="77">
        <f>'04 - Likvidace dešťových vod'!F32</f>
        <v>0</v>
      </c>
      <c r="BC55" s="77">
        <f>'04 - Likvidace dešťových vod'!F33</f>
        <v>0</v>
      </c>
      <c r="BD55" s="79">
        <f>'04 - Likvidace dešťových vod'!F34</f>
        <v>0</v>
      </c>
      <c r="BT55" s="80" t="s">
        <v>79</v>
      </c>
      <c r="BV55" s="80" t="s">
        <v>73</v>
      </c>
      <c r="BW55" s="80" t="s">
        <v>90</v>
      </c>
      <c r="BX55" s="80" t="s">
        <v>7</v>
      </c>
      <c r="CL55" s="80" t="s">
        <v>5</v>
      </c>
      <c r="CM55" s="80" t="s">
        <v>81</v>
      </c>
    </row>
    <row r="56" spans="1:91" s="5" customFormat="1" ht="16.5" customHeight="1">
      <c r="A56" s="71" t="s">
        <v>75</v>
      </c>
      <c r="B56" s="72"/>
      <c r="C56" s="73"/>
      <c r="D56" s="351" t="s">
        <v>91</v>
      </c>
      <c r="E56" s="351"/>
      <c r="F56" s="351"/>
      <c r="G56" s="351"/>
      <c r="H56" s="351"/>
      <c r="I56" s="74"/>
      <c r="J56" s="351" t="s">
        <v>92</v>
      </c>
      <c r="K56" s="351"/>
      <c r="L56" s="351"/>
      <c r="M56" s="351"/>
      <c r="N56" s="351"/>
      <c r="O56" s="351"/>
      <c r="P56" s="351"/>
      <c r="Q56" s="351"/>
      <c r="R56" s="351"/>
      <c r="S56" s="351"/>
      <c r="T56" s="351"/>
      <c r="U56" s="351"/>
      <c r="V56" s="351"/>
      <c r="W56" s="351"/>
      <c r="X56" s="351"/>
      <c r="Y56" s="351"/>
      <c r="Z56" s="351"/>
      <c r="AA56" s="351"/>
      <c r="AB56" s="351"/>
      <c r="AC56" s="351"/>
      <c r="AD56" s="351"/>
      <c r="AE56" s="351"/>
      <c r="AF56" s="351"/>
      <c r="AG56" s="363">
        <f>'05 - Teplovodní vedení'!J27</f>
        <v>0</v>
      </c>
      <c r="AH56" s="364"/>
      <c r="AI56" s="364"/>
      <c r="AJ56" s="364"/>
      <c r="AK56" s="364"/>
      <c r="AL56" s="364"/>
      <c r="AM56" s="364"/>
      <c r="AN56" s="363">
        <f t="shared" si="0"/>
        <v>0</v>
      </c>
      <c r="AO56" s="364"/>
      <c r="AP56" s="364"/>
      <c r="AQ56" s="75" t="s">
        <v>78</v>
      </c>
      <c r="AR56" s="72"/>
      <c r="AS56" s="76">
        <v>0</v>
      </c>
      <c r="AT56" s="77">
        <f t="shared" si="1"/>
        <v>0</v>
      </c>
      <c r="AU56" s="78">
        <f>'05 - Teplovodní vedení'!P80</f>
        <v>112.93639199999998</v>
      </c>
      <c r="AV56" s="77">
        <f>'05 - Teplovodní vedení'!J30</f>
        <v>0</v>
      </c>
      <c r="AW56" s="77">
        <f>'05 - Teplovodní vedení'!J31</f>
        <v>0</v>
      </c>
      <c r="AX56" s="77">
        <f>'05 - Teplovodní vedení'!J32</f>
        <v>0</v>
      </c>
      <c r="AY56" s="77">
        <f>'05 - Teplovodní vedení'!J33</f>
        <v>0</v>
      </c>
      <c r="AZ56" s="77">
        <f>'05 - Teplovodní vedení'!F30</f>
        <v>0</v>
      </c>
      <c r="BA56" s="77">
        <f>'05 - Teplovodní vedení'!F31</f>
        <v>0</v>
      </c>
      <c r="BB56" s="77">
        <f>'05 - Teplovodní vedení'!F32</f>
        <v>0</v>
      </c>
      <c r="BC56" s="77">
        <f>'05 - Teplovodní vedení'!F33</f>
        <v>0</v>
      </c>
      <c r="BD56" s="79">
        <f>'05 - Teplovodní vedení'!F34</f>
        <v>0</v>
      </c>
      <c r="BT56" s="80" t="s">
        <v>79</v>
      </c>
      <c r="BV56" s="80" t="s">
        <v>73</v>
      </c>
      <c r="BW56" s="80" t="s">
        <v>93</v>
      </c>
      <c r="BX56" s="80" t="s">
        <v>7</v>
      </c>
      <c r="CL56" s="80" t="s">
        <v>5</v>
      </c>
      <c r="CM56" s="80" t="s">
        <v>81</v>
      </c>
    </row>
    <row r="57" spans="1:91" s="5" customFormat="1" ht="16.5" customHeight="1">
      <c r="A57" s="71" t="s">
        <v>75</v>
      </c>
      <c r="B57" s="72"/>
      <c r="C57" s="73"/>
      <c r="D57" s="351" t="s">
        <v>94</v>
      </c>
      <c r="E57" s="351"/>
      <c r="F57" s="351"/>
      <c r="G57" s="351"/>
      <c r="H57" s="351"/>
      <c r="I57" s="74"/>
      <c r="J57" s="351" t="s">
        <v>95</v>
      </c>
      <c r="K57" s="351"/>
      <c r="L57" s="351"/>
      <c r="M57" s="351"/>
      <c r="N57" s="351"/>
      <c r="O57" s="351"/>
      <c r="P57" s="351"/>
      <c r="Q57" s="351"/>
      <c r="R57" s="351"/>
      <c r="S57" s="351"/>
      <c r="T57" s="351"/>
      <c r="U57" s="351"/>
      <c r="V57" s="351"/>
      <c r="W57" s="351"/>
      <c r="X57" s="351"/>
      <c r="Y57" s="351"/>
      <c r="Z57" s="351"/>
      <c r="AA57" s="351"/>
      <c r="AB57" s="351"/>
      <c r="AC57" s="351"/>
      <c r="AD57" s="351"/>
      <c r="AE57" s="351"/>
      <c r="AF57" s="351"/>
      <c r="AG57" s="363">
        <f>'06 - Komunikace a zpevněn...'!J27</f>
        <v>0</v>
      </c>
      <c r="AH57" s="364"/>
      <c r="AI57" s="364"/>
      <c r="AJ57" s="364"/>
      <c r="AK57" s="364"/>
      <c r="AL57" s="364"/>
      <c r="AM57" s="364"/>
      <c r="AN57" s="363">
        <f t="shared" si="0"/>
        <v>0</v>
      </c>
      <c r="AO57" s="364"/>
      <c r="AP57" s="364"/>
      <c r="AQ57" s="75" t="s">
        <v>78</v>
      </c>
      <c r="AR57" s="72"/>
      <c r="AS57" s="76">
        <v>0</v>
      </c>
      <c r="AT57" s="77">
        <f t="shared" si="1"/>
        <v>0</v>
      </c>
      <c r="AU57" s="78">
        <f>'06 - Komunikace a zpevněn...'!P83</f>
        <v>738.157578</v>
      </c>
      <c r="AV57" s="77">
        <f>'06 - Komunikace a zpevněn...'!J30</f>
        <v>0</v>
      </c>
      <c r="AW57" s="77">
        <f>'06 - Komunikace a zpevněn...'!J31</f>
        <v>0</v>
      </c>
      <c r="AX57" s="77">
        <f>'06 - Komunikace a zpevněn...'!J32</f>
        <v>0</v>
      </c>
      <c r="AY57" s="77">
        <f>'06 - Komunikace a zpevněn...'!J33</f>
        <v>0</v>
      </c>
      <c r="AZ57" s="77">
        <f>'06 - Komunikace a zpevněn...'!F30</f>
        <v>0</v>
      </c>
      <c r="BA57" s="77">
        <f>'06 - Komunikace a zpevněn...'!F31</f>
        <v>0</v>
      </c>
      <c r="BB57" s="77">
        <f>'06 - Komunikace a zpevněn...'!F32</f>
        <v>0</v>
      </c>
      <c r="BC57" s="77">
        <f>'06 - Komunikace a zpevněn...'!F33</f>
        <v>0</v>
      </c>
      <c r="BD57" s="79">
        <f>'06 - Komunikace a zpevněn...'!F34</f>
        <v>0</v>
      </c>
      <c r="BT57" s="80" t="s">
        <v>79</v>
      </c>
      <c r="BV57" s="80" t="s">
        <v>73</v>
      </c>
      <c r="BW57" s="80" t="s">
        <v>96</v>
      </c>
      <c r="BX57" s="80" t="s">
        <v>7</v>
      </c>
      <c r="CL57" s="80" t="s">
        <v>5</v>
      </c>
      <c r="CM57" s="80" t="s">
        <v>81</v>
      </c>
    </row>
    <row r="58" spans="1:91" s="5" customFormat="1" ht="16.5" customHeight="1">
      <c r="A58" s="71" t="s">
        <v>75</v>
      </c>
      <c r="B58" s="72"/>
      <c r="C58" s="73"/>
      <c r="D58" s="351" t="s">
        <v>97</v>
      </c>
      <c r="E58" s="351"/>
      <c r="F58" s="351"/>
      <c r="G58" s="351"/>
      <c r="H58" s="351"/>
      <c r="I58" s="74"/>
      <c r="J58" s="351" t="s">
        <v>98</v>
      </c>
      <c r="K58" s="351"/>
      <c r="L58" s="351"/>
      <c r="M58" s="351"/>
      <c r="N58" s="351"/>
      <c r="O58" s="351"/>
      <c r="P58" s="351"/>
      <c r="Q58" s="351"/>
      <c r="R58" s="351"/>
      <c r="S58" s="351"/>
      <c r="T58" s="351"/>
      <c r="U58" s="351"/>
      <c r="V58" s="351"/>
      <c r="W58" s="351"/>
      <c r="X58" s="351"/>
      <c r="Y58" s="351"/>
      <c r="Z58" s="351"/>
      <c r="AA58" s="351"/>
      <c r="AB58" s="351"/>
      <c r="AC58" s="351"/>
      <c r="AD58" s="351"/>
      <c r="AE58" s="351"/>
      <c r="AF58" s="351"/>
      <c r="AG58" s="363">
        <f>'07 - Vedlejší a ostatní n...'!J27</f>
        <v>0</v>
      </c>
      <c r="AH58" s="364"/>
      <c r="AI58" s="364"/>
      <c r="AJ58" s="364"/>
      <c r="AK58" s="364"/>
      <c r="AL58" s="364"/>
      <c r="AM58" s="364"/>
      <c r="AN58" s="363">
        <f t="shared" si="0"/>
        <v>0</v>
      </c>
      <c r="AO58" s="364"/>
      <c r="AP58" s="364"/>
      <c r="AQ58" s="75" t="s">
        <v>99</v>
      </c>
      <c r="AR58" s="72"/>
      <c r="AS58" s="81">
        <v>0</v>
      </c>
      <c r="AT58" s="82">
        <f t="shared" si="1"/>
        <v>0</v>
      </c>
      <c r="AU58" s="83">
        <f>'07 - Vedlejší a ostatní n...'!P77</f>
        <v>0</v>
      </c>
      <c r="AV58" s="82">
        <f>'07 - Vedlejší a ostatní n...'!J30</f>
        <v>0</v>
      </c>
      <c r="AW58" s="82">
        <f>'07 - Vedlejší a ostatní n...'!J31</f>
        <v>0</v>
      </c>
      <c r="AX58" s="82">
        <f>'07 - Vedlejší a ostatní n...'!J32</f>
        <v>0</v>
      </c>
      <c r="AY58" s="82">
        <f>'07 - Vedlejší a ostatní n...'!J33</f>
        <v>0</v>
      </c>
      <c r="AZ58" s="82">
        <f>'07 - Vedlejší a ostatní n...'!F30</f>
        <v>0</v>
      </c>
      <c r="BA58" s="82">
        <f>'07 - Vedlejší a ostatní n...'!F31</f>
        <v>0</v>
      </c>
      <c r="BB58" s="82">
        <f>'07 - Vedlejší a ostatní n...'!F32</f>
        <v>0</v>
      </c>
      <c r="BC58" s="82">
        <f>'07 - Vedlejší a ostatní n...'!F33</f>
        <v>0</v>
      </c>
      <c r="BD58" s="84">
        <f>'07 - Vedlejší a ostatní n...'!F34</f>
        <v>0</v>
      </c>
      <c r="BT58" s="80" t="s">
        <v>79</v>
      </c>
      <c r="BV58" s="80" t="s">
        <v>73</v>
      </c>
      <c r="BW58" s="80" t="s">
        <v>100</v>
      </c>
      <c r="BX58" s="80" t="s">
        <v>7</v>
      </c>
      <c r="CL58" s="80" t="s">
        <v>5</v>
      </c>
      <c r="CM58" s="80" t="s">
        <v>81</v>
      </c>
    </row>
    <row r="59" spans="2:44" s="1" customFormat="1" ht="30" customHeight="1">
      <c r="B59" s="29"/>
      <c r="AR59" s="29"/>
    </row>
    <row r="60" spans="2:44" s="1" customFormat="1" ht="6.95" customHeight="1">
      <c r="B60" s="43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29"/>
    </row>
  </sheetData>
  <mergeCells count="63">
    <mergeCell ref="L25:O25"/>
    <mergeCell ref="L26:O26"/>
    <mergeCell ref="L27:O27"/>
    <mergeCell ref="L28:O28"/>
    <mergeCell ref="K5:AO5"/>
    <mergeCell ref="K6:AO6"/>
    <mergeCell ref="AK25:AO25"/>
    <mergeCell ref="W26:AE26"/>
    <mergeCell ref="AK26:AO26"/>
    <mergeCell ref="W27:AE27"/>
    <mergeCell ref="AK27:AO27"/>
    <mergeCell ref="W28:AE28"/>
    <mergeCell ref="AK28:AO28"/>
    <mergeCell ref="AR2:BE2"/>
    <mergeCell ref="AN57:AP57"/>
    <mergeCell ref="AN53:AP53"/>
    <mergeCell ref="AN52:AP52"/>
    <mergeCell ref="AG52:AM52"/>
    <mergeCell ref="AG53:AM53"/>
    <mergeCell ref="AN54:AP54"/>
    <mergeCell ref="AG54:AM54"/>
    <mergeCell ref="AN55:AP55"/>
    <mergeCell ref="AG55:AM55"/>
    <mergeCell ref="AN56:AP56"/>
    <mergeCell ref="AG56:AM56"/>
    <mergeCell ref="AG57:AM57"/>
    <mergeCell ref="E20:AN20"/>
    <mergeCell ref="AK23:AO23"/>
    <mergeCell ref="W25:AE25"/>
    <mergeCell ref="L29:O29"/>
    <mergeCell ref="AN58:AP58"/>
    <mergeCell ref="AG58:AM58"/>
    <mergeCell ref="AG51:AM51"/>
    <mergeCell ref="AN51:AP51"/>
    <mergeCell ref="W29:AE29"/>
    <mergeCell ref="AK29:AO29"/>
    <mergeCell ref="W30:AE30"/>
    <mergeCell ref="AK30:AO30"/>
    <mergeCell ref="X32:AB32"/>
    <mergeCell ref="AK32:AO32"/>
    <mergeCell ref="L42:AO42"/>
    <mergeCell ref="L30:O30"/>
    <mergeCell ref="AM44:AN44"/>
    <mergeCell ref="J57:AF57"/>
    <mergeCell ref="J58:AF58"/>
    <mergeCell ref="D58:H58"/>
    <mergeCell ref="D52:H52"/>
    <mergeCell ref="D53:H53"/>
    <mergeCell ref="D54:H54"/>
    <mergeCell ref="D55:H55"/>
    <mergeCell ref="D56:H56"/>
    <mergeCell ref="D57:H57"/>
    <mergeCell ref="AS46:AT48"/>
    <mergeCell ref="AM46:AP46"/>
    <mergeCell ref="AN49:AP49"/>
    <mergeCell ref="C49:G49"/>
    <mergeCell ref="I49:AF49"/>
    <mergeCell ref="AG49:AM49"/>
    <mergeCell ref="J52:AF52"/>
    <mergeCell ref="J53:AF53"/>
    <mergeCell ref="J54:AF54"/>
    <mergeCell ref="J55:AF55"/>
    <mergeCell ref="J56:AF56"/>
  </mergeCells>
  <hyperlinks>
    <hyperlink ref="K1:S1" location="C2" display="1) Rekapitulace stavby"/>
    <hyperlink ref="W1:AI1" location="C51" display="2) Rekapitulace objektů stavby a soupisů prací"/>
    <hyperlink ref="A52" location="'01 - Opěrná stěna'!C2" display="/"/>
    <hyperlink ref="A53" location="'02 - Stavební objekt - no...'!C2" display="/"/>
    <hyperlink ref="A54" location="'03 - Stavební objekt - st...'!C2" display="/"/>
    <hyperlink ref="A55" location="'04 - Likvidace dešťových vod'!C2" display="/"/>
    <hyperlink ref="A56" location="'05 - Teplovodní vedení'!C2" display="/"/>
    <hyperlink ref="A57" location="'06 - Komunikace a zpevněn...'!C2" display="/"/>
    <hyperlink ref="A58" location="'07 - Vedlejší a ostatní n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67"/>
  <sheetViews>
    <sheetView showGridLines="0" workbookViewId="0" topLeftCell="A1">
      <pane ySplit="1" topLeftCell="A156" activePane="bottomLeft" state="frozen"/>
      <selection pane="bottomLeft" activeCell="V160" sqref="V160"/>
    </sheetView>
  </sheetViews>
  <sheetFormatPr defaultColWidth="9.33203125" defaultRowHeight="13.5"/>
  <cols>
    <col min="1" max="1" width="8.33203125" style="184" customWidth="1"/>
    <col min="2" max="2" width="1.66796875" style="184" customWidth="1"/>
    <col min="3" max="3" width="4.16015625" style="184" customWidth="1"/>
    <col min="4" max="4" width="4.33203125" style="184" customWidth="1"/>
    <col min="5" max="5" width="17.16015625" style="184" customWidth="1"/>
    <col min="6" max="6" width="75" style="184" customWidth="1"/>
    <col min="7" max="7" width="8.66015625" style="184" customWidth="1"/>
    <col min="8" max="8" width="11.16015625" style="184" customWidth="1"/>
    <col min="9" max="9" width="12.66015625" style="184" customWidth="1"/>
    <col min="10" max="10" width="23.5" style="184" customWidth="1"/>
    <col min="11" max="11" width="15.5" style="184" customWidth="1"/>
    <col min="12" max="12" width="9.33203125" style="184" customWidth="1"/>
    <col min="13" max="18" width="9.33203125" style="184" hidden="1" customWidth="1"/>
    <col min="19" max="19" width="8.16015625" style="184" hidden="1" customWidth="1"/>
    <col min="20" max="20" width="29.66015625" style="184" hidden="1" customWidth="1"/>
    <col min="21" max="21" width="16.33203125" style="184" hidden="1" customWidth="1"/>
    <col min="22" max="22" width="12.33203125" style="184" customWidth="1"/>
    <col min="23" max="23" width="16.33203125" style="184" customWidth="1"/>
    <col min="24" max="24" width="12.33203125" style="184" customWidth="1"/>
    <col min="25" max="25" width="15" style="184" customWidth="1"/>
    <col min="26" max="26" width="11" style="184" customWidth="1"/>
    <col min="27" max="27" width="15" style="184" customWidth="1"/>
    <col min="28" max="28" width="16.33203125" style="184" customWidth="1"/>
    <col min="29" max="29" width="11" style="184" customWidth="1"/>
    <col min="30" max="30" width="15" style="184" customWidth="1"/>
    <col min="31" max="31" width="16.33203125" style="184" customWidth="1"/>
    <col min="32" max="43" width="9.33203125" style="184" customWidth="1"/>
    <col min="44" max="65" width="9.33203125" style="184" hidden="1" customWidth="1"/>
    <col min="66" max="16384" width="9.33203125" style="184" customWidth="1"/>
  </cols>
  <sheetData>
    <row r="1" spans="1:70" ht="21.75" customHeight="1">
      <c r="A1" s="177"/>
      <c r="B1" s="178"/>
      <c r="C1" s="178"/>
      <c r="D1" s="179" t="s">
        <v>1</v>
      </c>
      <c r="E1" s="178"/>
      <c r="F1" s="181" t="s">
        <v>101</v>
      </c>
      <c r="G1" s="390" t="s">
        <v>102</v>
      </c>
      <c r="H1" s="390"/>
      <c r="I1" s="178"/>
      <c r="J1" s="181" t="s">
        <v>103</v>
      </c>
      <c r="K1" s="179" t="s">
        <v>104</v>
      </c>
      <c r="L1" s="181" t="s">
        <v>105</v>
      </c>
      <c r="M1" s="181"/>
      <c r="N1" s="181"/>
      <c r="O1" s="181"/>
      <c r="P1" s="181"/>
      <c r="Q1" s="181"/>
      <c r="R1" s="181"/>
      <c r="S1" s="181"/>
      <c r="T1" s="181"/>
      <c r="U1" s="182"/>
      <c r="V1" s="182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77"/>
      <c r="BQ1" s="177"/>
      <c r="BR1" s="177"/>
    </row>
    <row r="2" spans="3:46" ht="36.95" customHeight="1">
      <c r="L2" s="391" t="s">
        <v>8</v>
      </c>
      <c r="M2" s="392"/>
      <c r="N2" s="392"/>
      <c r="O2" s="392"/>
      <c r="P2" s="392"/>
      <c r="Q2" s="392"/>
      <c r="R2" s="392"/>
      <c r="S2" s="392"/>
      <c r="T2" s="392"/>
      <c r="U2" s="392"/>
      <c r="V2" s="392"/>
      <c r="AT2" s="185" t="s">
        <v>80</v>
      </c>
    </row>
    <row r="3" spans="2:46" ht="6.95" customHeight="1">
      <c r="B3" s="186"/>
      <c r="C3" s="187"/>
      <c r="D3" s="187"/>
      <c r="E3" s="187"/>
      <c r="F3" s="187"/>
      <c r="G3" s="187"/>
      <c r="H3" s="187"/>
      <c r="I3" s="187"/>
      <c r="J3" s="187"/>
      <c r="K3" s="188"/>
      <c r="AT3" s="185" t="s">
        <v>81</v>
      </c>
    </row>
    <row r="4" spans="2:46" ht="36.95" customHeight="1">
      <c r="B4" s="189"/>
      <c r="C4" s="190"/>
      <c r="D4" s="191" t="s">
        <v>106</v>
      </c>
      <c r="E4" s="190"/>
      <c r="F4" s="190"/>
      <c r="G4" s="190"/>
      <c r="H4" s="190"/>
      <c r="I4" s="190"/>
      <c r="J4" s="190"/>
      <c r="K4" s="192"/>
      <c r="M4" s="193" t="s">
        <v>13</v>
      </c>
      <c r="AT4" s="185" t="s">
        <v>6</v>
      </c>
    </row>
    <row r="5" spans="2:11" ht="6.95" customHeight="1">
      <c r="B5" s="189"/>
      <c r="C5" s="190"/>
      <c r="D5" s="190"/>
      <c r="E5" s="190"/>
      <c r="F5" s="190"/>
      <c r="G5" s="190"/>
      <c r="H5" s="190"/>
      <c r="I5" s="190"/>
      <c r="J5" s="190"/>
      <c r="K5" s="192"/>
    </row>
    <row r="6" spans="2:11" ht="15">
      <c r="B6" s="189"/>
      <c r="C6" s="190"/>
      <c r="D6" s="195" t="s">
        <v>17</v>
      </c>
      <c r="E6" s="190"/>
      <c r="F6" s="190"/>
      <c r="G6" s="190"/>
      <c r="H6" s="190"/>
      <c r="I6" s="190"/>
      <c r="J6" s="190"/>
      <c r="K6" s="192"/>
    </row>
    <row r="7" spans="2:11" ht="16.5" customHeight="1">
      <c r="B7" s="189"/>
      <c r="C7" s="190"/>
      <c r="D7" s="190"/>
      <c r="E7" s="393" t="str">
        <f>'Rekapitulace stavby'!K6</f>
        <v>Gymnázium Tachov - výstavba tělocvičny</v>
      </c>
      <c r="F7" s="394"/>
      <c r="G7" s="394"/>
      <c r="H7" s="394"/>
      <c r="I7" s="190"/>
      <c r="J7" s="190"/>
      <c r="K7" s="192"/>
    </row>
    <row r="8" spans="2:11" s="248" customFormat="1" ht="15">
      <c r="B8" s="85"/>
      <c r="C8" s="199"/>
      <c r="D8" s="195" t="s">
        <v>107</v>
      </c>
      <c r="E8" s="199"/>
      <c r="F8" s="199"/>
      <c r="G8" s="199"/>
      <c r="H8" s="199"/>
      <c r="I8" s="199"/>
      <c r="J8" s="199"/>
      <c r="K8" s="198"/>
    </row>
    <row r="9" spans="2:11" s="248" customFormat="1" ht="36.95" customHeight="1">
      <c r="B9" s="85"/>
      <c r="C9" s="199"/>
      <c r="D9" s="199"/>
      <c r="E9" s="395" t="s">
        <v>108</v>
      </c>
      <c r="F9" s="396"/>
      <c r="G9" s="396"/>
      <c r="H9" s="396"/>
      <c r="I9" s="199"/>
      <c r="J9" s="199"/>
      <c r="K9" s="198"/>
    </row>
    <row r="10" spans="2:11" s="248" customFormat="1" ht="13.5">
      <c r="B10" s="85"/>
      <c r="C10" s="199"/>
      <c r="D10" s="199"/>
      <c r="E10" s="199"/>
      <c r="F10" s="199"/>
      <c r="G10" s="199"/>
      <c r="H10" s="199"/>
      <c r="I10" s="199"/>
      <c r="J10" s="199"/>
      <c r="K10" s="198"/>
    </row>
    <row r="11" spans="2:11" s="248" customFormat="1" ht="14.45" customHeight="1">
      <c r="B11" s="85"/>
      <c r="C11" s="199"/>
      <c r="D11" s="195" t="s">
        <v>19</v>
      </c>
      <c r="E11" s="199"/>
      <c r="F11" s="200" t="s">
        <v>5</v>
      </c>
      <c r="G11" s="199"/>
      <c r="H11" s="199"/>
      <c r="I11" s="195" t="s">
        <v>20</v>
      </c>
      <c r="J11" s="200" t="s">
        <v>5</v>
      </c>
      <c r="K11" s="198"/>
    </row>
    <row r="12" spans="2:11" s="248" customFormat="1" ht="14.45" customHeight="1">
      <c r="B12" s="85"/>
      <c r="C12" s="199"/>
      <c r="D12" s="195" t="s">
        <v>21</v>
      </c>
      <c r="E12" s="199"/>
      <c r="F12" s="200" t="s">
        <v>22</v>
      </c>
      <c r="G12" s="199"/>
      <c r="H12" s="199"/>
      <c r="I12" s="195" t="s">
        <v>23</v>
      </c>
      <c r="J12" s="201">
        <f>'Rekapitulace stavby'!AN8</f>
        <v>43640</v>
      </c>
      <c r="K12" s="198"/>
    </row>
    <row r="13" spans="2:11" s="248" customFormat="1" ht="10.9" customHeight="1">
      <c r="B13" s="85"/>
      <c r="C13" s="199"/>
      <c r="D13" s="199"/>
      <c r="E13" s="199"/>
      <c r="F13" s="199"/>
      <c r="G13" s="199"/>
      <c r="H13" s="199"/>
      <c r="I13" s="199"/>
      <c r="J13" s="199"/>
      <c r="K13" s="198"/>
    </row>
    <row r="14" spans="2:11" s="248" customFormat="1" ht="14.45" customHeight="1">
      <c r="B14" s="85"/>
      <c r="C14" s="199"/>
      <c r="D14" s="195" t="s">
        <v>24</v>
      </c>
      <c r="E14" s="199"/>
      <c r="F14" s="199"/>
      <c r="G14" s="199"/>
      <c r="H14" s="199"/>
      <c r="I14" s="195" t="s">
        <v>25</v>
      </c>
      <c r="J14" s="200" t="s">
        <v>5</v>
      </c>
      <c r="K14" s="198"/>
    </row>
    <row r="15" spans="2:11" s="248" customFormat="1" ht="18" customHeight="1">
      <c r="B15" s="85"/>
      <c r="C15" s="199"/>
      <c r="D15" s="199"/>
      <c r="E15" s="200" t="s">
        <v>26</v>
      </c>
      <c r="F15" s="199"/>
      <c r="G15" s="199"/>
      <c r="H15" s="199"/>
      <c r="I15" s="195" t="s">
        <v>27</v>
      </c>
      <c r="J15" s="200" t="s">
        <v>5</v>
      </c>
      <c r="K15" s="198"/>
    </row>
    <row r="16" spans="2:11" s="248" customFormat="1" ht="6.95" customHeight="1">
      <c r="B16" s="85"/>
      <c r="C16" s="199"/>
      <c r="D16" s="199"/>
      <c r="E16" s="199"/>
      <c r="F16" s="199"/>
      <c r="G16" s="199"/>
      <c r="H16" s="199"/>
      <c r="I16" s="199"/>
      <c r="J16" s="199"/>
      <c r="K16" s="198"/>
    </row>
    <row r="17" spans="2:11" s="248" customFormat="1" ht="14.45" customHeight="1">
      <c r="B17" s="85"/>
      <c r="C17" s="199"/>
      <c r="D17" s="195" t="s">
        <v>28</v>
      </c>
      <c r="E17" s="199"/>
      <c r="F17" s="199"/>
      <c r="G17" s="199"/>
      <c r="H17" s="199"/>
      <c r="I17" s="195" t="s">
        <v>25</v>
      </c>
      <c r="J17" s="200" t="s">
        <v>5</v>
      </c>
      <c r="K17" s="198"/>
    </row>
    <row r="18" spans="2:11" s="248" customFormat="1" ht="18" customHeight="1">
      <c r="B18" s="85"/>
      <c r="C18" s="199"/>
      <c r="D18" s="199"/>
      <c r="E18" s="200" t="s">
        <v>29</v>
      </c>
      <c r="F18" s="199"/>
      <c r="G18" s="199"/>
      <c r="H18" s="199"/>
      <c r="I18" s="195" t="s">
        <v>27</v>
      </c>
      <c r="J18" s="200" t="s">
        <v>5</v>
      </c>
      <c r="K18" s="198"/>
    </row>
    <row r="19" spans="2:11" s="248" customFormat="1" ht="6.95" customHeight="1">
      <c r="B19" s="85"/>
      <c r="C19" s="199"/>
      <c r="D19" s="199"/>
      <c r="E19" s="199"/>
      <c r="F19" s="199"/>
      <c r="G19" s="199"/>
      <c r="H19" s="199"/>
      <c r="I19" s="199"/>
      <c r="J19" s="199"/>
      <c r="K19" s="198"/>
    </row>
    <row r="20" spans="2:11" s="248" customFormat="1" ht="14.45" customHeight="1">
      <c r="B20" s="85"/>
      <c r="C20" s="199"/>
      <c r="D20" s="195" t="s">
        <v>30</v>
      </c>
      <c r="E20" s="199"/>
      <c r="F20" s="199"/>
      <c r="G20" s="199"/>
      <c r="H20" s="199"/>
      <c r="I20" s="195" t="s">
        <v>25</v>
      </c>
      <c r="J20" s="200" t="s">
        <v>31</v>
      </c>
      <c r="K20" s="198"/>
    </row>
    <row r="21" spans="2:11" s="248" customFormat="1" ht="18" customHeight="1">
      <c r="B21" s="85"/>
      <c r="C21" s="199"/>
      <c r="D21" s="199"/>
      <c r="E21" s="200" t="s">
        <v>32</v>
      </c>
      <c r="F21" s="199"/>
      <c r="G21" s="199"/>
      <c r="H21" s="199"/>
      <c r="I21" s="195" t="s">
        <v>27</v>
      </c>
      <c r="J21" s="200" t="s">
        <v>33</v>
      </c>
      <c r="K21" s="198"/>
    </row>
    <row r="22" spans="2:11" s="248" customFormat="1" ht="6.95" customHeight="1">
      <c r="B22" s="85"/>
      <c r="C22" s="199"/>
      <c r="D22" s="199"/>
      <c r="E22" s="199"/>
      <c r="F22" s="199"/>
      <c r="G22" s="199"/>
      <c r="H22" s="199"/>
      <c r="I22" s="199"/>
      <c r="J22" s="199"/>
      <c r="K22" s="198"/>
    </row>
    <row r="23" spans="2:11" s="248" customFormat="1" ht="14.45" customHeight="1">
      <c r="B23" s="85"/>
      <c r="C23" s="199"/>
      <c r="D23" s="195" t="s">
        <v>35</v>
      </c>
      <c r="E23" s="199"/>
      <c r="F23" s="199"/>
      <c r="G23" s="199"/>
      <c r="H23" s="199"/>
      <c r="I23" s="199"/>
      <c r="J23" s="199"/>
      <c r="K23" s="198"/>
    </row>
    <row r="24" spans="2:11" s="205" customFormat="1" ht="57" customHeight="1">
      <c r="B24" s="202"/>
      <c r="C24" s="203"/>
      <c r="D24" s="203"/>
      <c r="E24" s="384" t="s">
        <v>36</v>
      </c>
      <c r="F24" s="384"/>
      <c r="G24" s="384"/>
      <c r="H24" s="384"/>
      <c r="I24" s="203"/>
      <c r="J24" s="203"/>
      <c r="K24" s="204"/>
    </row>
    <row r="25" spans="2:11" s="248" customFormat="1" ht="6.95" customHeight="1">
      <c r="B25" s="85"/>
      <c r="C25" s="199"/>
      <c r="D25" s="199"/>
      <c r="E25" s="199"/>
      <c r="F25" s="199"/>
      <c r="G25" s="199"/>
      <c r="H25" s="199"/>
      <c r="I25" s="199"/>
      <c r="J25" s="199"/>
      <c r="K25" s="198"/>
    </row>
    <row r="26" spans="2:11" s="248" customFormat="1" ht="6.95" customHeight="1">
      <c r="B26" s="85"/>
      <c r="C26" s="199"/>
      <c r="D26" s="206"/>
      <c r="E26" s="206"/>
      <c r="F26" s="206"/>
      <c r="G26" s="206"/>
      <c r="H26" s="206"/>
      <c r="I26" s="206"/>
      <c r="J26" s="206"/>
      <c r="K26" s="207"/>
    </row>
    <row r="27" spans="2:11" s="248" customFormat="1" ht="25.35" customHeight="1">
      <c r="B27" s="85"/>
      <c r="C27" s="199"/>
      <c r="D27" s="208" t="s">
        <v>37</v>
      </c>
      <c r="E27" s="199"/>
      <c r="F27" s="199"/>
      <c r="G27" s="199"/>
      <c r="H27" s="199"/>
      <c r="I27" s="199"/>
      <c r="J27" s="209">
        <f>ROUND(J84,2)</f>
        <v>0</v>
      </c>
      <c r="K27" s="198"/>
    </row>
    <row r="28" spans="2:11" s="248" customFormat="1" ht="6.95" customHeight="1">
      <c r="B28" s="85"/>
      <c r="C28" s="199"/>
      <c r="D28" s="206"/>
      <c r="E28" s="206"/>
      <c r="F28" s="206"/>
      <c r="G28" s="206"/>
      <c r="H28" s="206"/>
      <c r="I28" s="206"/>
      <c r="J28" s="206"/>
      <c r="K28" s="207"/>
    </row>
    <row r="29" spans="2:11" s="248" customFormat="1" ht="14.45" customHeight="1">
      <c r="B29" s="85"/>
      <c r="C29" s="199"/>
      <c r="D29" s="199"/>
      <c r="E29" s="199"/>
      <c r="F29" s="210" t="s">
        <v>39</v>
      </c>
      <c r="G29" s="199"/>
      <c r="H29" s="199"/>
      <c r="I29" s="210" t="s">
        <v>38</v>
      </c>
      <c r="J29" s="210" t="s">
        <v>40</v>
      </c>
      <c r="K29" s="198"/>
    </row>
    <row r="30" spans="2:11" s="248" customFormat="1" ht="14.45" customHeight="1">
      <c r="B30" s="85"/>
      <c r="C30" s="199"/>
      <c r="D30" s="211" t="s">
        <v>41</v>
      </c>
      <c r="E30" s="211" t="s">
        <v>42</v>
      </c>
      <c r="F30" s="212">
        <f>ROUND(SUM(BE84:BE166),2)</f>
        <v>0</v>
      </c>
      <c r="G30" s="199"/>
      <c r="H30" s="199"/>
      <c r="I30" s="213">
        <v>0.21</v>
      </c>
      <c r="J30" s="212">
        <f>ROUND(ROUND((SUM(BE84:BE166)),2)*I30,2)</f>
        <v>0</v>
      </c>
      <c r="K30" s="198"/>
    </row>
    <row r="31" spans="2:11" s="248" customFormat="1" ht="14.45" customHeight="1">
      <c r="B31" s="85"/>
      <c r="C31" s="199"/>
      <c r="D31" s="199"/>
      <c r="E31" s="211" t="s">
        <v>43</v>
      </c>
      <c r="F31" s="212">
        <f>ROUND(SUM(BF84:BF166),2)</f>
        <v>0</v>
      </c>
      <c r="G31" s="199"/>
      <c r="H31" s="199"/>
      <c r="I31" s="213">
        <v>0.15</v>
      </c>
      <c r="J31" s="212">
        <f>ROUND(ROUND((SUM(BF84:BF166)),2)*I31,2)</f>
        <v>0</v>
      </c>
      <c r="K31" s="198"/>
    </row>
    <row r="32" spans="2:11" s="248" customFormat="1" ht="14.45" customHeight="1" hidden="1">
      <c r="B32" s="85"/>
      <c r="C32" s="199"/>
      <c r="D32" s="199"/>
      <c r="E32" s="211" t="s">
        <v>44</v>
      </c>
      <c r="F32" s="212">
        <f>ROUND(SUM(BG84:BG166),2)</f>
        <v>0</v>
      </c>
      <c r="G32" s="199"/>
      <c r="H32" s="199"/>
      <c r="I32" s="213">
        <v>0.21</v>
      </c>
      <c r="J32" s="212">
        <v>0</v>
      </c>
      <c r="K32" s="198"/>
    </row>
    <row r="33" spans="2:11" s="248" customFormat="1" ht="14.45" customHeight="1" hidden="1">
      <c r="B33" s="85"/>
      <c r="C33" s="199"/>
      <c r="D33" s="199"/>
      <c r="E33" s="211" t="s">
        <v>45</v>
      </c>
      <c r="F33" s="212">
        <f>ROUND(SUM(BH84:BH166),2)</f>
        <v>0</v>
      </c>
      <c r="G33" s="199"/>
      <c r="H33" s="199"/>
      <c r="I33" s="213">
        <v>0.15</v>
      </c>
      <c r="J33" s="212">
        <v>0</v>
      </c>
      <c r="K33" s="198"/>
    </row>
    <row r="34" spans="2:11" s="248" customFormat="1" ht="14.45" customHeight="1" hidden="1">
      <c r="B34" s="85"/>
      <c r="C34" s="199"/>
      <c r="D34" s="199"/>
      <c r="E34" s="211" t="s">
        <v>46</v>
      </c>
      <c r="F34" s="212">
        <f>ROUND(SUM(BI84:BI166),2)</f>
        <v>0</v>
      </c>
      <c r="G34" s="199"/>
      <c r="H34" s="199"/>
      <c r="I34" s="213">
        <v>0</v>
      </c>
      <c r="J34" s="212">
        <v>0</v>
      </c>
      <c r="K34" s="198"/>
    </row>
    <row r="35" spans="2:11" s="248" customFormat="1" ht="6.95" customHeight="1">
      <c r="B35" s="85"/>
      <c r="C35" s="199"/>
      <c r="D35" s="199"/>
      <c r="E35" s="199"/>
      <c r="F35" s="199"/>
      <c r="G35" s="199"/>
      <c r="H35" s="199"/>
      <c r="I35" s="199"/>
      <c r="J35" s="199"/>
      <c r="K35" s="198"/>
    </row>
    <row r="36" spans="2:11" s="248" customFormat="1" ht="25.35" customHeight="1">
      <c r="B36" s="85"/>
      <c r="C36" s="214"/>
      <c r="D36" s="215" t="s">
        <v>47</v>
      </c>
      <c r="E36" s="216"/>
      <c r="F36" s="216"/>
      <c r="G36" s="217" t="s">
        <v>48</v>
      </c>
      <c r="H36" s="218" t="s">
        <v>49</v>
      </c>
      <c r="I36" s="216"/>
      <c r="J36" s="219">
        <f>SUM(J27:J34)</f>
        <v>0</v>
      </c>
      <c r="K36" s="220"/>
    </row>
    <row r="37" spans="2:11" s="248" customFormat="1" ht="14.45" customHeight="1">
      <c r="B37" s="221"/>
      <c r="C37" s="222"/>
      <c r="D37" s="222"/>
      <c r="E37" s="222"/>
      <c r="F37" s="222"/>
      <c r="G37" s="222"/>
      <c r="H37" s="222"/>
      <c r="I37" s="222"/>
      <c r="J37" s="222"/>
      <c r="K37" s="223"/>
    </row>
    <row r="41" spans="2:11" s="248" customFormat="1" ht="6.95" customHeight="1">
      <c r="B41" s="224"/>
      <c r="C41" s="225"/>
      <c r="D41" s="225"/>
      <c r="E41" s="225"/>
      <c r="F41" s="225"/>
      <c r="G41" s="225"/>
      <c r="H41" s="225"/>
      <c r="I41" s="225"/>
      <c r="J41" s="225"/>
      <c r="K41" s="226"/>
    </row>
    <row r="42" spans="2:11" s="248" customFormat="1" ht="36.95" customHeight="1">
      <c r="B42" s="85"/>
      <c r="C42" s="191" t="s">
        <v>109</v>
      </c>
      <c r="D42" s="199"/>
      <c r="E42" s="199"/>
      <c r="F42" s="199"/>
      <c r="G42" s="199"/>
      <c r="H42" s="199"/>
      <c r="I42" s="199"/>
      <c r="J42" s="199"/>
      <c r="K42" s="198"/>
    </row>
    <row r="43" spans="2:11" s="248" customFormat="1" ht="6.95" customHeight="1">
      <c r="B43" s="85"/>
      <c r="C43" s="199"/>
      <c r="D43" s="199"/>
      <c r="E43" s="199"/>
      <c r="F43" s="199"/>
      <c r="G43" s="199"/>
      <c r="H43" s="199"/>
      <c r="I43" s="199"/>
      <c r="J43" s="199"/>
      <c r="K43" s="198"/>
    </row>
    <row r="44" spans="2:11" s="248" customFormat="1" ht="14.45" customHeight="1">
      <c r="B44" s="85"/>
      <c r="C44" s="195" t="s">
        <v>17</v>
      </c>
      <c r="D44" s="199"/>
      <c r="E44" s="199"/>
      <c r="F44" s="199"/>
      <c r="G44" s="199"/>
      <c r="H44" s="199"/>
      <c r="I44" s="199"/>
      <c r="J44" s="199"/>
      <c r="K44" s="198"/>
    </row>
    <row r="45" spans="2:11" s="248" customFormat="1" ht="16.5" customHeight="1">
      <c r="B45" s="85"/>
      <c r="C45" s="199"/>
      <c r="D45" s="199"/>
      <c r="E45" s="393" t="str">
        <f>E7</f>
        <v>Gymnázium Tachov - výstavba tělocvičny</v>
      </c>
      <c r="F45" s="394"/>
      <c r="G45" s="394"/>
      <c r="H45" s="394"/>
      <c r="I45" s="199"/>
      <c r="J45" s="199"/>
      <c r="K45" s="198"/>
    </row>
    <row r="46" spans="2:11" s="248" customFormat="1" ht="14.45" customHeight="1">
      <c r="B46" s="85"/>
      <c r="C46" s="195" t="s">
        <v>107</v>
      </c>
      <c r="D46" s="199"/>
      <c r="E46" s="199"/>
      <c r="F46" s="199"/>
      <c r="G46" s="199"/>
      <c r="H46" s="199"/>
      <c r="I46" s="199"/>
      <c r="J46" s="199"/>
      <c r="K46" s="198"/>
    </row>
    <row r="47" spans="2:11" s="248" customFormat="1" ht="17.25" customHeight="1">
      <c r="B47" s="85"/>
      <c r="C47" s="199"/>
      <c r="D47" s="199"/>
      <c r="E47" s="395" t="str">
        <f>E9</f>
        <v>01 - Opěrná stěna</v>
      </c>
      <c r="F47" s="396"/>
      <c r="G47" s="396"/>
      <c r="H47" s="396"/>
      <c r="I47" s="199"/>
      <c r="J47" s="199"/>
      <c r="K47" s="198"/>
    </row>
    <row r="48" spans="2:11" s="248" customFormat="1" ht="6.95" customHeight="1">
      <c r="B48" s="85"/>
      <c r="C48" s="199"/>
      <c r="D48" s="199"/>
      <c r="E48" s="199"/>
      <c r="F48" s="199"/>
      <c r="G48" s="199"/>
      <c r="H48" s="199"/>
      <c r="I48" s="199"/>
      <c r="J48" s="199"/>
      <c r="K48" s="198"/>
    </row>
    <row r="49" spans="2:11" s="248" customFormat="1" ht="18" customHeight="1">
      <c r="B49" s="85"/>
      <c r="C49" s="195" t="s">
        <v>21</v>
      </c>
      <c r="D49" s="199"/>
      <c r="E49" s="199"/>
      <c r="F49" s="200" t="str">
        <f>F12</f>
        <v>Pionýrská 1370, Tachov</v>
      </c>
      <c r="G49" s="199"/>
      <c r="H49" s="199"/>
      <c r="I49" s="195" t="s">
        <v>23</v>
      </c>
      <c r="J49" s="201">
        <f>IF(J12="","",J12)</f>
        <v>43640</v>
      </c>
      <c r="K49" s="198"/>
    </row>
    <row r="50" spans="2:11" s="248" customFormat="1" ht="6.95" customHeight="1">
      <c r="B50" s="85"/>
      <c r="C50" s="199"/>
      <c r="D50" s="199"/>
      <c r="E50" s="199"/>
      <c r="F50" s="199"/>
      <c r="G50" s="199"/>
      <c r="H50" s="199"/>
      <c r="I50" s="199"/>
      <c r="J50" s="199"/>
      <c r="K50" s="198"/>
    </row>
    <row r="51" spans="2:11" s="248" customFormat="1" ht="15">
      <c r="B51" s="85"/>
      <c r="C51" s="195" t="s">
        <v>24</v>
      </c>
      <c r="D51" s="199"/>
      <c r="E51" s="199"/>
      <c r="F51" s="200" t="str">
        <f>E15</f>
        <v>Gymnázium Tachov, Pionýrská 1370, 34701 tachov</v>
      </c>
      <c r="G51" s="199"/>
      <c r="H51" s="199"/>
      <c r="I51" s="195" t="s">
        <v>30</v>
      </c>
      <c r="J51" s="384" t="str">
        <f>E21</f>
        <v>Luboš Beneda, Čižická 279, 33209 Štěnovice</v>
      </c>
      <c r="K51" s="198"/>
    </row>
    <row r="52" spans="2:11" s="248" customFormat="1" ht="14.45" customHeight="1">
      <c r="B52" s="85"/>
      <c r="C52" s="195" t="s">
        <v>28</v>
      </c>
      <c r="D52" s="199"/>
      <c r="E52" s="199"/>
      <c r="F52" s="200" t="str">
        <f>IF(E18="","",E18)</f>
        <v>výběrové řízení</v>
      </c>
      <c r="G52" s="199"/>
      <c r="H52" s="199"/>
      <c r="I52" s="199"/>
      <c r="J52" s="385"/>
      <c r="K52" s="198"/>
    </row>
    <row r="53" spans="2:11" s="248" customFormat="1" ht="10.35" customHeight="1">
      <c r="B53" s="85"/>
      <c r="C53" s="199"/>
      <c r="D53" s="199"/>
      <c r="E53" s="199"/>
      <c r="F53" s="199"/>
      <c r="G53" s="199"/>
      <c r="H53" s="199"/>
      <c r="I53" s="199"/>
      <c r="J53" s="199"/>
      <c r="K53" s="198"/>
    </row>
    <row r="54" spans="2:11" s="248" customFormat="1" ht="29.25" customHeight="1">
      <c r="B54" s="85"/>
      <c r="C54" s="227" t="s">
        <v>110</v>
      </c>
      <c r="D54" s="214"/>
      <c r="E54" s="214"/>
      <c r="F54" s="214"/>
      <c r="G54" s="214"/>
      <c r="H54" s="214"/>
      <c r="I54" s="214"/>
      <c r="J54" s="228" t="s">
        <v>111</v>
      </c>
      <c r="K54" s="229"/>
    </row>
    <row r="55" spans="2:11" s="248" customFormat="1" ht="10.35" customHeight="1">
      <c r="B55" s="85"/>
      <c r="C55" s="199"/>
      <c r="D55" s="199"/>
      <c r="E55" s="199"/>
      <c r="F55" s="199"/>
      <c r="G55" s="199"/>
      <c r="H55" s="199"/>
      <c r="I55" s="199"/>
      <c r="J55" s="199"/>
      <c r="K55" s="198"/>
    </row>
    <row r="56" spans="2:47" s="248" customFormat="1" ht="29.25" customHeight="1">
      <c r="B56" s="85"/>
      <c r="C56" s="230" t="s">
        <v>112</v>
      </c>
      <c r="D56" s="199"/>
      <c r="E56" s="199"/>
      <c r="F56" s="199"/>
      <c r="G56" s="199"/>
      <c r="H56" s="199"/>
      <c r="I56" s="199"/>
      <c r="J56" s="209">
        <f>J84</f>
        <v>0</v>
      </c>
      <c r="K56" s="198"/>
      <c r="AU56" s="185" t="s">
        <v>113</v>
      </c>
    </row>
    <row r="57" spans="2:11" s="237" customFormat="1" ht="24.95" customHeight="1">
      <c r="B57" s="231"/>
      <c r="C57" s="232"/>
      <c r="D57" s="233" t="s">
        <v>114</v>
      </c>
      <c r="E57" s="234"/>
      <c r="F57" s="234"/>
      <c r="G57" s="234"/>
      <c r="H57" s="234"/>
      <c r="I57" s="234"/>
      <c r="J57" s="235">
        <f>J85</f>
        <v>0</v>
      </c>
      <c r="K57" s="236"/>
    </row>
    <row r="58" spans="2:11" s="244" customFormat="1" ht="19.9" customHeight="1">
      <c r="B58" s="238"/>
      <c r="C58" s="239"/>
      <c r="D58" s="240" t="s">
        <v>115</v>
      </c>
      <c r="E58" s="241"/>
      <c r="F58" s="241"/>
      <c r="G58" s="241"/>
      <c r="H58" s="241"/>
      <c r="I58" s="241"/>
      <c r="J58" s="242">
        <f>J86</f>
        <v>0</v>
      </c>
      <c r="K58" s="243"/>
    </row>
    <row r="59" spans="2:11" s="244" customFormat="1" ht="19.9" customHeight="1">
      <c r="B59" s="238"/>
      <c r="C59" s="239"/>
      <c r="D59" s="240" t="s">
        <v>116</v>
      </c>
      <c r="E59" s="241"/>
      <c r="F59" s="241"/>
      <c r="G59" s="241"/>
      <c r="H59" s="241"/>
      <c r="I59" s="241"/>
      <c r="J59" s="242">
        <f>J104</f>
        <v>0</v>
      </c>
      <c r="K59" s="243"/>
    </row>
    <row r="60" spans="2:11" s="244" customFormat="1" ht="19.9" customHeight="1">
      <c r="B60" s="238"/>
      <c r="C60" s="239"/>
      <c r="D60" s="240" t="s">
        <v>117</v>
      </c>
      <c r="E60" s="241"/>
      <c r="F60" s="241"/>
      <c r="G60" s="241"/>
      <c r="H60" s="241"/>
      <c r="I60" s="241"/>
      <c r="J60" s="242">
        <f>J125</f>
        <v>0</v>
      </c>
      <c r="K60" s="243"/>
    </row>
    <row r="61" spans="2:11" s="244" customFormat="1" ht="19.9" customHeight="1">
      <c r="B61" s="238"/>
      <c r="C61" s="239"/>
      <c r="D61" s="240" t="s">
        <v>118</v>
      </c>
      <c r="E61" s="241"/>
      <c r="F61" s="241"/>
      <c r="G61" s="241"/>
      <c r="H61" s="241"/>
      <c r="I61" s="241"/>
      <c r="J61" s="242">
        <f>J146</f>
        <v>0</v>
      </c>
      <c r="K61" s="243"/>
    </row>
    <row r="62" spans="2:11" s="244" customFormat="1" ht="19.9" customHeight="1">
      <c r="B62" s="238"/>
      <c r="C62" s="239"/>
      <c r="D62" s="240" t="s">
        <v>119</v>
      </c>
      <c r="E62" s="241"/>
      <c r="F62" s="241"/>
      <c r="G62" s="241"/>
      <c r="H62" s="241"/>
      <c r="I62" s="241"/>
      <c r="J62" s="242">
        <f>J153</f>
        <v>0</v>
      </c>
      <c r="K62" s="243"/>
    </row>
    <row r="63" spans="2:11" s="244" customFormat="1" ht="19.9" customHeight="1">
      <c r="B63" s="238"/>
      <c r="C63" s="239"/>
      <c r="D63" s="240" t="s">
        <v>120</v>
      </c>
      <c r="E63" s="241"/>
      <c r="F63" s="241"/>
      <c r="G63" s="241"/>
      <c r="H63" s="241"/>
      <c r="I63" s="241"/>
      <c r="J63" s="242">
        <f>J161</f>
        <v>0</v>
      </c>
      <c r="K63" s="243"/>
    </row>
    <row r="64" spans="2:11" s="244" customFormat="1" ht="19.9" customHeight="1">
      <c r="B64" s="238"/>
      <c r="C64" s="239"/>
      <c r="D64" s="240" t="s">
        <v>121</v>
      </c>
      <c r="E64" s="241"/>
      <c r="F64" s="241"/>
      <c r="G64" s="241"/>
      <c r="H64" s="241"/>
      <c r="I64" s="241"/>
      <c r="J64" s="242">
        <f>J165</f>
        <v>0</v>
      </c>
      <c r="K64" s="243"/>
    </row>
    <row r="65" spans="2:11" s="248" customFormat="1" ht="21.75" customHeight="1">
      <c r="B65" s="85"/>
      <c r="C65" s="199"/>
      <c r="D65" s="199"/>
      <c r="E65" s="199"/>
      <c r="F65" s="199"/>
      <c r="G65" s="199"/>
      <c r="H65" s="199"/>
      <c r="I65" s="199"/>
      <c r="J65" s="199"/>
      <c r="K65" s="198"/>
    </row>
    <row r="66" spans="2:11" s="248" customFormat="1" ht="6.95" customHeight="1">
      <c r="B66" s="221"/>
      <c r="C66" s="222"/>
      <c r="D66" s="222"/>
      <c r="E66" s="222"/>
      <c r="F66" s="222"/>
      <c r="G66" s="222"/>
      <c r="H66" s="222"/>
      <c r="I66" s="222"/>
      <c r="J66" s="222"/>
      <c r="K66" s="223"/>
    </row>
    <row r="70" spans="2:12" s="248" customFormat="1" ht="6.95" customHeight="1">
      <c r="B70" s="224"/>
      <c r="C70" s="225"/>
      <c r="D70" s="225"/>
      <c r="E70" s="225"/>
      <c r="F70" s="225"/>
      <c r="G70" s="225"/>
      <c r="H70" s="225"/>
      <c r="I70" s="225"/>
      <c r="J70" s="225"/>
      <c r="K70" s="225"/>
      <c r="L70" s="85"/>
    </row>
    <row r="71" spans="2:12" s="248" customFormat="1" ht="36.95" customHeight="1">
      <c r="B71" s="85"/>
      <c r="C71" s="245" t="s">
        <v>122</v>
      </c>
      <c r="L71" s="85"/>
    </row>
    <row r="72" spans="2:12" s="248" customFormat="1" ht="6.95" customHeight="1">
      <c r="B72" s="85"/>
      <c r="L72" s="85"/>
    </row>
    <row r="73" spans="2:12" s="248" customFormat="1" ht="14.45" customHeight="1">
      <c r="B73" s="85"/>
      <c r="C73" s="247" t="s">
        <v>17</v>
      </c>
      <c r="L73" s="85"/>
    </row>
    <row r="74" spans="2:12" s="248" customFormat="1" ht="16.5" customHeight="1">
      <c r="B74" s="85"/>
      <c r="E74" s="386" t="str">
        <f>E7</f>
        <v>Gymnázium Tachov - výstavba tělocvičny</v>
      </c>
      <c r="F74" s="387"/>
      <c r="G74" s="387"/>
      <c r="H74" s="387"/>
      <c r="L74" s="85"/>
    </row>
    <row r="75" spans="2:12" s="248" customFormat="1" ht="14.45" customHeight="1">
      <c r="B75" s="85"/>
      <c r="C75" s="247" t="s">
        <v>107</v>
      </c>
      <c r="L75" s="85"/>
    </row>
    <row r="76" spans="2:12" s="248" customFormat="1" ht="17.25" customHeight="1">
      <c r="B76" s="85"/>
      <c r="E76" s="388" t="str">
        <f>E9</f>
        <v>01 - Opěrná stěna</v>
      </c>
      <c r="F76" s="389"/>
      <c r="G76" s="389"/>
      <c r="H76" s="389"/>
      <c r="L76" s="85"/>
    </row>
    <row r="77" spans="2:12" s="248" customFormat="1" ht="6.95" customHeight="1">
      <c r="B77" s="85"/>
      <c r="L77" s="85"/>
    </row>
    <row r="78" spans="2:12" s="248" customFormat="1" ht="18" customHeight="1">
      <c r="B78" s="85"/>
      <c r="C78" s="247" t="s">
        <v>21</v>
      </c>
      <c r="F78" s="249" t="str">
        <f>F12</f>
        <v>Pionýrská 1370, Tachov</v>
      </c>
      <c r="I78" s="247" t="s">
        <v>23</v>
      </c>
      <c r="J78" s="250">
        <f>IF(J12="","",J12)</f>
        <v>43640</v>
      </c>
      <c r="L78" s="85"/>
    </row>
    <row r="79" spans="2:12" s="248" customFormat="1" ht="6.95" customHeight="1">
      <c r="B79" s="85"/>
      <c r="L79" s="85"/>
    </row>
    <row r="80" spans="2:12" s="248" customFormat="1" ht="15">
      <c r="B80" s="85"/>
      <c r="C80" s="247" t="s">
        <v>24</v>
      </c>
      <c r="F80" s="249" t="str">
        <f>E15</f>
        <v>Gymnázium Tachov, Pionýrská 1370, 34701 tachov</v>
      </c>
      <c r="I80" s="247" t="s">
        <v>30</v>
      </c>
      <c r="J80" s="249" t="str">
        <f>E21</f>
        <v>Luboš Beneda, Čižická 279, 33209 Štěnovice</v>
      </c>
      <c r="L80" s="85"/>
    </row>
    <row r="81" spans="2:12" s="248" customFormat="1" ht="14.45" customHeight="1">
      <c r="B81" s="85"/>
      <c r="C81" s="247" t="s">
        <v>28</v>
      </c>
      <c r="F81" s="249" t="str">
        <f>IF(E18="","",E18)</f>
        <v>výběrové řízení</v>
      </c>
      <c r="L81" s="85"/>
    </row>
    <row r="82" spans="2:12" s="248" customFormat="1" ht="10.35" customHeight="1">
      <c r="B82" s="85"/>
      <c r="L82" s="85"/>
    </row>
    <row r="83" spans="2:20" s="258" customFormat="1" ht="29.25" customHeight="1">
      <c r="B83" s="251"/>
      <c r="C83" s="252" t="s">
        <v>123</v>
      </c>
      <c r="D83" s="253" t="s">
        <v>56</v>
      </c>
      <c r="E83" s="253" t="s">
        <v>52</v>
      </c>
      <c r="F83" s="253" t="s">
        <v>124</v>
      </c>
      <c r="G83" s="253" t="s">
        <v>125</v>
      </c>
      <c r="H83" s="253" t="s">
        <v>126</v>
      </c>
      <c r="I83" s="253" t="s">
        <v>127</v>
      </c>
      <c r="J83" s="253" t="s">
        <v>111</v>
      </c>
      <c r="K83" s="254" t="s">
        <v>128</v>
      </c>
      <c r="L83" s="251"/>
      <c r="M83" s="255" t="s">
        <v>129</v>
      </c>
      <c r="N83" s="256" t="s">
        <v>41</v>
      </c>
      <c r="O83" s="256" t="s">
        <v>130</v>
      </c>
      <c r="P83" s="256" t="s">
        <v>131</v>
      </c>
      <c r="Q83" s="256" t="s">
        <v>132</v>
      </c>
      <c r="R83" s="256" t="s">
        <v>133</v>
      </c>
      <c r="S83" s="256" t="s">
        <v>134</v>
      </c>
      <c r="T83" s="257" t="s">
        <v>135</v>
      </c>
    </row>
    <row r="84" spans="2:63" s="248" customFormat="1" ht="29.25" customHeight="1">
      <c r="B84" s="85"/>
      <c r="C84" s="259" t="s">
        <v>112</v>
      </c>
      <c r="J84" s="260">
        <f>BK84</f>
        <v>0</v>
      </c>
      <c r="L84" s="85"/>
      <c r="M84" s="261"/>
      <c r="N84" s="206"/>
      <c r="O84" s="206"/>
      <c r="P84" s="262">
        <f>P85</f>
        <v>6837.303414999999</v>
      </c>
      <c r="Q84" s="206"/>
      <c r="R84" s="262">
        <f>R85</f>
        <v>1888.11265014</v>
      </c>
      <c r="S84" s="206"/>
      <c r="T84" s="263">
        <f>T85</f>
        <v>0</v>
      </c>
      <c r="AT84" s="185" t="s">
        <v>70</v>
      </c>
      <c r="AU84" s="185" t="s">
        <v>113</v>
      </c>
      <c r="BK84" s="264">
        <f>BK85</f>
        <v>0</v>
      </c>
    </row>
    <row r="85" spans="2:63" s="266" customFormat="1" ht="37.35" customHeight="1">
      <c r="B85" s="265"/>
      <c r="D85" s="267" t="s">
        <v>70</v>
      </c>
      <c r="E85" s="268" t="s">
        <v>136</v>
      </c>
      <c r="F85" s="268" t="s">
        <v>137</v>
      </c>
      <c r="J85" s="269">
        <f>BK85</f>
        <v>0</v>
      </c>
      <c r="L85" s="265"/>
      <c r="M85" s="270"/>
      <c r="N85" s="271"/>
      <c r="O85" s="271"/>
      <c r="P85" s="272">
        <f>P86+P104+P125+P146+P153+P161+P165</f>
        <v>6837.303414999999</v>
      </c>
      <c r="Q85" s="271"/>
      <c r="R85" s="272">
        <f>R86+R104+R125+R146+R153+R161+R165</f>
        <v>1888.11265014</v>
      </c>
      <c r="S85" s="271"/>
      <c r="T85" s="273">
        <f>T86+T104+T125+T146+T153+T161+T165</f>
        <v>0</v>
      </c>
      <c r="AR85" s="267" t="s">
        <v>79</v>
      </c>
      <c r="AT85" s="274" t="s">
        <v>70</v>
      </c>
      <c r="AU85" s="274" t="s">
        <v>71</v>
      </c>
      <c r="AY85" s="267" t="s">
        <v>138</v>
      </c>
      <c r="BK85" s="275">
        <f>BK86+BK104+BK125+BK146+BK153+BK161+BK165</f>
        <v>0</v>
      </c>
    </row>
    <row r="86" spans="2:63" s="266" customFormat="1" ht="19.9" customHeight="1">
      <c r="B86" s="265"/>
      <c r="D86" s="267" t="s">
        <v>70</v>
      </c>
      <c r="E86" s="276" t="s">
        <v>79</v>
      </c>
      <c r="F86" s="276" t="s">
        <v>139</v>
      </c>
      <c r="J86" s="277">
        <f>BK86</f>
        <v>0</v>
      </c>
      <c r="L86" s="265"/>
      <c r="M86" s="270"/>
      <c r="N86" s="271"/>
      <c r="O86" s="271"/>
      <c r="P86" s="272">
        <f>SUM(P87:P103)</f>
        <v>45.07378099999999</v>
      </c>
      <c r="Q86" s="271"/>
      <c r="R86" s="272">
        <f>SUM(R87:R103)</f>
        <v>0</v>
      </c>
      <c r="S86" s="271"/>
      <c r="T86" s="273">
        <f>SUM(T87:T103)</f>
        <v>0</v>
      </c>
      <c r="AR86" s="267" t="s">
        <v>79</v>
      </c>
      <c r="AT86" s="274" t="s">
        <v>70</v>
      </c>
      <c r="AU86" s="274" t="s">
        <v>79</v>
      </c>
      <c r="AY86" s="267" t="s">
        <v>138</v>
      </c>
      <c r="BK86" s="275">
        <f>SUM(BK87:BK103)</f>
        <v>0</v>
      </c>
    </row>
    <row r="87" spans="2:65" s="248" customFormat="1" ht="38.25" customHeight="1">
      <c r="B87" s="85"/>
      <c r="C87" s="327" t="s">
        <v>79</v>
      </c>
      <c r="D87" s="327" t="s">
        <v>140</v>
      </c>
      <c r="E87" s="328" t="s">
        <v>141</v>
      </c>
      <c r="F87" s="329" t="s">
        <v>142</v>
      </c>
      <c r="G87" s="330" t="s">
        <v>143</v>
      </c>
      <c r="H87" s="304">
        <v>13.204</v>
      </c>
      <c r="I87" s="90">
        <v>0</v>
      </c>
      <c r="J87" s="90">
        <f>ROUND(I87*H87,2)</f>
        <v>0</v>
      </c>
      <c r="K87" s="88" t="s">
        <v>5267</v>
      </c>
      <c r="L87" s="85"/>
      <c r="M87" s="278" t="s">
        <v>5</v>
      </c>
      <c r="N87" s="279" t="s">
        <v>42</v>
      </c>
      <c r="O87" s="280">
        <v>0.097</v>
      </c>
      <c r="P87" s="280">
        <f>O87*H87</f>
        <v>1.280788</v>
      </c>
      <c r="Q87" s="280">
        <v>0</v>
      </c>
      <c r="R87" s="280">
        <f>Q87*H87</f>
        <v>0</v>
      </c>
      <c r="S87" s="280">
        <v>0</v>
      </c>
      <c r="T87" s="281">
        <f>S87*H87</f>
        <v>0</v>
      </c>
      <c r="AR87" s="185" t="s">
        <v>145</v>
      </c>
      <c r="AT87" s="185" t="s">
        <v>140</v>
      </c>
      <c r="AU87" s="185" t="s">
        <v>81</v>
      </c>
      <c r="AY87" s="185" t="s">
        <v>138</v>
      </c>
      <c r="BE87" s="282">
        <f>IF(N87="základní",J87,0)</f>
        <v>0</v>
      </c>
      <c r="BF87" s="282">
        <f>IF(N87="snížená",J87,0)</f>
        <v>0</v>
      </c>
      <c r="BG87" s="282">
        <f>IF(N87="zákl. přenesená",J87,0)</f>
        <v>0</v>
      </c>
      <c r="BH87" s="282">
        <f>IF(N87="sníž. přenesená",J87,0)</f>
        <v>0</v>
      </c>
      <c r="BI87" s="282">
        <f>IF(N87="nulová",J87,0)</f>
        <v>0</v>
      </c>
      <c r="BJ87" s="185" t="s">
        <v>79</v>
      </c>
      <c r="BK87" s="282">
        <f>ROUND(I87*H87,2)</f>
        <v>0</v>
      </c>
      <c r="BL87" s="185" t="s">
        <v>145</v>
      </c>
      <c r="BM87" s="185" t="s">
        <v>146</v>
      </c>
    </row>
    <row r="88" spans="2:51" s="284" customFormat="1" ht="13.5">
      <c r="B88" s="283"/>
      <c r="C88" s="331"/>
      <c r="D88" s="332" t="s">
        <v>147</v>
      </c>
      <c r="E88" s="336" t="s">
        <v>5</v>
      </c>
      <c r="F88" s="333" t="s">
        <v>148</v>
      </c>
      <c r="G88" s="331"/>
      <c r="H88" s="305">
        <v>13.204</v>
      </c>
      <c r="L88" s="283"/>
      <c r="M88" s="288"/>
      <c r="N88" s="289"/>
      <c r="O88" s="289"/>
      <c r="P88" s="289"/>
      <c r="Q88" s="289"/>
      <c r="R88" s="289"/>
      <c r="S88" s="289"/>
      <c r="T88" s="290"/>
      <c r="AT88" s="286" t="s">
        <v>147</v>
      </c>
      <c r="AU88" s="286" t="s">
        <v>81</v>
      </c>
      <c r="AV88" s="284" t="s">
        <v>81</v>
      </c>
      <c r="AW88" s="284" t="s">
        <v>34</v>
      </c>
      <c r="AX88" s="284" t="s">
        <v>71</v>
      </c>
      <c r="AY88" s="286" t="s">
        <v>138</v>
      </c>
    </row>
    <row r="89" spans="2:65" s="248" customFormat="1" ht="38.25" customHeight="1">
      <c r="B89" s="85"/>
      <c r="C89" s="327" t="s">
        <v>81</v>
      </c>
      <c r="D89" s="327" t="s">
        <v>140</v>
      </c>
      <c r="E89" s="328" t="s">
        <v>149</v>
      </c>
      <c r="F89" s="329" t="s">
        <v>150</v>
      </c>
      <c r="G89" s="330" t="s">
        <v>143</v>
      </c>
      <c r="H89" s="304">
        <v>44.013</v>
      </c>
      <c r="I89" s="90">
        <v>0</v>
      </c>
      <c r="J89" s="90">
        <f>ROUND(I89*H89,2)</f>
        <v>0</v>
      </c>
      <c r="K89" s="88" t="s">
        <v>5267</v>
      </c>
      <c r="L89" s="85"/>
      <c r="M89" s="278" t="s">
        <v>5</v>
      </c>
      <c r="N89" s="279" t="s">
        <v>42</v>
      </c>
      <c r="O89" s="280">
        <v>0.825</v>
      </c>
      <c r="P89" s="280">
        <f>O89*H89</f>
        <v>36.310725</v>
      </c>
      <c r="Q89" s="280">
        <v>0</v>
      </c>
      <c r="R89" s="280">
        <f>Q89*H89</f>
        <v>0</v>
      </c>
      <c r="S89" s="280">
        <v>0</v>
      </c>
      <c r="T89" s="281">
        <f>S89*H89</f>
        <v>0</v>
      </c>
      <c r="AR89" s="185" t="s">
        <v>145</v>
      </c>
      <c r="AT89" s="185" t="s">
        <v>140</v>
      </c>
      <c r="AU89" s="185" t="s">
        <v>81</v>
      </c>
      <c r="AY89" s="185" t="s">
        <v>138</v>
      </c>
      <c r="BE89" s="282">
        <f>IF(N89="základní",J89,0)</f>
        <v>0</v>
      </c>
      <c r="BF89" s="282">
        <f>IF(N89="snížená",J89,0)</f>
        <v>0</v>
      </c>
      <c r="BG89" s="282">
        <f>IF(N89="zákl. přenesená",J89,0)</f>
        <v>0</v>
      </c>
      <c r="BH89" s="282">
        <f>IF(N89="sníž. přenesená",J89,0)</f>
        <v>0</v>
      </c>
      <c r="BI89" s="282">
        <f>IF(N89="nulová",J89,0)</f>
        <v>0</v>
      </c>
      <c r="BJ89" s="185" t="s">
        <v>79</v>
      </c>
      <c r="BK89" s="282">
        <f>ROUND(I89*H89,2)</f>
        <v>0</v>
      </c>
      <c r="BL89" s="185" t="s">
        <v>145</v>
      </c>
      <c r="BM89" s="185" t="s">
        <v>151</v>
      </c>
    </row>
    <row r="90" spans="2:51" s="284" customFormat="1" ht="13.5">
      <c r="B90" s="283"/>
      <c r="C90" s="331"/>
      <c r="D90" s="332" t="s">
        <v>147</v>
      </c>
      <c r="E90" s="336" t="s">
        <v>5</v>
      </c>
      <c r="F90" s="333" t="s">
        <v>152</v>
      </c>
      <c r="G90" s="331"/>
      <c r="H90" s="305">
        <v>44.013</v>
      </c>
      <c r="L90" s="283"/>
      <c r="M90" s="288"/>
      <c r="N90" s="289"/>
      <c r="O90" s="289"/>
      <c r="P90" s="289"/>
      <c r="Q90" s="289"/>
      <c r="R90" s="289"/>
      <c r="S90" s="289"/>
      <c r="T90" s="290"/>
      <c r="AT90" s="286" t="s">
        <v>147</v>
      </c>
      <c r="AU90" s="286" t="s">
        <v>81</v>
      </c>
      <c r="AV90" s="284" t="s">
        <v>81</v>
      </c>
      <c r="AW90" s="284" t="s">
        <v>34</v>
      </c>
      <c r="AX90" s="284" t="s">
        <v>71</v>
      </c>
      <c r="AY90" s="286" t="s">
        <v>138</v>
      </c>
    </row>
    <row r="91" spans="2:65" s="248" customFormat="1" ht="38.25" customHeight="1">
      <c r="B91" s="85"/>
      <c r="C91" s="327" t="s">
        <v>153</v>
      </c>
      <c r="D91" s="327" t="s">
        <v>140</v>
      </c>
      <c r="E91" s="328" t="s">
        <v>154</v>
      </c>
      <c r="F91" s="329" t="s">
        <v>155</v>
      </c>
      <c r="G91" s="330" t="s">
        <v>143</v>
      </c>
      <c r="H91" s="304">
        <v>22.007</v>
      </c>
      <c r="I91" s="90">
        <v>0</v>
      </c>
      <c r="J91" s="90">
        <f>ROUND(I91*H91,2)</f>
        <v>0</v>
      </c>
      <c r="K91" s="88" t="s">
        <v>5267</v>
      </c>
      <c r="L91" s="85"/>
      <c r="M91" s="278" t="s">
        <v>5</v>
      </c>
      <c r="N91" s="279" t="s">
        <v>42</v>
      </c>
      <c r="O91" s="280">
        <v>0.1</v>
      </c>
      <c r="P91" s="280">
        <f>O91*H91</f>
        <v>2.2007000000000003</v>
      </c>
      <c r="Q91" s="280">
        <v>0</v>
      </c>
      <c r="R91" s="280">
        <f>Q91*H91</f>
        <v>0</v>
      </c>
      <c r="S91" s="280">
        <v>0</v>
      </c>
      <c r="T91" s="281">
        <f>S91*H91</f>
        <v>0</v>
      </c>
      <c r="AR91" s="185" t="s">
        <v>145</v>
      </c>
      <c r="AT91" s="185" t="s">
        <v>140</v>
      </c>
      <c r="AU91" s="185" t="s">
        <v>81</v>
      </c>
      <c r="AY91" s="185" t="s">
        <v>138</v>
      </c>
      <c r="BE91" s="282">
        <f>IF(N91="základní",J91,0)</f>
        <v>0</v>
      </c>
      <c r="BF91" s="282">
        <f>IF(N91="snížená",J91,0)</f>
        <v>0</v>
      </c>
      <c r="BG91" s="282">
        <f>IF(N91="zákl. přenesená",J91,0)</f>
        <v>0</v>
      </c>
      <c r="BH91" s="282">
        <f>IF(N91="sníž. přenesená",J91,0)</f>
        <v>0</v>
      </c>
      <c r="BI91" s="282">
        <f>IF(N91="nulová",J91,0)</f>
        <v>0</v>
      </c>
      <c r="BJ91" s="185" t="s">
        <v>79</v>
      </c>
      <c r="BK91" s="282">
        <f>ROUND(I91*H91,2)</f>
        <v>0</v>
      </c>
      <c r="BL91" s="185" t="s">
        <v>145</v>
      </c>
      <c r="BM91" s="185" t="s">
        <v>156</v>
      </c>
    </row>
    <row r="92" spans="2:51" s="284" customFormat="1" ht="13.5">
      <c r="B92" s="283"/>
      <c r="C92" s="331"/>
      <c r="D92" s="332" t="s">
        <v>147</v>
      </c>
      <c r="E92" s="331"/>
      <c r="F92" s="333" t="s">
        <v>157</v>
      </c>
      <c r="G92" s="331"/>
      <c r="H92" s="305">
        <v>22.007</v>
      </c>
      <c r="L92" s="283"/>
      <c r="M92" s="288"/>
      <c r="N92" s="289"/>
      <c r="O92" s="289"/>
      <c r="P92" s="289"/>
      <c r="Q92" s="289"/>
      <c r="R92" s="289"/>
      <c r="S92" s="289"/>
      <c r="T92" s="290"/>
      <c r="AT92" s="286" t="s">
        <v>147</v>
      </c>
      <c r="AU92" s="286" t="s">
        <v>81</v>
      </c>
      <c r="AV92" s="284" t="s">
        <v>81</v>
      </c>
      <c r="AW92" s="284" t="s">
        <v>6</v>
      </c>
      <c r="AX92" s="284" t="s">
        <v>79</v>
      </c>
      <c r="AY92" s="286" t="s">
        <v>138</v>
      </c>
    </row>
    <row r="93" spans="2:65" s="248" customFormat="1" ht="38.25" customHeight="1">
      <c r="B93" s="85"/>
      <c r="C93" s="327" t="s">
        <v>145</v>
      </c>
      <c r="D93" s="327" t="s">
        <v>140</v>
      </c>
      <c r="E93" s="328" t="s">
        <v>158</v>
      </c>
      <c r="F93" s="329" t="s">
        <v>159</v>
      </c>
      <c r="G93" s="330" t="s">
        <v>143</v>
      </c>
      <c r="H93" s="304">
        <v>13.204</v>
      </c>
      <c r="I93" s="90">
        <v>0</v>
      </c>
      <c r="J93" s="90">
        <f>ROUND(I93*H93,2)</f>
        <v>0</v>
      </c>
      <c r="K93" s="88" t="s">
        <v>5267</v>
      </c>
      <c r="L93" s="85"/>
      <c r="M93" s="278" t="s">
        <v>5</v>
      </c>
      <c r="N93" s="279" t="s">
        <v>42</v>
      </c>
      <c r="O93" s="280">
        <v>0.071</v>
      </c>
      <c r="P93" s="280">
        <f>O93*H93</f>
        <v>0.937484</v>
      </c>
      <c r="Q93" s="280">
        <v>0</v>
      </c>
      <c r="R93" s="280">
        <f>Q93*H93</f>
        <v>0</v>
      </c>
      <c r="S93" s="280">
        <v>0</v>
      </c>
      <c r="T93" s="281">
        <f>S93*H93</f>
        <v>0</v>
      </c>
      <c r="AR93" s="185" t="s">
        <v>145</v>
      </c>
      <c r="AT93" s="185" t="s">
        <v>140</v>
      </c>
      <c r="AU93" s="185" t="s">
        <v>81</v>
      </c>
      <c r="AY93" s="185" t="s">
        <v>138</v>
      </c>
      <c r="BE93" s="282">
        <f>IF(N93="základní",J93,0)</f>
        <v>0</v>
      </c>
      <c r="BF93" s="282">
        <f>IF(N93="snížená",J93,0)</f>
        <v>0</v>
      </c>
      <c r="BG93" s="282">
        <f>IF(N93="zákl. přenesená",J93,0)</f>
        <v>0</v>
      </c>
      <c r="BH93" s="282">
        <f>IF(N93="sníž. přenesená",J93,0)</f>
        <v>0</v>
      </c>
      <c r="BI93" s="282">
        <f>IF(N93="nulová",J93,0)</f>
        <v>0</v>
      </c>
      <c r="BJ93" s="185" t="s">
        <v>79</v>
      </c>
      <c r="BK93" s="282">
        <f>ROUND(I93*H93,2)</f>
        <v>0</v>
      </c>
      <c r="BL93" s="185" t="s">
        <v>145</v>
      </c>
      <c r="BM93" s="185" t="s">
        <v>160</v>
      </c>
    </row>
    <row r="94" spans="2:51" s="292" customFormat="1" ht="13.5">
      <c r="B94" s="291"/>
      <c r="C94" s="334"/>
      <c r="D94" s="332" t="s">
        <v>147</v>
      </c>
      <c r="E94" s="306" t="s">
        <v>5</v>
      </c>
      <c r="F94" s="335" t="s">
        <v>161</v>
      </c>
      <c r="G94" s="334"/>
      <c r="H94" s="306" t="s">
        <v>5</v>
      </c>
      <c r="L94" s="291"/>
      <c r="M94" s="295"/>
      <c r="N94" s="296"/>
      <c r="O94" s="296"/>
      <c r="P94" s="296"/>
      <c r="Q94" s="296"/>
      <c r="R94" s="296"/>
      <c r="S94" s="296"/>
      <c r="T94" s="297"/>
      <c r="AT94" s="293" t="s">
        <v>147</v>
      </c>
      <c r="AU94" s="293" t="s">
        <v>81</v>
      </c>
      <c r="AV94" s="292" t="s">
        <v>79</v>
      </c>
      <c r="AW94" s="292" t="s">
        <v>34</v>
      </c>
      <c r="AX94" s="292" t="s">
        <v>71</v>
      </c>
      <c r="AY94" s="293" t="s">
        <v>138</v>
      </c>
    </row>
    <row r="95" spans="2:51" s="284" customFormat="1" ht="13.5">
      <c r="B95" s="283"/>
      <c r="C95" s="331"/>
      <c r="D95" s="332" t="s">
        <v>147</v>
      </c>
      <c r="E95" s="336" t="s">
        <v>5</v>
      </c>
      <c r="F95" s="333" t="s">
        <v>162</v>
      </c>
      <c r="G95" s="331"/>
      <c r="H95" s="305">
        <v>13.204</v>
      </c>
      <c r="L95" s="283"/>
      <c r="M95" s="288"/>
      <c r="N95" s="289"/>
      <c r="O95" s="289"/>
      <c r="P95" s="289"/>
      <c r="Q95" s="289"/>
      <c r="R95" s="289"/>
      <c r="S95" s="289"/>
      <c r="T95" s="290"/>
      <c r="AT95" s="286" t="s">
        <v>147</v>
      </c>
      <c r="AU95" s="286" t="s">
        <v>81</v>
      </c>
      <c r="AV95" s="284" t="s">
        <v>81</v>
      </c>
      <c r="AW95" s="284" t="s">
        <v>34</v>
      </c>
      <c r="AX95" s="284" t="s">
        <v>71</v>
      </c>
      <c r="AY95" s="286" t="s">
        <v>138</v>
      </c>
    </row>
    <row r="96" spans="2:65" s="248" customFormat="1" ht="38.25" customHeight="1">
      <c r="B96" s="85"/>
      <c r="C96" s="327" t="s">
        <v>163</v>
      </c>
      <c r="D96" s="327" t="s">
        <v>140</v>
      </c>
      <c r="E96" s="328" t="s">
        <v>164</v>
      </c>
      <c r="F96" s="329" t="s">
        <v>165</v>
      </c>
      <c r="G96" s="330" t="s">
        <v>143</v>
      </c>
      <c r="H96" s="304">
        <v>44.013</v>
      </c>
      <c r="I96" s="90">
        <v>0</v>
      </c>
      <c r="J96" s="90">
        <f>ROUND(I96*H96,2)</f>
        <v>0</v>
      </c>
      <c r="K96" s="88" t="s">
        <v>5267</v>
      </c>
      <c r="L96" s="85"/>
      <c r="M96" s="278" t="s">
        <v>5</v>
      </c>
      <c r="N96" s="279" t="s">
        <v>42</v>
      </c>
      <c r="O96" s="280">
        <v>0.083</v>
      </c>
      <c r="P96" s="280">
        <f>O96*H96</f>
        <v>3.653079</v>
      </c>
      <c r="Q96" s="280">
        <v>0</v>
      </c>
      <c r="R96" s="280">
        <f>Q96*H96</f>
        <v>0</v>
      </c>
      <c r="S96" s="280">
        <v>0</v>
      </c>
      <c r="T96" s="281">
        <f>S96*H96</f>
        <v>0</v>
      </c>
      <c r="AR96" s="185" t="s">
        <v>145</v>
      </c>
      <c r="AT96" s="185" t="s">
        <v>140</v>
      </c>
      <c r="AU96" s="185" t="s">
        <v>81</v>
      </c>
      <c r="AY96" s="185" t="s">
        <v>138</v>
      </c>
      <c r="BE96" s="282">
        <f>IF(N96="základní",J96,0)</f>
        <v>0</v>
      </c>
      <c r="BF96" s="282">
        <f>IF(N96="snížená",J96,0)</f>
        <v>0</v>
      </c>
      <c r="BG96" s="282">
        <f>IF(N96="zákl. přenesená",J96,0)</f>
        <v>0</v>
      </c>
      <c r="BH96" s="282">
        <f>IF(N96="sníž. přenesená",J96,0)</f>
        <v>0</v>
      </c>
      <c r="BI96" s="282">
        <f>IF(N96="nulová",J96,0)</f>
        <v>0</v>
      </c>
      <c r="BJ96" s="185" t="s">
        <v>79</v>
      </c>
      <c r="BK96" s="282">
        <f>ROUND(I96*H96,2)</f>
        <v>0</v>
      </c>
      <c r="BL96" s="185" t="s">
        <v>145</v>
      </c>
      <c r="BM96" s="185" t="s">
        <v>166</v>
      </c>
    </row>
    <row r="97" spans="2:51" s="292" customFormat="1" ht="13.5">
      <c r="B97" s="291"/>
      <c r="C97" s="334"/>
      <c r="D97" s="332" t="s">
        <v>147</v>
      </c>
      <c r="E97" s="306" t="s">
        <v>5</v>
      </c>
      <c r="F97" s="335" t="s">
        <v>167</v>
      </c>
      <c r="G97" s="334"/>
      <c r="H97" s="306" t="s">
        <v>5</v>
      </c>
      <c r="L97" s="291"/>
      <c r="M97" s="295"/>
      <c r="N97" s="296"/>
      <c r="O97" s="296"/>
      <c r="P97" s="296"/>
      <c r="Q97" s="296"/>
      <c r="R97" s="296"/>
      <c r="S97" s="296"/>
      <c r="T97" s="297"/>
      <c r="AT97" s="293" t="s">
        <v>147</v>
      </c>
      <c r="AU97" s="293" t="s">
        <v>81</v>
      </c>
      <c r="AV97" s="292" t="s">
        <v>79</v>
      </c>
      <c r="AW97" s="292" t="s">
        <v>34</v>
      </c>
      <c r="AX97" s="292" t="s">
        <v>71</v>
      </c>
      <c r="AY97" s="293" t="s">
        <v>138</v>
      </c>
    </row>
    <row r="98" spans="2:51" s="284" customFormat="1" ht="13.5">
      <c r="B98" s="283"/>
      <c r="C98" s="331"/>
      <c r="D98" s="332" t="s">
        <v>147</v>
      </c>
      <c r="E98" s="336" t="s">
        <v>5</v>
      </c>
      <c r="F98" s="333" t="s">
        <v>168</v>
      </c>
      <c r="G98" s="331"/>
      <c r="H98" s="305">
        <v>44.013</v>
      </c>
      <c r="L98" s="283"/>
      <c r="M98" s="288"/>
      <c r="N98" s="289"/>
      <c r="O98" s="289"/>
      <c r="P98" s="289"/>
      <c r="Q98" s="289"/>
      <c r="R98" s="289"/>
      <c r="S98" s="289"/>
      <c r="T98" s="290"/>
      <c r="AT98" s="286" t="s">
        <v>147</v>
      </c>
      <c r="AU98" s="286" t="s">
        <v>81</v>
      </c>
      <c r="AV98" s="284" t="s">
        <v>81</v>
      </c>
      <c r="AW98" s="284" t="s">
        <v>34</v>
      </c>
      <c r="AX98" s="284" t="s">
        <v>71</v>
      </c>
      <c r="AY98" s="286" t="s">
        <v>138</v>
      </c>
    </row>
    <row r="99" spans="2:65" s="248" customFormat="1" ht="51" customHeight="1">
      <c r="B99" s="85"/>
      <c r="C99" s="327" t="s">
        <v>169</v>
      </c>
      <c r="D99" s="327" t="s">
        <v>140</v>
      </c>
      <c r="E99" s="328" t="s">
        <v>170</v>
      </c>
      <c r="F99" s="329" t="s">
        <v>171</v>
      </c>
      <c r="G99" s="330" t="s">
        <v>143</v>
      </c>
      <c r="H99" s="304">
        <v>44.013</v>
      </c>
      <c r="I99" s="90">
        <v>0</v>
      </c>
      <c r="J99" s="90">
        <f>ROUND(I99*H99,2)</f>
        <v>0</v>
      </c>
      <c r="K99" s="88" t="s">
        <v>5267</v>
      </c>
      <c r="L99" s="85"/>
      <c r="M99" s="278" t="s">
        <v>5</v>
      </c>
      <c r="N99" s="279" t="s">
        <v>42</v>
      </c>
      <c r="O99" s="280">
        <v>0.004</v>
      </c>
      <c r="P99" s="280">
        <f>O99*H99</f>
        <v>0.176052</v>
      </c>
      <c r="Q99" s="280">
        <v>0</v>
      </c>
      <c r="R99" s="280">
        <f>Q99*H99</f>
        <v>0</v>
      </c>
      <c r="S99" s="280">
        <v>0</v>
      </c>
      <c r="T99" s="281">
        <f>S99*H99</f>
        <v>0</v>
      </c>
      <c r="AR99" s="185" t="s">
        <v>145</v>
      </c>
      <c r="AT99" s="185" t="s">
        <v>140</v>
      </c>
      <c r="AU99" s="185" t="s">
        <v>81</v>
      </c>
      <c r="AY99" s="185" t="s">
        <v>138</v>
      </c>
      <c r="BE99" s="282">
        <f>IF(N99="základní",J99,0)</f>
        <v>0</v>
      </c>
      <c r="BF99" s="282">
        <f>IF(N99="snížená",J99,0)</f>
        <v>0</v>
      </c>
      <c r="BG99" s="282">
        <f>IF(N99="zákl. přenesená",J99,0)</f>
        <v>0</v>
      </c>
      <c r="BH99" s="282">
        <f>IF(N99="sníž. přenesená",J99,0)</f>
        <v>0</v>
      </c>
      <c r="BI99" s="282">
        <f>IF(N99="nulová",J99,0)</f>
        <v>0</v>
      </c>
      <c r="BJ99" s="185" t="s">
        <v>79</v>
      </c>
      <c r="BK99" s="282">
        <f>ROUND(I99*H99,2)</f>
        <v>0</v>
      </c>
      <c r="BL99" s="185" t="s">
        <v>145</v>
      </c>
      <c r="BM99" s="185" t="s">
        <v>172</v>
      </c>
    </row>
    <row r="100" spans="2:65" s="248" customFormat="1" ht="16.5" customHeight="1">
      <c r="B100" s="85"/>
      <c r="C100" s="327" t="s">
        <v>173</v>
      </c>
      <c r="D100" s="327" t="s">
        <v>140</v>
      </c>
      <c r="E100" s="328" t="s">
        <v>174</v>
      </c>
      <c r="F100" s="329" t="s">
        <v>175</v>
      </c>
      <c r="G100" s="330" t="s">
        <v>143</v>
      </c>
      <c r="H100" s="304">
        <v>57.217</v>
      </c>
      <c r="I100" s="90">
        <v>0</v>
      </c>
      <c r="J100" s="90">
        <f>ROUND(I100*H100,2)</f>
        <v>0</v>
      </c>
      <c r="K100" s="88" t="s">
        <v>5267</v>
      </c>
      <c r="L100" s="85"/>
      <c r="M100" s="278" t="s">
        <v>5</v>
      </c>
      <c r="N100" s="279" t="s">
        <v>42</v>
      </c>
      <c r="O100" s="280">
        <v>0.009</v>
      </c>
      <c r="P100" s="280">
        <f>O100*H100</f>
        <v>0.514953</v>
      </c>
      <c r="Q100" s="280">
        <v>0</v>
      </c>
      <c r="R100" s="280">
        <f>Q100*H100</f>
        <v>0</v>
      </c>
      <c r="S100" s="280">
        <v>0</v>
      </c>
      <c r="T100" s="281">
        <f>S100*H100</f>
        <v>0</v>
      </c>
      <c r="AR100" s="185" t="s">
        <v>145</v>
      </c>
      <c r="AT100" s="185" t="s">
        <v>140</v>
      </c>
      <c r="AU100" s="185" t="s">
        <v>81</v>
      </c>
      <c r="AY100" s="185" t="s">
        <v>138</v>
      </c>
      <c r="BE100" s="282">
        <f>IF(N100="základní",J100,0)</f>
        <v>0</v>
      </c>
      <c r="BF100" s="282">
        <f>IF(N100="snížená",J100,0)</f>
        <v>0</v>
      </c>
      <c r="BG100" s="282">
        <f>IF(N100="zákl. přenesená",J100,0)</f>
        <v>0</v>
      </c>
      <c r="BH100" s="282">
        <f>IF(N100="sníž. přenesená",J100,0)</f>
        <v>0</v>
      </c>
      <c r="BI100" s="282">
        <f>IF(N100="nulová",J100,0)</f>
        <v>0</v>
      </c>
      <c r="BJ100" s="185" t="s">
        <v>79</v>
      </c>
      <c r="BK100" s="282">
        <f>ROUND(I100*H100,2)</f>
        <v>0</v>
      </c>
      <c r="BL100" s="185" t="s">
        <v>145</v>
      </c>
      <c r="BM100" s="185" t="s">
        <v>176</v>
      </c>
    </row>
    <row r="101" spans="2:51" s="284" customFormat="1" ht="13.5">
      <c r="B101" s="283"/>
      <c r="C101" s="331"/>
      <c r="D101" s="332" t="s">
        <v>147</v>
      </c>
      <c r="E101" s="336" t="s">
        <v>5</v>
      </c>
      <c r="F101" s="333" t="s">
        <v>177</v>
      </c>
      <c r="G101" s="331"/>
      <c r="H101" s="305">
        <v>57.217</v>
      </c>
      <c r="L101" s="283"/>
      <c r="M101" s="288"/>
      <c r="N101" s="289"/>
      <c r="O101" s="289"/>
      <c r="P101" s="289"/>
      <c r="Q101" s="289"/>
      <c r="R101" s="289"/>
      <c r="S101" s="289"/>
      <c r="T101" s="290"/>
      <c r="AT101" s="286" t="s">
        <v>147</v>
      </c>
      <c r="AU101" s="286" t="s">
        <v>81</v>
      </c>
      <c r="AV101" s="284" t="s">
        <v>81</v>
      </c>
      <c r="AW101" s="284" t="s">
        <v>34</v>
      </c>
      <c r="AX101" s="284" t="s">
        <v>71</v>
      </c>
      <c r="AY101" s="286" t="s">
        <v>138</v>
      </c>
    </row>
    <row r="102" spans="2:65" s="248" customFormat="1" ht="25.5" customHeight="1">
      <c r="B102" s="85"/>
      <c r="C102" s="327" t="s">
        <v>178</v>
      </c>
      <c r="D102" s="327" t="s">
        <v>140</v>
      </c>
      <c r="E102" s="328" t="s">
        <v>179</v>
      </c>
      <c r="F102" s="329" t="s">
        <v>180</v>
      </c>
      <c r="G102" s="330" t="s">
        <v>181</v>
      </c>
      <c r="H102" s="304">
        <v>79.223</v>
      </c>
      <c r="I102" s="90">
        <v>0</v>
      </c>
      <c r="J102" s="90">
        <f>ROUND(I102*H102,2)</f>
        <v>0</v>
      </c>
      <c r="K102" s="88" t="s">
        <v>5267</v>
      </c>
      <c r="L102" s="85"/>
      <c r="M102" s="278" t="s">
        <v>5</v>
      </c>
      <c r="N102" s="279" t="s">
        <v>42</v>
      </c>
      <c r="O102" s="280">
        <v>0</v>
      </c>
      <c r="P102" s="280">
        <f>O102*H102</f>
        <v>0</v>
      </c>
      <c r="Q102" s="280">
        <v>0</v>
      </c>
      <c r="R102" s="280">
        <f>Q102*H102</f>
        <v>0</v>
      </c>
      <c r="S102" s="280">
        <v>0</v>
      </c>
      <c r="T102" s="281">
        <f>S102*H102</f>
        <v>0</v>
      </c>
      <c r="AR102" s="185" t="s">
        <v>145</v>
      </c>
      <c r="AT102" s="185" t="s">
        <v>140</v>
      </c>
      <c r="AU102" s="185" t="s">
        <v>81</v>
      </c>
      <c r="AY102" s="185" t="s">
        <v>138</v>
      </c>
      <c r="BE102" s="282">
        <f>IF(N102="základní",J102,0)</f>
        <v>0</v>
      </c>
      <c r="BF102" s="282">
        <f>IF(N102="snížená",J102,0)</f>
        <v>0</v>
      </c>
      <c r="BG102" s="282">
        <f>IF(N102="zákl. přenesená",J102,0)</f>
        <v>0</v>
      </c>
      <c r="BH102" s="282">
        <f>IF(N102="sníž. přenesená",J102,0)</f>
        <v>0</v>
      </c>
      <c r="BI102" s="282">
        <f>IF(N102="nulová",J102,0)</f>
        <v>0</v>
      </c>
      <c r="BJ102" s="185" t="s">
        <v>79</v>
      </c>
      <c r="BK102" s="282">
        <f>ROUND(I102*H102,2)</f>
        <v>0</v>
      </c>
      <c r="BL102" s="185" t="s">
        <v>145</v>
      </c>
      <c r="BM102" s="185" t="s">
        <v>182</v>
      </c>
    </row>
    <row r="103" spans="2:51" s="284" customFormat="1" ht="13.5">
      <c r="B103" s="283"/>
      <c r="C103" s="331"/>
      <c r="D103" s="332" t="s">
        <v>147</v>
      </c>
      <c r="E103" s="331"/>
      <c r="F103" s="333" t="s">
        <v>183</v>
      </c>
      <c r="G103" s="331"/>
      <c r="H103" s="305">
        <v>79.223</v>
      </c>
      <c r="L103" s="283"/>
      <c r="M103" s="288"/>
      <c r="N103" s="289"/>
      <c r="O103" s="289"/>
      <c r="P103" s="289"/>
      <c r="Q103" s="289"/>
      <c r="R103" s="289"/>
      <c r="S103" s="289"/>
      <c r="T103" s="290"/>
      <c r="AT103" s="286" t="s">
        <v>147</v>
      </c>
      <c r="AU103" s="286" t="s">
        <v>81</v>
      </c>
      <c r="AV103" s="284" t="s">
        <v>81</v>
      </c>
      <c r="AW103" s="284" t="s">
        <v>6</v>
      </c>
      <c r="AX103" s="284" t="s">
        <v>79</v>
      </c>
      <c r="AY103" s="286" t="s">
        <v>138</v>
      </c>
    </row>
    <row r="104" spans="2:63" s="266" customFormat="1" ht="29.85" customHeight="1">
      <c r="B104" s="265"/>
      <c r="C104" s="307"/>
      <c r="D104" s="341" t="s">
        <v>70</v>
      </c>
      <c r="E104" s="342" t="s">
        <v>184</v>
      </c>
      <c r="F104" s="342" t="s">
        <v>185</v>
      </c>
      <c r="G104" s="307"/>
      <c r="H104" s="307"/>
      <c r="J104" s="277">
        <f>BK104</f>
        <v>0</v>
      </c>
      <c r="L104" s="265"/>
      <c r="M104" s="270"/>
      <c r="N104" s="271"/>
      <c r="O104" s="271"/>
      <c r="P104" s="272">
        <f>SUM(P105:P124)</f>
        <v>657.09</v>
      </c>
      <c r="Q104" s="271"/>
      <c r="R104" s="272">
        <f>SUM(R105:R124)</f>
        <v>0</v>
      </c>
      <c r="S104" s="271"/>
      <c r="T104" s="273">
        <f>SUM(T105:T124)</f>
        <v>0</v>
      </c>
      <c r="AR104" s="267" t="s">
        <v>79</v>
      </c>
      <c r="AT104" s="274" t="s">
        <v>70</v>
      </c>
      <c r="AU104" s="274" t="s">
        <v>79</v>
      </c>
      <c r="AY104" s="267" t="s">
        <v>138</v>
      </c>
      <c r="BK104" s="275">
        <f>SUM(BK105:BK124)</f>
        <v>0</v>
      </c>
    </row>
    <row r="105" spans="2:65" s="248" customFormat="1" ht="38.25" customHeight="1">
      <c r="B105" s="85"/>
      <c r="C105" s="327" t="s">
        <v>186</v>
      </c>
      <c r="D105" s="327" t="s">
        <v>140</v>
      </c>
      <c r="E105" s="328" t="s">
        <v>141</v>
      </c>
      <c r="F105" s="329" t="s">
        <v>142</v>
      </c>
      <c r="G105" s="330" t="s">
        <v>143</v>
      </c>
      <c r="H105" s="304">
        <v>189</v>
      </c>
      <c r="I105" s="90">
        <v>0</v>
      </c>
      <c r="J105" s="90">
        <f>ROUND(I105*H105,2)</f>
        <v>0</v>
      </c>
      <c r="K105" s="88" t="s">
        <v>5267</v>
      </c>
      <c r="L105" s="85"/>
      <c r="M105" s="278" t="s">
        <v>5</v>
      </c>
      <c r="N105" s="279" t="s">
        <v>42</v>
      </c>
      <c r="O105" s="280">
        <v>0.097</v>
      </c>
      <c r="P105" s="280">
        <f>O105*H105</f>
        <v>18.333000000000002</v>
      </c>
      <c r="Q105" s="280">
        <v>0</v>
      </c>
      <c r="R105" s="280">
        <f>Q105*H105</f>
        <v>0</v>
      </c>
      <c r="S105" s="280">
        <v>0</v>
      </c>
      <c r="T105" s="281">
        <f>S105*H105</f>
        <v>0</v>
      </c>
      <c r="AR105" s="185" t="s">
        <v>145</v>
      </c>
      <c r="AT105" s="185" t="s">
        <v>140</v>
      </c>
      <c r="AU105" s="185" t="s">
        <v>81</v>
      </c>
      <c r="AY105" s="185" t="s">
        <v>138</v>
      </c>
      <c r="BE105" s="282">
        <f>IF(N105="základní",J105,0)</f>
        <v>0</v>
      </c>
      <c r="BF105" s="282">
        <f>IF(N105="snížená",J105,0)</f>
        <v>0</v>
      </c>
      <c r="BG105" s="282">
        <f>IF(N105="zákl. přenesená",J105,0)</f>
        <v>0</v>
      </c>
      <c r="BH105" s="282">
        <f>IF(N105="sníž. přenesená",J105,0)</f>
        <v>0</v>
      </c>
      <c r="BI105" s="282">
        <f>IF(N105="nulová",J105,0)</f>
        <v>0</v>
      </c>
      <c r="BJ105" s="185" t="s">
        <v>79</v>
      </c>
      <c r="BK105" s="282">
        <f>ROUND(I105*H105,2)</f>
        <v>0</v>
      </c>
      <c r="BL105" s="185" t="s">
        <v>145</v>
      </c>
      <c r="BM105" s="185" t="s">
        <v>187</v>
      </c>
    </row>
    <row r="106" spans="2:51" s="284" customFormat="1" ht="13.5">
      <c r="B106" s="283"/>
      <c r="C106" s="331"/>
      <c r="D106" s="332" t="s">
        <v>147</v>
      </c>
      <c r="E106" s="336" t="s">
        <v>5</v>
      </c>
      <c r="F106" s="333" t="s">
        <v>188</v>
      </c>
      <c r="G106" s="331"/>
      <c r="H106" s="305">
        <v>189</v>
      </c>
      <c r="L106" s="283"/>
      <c r="M106" s="288"/>
      <c r="N106" s="289"/>
      <c r="O106" s="289"/>
      <c r="P106" s="289"/>
      <c r="Q106" s="289"/>
      <c r="R106" s="289"/>
      <c r="S106" s="289"/>
      <c r="T106" s="290"/>
      <c r="AT106" s="286" t="s">
        <v>147</v>
      </c>
      <c r="AU106" s="286" t="s">
        <v>81</v>
      </c>
      <c r="AV106" s="284" t="s">
        <v>81</v>
      </c>
      <c r="AW106" s="284" t="s">
        <v>34</v>
      </c>
      <c r="AX106" s="284" t="s">
        <v>71</v>
      </c>
      <c r="AY106" s="286" t="s">
        <v>138</v>
      </c>
    </row>
    <row r="107" spans="2:65" s="248" customFormat="1" ht="38.25" customHeight="1">
      <c r="B107" s="85"/>
      <c r="C107" s="327" t="s">
        <v>189</v>
      </c>
      <c r="D107" s="327" t="s">
        <v>140</v>
      </c>
      <c r="E107" s="328" t="s">
        <v>190</v>
      </c>
      <c r="F107" s="329" t="s">
        <v>191</v>
      </c>
      <c r="G107" s="330" t="s">
        <v>143</v>
      </c>
      <c r="H107" s="304">
        <v>1061</v>
      </c>
      <c r="I107" s="90">
        <v>0</v>
      </c>
      <c r="J107" s="90">
        <f>ROUND(I107*H107,2)</f>
        <v>0</v>
      </c>
      <c r="K107" s="88" t="s">
        <v>5267</v>
      </c>
      <c r="L107" s="85"/>
      <c r="M107" s="278" t="s">
        <v>5</v>
      </c>
      <c r="N107" s="279" t="s">
        <v>42</v>
      </c>
      <c r="O107" s="280">
        <v>0.117</v>
      </c>
      <c r="P107" s="280">
        <f>O107*H107</f>
        <v>124.137</v>
      </c>
      <c r="Q107" s="280">
        <v>0</v>
      </c>
      <c r="R107" s="280">
        <f>Q107*H107</f>
        <v>0</v>
      </c>
      <c r="S107" s="280">
        <v>0</v>
      </c>
      <c r="T107" s="281">
        <f>S107*H107</f>
        <v>0</v>
      </c>
      <c r="AR107" s="185" t="s">
        <v>145</v>
      </c>
      <c r="AT107" s="185" t="s">
        <v>140</v>
      </c>
      <c r="AU107" s="185" t="s">
        <v>81</v>
      </c>
      <c r="AY107" s="185" t="s">
        <v>138</v>
      </c>
      <c r="BE107" s="282">
        <f>IF(N107="základní",J107,0)</f>
        <v>0</v>
      </c>
      <c r="BF107" s="282">
        <f>IF(N107="snížená",J107,0)</f>
        <v>0</v>
      </c>
      <c r="BG107" s="282">
        <f>IF(N107="zákl. přenesená",J107,0)</f>
        <v>0</v>
      </c>
      <c r="BH107" s="282">
        <f>IF(N107="sníž. přenesená",J107,0)</f>
        <v>0</v>
      </c>
      <c r="BI107" s="282">
        <f>IF(N107="nulová",J107,0)</f>
        <v>0</v>
      </c>
      <c r="BJ107" s="185" t="s">
        <v>79</v>
      </c>
      <c r="BK107" s="282">
        <f>ROUND(I107*H107,2)</f>
        <v>0</v>
      </c>
      <c r="BL107" s="185" t="s">
        <v>145</v>
      </c>
      <c r="BM107" s="185" t="s">
        <v>192</v>
      </c>
    </row>
    <row r="108" spans="2:51" s="284" customFormat="1" ht="13.5">
      <c r="B108" s="283"/>
      <c r="C108" s="331"/>
      <c r="D108" s="332" t="s">
        <v>147</v>
      </c>
      <c r="E108" s="336" t="s">
        <v>5</v>
      </c>
      <c r="F108" s="333" t="s">
        <v>193</v>
      </c>
      <c r="G108" s="331"/>
      <c r="H108" s="305">
        <v>1250</v>
      </c>
      <c r="L108" s="283"/>
      <c r="M108" s="288"/>
      <c r="N108" s="289"/>
      <c r="O108" s="289"/>
      <c r="P108" s="289"/>
      <c r="Q108" s="289"/>
      <c r="R108" s="289"/>
      <c r="S108" s="289"/>
      <c r="T108" s="290"/>
      <c r="AT108" s="286" t="s">
        <v>147</v>
      </c>
      <c r="AU108" s="286" t="s">
        <v>81</v>
      </c>
      <c r="AV108" s="284" t="s">
        <v>81</v>
      </c>
      <c r="AW108" s="284" t="s">
        <v>34</v>
      </c>
      <c r="AX108" s="284" t="s">
        <v>71</v>
      </c>
      <c r="AY108" s="286" t="s">
        <v>138</v>
      </c>
    </row>
    <row r="109" spans="2:51" s="292" customFormat="1" ht="13.5">
      <c r="B109" s="291"/>
      <c r="C109" s="334"/>
      <c r="D109" s="332" t="s">
        <v>147</v>
      </c>
      <c r="E109" s="306" t="s">
        <v>5</v>
      </c>
      <c r="F109" s="335" t="s">
        <v>194</v>
      </c>
      <c r="G109" s="334"/>
      <c r="H109" s="306" t="s">
        <v>5</v>
      </c>
      <c r="L109" s="291"/>
      <c r="M109" s="295"/>
      <c r="N109" s="296"/>
      <c r="O109" s="296"/>
      <c r="P109" s="296"/>
      <c r="Q109" s="296"/>
      <c r="R109" s="296"/>
      <c r="S109" s="296"/>
      <c r="T109" s="297"/>
      <c r="AT109" s="293" t="s">
        <v>147</v>
      </c>
      <c r="AU109" s="293" t="s">
        <v>81</v>
      </c>
      <c r="AV109" s="292" t="s">
        <v>79</v>
      </c>
      <c r="AW109" s="292" t="s">
        <v>34</v>
      </c>
      <c r="AX109" s="292" t="s">
        <v>71</v>
      </c>
      <c r="AY109" s="293" t="s">
        <v>138</v>
      </c>
    </row>
    <row r="110" spans="2:51" s="284" customFormat="1" ht="13.5">
      <c r="B110" s="283"/>
      <c r="C110" s="331"/>
      <c r="D110" s="332" t="s">
        <v>147</v>
      </c>
      <c r="E110" s="336" t="s">
        <v>5</v>
      </c>
      <c r="F110" s="333" t="s">
        <v>195</v>
      </c>
      <c r="G110" s="331"/>
      <c r="H110" s="305">
        <v>-189</v>
      </c>
      <c r="L110" s="283"/>
      <c r="M110" s="288"/>
      <c r="N110" s="289"/>
      <c r="O110" s="289"/>
      <c r="P110" s="289"/>
      <c r="Q110" s="289"/>
      <c r="R110" s="289"/>
      <c r="S110" s="289"/>
      <c r="T110" s="290"/>
      <c r="AT110" s="286" t="s">
        <v>147</v>
      </c>
      <c r="AU110" s="286" t="s">
        <v>81</v>
      </c>
      <c r="AV110" s="284" t="s">
        <v>81</v>
      </c>
      <c r="AW110" s="284" t="s">
        <v>34</v>
      </c>
      <c r="AX110" s="284" t="s">
        <v>71</v>
      </c>
      <c r="AY110" s="286" t="s">
        <v>138</v>
      </c>
    </row>
    <row r="111" spans="2:65" s="248" customFormat="1" ht="38.25" customHeight="1">
      <c r="B111" s="85"/>
      <c r="C111" s="327" t="s">
        <v>196</v>
      </c>
      <c r="D111" s="327" t="s">
        <v>140</v>
      </c>
      <c r="E111" s="328" t="s">
        <v>197</v>
      </c>
      <c r="F111" s="329" t="s">
        <v>198</v>
      </c>
      <c r="G111" s="330" t="s">
        <v>143</v>
      </c>
      <c r="H111" s="304">
        <v>530.5</v>
      </c>
      <c r="I111" s="90">
        <v>0</v>
      </c>
      <c r="J111" s="90">
        <f>ROUND(I111*H111,2)</f>
        <v>0</v>
      </c>
      <c r="K111" s="88" t="s">
        <v>5267</v>
      </c>
      <c r="L111" s="85"/>
      <c r="M111" s="278" t="s">
        <v>5</v>
      </c>
      <c r="N111" s="279" t="s">
        <v>42</v>
      </c>
      <c r="O111" s="280">
        <v>0.058</v>
      </c>
      <c r="P111" s="280">
        <f>O111*H111</f>
        <v>30.769000000000002</v>
      </c>
      <c r="Q111" s="280">
        <v>0</v>
      </c>
      <c r="R111" s="280">
        <f>Q111*H111</f>
        <v>0</v>
      </c>
      <c r="S111" s="280">
        <v>0</v>
      </c>
      <c r="T111" s="281">
        <f>S111*H111</f>
        <v>0</v>
      </c>
      <c r="AR111" s="185" t="s">
        <v>145</v>
      </c>
      <c r="AT111" s="185" t="s">
        <v>140</v>
      </c>
      <c r="AU111" s="185" t="s">
        <v>81</v>
      </c>
      <c r="AY111" s="185" t="s">
        <v>138</v>
      </c>
      <c r="BE111" s="282">
        <f>IF(N111="základní",J111,0)</f>
        <v>0</v>
      </c>
      <c r="BF111" s="282">
        <f>IF(N111="snížená",J111,0)</f>
        <v>0</v>
      </c>
      <c r="BG111" s="282">
        <f>IF(N111="zákl. přenesená",J111,0)</f>
        <v>0</v>
      </c>
      <c r="BH111" s="282">
        <f>IF(N111="sníž. přenesená",J111,0)</f>
        <v>0</v>
      </c>
      <c r="BI111" s="282">
        <f>IF(N111="nulová",J111,0)</f>
        <v>0</v>
      </c>
      <c r="BJ111" s="185" t="s">
        <v>79</v>
      </c>
      <c r="BK111" s="282">
        <f>ROUND(I111*H111,2)</f>
        <v>0</v>
      </c>
      <c r="BL111" s="185" t="s">
        <v>145</v>
      </c>
      <c r="BM111" s="185" t="s">
        <v>199</v>
      </c>
    </row>
    <row r="112" spans="2:51" s="284" customFormat="1" ht="13.5">
      <c r="B112" s="283"/>
      <c r="C112" s="331"/>
      <c r="D112" s="332" t="s">
        <v>147</v>
      </c>
      <c r="E112" s="331"/>
      <c r="F112" s="333" t="s">
        <v>200</v>
      </c>
      <c r="G112" s="331"/>
      <c r="H112" s="305">
        <v>530.5</v>
      </c>
      <c r="L112" s="283"/>
      <c r="M112" s="288"/>
      <c r="N112" s="289"/>
      <c r="O112" s="289"/>
      <c r="P112" s="289"/>
      <c r="Q112" s="289"/>
      <c r="R112" s="289"/>
      <c r="S112" s="289"/>
      <c r="T112" s="290"/>
      <c r="AT112" s="286" t="s">
        <v>147</v>
      </c>
      <c r="AU112" s="286" t="s">
        <v>81</v>
      </c>
      <c r="AV112" s="284" t="s">
        <v>81</v>
      </c>
      <c r="AW112" s="284" t="s">
        <v>6</v>
      </c>
      <c r="AX112" s="284" t="s">
        <v>79</v>
      </c>
      <c r="AY112" s="286" t="s">
        <v>138</v>
      </c>
    </row>
    <row r="113" spans="2:65" s="248" customFormat="1" ht="38.25" customHeight="1">
      <c r="B113" s="85"/>
      <c r="C113" s="327" t="s">
        <v>184</v>
      </c>
      <c r="D113" s="327" t="s">
        <v>140</v>
      </c>
      <c r="E113" s="328" t="s">
        <v>201</v>
      </c>
      <c r="F113" s="329" t="s">
        <v>202</v>
      </c>
      <c r="G113" s="330" t="s">
        <v>143</v>
      </c>
      <c r="H113" s="304">
        <v>1250</v>
      </c>
      <c r="I113" s="90">
        <v>0</v>
      </c>
      <c r="J113" s="90">
        <f>ROUND(I113*H113,2)</f>
        <v>0</v>
      </c>
      <c r="K113" s="88" t="s">
        <v>5267</v>
      </c>
      <c r="L113" s="85"/>
      <c r="M113" s="278" t="s">
        <v>5</v>
      </c>
      <c r="N113" s="279" t="s">
        <v>42</v>
      </c>
      <c r="O113" s="280">
        <v>0.157</v>
      </c>
      <c r="P113" s="280">
        <f>O113*H113</f>
        <v>196.25</v>
      </c>
      <c r="Q113" s="280">
        <v>0</v>
      </c>
      <c r="R113" s="280">
        <f>Q113*H113</f>
        <v>0</v>
      </c>
      <c r="S113" s="280">
        <v>0</v>
      </c>
      <c r="T113" s="281">
        <f>S113*H113</f>
        <v>0</v>
      </c>
      <c r="AR113" s="185" t="s">
        <v>145</v>
      </c>
      <c r="AT113" s="185" t="s">
        <v>140</v>
      </c>
      <c r="AU113" s="185" t="s">
        <v>81</v>
      </c>
      <c r="AY113" s="185" t="s">
        <v>138</v>
      </c>
      <c r="BE113" s="282">
        <f>IF(N113="základní",J113,0)</f>
        <v>0</v>
      </c>
      <c r="BF113" s="282">
        <f>IF(N113="snížená",J113,0)</f>
        <v>0</v>
      </c>
      <c r="BG113" s="282">
        <f>IF(N113="zákl. přenesená",J113,0)</f>
        <v>0</v>
      </c>
      <c r="BH113" s="282">
        <f>IF(N113="sníž. přenesená",J113,0)</f>
        <v>0</v>
      </c>
      <c r="BI113" s="282">
        <f>IF(N113="nulová",J113,0)</f>
        <v>0</v>
      </c>
      <c r="BJ113" s="185" t="s">
        <v>79</v>
      </c>
      <c r="BK113" s="282">
        <f>ROUND(I113*H113,2)</f>
        <v>0</v>
      </c>
      <c r="BL113" s="185" t="s">
        <v>145</v>
      </c>
      <c r="BM113" s="185" t="s">
        <v>203</v>
      </c>
    </row>
    <row r="114" spans="2:65" s="248" customFormat="1" ht="38.25" customHeight="1">
      <c r="B114" s="85"/>
      <c r="C114" s="327" t="s">
        <v>204</v>
      </c>
      <c r="D114" s="327" t="s">
        <v>140</v>
      </c>
      <c r="E114" s="328" t="s">
        <v>205</v>
      </c>
      <c r="F114" s="329" t="s">
        <v>206</v>
      </c>
      <c r="G114" s="330" t="s">
        <v>143</v>
      </c>
      <c r="H114" s="304">
        <v>625</v>
      </c>
      <c r="I114" s="90">
        <v>0</v>
      </c>
      <c r="J114" s="90">
        <f>ROUND(I114*H114,2)</f>
        <v>0</v>
      </c>
      <c r="K114" s="88" t="s">
        <v>5267</v>
      </c>
      <c r="L114" s="85"/>
      <c r="M114" s="278" t="s">
        <v>5</v>
      </c>
      <c r="N114" s="279" t="s">
        <v>42</v>
      </c>
      <c r="O114" s="280">
        <v>0.081</v>
      </c>
      <c r="P114" s="280">
        <f>O114*H114</f>
        <v>50.625</v>
      </c>
      <c r="Q114" s="280">
        <v>0</v>
      </c>
      <c r="R114" s="280">
        <f>Q114*H114</f>
        <v>0</v>
      </c>
      <c r="S114" s="280">
        <v>0</v>
      </c>
      <c r="T114" s="281">
        <f>S114*H114</f>
        <v>0</v>
      </c>
      <c r="AR114" s="185" t="s">
        <v>145</v>
      </c>
      <c r="AT114" s="185" t="s">
        <v>140</v>
      </c>
      <c r="AU114" s="185" t="s">
        <v>81</v>
      </c>
      <c r="AY114" s="185" t="s">
        <v>138</v>
      </c>
      <c r="BE114" s="282">
        <f>IF(N114="základní",J114,0)</f>
        <v>0</v>
      </c>
      <c r="BF114" s="282">
        <f>IF(N114="snížená",J114,0)</f>
        <v>0</v>
      </c>
      <c r="BG114" s="282">
        <f>IF(N114="zákl. přenesená",J114,0)</f>
        <v>0</v>
      </c>
      <c r="BH114" s="282">
        <f>IF(N114="sníž. přenesená",J114,0)</f>
        <v>0</v>
      </c>
      <c r="BI114" s="282">
        <f>IF(N114="nulová",J114,0)</f>
        <v>0</v>
      </c>
      <c r="BJ114" s="185" t="s">
        <v>79</v>
      </c>
      <c r="BK114" s="282">
        <f>ROUND(I114*H114,2)</f>
        <v>0</v>
      </c>
      <c r="BL114" s="185" t="s">
        <v>145</v>
      </c>
      <c r="BM114" s="185" t="s">
        <v>207</v>
      </c>
    </row>
    <row r="115" spans="2:51" s="284" customFormat="1" ht="13.5">
      <c r="B115" s="283"/>
      <c r="C115" s="331"/>
      <c r="D115" s="332" t="s">
        <v>147</v>
      </c>
      <c r="E115" s="331"/>
      <c r="F115" s="333" t="s">
        <v>208</v>
      </c>
      <c r="G115" s="331"/>
      <c r="H115" s="305">
        <v>625</v>
      </c>
      <c r="L115" s="283"/>
      <c r="M115" s="288"/>
      <c r="N115" s="289"/>
      <c r="O115" s="289"/>
      <c r="P115" s="289"/>
      <c r="Q115" s="289"/>
      <c r="R115" s="289"/>
      <c r="S115" s="289"/>
      <c r="T115" s="290"/>
      <c r="AT115" s="286" t="s">
        <v>147</v>
      </c>
      <c r="AU115" s="286" t="s">
        <v>81</v>
      </c>
      <c r="AV115" s="284" t="s">
        <v>81</v>
      </c>
      <c r="AW115" s="284" t="s">
        <v>6</v>
      </c>
      <c r="AX115" s="284" t="s">
        <v>79</v>
      </c>
      <c r="AY115" s="286" t="s">
        <v>138</v>
      </c>
    </row>
    <row r="116" spans="2:65" s="248" customFormat="1" ht="38.25" customHeight="1">
      <c r="B116" s="85"/>
      <c r="C116" s="327" t="s">
        <v>209</v>
      </c>
      <c r="D116" s="327" t="s">
        <v>140</v>
      </c>
      <c r="E116" s="328" t="s">
        <v>158</v>
      </c>
      <c r="F116" s="329" t="s">
        <v>159</v>
      </c>
      <c r="G116" s="330" t="s">
        <v>143</v>
      </c>
      <c r="H116" s="304">
        <v>189</v>
      </c>
      <c r="I116" s="90">
        <v>0</v>
      </c>
      <c r="J116" s="90">
        <f>ROUND(I116*H116,2)</f>
        <v>0</v>
      </c>
      <c r="K116" s="88" t="s">
        <v>5267</v>
      </c>
      <c r="L116" s="85"/>
      <c r="M116" s="278" t="s">
        <v>5</v>
      </c>
      <c r="N116" s="279" t="s">
        <v>42</v>
      </c>
      <c r="O116" s="280">
        <v>0.071</v>
      </c>
      <c r="P116" s="280">
        <f>O116*H116</f>
        <v>13.418999999999999</v>
      </c>
      <c r="Q116" s="280">
        <v>0</v>
      </c>
      <c r="R116" s="280">
        <f>Q116*H116</f>
        <v>0</v>
      </c>
      <c r="S116" s="280">
        <v>0</v>
      </c>
      <c r="T116" s="281">
        <f>S116*H116</f>
        <v>0</v>
      </c>
      <c r="AR116" s="185" t="s">
        <v>145</v>
      </c>
      <c r="AT116" s="185" t="s">
        <v>140</v>
      </c>
      <c r="AU116" s="185" t="s">
        <v>81</v>
      </c>
      <c r="AY116" s="185" t="s">
        <v>138</v>
      </c>
      <c r="BE116" s="282">
        <f>IF(N116="základní",J116,0)</f>
        <v>0</v>
      </c>
      <c r="BF116" s="282">
        <f>IF(N116="snížená",J116,0)</f>
        <v>0</v>
      </c>
      <c r="BG116" s="282">
        <f>IF(N116="zákl. přenesená",J116,0)</f>
        <v>0</v>
      </c>
      <c r="BH116" s="282">
        <f>IF(N116="sníž. přenesená",J116,0)</f>
        <v>0</v>
      </c>
      <c r="BI116" s="282">
        <f>IF(N116="nulová",J116,0)</f>
        <v>0</v>
      </c>
      <c r="BJ116" s="185" t="s">
        <v>79</v>
      </c>
      <c r="BK116" s="282">
        <f>ROUND(I116*H116,2)</f>
        <v>0</v>
      </c>
      <c r="BL116" s="185" t="s">
        <v>145</v>
      </c>
      <c r="BM116" s="185" t="s">
        <v>210</v>
      </c>
    </row>
    <row r="117" spans="2:51" s="292" customFormat="1" ht="13.5">
      <c r="B117" s="291"/>
      <c r="C117" s="334"/>
      <c r="D117" s="332" t="s">
        <v>147</v>
      </c>
      <c r="E117" s="306" t="s">
        <v>5</v>
      </c>
      <c r="F117" s="335" t="s">
        <v>161</v>
      </c>
      <c r="G117" s="334"/>
      <c r="H117" s="306" t="s">
        <v>5</v>
      </c>
      <c r="L117" s="291"/>
      <c r="M117" s="295"/>
      <c r="N117" s="296"/>
      <c r="O117" s="296"/>
      <c r="P117" s="296"/>
      <c r="Q117" s="296"/>
      <c r="R117" s="296"/>
      <c r="S117" s="296"/>
      <c r="T117" s="297"/>
      <c r="AT117" s="293" t="s">
        <v>147</v>
      </c>
      <c r="AU117" s="293" t="s">
        <v>81</v>
      </c>
      <c r="AV117" s="292" t="s">
        <v>79</v>
      </c>
      <c r="AW117" s="292" t="s">
        <v>34</v>
      </c>
      <c r="AX117" s="292" t="s">
        <v>71</v>
      </c>
      <c r="AY117" s="293" t="s">
        <v>138</v>
      </c>
    </row>
    <row r="118" spans="2:51" s="284" customFormat="1" ht="13.5">
      <c r="B118" s="283"/>
      <c r="C118" s="331"/>
      <c r="D118" s="332" t="s">
        <v>147</v>
      </c>
      <c r="E118" s="336" t="s">
        <v>5</v>
      </c>
      <c r="F118" s="333" t="s">
        <v>211</v>
      </c>
      <c r="G118" s="331"/>
      <c r="H118" s="305">
        <v>189</v>
      </c>
      <c r="L118" s="283"/>
      <c r="M118" s="288"/>
      <c r="N118" s="289"/>
      <c r="O118" s="289"/>
      <c r="P118" s="289"/>
      <c r="Q118" s="289"/>
      <c r="R118" s="289"/>
      <c r="S118" s="289"/>
      <c r="T118" s="290"/>
      <c r="AT118" s="286" t="s">
        <v>147</v>
      </c>
      <c r="AU118" s="286" t="s">
        <v>81</v>
      </c>
      <c r="AV118" s="284" t="s">
        <v>81</v>
      </c>
      <c r="AW118" s="284" t="s">
        <v>34</v>
      </c>
      <c r="AX118" s="284" t="s">
        <v>71</v>
      </c>
      <c r="AY118" s="286" t="s">
        <v>138</v>
      </c>
    </row>
    <row r="119" spans="2:65" s="248" customFormat="1" ht="38.25" customHeight="1">
      <c r="B119" s="85"/>
      <c r="C119" s="327" t="s">
        <v>11</v>
      </c>
      <c r="D119" s="327" t="s">
        <v>140</v>
      </c>
      <c r="E119" s="328" t="s">
        <v>164</v>
      </c>
      <c r="F119" s="329" t="s">
        <v>165</v>
      </c>
      <c r="G119" s="330" t="s">
        <v>143</v>
      </c>
      <c r="H119" s="304">
        <v>2311</v>
      </c>
      <c r="I119" s="90">
        <v>0</v>
      </c>
      <c r="J119" s="90">
        <f>ROUND(I119*H119,2)</f>
        <v>0</v>
      </c>
      <c r="K119" s="88" t="s">
        <v>5267</v>
      </c>
      <c r="L119" s="85"/>
      <c r="M119" s="278" t="s">
        <v>5</v>
      </c>
      <c r="N119" s="279" t="s">
        <v>42</v>
      </c>
      <c r="O119" s="280">
        <v>0.083</v>
      </c>
      <c r="P119" s="280">
        <f>O119*H119</f>
        <v>191.81300000000002</v>
      </c>
      <c r="Q119" s="280">
        <v>0</v>
      </c>
      <c r="R119" s="280">
        <f>Q119*H119</f>
        <v>0</v>
      </c>
      <c r="S119" s="280">
        <v>0</v>
      </c>
      <c r="T119" s="281">
        <f>S119*H119</f>
        <v>0</v>
      </c>
      <c r="AR119" s="185" t="s">
        <v>145</v>
      </c>
      <c r="AT119" s="185" t="s">
        <v>140</v>
      </c>
      <c r="AU119" s="185" t="s">
        <v>81</v>
      </c>
      <c r="AY119" s="185" t="s">
        <v>138</v>
      </c>
      <c r="BE119" s="282">
        <f>IF(N119="základní",J119,0)</f>
        <v>0</v>
      </c>
      <c r="BF119" s="282">
        <f>IF(N119="snížená",J119,0)</f>
        <v>0</v>
      </c>
      <c r="BG119" s="282">
        <f>IF(N119="zákl. přenesená",J119,0)</f>
        <v>0</v>
      </c>
      <c r="BH119" s="282">
        <f>IF(N119="sníž. přenesená",J119,0)</f>
        <v>0</v>
      </c>
      <c r="BI119" s="282">
        <f>IF(N119="nulová",J119,0)</f>
        <v>0</v>
      </c>
      <c r="BJ119" s="185" t="s">
        <v>79</v>
      </c>
      <c r="BK119" s="282">
        <f>ROUND(I119*H119,2)</f>
        <v>0</v>
      </c>
      <c r="BL119" s="185" t="s">
        <v>145</v>
      </c>
      <c r="BM119" s="185" t="s">
        <v>212</v>
      </c>
    </row>
    <row r="120" spans="2:51" s="284" customFormat="1" ht="13.5">
      <c r="B120" s="283"/>
      <c r="C120" s="331"/>
      <c r="D120" s="332" t="s">
        <v>147</v>
      </c>
      <c r="E120" s="336" t="s">
        <v>5</v>
      </c>
      <c r="F120" s="333" t="s">
        <v>213</v>
      </c>
      <c r="G120" s="331"/>
      <c r="H120" s="305">
        <v>2311</v>
      </c>
      <c r="L120" s="283"/>
      <c r="M120" s="288"/>
      <c r="N120" s="289"/>
      <c r="O120" s="289"/>
      <c r="P120" s="289"/>
      <c r="Q120" s="289"/>
      <c r="R120" s="289"/>
      <c r="S120" s="289"/>
      <c r="T120" s="290"/>
      <c r="AT120" s="286" t="s">
        <v>147</v>
      </c>
      <c r="AU120" s="286" t="s">
        <v>81</v>
      </c>
      <c r="AV120" s="284" t="s">
        <v>81</v>
      </c>
      <c r="AW120" s="284" t="s">
        <v>34</v>
      </c>
      <c r="AX120" s="284" t="s">
        <v>71</v>
      </c>
      <c r="AY120" s="286" t="s">
        <v>138</v>
      </c>
    </row>
    <row r="121" spans="2:65" s="248" customFormat="1" ht="51" customHeight="1">
      <c r="B121" s="85"/>
      <c r="C121" s="327" t="s">
        <v>214</v>
      </c>
      <c r="D121" s="327" t="s">
        <v>140</v>
      </c>
      <c r="E121" s="328" t="s">
        <v>170</v>
      </c>
      <c r="F121" s="329" t="s">
        <v>171</v>
      </c>
      <c r="G121" s="330" t="s">
        <v>143</v>
      </c>
      <c r="H121" s="304">
        <v>2311</v>
      </c>
      <c r="I121" s="90">
        <v>0</v>
      </c>
      <c r="J121" s="90">
        <f>ROUND(I121*H121,2)</f>
        <v>0</v>
      </c>
      <c r="K121" s="88" t="s">
        <v>5267</v>
      </c>
      <c r="L121" s="85"/>
      <c r="M121" s="278" t="s">
        <v>5</v>
      </c>
      <c r="N121" s="279" t="s">
        <v>42</v>
      </c>
      <c r="O121" s="280">
        <v>0.004</v>
      </c>
      <c r="P121" s="280">
        <f>O121*H121</f>
        <v>9.244</v>
      </c>
      <c r="Q121" s="280">
        <v>0</v>
      </c>
      <c r="R121" s="280">
        <f>Q121*H121</f>
        <v>0</v>
      </c>
      <c r="S121" s="280">
        <v>0</v>
      </c>
      <c r="T121" s="281">
        <f>S121*H121</f>
        <v>0</v>
      </c>
      <c r="AR121" s="185" t="s">
        <v>145</v>
      </c>
      <c r="AT121" s="185" t="s">
        <v>140</v>
      </c>
      <c r="AU121" s="185" t="s">
        <v>81</v>
      </c>
      <c r="AY121" s="185" t="s">
        <v>138</v>
      </c>
      <c r="BE121" s="282">
        <f>IF(N121="základní",J121,0)</f>
        <v>0</v>
      </c>
      <c r="BF121" s="282">
        <f>IF(N121="snížená",J121,0)</f>
        <v>0</v>
      </c>
      <c r="BG121" s="282">
        <f>IF(N121="zákl. přenesená",J121,0)</f>
        <v>0</v>
      </c>
      <c r="BH121" s="282">
        <f>IF(N121="sníž. přenesená",J121,0)</f>
        <v>0</v>
      </c>
      <c r="BI121" s="282">
        <f>IF(N121="nulová",J121,0)</f>
        <v>0</v>
      </c>
      <c r="BJ121" s="185" t="s">
        <v>79</v>
      </c>
      <c r="BK121" s="282">
        <f>ROUND(I121*H121,2)</f>
        <v>0</v>
      </c>
      <c r="BL121" s="185" t="s">
        <v>145</v>
      </c>
      <c r="BM121" s="185" t="s">
        <v>215</v>
      </c>
    </row>
    <row r="122" spans="2:65" s="248" customFormat="1" ht="16.5" customHeight="1">
      <c r="B122" s="85"/>
      <c r="C122" s="327" t="s">
        <v>216</v>
      </c>
      <c r="D122" s="327" t="s">
        <v>140</v>
      </c>
      <c r="E122" s="328" t="s">
        <v>174</v>
      </c>
      <c r="F122" s="329" t="s">
        <v>175</v>
      </c>
      <c r="G122" s="330" t="s">
        <v>143</v>
      </c>
      <c r="H122" s="304">
        <v>2500</v>
      </c>
      <c r="I122" s="90">
        <v>0</v>
      </c>
      <c r="J122" s="90">
        <f>ROUND(I122*H122,2)</f>
        <v>0</v>
      </c>
      <c r="K122" s="88" t="s">
        <v>5267</v>
      </c>
      <c r="L122" s="85"/>
      <c r="M122" s="278" t="s">
        <v>5</v>
      </c>
      <c r="N122" s="279" t="s">
        <v>42</v>
      </c>
      <c r="O122" s="280">
        <v>0.009</v>
      </c>
      <c r="P122" s="280">
        <f>O122*H122</f>
        <v>22.5</v>
      </c>
      <c r="Q122" s="280">
        <v>0</v>
      </c>
      <c r="R122" s="280">
        <f>Q122*H122</f>
        <v>0</v>
      </c>
      <c r="S122" s="280">
        <v>0</v>
      </c>
      <c r="T122" s="281">
        <f>S122*H122</f>
        <v>0</v>
      </c>
      <c r="AR122" s="185" t="s">
        <v>145</v>
      </c>
      <c r="AT122" s="185" t="s">
        <v>140</v>
      </c>
      <c r="AU122" s="185" t="s">
        <v>81</v>
      </c>
      <c r="AY122" s="185" t="s">
        <v>138</v>
      </c>
      <c r="BE122" s="282">
        <f>IF(N122="základní",J122,0)</f>
        <v>0</v>
      </c>
      <c r="BF122" s="282">
        <f>IF(N122="snížená",J122,0)</f>
        <v>0</v>
      </c>
      <c r="BG122" s="282">
        <f>IF(N122="zákl. přenesená",J122,0)</f>
        <v>0</v>
      </c>
      <c r="BH122" s="282">
        <f>IF(N122="sníž. přenesená",J122,0)</f>
        <v>0</v>
      </c>
      <c r="BI122" s="282">
        <f>IF(N122="nulová",J122,0)</f>
        <v>0</v>
      </c>
      <c r="BJ122" s="185" t="s">
        <v>79</v>
      </c>
      <c r="BK122" s="282">
        <f>ROUND(I122*H122,2)</f>
        <v>0</v>
      </c>
      <c r="BL122" s="185" t="s">
        <v>145</v>
      </c>
      <c r="BM122" s="185" t="s">
        <v>217</v>
      </c>
    </row>
    <row r="123" spans="2:65" s="248" customFormat="1" ht="25.5" customHeight="1">
      <c r="B123" s="85"/>
      <c r="C123" s="327" t="s">
        <v>218</v>
      </c>
      <c r="D123" s="327" t="s">
        <v>140</v>
      </c>
      <c r="E123" s="328" t="s">
        <v>179</v>
      </c>
      <c r="F123" s="329" t="s">
        <v>180</v>
      </c>
      <c r="G123" s="330" t="s">
        <v>181</v>
      </c>
      <c r="H123" s="304">
        <v>4159.8</v>
      </c>
      <c r="I123" s="90">
        <v>0</v>
      </c>
      <c r="J123" s="90">
        <f>ROUND(I123*H123,2)</f>
        <v>0</v>
      </c>
      <c r="K123" s="88" t="s">
        <v>5267</v>
      </c>
      <c r="L123" s="85"/>
      <c r="M123" s="278" t="s">
        <v>5</v>
      </c>
      <c r="N123" s="279" t="s">
        <v>42</v>
      </c>
      <c r="O123" s="280">
        <v>0</v>
      </c>
      <c r="P123" s="280">
        <f>O123*H123</f>
        <v>0</v>
      </c>
      <c r="Q123" s="280">
        <v>0</v>
      </c>
      <c r="R123" s="280">
        <f>Q123*H123</f>
        <v>0</v>
      </c>
      <c r="S123" s="280">
        <v>0</v>
      </c>
      <c r="T123" s="281">
        <f>S123*H123</f>
        <v>0</v>
      </c>
      <c r="AR123" s="185" t="s">
        <v>145</v>
      </c>
      <c r="AT123" s="185" t="s">
        <v>140</v>
      </c>
      <c r="AU123" s="185" t="s">
        <v>81</v>
      </c>
      <c r="AY123" s="185" t="s">
        <v>138</v>
      </c>
      <c r="BE123" s="282">
        <f>IF(N123="základní",J123,0)</f>
        <v>0</v>
      </c>
      <c r="BF123" s="282">
        <f>IF(N123="snížená",J123,0)</f>
        <v>0</v>
      </c>
      <c r="BG123" s="282">
        <f>IF(N123="zákl. přenesená",J123,0)</f>
        <v>0</v>
      </c>
      <c r="BH123" s="282">
        <f>IF(N123="sníž. přenesená",J123,0)</f>
        <v>0</v>
      </c>
      <c r="BI123" s="282">
        <f>IF(N123="nulová",J123,0)</f>
        <v>0</v>
      </c>
      <c r="BJ123" s="185" t="s">
        <v>79</v>
      </c>
      <c r="BK123" s="282">
        <f>ROUND(I123*H123,2)</f>
        <v>0</v>
      </c>
      <c r="BL123" s="185" t="s">
        <v>145</v>
      </c>
      <c r="BM123" s="185" t="s">
        <v>219</v>
      </c>
    </row>
    <row r="124" spans="2:51" s="284" customFormat="1" ht="13.5">
      <c r="B124" s="283"/>
      <c r="C124" s="331"/>
      <c r="D124" s="332" t="s">
        <v>147</v>
      </c>
      <c r="E124" s="331"/>
      <c r="F124" s="333" t="s">
        <v>220</v>
      </c>
      <c r="G124" s="331"/>
      <c r="H124" s="305">
        <v>4159.8</v>
      </c>
      <c r="L124" s="283"/>
      <c r="M124" s="288"/>
      <c r="N124" s="289"/>
      <c r="O124" s="289"/>
      <c r="P124" s="289"/>
      <c r="Q124" s="289"/>
      <c r="R124" s="289"/>
      <c r="S124" s="289"/>
      <c r="T124" s="290"/>
      <c r="AT124" s="286" t="s">
        <v>147</v>
      </c>
      <c r="AU124" s="286" t="s">
        <v>81</v>
      </c>
      <c r="AV124" s="284" t="s">
        <v>81</v>
      </c>
      <c r="AW124" s="284" t="s">
        <v>6</v>
      </c>
      <c r="AX124" s="284" t="s">
        <v>79</v>
      </c>
      <c r="AY124" s="286" t="s">
        <v>138</v>
      </c>
    </row>
    <row r="125" spans="2:63" s="266" customFormat="1" ht="29.85" customHeight="1">
      <c r="B125" s="265"/>
      <c r="C125" s="307"/>
      <c r="D125" s="341" t="s">
        <v>70</v>
      </c>
      <c r="E125" s="342" t="s">
        <v>81</v>
      </c>
      <c r="F125" s="342" t="s">
        <v>221</v>
      </c>
      <c r="G125" s="307"/>
      <c r="H125" s="307"/>
      <c r="J125" s="277">
        <f>BK125</f>
        <v>0</v>
      </c>
      <c r="L125" s="265"/>
      <c r="M125" s="270"/>
      <c r="N125" s="271"/>
      <c r="O125" s="271"/>
      <c r="P125" s="272">
        <f>SUM(P126:P145)</f>
        <v>4245.750321999999</v>
      </c>
      <c r="Q125" s="271"/>
      <c r="R125" s="272">
        <f>SUM(R126:R145)</f>
        <v>1796.48016954</v>
      </c>
      <c r="S125" s="271"/>
      <c r="T125" s="273">
        <f>SUM(T126:T145)</f>
        <v>0</v>
      </c>
      <c r="AR125" s="267" t="s">
        <v>79</v>
      </c>
      <c r="AT125" s="274" t="s">
        <v>70</v>
      </c>
      <c r="AU125" s="274" t="s">
        <v>79</v>
      </c>
      <c r="AY125" s="267" t="s">
        <v>138</v>
      </c>
      <c r="BK125" s="275">
        <f>SUM(BK126:BK145)</f>
        <v>0</v>
      </c>
    </row>
    <row r="126" spans="2:65" s="248" customFormat="1" ht="25.5" customHeight="1">
      <c r="B126" s="85"/>
      <c r="C126" s="327" t="s">
        <v>222</v>
      </c>
      <c r="D126" s="327" t="s">
        <v>140</v>
      </c>
      <c r="E126" s="328" t="s">
        <v>223</v>
      </c>
      <c r="F126" s="329" t="s">
        <v>224</v>
      </c>
      <c r="G126" s="330" t="s">
        <v>225</v>
      </c>
      <c r="H126" s="304">
        <v>736.44</v>
      </c>
      <c r="I126" s="90">
        <v>0</v>
      </c>
      <c r="J126" s="90">
        <f>ROUND(I126*H126,2)</f>
        <v>0</v>
      </c>
      <c r="K126" s="88" t="s">
        <v>5267</v>
      </c>
      <c r="L126" s="85"/>
      <c r="M126" s="278" t="s">
        <v>5</v>
      </c>
      <c r="N126" s="279" t="s">
        <v>42</v>
      </c>
      <c r="O126" s="280">
        <v>1.191</v>
      </c>
      <c r="P126" s="280">
        <f>O126*H126</f>
        <v>877.1000400000001</v>
      </c>
      <c r="Q126" s="280">
        <v>0</v>
      </c>
      <c r="R126" s="280">
        <f>Q126*H126</f>
        <v>0</v>
      </c>
      <c r="S126" s="280">
        <v>0</v>
      </c>
      <c r="T126" s="281">
        <f>S126*H126</f>
        <v>0</v>
      </c>
      <c r="AR126" s="185" t="s">
        <v>145</v>
      </c>
      <c r="AT126" s="185" t="s">
        <v>140</v>
      </c>
      <c r="AU126" s="185" t="s">
        <v>81</v>
      </c>
      <c r="AY126" s="185" t="s">
        <v>138</v>
      </c>
      <c r="BE126" s="282">
        <f>IF(N126="základní",J126,0)</f>
        <v>0</v>
      </c>
      <c r="BF126" s="282">
        <f>IF(N126="snížená",J126,0)</f>
        <v>0</v>
      </c>
      <c r="BG126" s="282">
        <f>IF(N126="zákl. přenesená",J126,0)</f>
        <v>0</v>
      </c>
      <c r="BH126" s="282">
        <f>IF(N126="sníž. přenesená",J126,0)</f>
        <v>0</v>
      </c>
      <c r="BI126" s="282">
        <f>IF(N126="nulová",J126,0)</f>
        <v>0</v>
      </c>
      <c r="BJ126" s="185" t="s">
        <v>79</v>
      </c>
      <c r="BK126" s="282">
        <f>ROUND(I126*H126,2)</f>
        <v>0</v>
      </c>
      <c r="BL126" s="185" t="s">
        <v>145</v>
      </c>
      <c r="BM126" s="185" t="s">
        <v>226</v>
      </c>
    </row>
    <row r="127" spans="2:65" s="248" customFormat="1" ht="16.5" customHeight="1">
      <c r="B127" s="85"/>
      <c r="C127" s="337" t="s">
        <v>227</v>
      </c>
      <c r="D127" s="337" t="s">
        <v>228</v>
      </c>
      <c r="E127" s="338" t="s">
        <v>229</v>
      </c>
      <c r="F127" s="339" t="s">
        <v>230</v>
      </c>
      <c r="G127" s="340" t="s">
        <v>143</v>
      </c>
      <c r="H127" s="308">
        <v>80</v>
      </c>
      <c r="I127" s="95">
        <v>0</v>
      </c>
      <c r="J127" s="95">
        <f>ROUND(I127*H127,2)</f>
        <v>0</v>
      </c>
      <c r="K127" s="88" t="s">
        <v>5267</v>
      </c>
      <c r="L127" s="298"/>
      <c r="M127" s="299" t="s">
        <v>5</v>
      </c>
      <c r="N127" s="300" t="s">
        <v>42</v>
      </c>
      <c r="O127" s="280">
        <v>0</v>
      </c>
      <c r="P127" s="280">
        <f>O127*H127</f>
        <v>0</v>
      </c>
      <c r="Q127" s="280">
        <v>2.429</v>
      </c>
      <c r="R127" s="280">
        <f>Q127*H127</f>
        <v>194.32</v>
      </c>
      <c r="S127" s="280">
        <v>0</v>
      </c>
      <c r="T127" s="281">
        <f>S127*H127</f>
        <v>0</v>
      </c>
      <c r="AR127" s="185" t="s">
        <v>178</v>
      </c>
      <c r="AT127" s="185" t="s">
        <v>228</v>
      </c>
      <c r="AU127" s="185" t="s">
        <v>81</v>
      </c>
      <c r="AY127" s="185" t="s">
        <v>138</v>
      </c>
      <c r="BE127" s="282">
        <f>IF(N127="základní",J127,0)</f>
        <v>0</v>
      </c>
      <c r="BF127" s="282">
        <f>IF(N127="snížená",J127,0)</f>
        <v>0</v>
      </c>
      <c r="BG127" s="282">
        <f>IF(N127="zákl. přenesená",J127,0)</f>
        <v>0</v>
      </c>
      <c r="BH127" s="282">
        <f>IF(N127="sníž. přenesená",J127,0)</f>
        <v>0</v>
      </c>
      <c r="BI127" s="282">
        <f>IF(N127="nulová",J127,0)</f>
        <v>0</v>
      </c>
      <c r="BJ127" s="185" t="s">
        <v>79</v>
      </c>
      <c r="BK127" s="282">
        <f>ROUND(I127*H127,2)</f>
        <v>0</v>
      </c>
      <c r="BL127" s="185" t="s">
        <v>145</v>
      </c>
      <c r="BM127" s="185" t="s">
        <v>231</v>
      </c>
    </row>
    <row r="128" spans="2:65" s="248" customFormat="1" ht="25.5" customHeight="1">
      <c r="B128" s="85"/>
      <c r="C128" s="327" t="s">
        <v>10</v>
      </c>
      <c r="D128" s="327" t="s">
        <v>140</v>
      </c>
      <c r="E128" s="328" t="s">
        <v>232</v>
      </c>
      <c r="F128" s="329" t="s">
        <v>233</v>
      </c>
      <c r="G128" s="330" t="s">
        <v>234</v>
      </c>
      <c r="H128" s="304">
        <v>12.37</v>
      </c>
      <c r="I128" s="90">
        <v>0</v>
      </c>
      <c r="J128" s="90">
        <f>ROUND(I128*H128,2)</f>
        <v>0</v>
      </c>
      <c r="K128" s="88" t="s">
        <v>5267</v>
      </c>
      <c r="L128" s="85"/>
      <c r="M128" s="278" t="s">
        <v>5</v>
      </c>
      <c r="N128" s="279" t="s">
        <v>42</v>
      </c>
      <c r="O128" s="280">
        <v>0.33</v>
      </c>
      <c r="P128" s="280">
        <f>O128*H128</f>
        <v>4.0821</v>
      </c>
      <c r="Q128" s="280">
        <v>0.00014</v>
      </c>
      <c r="R128" s="280">
        <f>Q128*H128</f>
        <v>0.0017317999999999997</v>
      </c>
      <c r="S128" s="280">
        <v>0</v>
      </c>
      <c r="T128" s="281">
        <f>S128*H128</f>
        <v>0</v>
      </c>
      <c r="AR128" s="185" t="s">
        <v>145</v>
      </c>
      <c r="AT128" s="185" t="s">
        <v>140</v>
      </c>
      <c r="AU128" s="185" t="s">
        <v>81</v>
      </c>
      <c r="AY128" s="185" t="s">
        <v>138</v>
      </c>
      <c r="BE128" s="282">
        <f>IF(N128="základní",J128,0)</f>
        <v>0</v>
      </c>
      <c r="BF128" s="282">
        <f>IF(N128="snížená",J128,0)</f>
        <v>0</v>
      </c>
      <c r="BG128" s="282">
        <f>IF(N128="zákl. přenesená",J128,0)</f>
        <v>0</v>
      </c>
      <c r="BH128" s="282">
        <f>IF(N128="sníž. přenesená",J128,0)</f>
        <v>0</v>
      </c>
      <c r="BI128" s="282">
        <f>IF(N128="nulová",J128,0)</f>
        <v>0</v>
      </c>
      <c r="BJ128" s="185" t="s">
        <v>79</v>
      </c>
      <c r="BK128" s="282">
        <f>ROUND(I128*H128,2)</f>
        <v>0</v>
      </c>
      <c r="BL128" s="185" t="s">
        <v>145</v>
      </c>
      <c r="BM128" s="185" t="s">
        <v>235</v>
      </c>
    </row>
    <row r="129" spans="2:51" s="284" customFormat="1" ht="13.5">
      <c r="B129" s="283"/>
      <c r="C129" s="331"/>
      <c r="D129" s="332" t="s">
        <v>147</v>
      </c>
      <c r="E129" s="336" t="s">
        <v>5</v>
      </c>
      <c r="F129" s="333" t="s">
        <v>236</v>
      </c>
      <c r="G129" s="331"/>
      <c r="H129" s="305">
        <v>12.37</v>
      </c>
      <c r="L129" s="283"/>
      <c r="M129" s="288"/>
      <c r="N129" s="289"/>
      <c r="O129" s="289"/>
      <c r="P129" s="289"/>
      <c r="Q129" s="289"/>
      <c r="R129" s="289"/>
      <c r="S129" s="289"/>
      <c r="T129" s="290"/>
      <c r="AT129" s="286" t="s">
        <v>147</v>
      </c>
      <c r="AU129" s="286" t="s">
        <v>81</v>
      </c>
      <c r="AV129" s="284" t="s">
        <v>81</v>
      </c>
      <c r="AW129" s="284" t="s">
        <v>34</v>
      </c>
      <c r="AX129" s="284" t="s">
        <v>71</v>
      </c>
      <c r="AY129" s="286" t="s">
        <v>138</v>
      </c>
    </row>
    <row r="130" spans="2:65" s="248" customFormat="1" ht="25.5" customHeight="1">
      <c r="B130" s="85"/>
      <c r="C130" s="327" t="s">
        <v>237</v>
      </c>
      <c r="D130" s="327" t="s">
        <v>140</v>
      </c>
      <c r="E130" s="328" t="s">
        <v>238</v>
      </c>
      <c r="F130" s="329" t="s">
        <v>239</v>
      </c>
      <c r="G130" s="330" t="s">
        <v>234</v>
      </c>
      <c r="H130" s="304">
        <v>45.47</v>
      </c>
      <c r="I130" s="90">
        <v>0</v>
      </c>
      <c r="J130" s="90">
        <f>ROUND(I130*H130,2)</f>
        <v>0</v>
      </c>
      <c r="K130" s="88" t="s">
        <v>5267</v>
      </c>
      <c r="L130" s="85"/>
      <c r="M130" s="278" t="s">
        <v>5</v>
      </c>
      <c r="N130" s="279" t="s">
        <v>42</v>
      </c>
      <c r="O130" s="280">
        <v>0.355</v>
      </c>
      <c r="P130" s="280">
        <f>O130*H130</f>
        <v>16.141849999999998</v>
      </c>
      <c r="Q130" s="280">
        <v>0.00015</v>
      </c>
      <c r="R130" s="280">
        <f>Q130*H130</f>
        <v>0.006820499999999999</v>
      </c>
      <c r="S130" s="280">
        <v>0</v>
      </c>
      <c r="T130" s="281">
        <f>S130*H130</f>
        <v>0</v>
      </c>
      <c r="AR130" s="185" t="s">
        <v>145</v>
      </c>
      <c r="AT130" s="185" t="s">
        <v>140</v>
      </c>
      <c r="AU130" s="185" t="s">
        <v>81</v>
      </c>
      <c r="AY130" s="185" t="s">
        <v>138</v>
      </c>
      <c r="BE130" s="282">
        <f>IF(N130="základní",J130,0)</f>
        <v>0</v>
      </c>
      <c r="BF130" s="282">
        <f>IF(N130="snížená",J130,0)</f>
        <v>0</v>
      </c>
      <c r="BG130" s="282">
        <f>IF(N130="zákl. přenesená",J130,0)</f>
        <v>0</v>
      </c>
      <c r="BH130" s="282">
        <f>IF(N130="sníž. přenesená",J130,0)</f>
        <v>0</v>
      </c>
      <c r="BI130" s="282">
        <f>IF(N130="nulová",J130,0)</f>
        <v>0</v>
      </c>
      <c r="BJ130" s="185" t="s">
        <v>79</v>
      </c>
      <c r="BK130" s="282">
        <f>ROUND(I130*H130,2)</f>
        <v>0</v>
      </c>
      <c r="BL130" s="185" t="s">
        <v>145</v>
      </c>
      <c r="BM130" s="185" t="s">
        <v>240</v>
      </c>
    </row>
    <row r="131" spans="2:51" s="284" customFormat="1" ht="13.5">
      <c r="B131" s="283"/>
      <c r="C131" s="331"/>
      <c r="D131" s="332" t="s">
        <v>147</v>
      </c>
      <c r="E131" s="336" t="s">
        <v>5</v>
      </c>
      <c r="F131" s="333" t="s">
        <v>241</v>
      </c>
      <c r="G131" s="331"/>
      <c r="H131" s="305">
        <v>45.47</v>
      </c>
      <c r="L131" s="283"/>
      <c r="M131" s="288"/>
      <c r="N131" s="289"/>
      <c r="O131" s="289"/>
      <c r="P131" s="289"/>
      <c r="Q131" s="289"/>
      <c r="R131" s="289"/>
      <c r="S131" s="289"/>
      <c r="T131" s="290"/>
      <c r="AT131" s="286" t="s">
        <v>147</v>
      </c>
      <c r="AU131" s="286" t="s">
        <v>81</v>
      </c>
      <c r="AV131" s="284" t="s">
        <v>81</v>
      </c>
      <c r="AW131" s="284" t="s">
        <v>34</v>
      </c>
      <c r="AX131" s="284" t="s">
        <v>71</v>
      </c>
      <c r="AY131" s="286" t="s">
        <v>138</v>
      </c>
    </row>
    <row r="132" spans="2:65" s="248" customFormat="1" ht="25.5" customHeight="1">
      <c r="B132" s="85"/>
      <c r="C132" s="327" t="s">
        <v>242</v>
      </c>
      <c r="D132" s="327" t="s">
        <v>140</v>
      </c>
      <c r="E132" s="328" t="s">
        <v>243</v>
      </c>
      <c r="F132" s="329" t="s">
        <v>244</v>
      </c>
      <c r="G132" s="330" t="s">
        <v>234</v>
      </c>
      <c r="H132" s="304">
        <v>706.66</v>
      </c>
      <c r="I132" s="90">
        <v>0</v>
      </c>
      <c r="J132" s="90">
        <f>ROUND(I132*H132,2)</f>
        <v>0</v>
      </c>
      <c r="K132" s="88" t="s">
        <v>5267</v>
      </c>
      <c r="L132" s="85"/>
      <c r="M132" s="278" t="s">
        <v>5</v>
      </c>
      <c r="N132" s="279" t="s">
        <v>42</v>
      </c>
      <c r="O132" s="280">
        <v>0.451</v>
      </c>
      <c r="P132" s="280">
        <f>O132*H132</f>
        <v>318.70366</v>
      </c>
      <c r="Q132" s="280">
        <v>0.00019</v>
      </c>
      <c r="R132" s="280">
        <f>Q132*H132</f>
        <v>0.1342654</v>
      </c>
      <c r="S132" s="280">
        <v>0</v>
      </c>
      <c r="T132" s="281">
        <f>S132*H132</f>
        <v>0</v>
      </c>
      <c r="AR132" s="185" t="s">
        <v>145</v>
      </c>
      <c r="AT132" s="185" t="s">
        <v>140</v>
      </c>
      <c r="AU132" s="185" t="s">
        <v>81</v>
      </c>
      <c r="AY132" s="185" t="s">
        <v>138</v>
      </c>
      <c r="BE132" s="282">
        <f>IF(N132="základní",J132,0)</f>
        <v>0</v>
      </c>
      <c r="BF132" s="282">
        <f>IF(N132="snížená",J132,0)</f>
        <v>0</v>
      </c>
      <c r="BG132" s="282">
        <f>IF(N132="zákl. přenesená",J132,0)</f>
        <v>0</v>
      </c>
      <c r="BH132" s="282">
        <f>IF(N132="sníž. přenesená",J132,0)</f>
        <v>0</v>
      </c>
      <c r="BI132" s="282">
        <f>IF(N132="nulová",J132,0)</f>
        <v>0</v>
      </c>
      <c r="BJ132" s="185" t="s">
        <v>79</v>
      </c>
      <c r="BK132" s="282">
        <f>ROUND(I132*H132,2)</f>
        <v>0</v>
      </c>
      <c r="BL132" s="185" t="s">
        <v>145</v>
      </c>
      <c r="BM132" s="185" t="s">
        <v>245</v>
      </c>
    </row>
    <row r="133" spans="2:51" s="284" customFormat="1" ht="13.5">
      <c r="B133" s="283"/>
      <c r="C133" s="331"/>
      <c r="D133" s="332" t="s">
        <v>147</v>
      </c>
      <c r="E133" s="336" t="s">
        <v>5</v>
      </c>
      <c r="F133" s="333" t="s">
        <v>246</v>
      </c>
      <c r="G133" s="331"/>
      <c r="H133" s="305">
        <v>706.66</v>
      </c>
      <c r="L133" s="283"/>
      <c r="M133" s="288"/>
      <c r="N133" s="289"/>
      <c r="O133" s="289"/>
      <c r="P133" s="289"/>
      <c r="Q133" s="289"/>
      <c r="R133" s="289"/>
      <c r="S133" s="289"/>
      <c r="T133" s="290"/>
      <c r="AT133" s="286" t="s">
        <v>147</v>
      </c>
      <c r="AU133" s="286" t="s">
        <v>81</v>
      </c>
      <c r="AV133" s="284" t="s">
        <v>81</v>
      </c>
      <c r="AW133" s="284" t="s">
        <v>34</v>
      </c>
      <c r="AX133" s="284" t="s">
        <v>71</v>
      </c>
      <c r="AY133" s="286" t="s">
        <v>138</v>
      </c>
    </row>
    <row r="134" spans="2:65" s="248" customFormat="1" ht="25.5" customHeight="1">
      <c r="B134" s="85"/>
      <c r="C134" s="327" t="s">
        <v>247</v>
      </c>
      <c r="D134" s="327" t="s">
        <v>140</v>
      </c>
      <c r="E134" s="328" t="s">
        <v>248</v>
      </c>
      <c r="F134" s="329" t="s">
        <v>249</v>
      </c>
      <c r="G134" s="330" t="s">
        <v>234</v>
      </c>
      <c r="H134" s="304">
        <v>57.84</v>
      </c>
      <c r="I134" s="90">
        <v>0</v>
      </c>
      <c r="J134" s="90">
        <f>ROUND(I134*H134,2)</f>
        <v>0</v>
      </c>
      <c r="K134" s="88" t="s">
        <v>5267</v>
      </c>
      <c r="L134" s="85"/>
      <c r="M134" s="278" t="s">
        <v>5</v>
      </c>
      <c r="N134" s="279" t="s">
        <v>42</v>
      </c>
      <c r="O134" s="280">
        <v>0.56</v>
      </c>
      <c r="P134" s="280">
        <f>O134*H134</f>
        <v>32.39040000000001</v>
      </c>
      <c r="Q134" s="280">
        <v>0</v>
      </c>
      <c r="R134" s="280">
        <f>Q134*H134</f>
        <v>0</v>
      </c>
      <c r="S134" s="280">
        <v>0</v>
      </c>
      <c r="T134" s="281">
        <f>S134*H134</f>
        <v>0</v>
      </c>
      <c r="AR134" s="185" t="s">
        <v>145</v>
      </c>
      <c r="AT134" s="185" t="s">
        <v>140</v>
      </c>
      <c r="AU134" s="185" t="s">
        <v>81</v>
      </c>
      <c r="AY134" s="185" t="s">
        <v>138</v>
      </c>
      <c r="BE134" s="282">
        <f>IF(N134="základní",J134,0)</f>
        <v>0</v>
      </c>
      <c r="BF134" s="282">
        <f>IF(N134="snížená",J134,0)</f>
        <v>0</v>
      </c>
      <c r="BG134" s="282">
        <f>IF(N134="zákl. přenesená",J134,0)</f>
        <v>0</v>
      </c>
      <c r="BH134" s="282">
        <f>IF(N134="sníž. přenesená",J134,0)</f>
        <v>0</v>
      </c>
      <c r="BI134" s="282">
        <f>IF(N134="nulová",J134,0)</f>
        <v>0</v>
      </c>
      <c r="BJ134" s="185" t="s">
        <v>79</v>
      </c>
      <c r="BK134" s="282">
        <f>ROUND(I134*H134,2)</f>
        <v>0</v>
      </c>
      <c r="BL134" s="185" t="s">
        <v>145</v>
      </c>
      <c r="BM134" s="185" t="s">
        <v>250</v>
      </c>
    </row>
    <row r="135" spans="2:51" s="284" customFormat="1" ht="13.5">
      <c r="B135" s="283"/>
      <c r="C135" s="331"/>
      <c r="D135" s="332" t="s">
        <v>147</v>
      </c>
      <c r="E135" s="336" t="s">
        <v>5</v>
      </c>
      <c r="F135" s="333" t="s">
        <v>236</v>
      </c>
      <c r="G135" s="331"/>
      <c r="H135" s="305">
        <v>12.37</v>
      </c>
      <c r="L135" s="283"/>
      <c r="M135" s="288"/>
      <c r="N135" s="289"/>
      <c r="O135" s="289"/>
      <c r="P135" s="289"/>
      <c r="Q135" s="289"/>
      <c r="R135" s="289"/>
      <c r="S135" s="289"/>
      <c r="T135" s="290"/>
      <c r="AT135" s="286" t="s">
        <v>147</v>
      </c>
      <c r="AU135" s="286" t="s">
        <v>81</v>
      </c>
      <c r="AV135" s="284" t="s">
        <v>81</v>
      </c>
      <c r="AW135" s="284" t="s">
        <v>34</v>
      </c>
      <c r="AX135" s="284" t="s">
        <v>71</v>
      </c>
      <c r="AY135" s="286" t="s">
        <v>138</v>
      </c>
    </row>
    <row r="136" spans="2:51" s="284" customFormat="1" ht="13.5">
      <c r="B136" s="283"/>
      <c r="C136" s="331"/>
      <c r="D136" s="332" t="s">
        <v>147</v>
      </c>
      <c r="E136" s="336" t="s">
        <v>5</v>
      </c>
      <c r="F136" s="333" t="s">
        <v>241</v>
      </c>
      <c r="G136" s="331"/>
      <c r="H136" s="305">
        <v>45.47</v>
      </c>
      <c r="L136" s="283"/>
      <c r="M136" s="288"/>
      <c r="N136" s="289"/>
      <c r="O136" s="289"/>
      <c r="P136" s="289"/>
      <c r="Q136" s="289"/>
      <c r="R136" s="289"/>
      <c r="S136" s="289"/>
      <c r="T136" s="290"/>
      <c r="AT136" s="286" t="s">
        <v>147</v>
      </c>
      <c r="AU136" s="286" t="s">
        <v>81</v>
      </c>
      <c r="AV136" s="284" t="s">
        <v>81</v>
      </c>
      <c r="AW136" s="284" t="s">
        <v>34</v>
      </c>
      <c r="AX136" s="284" t="s">
        <v>71</v>
      </c>
      <c r="AY136" s="286" t="s">
        <v>138</v>
      </c>
    </row>
    <row r="137" spans="2:65" s="248" customFormat="1" ht="25.5" customHeight="1">
      <c r="B137" s="85"/>
      <c r="C137" s="327" t="s">
        <v>251</v>
      </c>
      <c r="D137" s="327" t="s">
        <v>140</v>
      </c>
      <c r="E137" s="328" t="s">
        <v>252</v>
      </c>
      <c r="F137" s="329" t="s">
        <v>253</v>
      </c>
      <c r="G137" s="330" t="s">
        <v>234</v>
      </c>
      <c r="H137" s="304">
        <v>706.66</v>
      </c>
      <c r="I137" s="90">
        <v>0</v>
      </c>
      <c r="J137" s="90">
        <f>ROUND(I137*H137,2)</f>
        <v>0</v>
      </c>
      <c r="K137" s="88" t="s">
        <v>5267</v>
      </c>
      <c r="L137" s="85"/>
      <c r="M137" s="278" t="s">
        <v>5</v>
      </c>
      <c r="N137" s="279" t="s">
        <v>42</v>
      </c>
      <c r="O137" s="280">
        <v>0.693</v>
      </c>
      <c r="P137" s="280">
        <f>O137*H137</f>
        <v>489.7153799999999</v>
      </c>
      <c r="Q137" s="280">
        <v>0</v>
      </c>
      <c r="R137" s="280">
        <f>Q137*H137</f>
        <v>0</v>
      </c>
      <c r="S137" s="280">
        <v>0</v>
      </c>
      <c r="T137" s="281">
        <f>S137*H137</f>
        <v>0</v>
      </c>
      <c r="AR137" s="185" t="s">
        <v>145</v>
      </c>
      <c r="AT137" s="185" t="s">
        <v>140</v>
      </c>
      <c r="AU137" s="185" t="s">
        <v>81</v>
      </c>
      <c r="AY137" s="185" t="s">
        <v>138</v>
      </c>
      <c r="BE137" s="282">
        <f>IF(N137="základní",J137,0)</f>
        <v>0</v>
      </c>
      <c r="BF137" s="282">
        <f>IF(N137="snížená",J137,0)</f>
        <v>0</v>
      </c>
      <c r="BG137" s="282">
        <f>IF(N137="zákl. přenesená",J137,0)</f>
        <v>0</v>
      </c>
      <c r="BH137" s="282">
        <f>IF(N137="sníž. přenesená",J137,0)</f>
        <v>0</v>
      </c>
      <c r="BI137" s="282">
        <f>IF(N137="nulová",J137,0)</f>
        <v>0</v>
      </c>
      <c r="BJ137" s="185" t="s">
        <v>79</v>
      </c>
      <c r="BK137" s="282">
        <f>ROUND(I137*H137,2)</f>
        <v>0</v>
      </c>
      <c r="BL137" s="185" t="s">
        <v>145</v>
      </c>
      <c r="BM137" s="185" t="s">
        <v>254</v>
      </c>
    </row>
    <row r="138" spans="2:51" s="284" customFormat="1" ht="13.5">
      <c r="B138" s="283"/>
      <c r="C138" s="331"/>
      <c r="D138" s="332" t="s">
        <v>147</v>
      </c>
      <c r="E138" s="336" t="s">
        <v>5</v>
      </c>
      <c r="F138" s="333" t="s">
        <v>246</v>
      </c>
      <c r="G138" s="331"/>
      <c r="H138" s="305">
        <v>706.66</v>
      </c>
      <c r="L138" s="283"/>
      <c r="M138" s="288"/>
      <c r="N138" s="289"/>
      <c r="O138" s="289"/>
      <c r="P138" s="289"/>
      <c r="Q138" s="289"/>
      <c r="R138" s="289"/>
      <c r="S138" s="289"/>
      <c r="T138" s="290"/>
      <c r="AT138" s="286" t="s">
        <v>147</v>
      </c>
      <c r="AU138" s="286" t="s">
        <v>81</v>
      </c>
      <c r="AV138" s="284" t="s">
        <v>81</v>
      </c>
      <c r="AW138" s="284" t="s">
        <v>34</v>
      </c>
      <c r="AX138" s="284" t="s">
        <v>71</v>
      </c>
      <c r="AY138" s="286" t="s">
        <v>138</v>
      </c>
    </row>
    <row r="139" spans="2:65" s="248" customFormat="1" ht="16.5" customHeight="1">
      <c r="B139" s="85"/>
      <c r="C139" s="337" t="s">
        <v>255</v>
      </c>
      <c r="D139" s="337" t="s">
        <v>228</v>
      </c>
      <c r="E139" s="338" t="s">
        <v>256</v>
      </c>
      <c r="F139" s="339" t="s">
        <v>257</v>
      </c>
      <c r="G139" s="340" t="s">
        <v>143</v>
      </c>
      <c r="H139" s="308">
        <v>559</v>
      </c>
      <c r="I139" s="95">
        <v>0</v>
      </c>
      <c r="J139" s="95">
        <f>ROUND(I139*H139,2)</f>
        <v>0</v>
      </c>
      <c r="K139" s="88" t="s">
        <v>5267</v>
      </c>
      <c r="L139" s="298"/>
      <c r="M139" s="299" t="s">
        <v>5</v>
      </c>
      <c r="N139" s="300" t="s">
        <v>42</v>
      </c>
      <c r="O139" s="280">
        <v>0</v>
      </c>
      <c r="P139" s="280">
        <f>O139*H139</f>
        <v>0</v>
      </c>
      <c r="Q139" s="280">
        <v>2.429</v>
      </c>
      <c r="R139" s="280">
        <f>Q139*H139</f>
        <v>1357.811</v>
      </c>
      <c r="S139" s="280">
        <v>0</v>
      </c>
      <c r="T139" s="281">
        <f>S139*H139</f>
        <v>0</v>
      </c>
      <c r="AR139" s="185" t="s">
        <v>178</v>
      </c>
      <c r="AT139" s="185" t="s">
        <v>228</v>
      </c>
      <c r="AU139" s="185" t="s">
        <v>81</v>
      </c>
      <c r="AY139" s="185" t="s">
        <v>138</v>
      </c>
      <c r="BE139" s="282">
        <f>IF(N139="základní",J139,0)</f>
        <v>0</v>
      </c>
      <c r="BF139" s="282">
        <f>IF(N139="snížená",J139,0)</f>
        <v>0</v>
      </c>
      <c r="BG139" s="282">
        <f>IF(N139="zákl. přenesená",J139,0)</f>
        <v>0</v>
      </c>
      <c r="BH139" s="282">
        <f>IF(N139="sníž. přenesená",J139,0)</f>
        <v>0</v>
      </c>
      <c r="BI139" s="282">
        <f>IF(N139="nulová",J139,0)</f>
        <v>0</v>
      </c>
      <c r="BJ139" s="185" t="s">
        <v>79</v>
      </c>
      <c r="BK139" s="282">
        <f>ROUND(I139*H139,2)</f>
        <v>0</v>
      </c>
      <c r="BL139" s="185" t="s">
        <v>145</v>
      </c>
      <c r="BM139" s="185" t="s">
        <v>258</v>
      </c>
    </row>
    <row r="140" spans="2:65" s="248" customFormat="1" ht="16.5" customHeight="1">
      <c r="B140" s="85"/>
      <c r="C140" s="327" t="s">
        <v>259</v>
      </c>
      <c r="D140" s="327" t="s">
        <v>140</v>
      </c>
      <c r="E140" s="328" t="s">
        <v>260</v>
      </c>
      <c r="F140" s="329" t="s">
        <v>261</v>
      </c>
      <c r="G140" s="330" t="s">
        <v>181</v>
      </c>
      <c r="H140" s="304">
        <v>85.615</v>
      </c>
      <c r="I140" s="90">
        <v>0</v>
      </c>
      <c r="J140" s="90">
        <f>ROUND(I140*H140,2)</f>
        <v>0</v>
      </c>
      <c r="K140" s="88" t="s">
        <v>5267</v>
      </c>
      <c r="L140" s="85"/>
      <c r="M140" s="278" t="s">
        <v>5</v>
      </c>
      <c r="N140" s="279" t="s">
        <v>42</v>
      </c>
      <c r="O140" s="280">
        <v>27.098</v>
      </c>
      <c r="P140" s="280">
        <f>O140*H140</f>
        <v>2319.99527</v>
      </c>
      <c r="Q140" s="280">
        <v>1.11332</v>
      </c>
      <c r="R140" s="280">
        <f>Q140*H140</f>
        <v>95.31689180000001</v>
      </c>
      <c r="S140" s="280">
        <v>0</v>
      </c>
      <c r="T140" s="281">
        <f>S140*H140</f>
        <v>0</v>
      </c>
      <c r="AR140" s="185" t="s">
        <v>145</v>
      </c>
      <c r="AT140" s="185" t="s">
        <v>140</v>
      </c>
      <c r="AU140" s="185" t="s">
        <v>81</v>
      </c>
      <c r="AY140" s="185" t="s">
        <v>138</v>
      </c>
      <c r="BE140" s="282">
        <f>IF(N140="základní",J140,0)</f>
        <v>0</v>
      </c>
      <c r="BF140" s="282">
        <f>IF(N140="snížená",J140,0)</f>
        <v>0</v>
      </c>
      <c r="BG140" s="282">
        <f>IF(N140="zákl. přenesená",J140,0)</f>
        <v>0</v>
      </c>
      <c r="BH140" s="282">
        <f>IF(N140="sníž. přenesená",J140,0)</f>
        <v>0</v>
      </c>
      <c r="BI140" s="282">
        <f>IF(N140="nulová",J140,0)</f>
        <v>0</v>
      </c>
      <c r="BJ140" s="185" t="s">
        <v>79</v>
      </c>
      <c r="BK140" s="282">
        <f>ROUND(I140*H140,2)</f>
        <v>0</v>
      </c>
      <c r="BL140" s="185" t="s">
        <v>145</v>
      </c>
      <c r="BM140" s="185" t="s">
        <v>262</v>
      </c>
    </row>
    <row r="141" spans="2:65" s="248" customFormat="1" ht="38.25" customHeight="1">
      <c r="B141" s="85"/>
      <c r="C141" s="327" t="s">
        <v>263</v>
      </c>
      <c r="D141" s="327" t="s">
        <v>140</v>
      </c>
      <c r="E141" s="328" t="s">
        <v>264</v>
      </c>
      <c r="F141" s="329" t="s">
        <v>265</v>
      </c>
      <c r="G141" s="330" t="s">
        <v>143</v>
      </c>
      <c r="H141" s="304">
        <v>59</v>
      </c>
      <c r="I141" s="90">
        <v>0</v>
      </c>
      <c r="J141" s="90">
        <f>ROUND(I141*H141,2)</f>
        <v>0</v>
      </c>
      <c r="K141" s="88" t="s">
        <v>5267</v>
      </c>
      <c r="L141" s="85"/>
      <c r="M141" s="278" t="s">
        <v>5</v>
      </c>
      <c r="N141" s="279" t="s">
        <v>42</v>
      </c>
      <c r="O141" s="280">
        <v>0.629</v>
      </c>
      <c r="P141" s="280">
        <f>O141*H141</f>
        <v>37.111</v>
      </c>
      <c r="Q141" s="280">
        <v>2.45329</v>
      </c>
      <c r="R141" s="280">
        <f>Q141*H141</f>
        <v>144.74411</v>
      </c>
      <c r="S141" s="280">
        <v>0</v>
      </c>
      <c r="T141" s="281">
        <f>S141*H141</f>
        <v>0</v>
      </c>
      <c r="AR141" s="185" t="s">
        <v>145</v>
      </c>
      <c r="AT141" s="185" t="s">
        <v>140</v>
      </c>
      <c r="AU141" s="185" t="s">
        <v>81</v>
      </c>
      <c r="AY141" s="185" t="s">
        <v>138</v>
      </c>
      <c r="BE141" s="282">
        <f>IF(N141="základní",J141,0)</f>
        <v>0</v>
      </c>
      <c r="BF141" s="282">
        <f>IF(N141="snížená",J141,0)</f>
        <v>0</v>
      </c>
      <c r="BG141" s="282">
        <f>IF(N141="zákl. přenesená",J141,0)</f>
        <v>0</v>
      </c>
      <c r="BH141" s="282">
        <f>IF(N141="sníž. přenesená",J141,0)</f>
        <v>0</v>
      </c>
      <c r="BI141" s="282">
        <f>IF(N141="nulová",J141,0)</f>
        <v>0</v>
      </c>
      <c r="BJ141" s="185" t="s">
        <v>79</v>
      </c>
      <c r="BK141" s="282">
        <f>ROUND(I141*H141,2)</f>
        <v>0</v>
      </c>
      <c r="BL141" s="185" t="s">
        <v>145</v>
      </c>
      <c r="BM141" s="185" t="s">
        <v>266</v>
      </c>
    </row>
    <row r="142" spans="2:65" s="248" customFormat="1" ht="16.5" customHeight="1">
      <c r="B142" s="85"/>
      <c r="C142" s="327" t="s">
        <v>267</v>
      </c>
      <c r="D142" s="327" t="s">
        <v>140</v>
      </c>
      <c r="E142" s="328" t="s">
        <v>268</v>
      </c>
      <c r="F142" s="329" t="s">
        <v>269</v>
      </c>
      <c r="G142" s="330" t="s">
        <v>225</v>
      </c>
      <c r="H142" s="304">
        <v>89.89</v>
      </c>
      <c r="I142" s="90">
        <v>0</v>
      </c>
      <c r="J142" s="90">
        <f>ROUND(I142*H142,2)</f>
        <v>0</v>
      </c>
      <c r="K142" s="88" t="s">
        <v>5267</v>
      </c>
      <c r="L142" s="85"/>
      <c r="M142" s="278" t="s">
        <v>5</v>
      </c>
      <c r="N142" s="279" t="s">
        <v>42</v>
      </c>
      <c r="O142" s="280">
        <v>0.247</v>
      </c>
      <c r="P142" s="280">
        <f>O142*H142</f>
        <v>22.20283</v>
      </c>
      <c r="Q142" s="280">
        <v>0.00269</v>
      </c>
      <c r="R142" s="280">
        <f>Q142*H142</f>
        <v>0.24180410000000002</v>
      </c>
      <c r="S142" s="280">
        <v>0</v>
      </c>
      <c r="T142" s="281">
        <f>S142*H142</f>
        <v>0</v>
      </c>
      <c r="AR142" s="185" t="s">
        <v>145</v>
      </c>
      <c r="AT142" s="185" t="s">
        <v>140</v>
      </c>
      <c r="AU142" s="185" t="s">
        <v>81</v>
      </c>
      <c r="AY142" s="185" t="s">
        <v>138</v>
      </c>
      <c r="BE142" s="282">
        <f>IF(N142="základní",J142,0)</f>
        <v>0</v>
      </c>
      <c r="BF142" s="282">
        <f>IF(N142="snížená",J142,0)</f>
        <v>0</v>
      </c>
      <c r="BG142" s="282">
        <f>IF(N142="zákl. přenesená",J142,0)</f>
        <v>0</v>
      </c>
      <c r="BH142" s="282">
        <f>IF(N142="sníž. přenesená",J142,0)</f>
        <v>0</v>
      </c>
      <c r="BI142" s="282">
        <f>IF(N142="nulová",J142,0)</f>
        <v>0</v>
      </c>
      <c r="BJ142" s="185" t="s">
        <v>79</v>
      </c>
      <c r="BK142" s="282">
        <f>ROUND(I142*H142,2)</f>
        <v>0</v>
      </c>
      <c r="BL142" s="185" t="s">
        <v>145</v>
      </c>
      <c r="BM142" s="185" t="s">
        <v>270</v>
      </c>
    </row>
    <row r="143" spans="2:51" s="284" customFormat="1" ht="13.5">
      <c r="B143" s="283"/>
      <c r="C143" s="331"/>
      <c r="D143" s="332" t="s">
        <v>147</v>
      </c>
      <c r="E143" s="336" t="s">
        <v>5</v>
      </c>
      <c r="F143" s="333" t="s">
        <v>271</v>
      </c>
      <c r="G143" s="331"/>
      <c r="H143" s="305">
        <v>89.89</v>
      </c>
      <c r="L143" s="283"/>
      <c r="M143" s="288"/>
      <c r="N143" s="289"/>
      <c r="O143" s="289"/>
      <c r="P143" s="289"/>
      <c r="Q143" s="289"/>
      <c r="R143" s="289"/>
      <c r="S143" s="289"/>
      <c r="T143" s="290"/>
      <c r="AT143" s="286" t="s">
        <v>147</v>
      </c>
      <c r="AU143" s="286" t="s">
        <v>81</v>
      </c>
      <c r="AV143" s="284" t="s">
        <v>81</v>
      </c>
      <c r="AW143" s="284" t="s">
        <v>34</v>
      </c>
      <c r="AX143" s="284" t="s">
        <v>71</v>
      </c>
      <c r="AY143" s="286" t="s">
        <v>138</v>
      </c>
    </row>
    <row r="144" spans="2:65" s="248" customFormat="1" ht="16.5" customHeight="1">
      <c r="B144" s="85"/>
      <c r="C144" s="327" t="s">
        <v>272</v>
      </c>
      <c r="D144" s="327" t="s">
        <v>140</v>
      </c>
      <c r="E144" s="328" t="s">
        <v>273</v>
      </c>
      <c r="F144" s="329" t="s">
        <v>274</v>
      </c>
      <c r="G144" s="330" t="s">
        <v>225</v>
      </c>
      <c r="H144" s="304">
        <v>89.89</v>
      </c>
      <c r="I144" s="90">
        <v>0</v>
      </c>
      <c r="J144" s="90">
        <f>ROUND(I144*H144,2)</f>
        <v>0</v>
      </c>
      <c r="K144" s="88" t="s">
        <v>5267</v>
      </c>
      <c r="L144" s="85"/>
      <c r="M144" s="278" t="s">
        <v>5</v>
      </c>
      <c r="N144" s="279" t="s">
        <v>42</v>
      </c>
      <c r="O144" s="280">
        <v>0.083</v>
      </c>
      <c r="P144" s="280">
        <f>O144*H144</f>
        <v>7.460870000000001</v>
      </c>
      <c r="Q144" s="280">
        <v>0</v>
      </c>
      <c r="R144" s="280">
        <f>Q144*H144</f>
        <v>0</v>
      </c>
      <c r="S144" s="280">
        <v>0</v>
      </c>
      <c r="T144" s="281">
        <f>S144*H144</f>
        <v>0</v>
      </c>
      <c r="AR144" s="185" t="s">
        <v>145</v>
      </c>
      <c r="AT144" s="185" t="s">
        <v>140</v>
      </c>
      <c r="AU144" s="185" t="s">
        <v>81</v>
      </c>
      <c r="AY144" s="185" t="s">
        <v>138</v>
      </c>
      <c r="BE144" s="282">
        <f>IF(N144="základní",J144,0)</f>
        <v>0</v>
      </c>
      <c r="BF144" s="282">
        <f>IF(N144="snížená",J144,0)</f>
        <v>0</v>
      </c>
      <c r="BG144" s="282">
        <f>IF(N144="zákl. přenesená",J144,0)</f>
        <v>0</v>
      </c>
      <c r="BH144" s="282">
        <f>IF(N144="sníž. přenesená",J144,0)</f>
        <v>0</v>
      </c>
      <c r="BI144" s="282">
        <f>IF(N144="nulová",J144,0)</f>
        <v>0</v>
      </c>
      <c r="BJ144" s="185" t="s">
        <v>79</v>
      </c>
      <c r="BK144" s="282">
        <f>ROUND(I144*H144,2)</f>
        <v>0</v>
      </c>
      <c r="BL144" s="185" t="s">
        <v>145</v>
      </c>
      <c r="BM144" s="185" t="s">
        <v>275</v>
      </c>
    </row>
    <row r="145" spans="2:65" s="248" customFormat="1" ht="16.5" customHeight="1">
      <c r="B145" s="85"/>
      <c r="C145" s="327" t="s">
        <v>276</v>
      </c>
      <c r="D145" s="327" t="s">
        <v>140</v>
      </c>
      <c r="E145" s="328" t="s">
        <v>277</v>
      </c>
      <c r="F145" s="329" t="s">
        <v>278</v>
      </c>
      <c r="G145" s="330" t="s">
        <v>181</v>
      </c>
      <c r="H145" s="304">
        <v>3.682</v>
      </c>
      <c r="I145" s="90">
        <v>0</v>
      </c>
      <c r="J145" s="90">
        <f>ROUND(I145*H145,2)</f>
        <v>0</v>
      </c>
      <c r="K145" s="88" t="s">
        <v>5267</v>
      </c>
      <c r="L145" s="85"/>
      <c r="M145" s="278" t="s">
        <v>5</v>
      </c>
      <c r="N145" s="279" t="s">
        <v>42</v>
      </c>
      <c r="O145" s="280">
        <v>32.821</v>
      </c>
      <c r="P145" s="280">
        <f>O145*H145</f>
        <v>120.84692199999999</v>
      </c>
      <c r="Q145" s="280">
        <v>1.06017</v>
      </c>
      <c r="R145" s="280">
        <f>Q145*H145</f>
        <v>3.9035459400000003</v>
      </c>
      <c r="S145" s="280">
        <v>0</v>
      </c>
      <c r="T145" s="281">
        <f>S145*H145</f>
        <v>0</v>
      </c>
      <c r="AR145" s="185" t="s">
        <v>145</v>
      </c>
      <c r="AT145" s="185" t="s">
        <v>140</v>
      </c>
      <c r="AU145" s="185" t="s">
        <v>81</v>
      </c>
      <c r="AY145" s="185" t="s">
        <v>138</v>
      </c>
      <c r="BE145" s="282">
        <f>IF(N145="základní",J145,0)</f>
        <v>0</v>
      </c>
      <c r="BF145" s="282">
        <f>IF(N145="snížená",J145,0)</f>
        <v>0</v>
      </c>
      <c r="BG145" s="282">
        <f>IF(N145="zákl. přenesená",J145,0)</f>
        <v>0</v>
      </c>
      <c r="BH145" s="282">
        <f>IF(N145="sníž. přenesená",J145,0)</f>
        <v>0</v>
      </c>
      <c r="BI145" s="282">
        <f>IF(N145="nulová",J145,0)</f>
        <v>0</v>
      </c>
      <c r="BJ145" s="185" t="s">
        <v>79</v>
      </c>
      <c r="BK145" s="282">
        <f>ROUND(I145*H145,2)</f>
        <v>0</v>
      </c>
      <c r="BL145" s="185" t="s">
        <v>145</v>
      </c>
      <c r="BM145" s="185" t="s">
        <v>279</v>
      </c>
    </row>
    <row r="146" spans="2:63" s="266" customFormat="1" ht="29.85" customHeight="1">
      <c r="B146" s="265"/>
      <c r="C146" s="307"/>
      <c r="D146" s="341" t="s">
        <v>70</v>
      </c>
      <c r="E146" s="342" t="s">
        <v>263</v>
      </c>
      <c r="F146" s="342" t="s">
        <v>280</v>
      </c>
      <c r="G146" s="307"/>
      <c r="H146" s="307"/>
      <c r="J146" s="277">
        <f>BK146</f>
        <v>0</v>
      </c>
      <c r="L146" s="265"/>
      <c r="M146" s="270"/>
      <c r="N146" s="271"/>
      <c r="O146" s="271"/>
      <c r="P146" s="272">
        <f>SUM(P147:P152)</f>
        <v>539.375</v>
      </c>
      <c r="Q146" s="271"/>
      <c r="R146" s="272">
        <f>SUM(R147:R152)</f>
        <v>13.267065</v>
      </c>
      <c r="S146" s="271"/>
      <c r="T146" s="273">
        <f>SUM(T147:T152)</f>
        <v>0</v>
      </c>
      <c r="AR146" s="267" t="s">
        <v>79</v>
      </c>
      <c r="AT146" s="274" t="s">
        <v>70</v>
      </c>
      <c r="AU146" s="274" t="s">
        <v>79</v>
      </c>
      <c r="AY146" s="267" t="s">
        <v>138</v>
      </c>
      <c r="BK146" s="275">
        <f>SUM(BK147:BK152)</f>
        <v>0</v>
      </c>
    </row>
    <row r="147" spans="2:65" s="248" customFormat="1" ht="63.75" customHeight="1">
      <c r="B147" s="85"/>
      <c r="C147" s="327" t="s">
        <v>281</v>
      </c>
      <c r="D147" s="327" t="s">
        <v>140</v>
      </c>
      <c r="E147" s="328" t="s">
        <v>282</v>
      </c>
      <c r="F147" s="329" t="s">
        <v>283</v>
      </c>
      <c r="G147" s="330" t="s">
        <v>234</v>
      </c>
      <c r="H147" s="304">
        <v>387.5</v>
      </c>
      <c r="I147" s="90">
        <v>0</v>
      </c>
      <c r="J147" s="90">
        <f>ROUND(I147*H147,2)</f>
        <v>0</v>
      </c>
      <c r="K147" s="88" t="s">
        <v>5</v>
      </c>
      <c r="L147" s="85"/>
      <c r="M147" s="278" t="s">
        <v>5</v>
      </c>
      <c r="N147" s="279" t="s">
        <v>42</v>
      </c>
      <c r="O147" s="280">
        <v>0.678</v>
      </c>
      <c r="P147" s="280">
        <f>O147*H147</f>
        <v>262.725</v>
      </c>
      <c r="Q147" s="280">
        <v>0.03363</v>
      </c>
      <c r="R147" s="280">
        <f>Q147*H147</f>
        <v>13.031625</v>
      </c>
      <c r="S147" s="280">
        <v>0</v>
      </c>
      <c r="T147" s="281">
        <f>S147*H147</f>
        <v>0</v>
      </c>
      <c r="AR147" s="185" t="s">
        <v>145</v>
      </c>
      <c r="AT147" s="185" t="s">
        <v>140</v>
      </c>
      <c r="AU147" s="185" t="s">
        <v>81</v>
      </c>
      <c r="AY147" s="185" t="s">
        <v>138</v>
      </c>
      <c r="BE147" s="282">
        <f>IF(N147="základní",J147,0)</f>
        <v>0</v>
      </c>
      <c r="BF147" s="282">
        <f>IF(N147="snížená",J147,0)</f>
        <v>0</v>
      </c>
      <c r="BG147" s="282">
        <f>IF(N147="zákl. přenesená",J147,0)</f>
        <v>0</v>
      </c>
      <c r="BH147" s="282">
        <f>IF(N147="sníž. přenesená",J147,0)</f>
        <v>0</v>
      </c>
      <c r="BI147" s="282">
        <f>IF(N147="nulová",J147,0)</f>
        <v>0</v>
      </c>
      <c r="BJ147" s="185" t="s">
        <v>79</v>
      </c>
      <c r="BK147" s="282">
        <f>ROUND(I147*H147,2)</f>
        <v>0</v>
      </c>
      <c r="BL147" s="185" t="s">
        <v>145</v>
      </c>
      <c r="BM147" s="185" t="s">
        <v>284</v>
      </c>
    </row>
    <row r="148" spans="2:51" s="284" customFormat="1" ht="13.5">
      <c r="B148" s="283"/>
      <c r="C148" s="331"/>
      <c r="D148" s="332" t="s">
        <v>147</v>
      </c>
      <c r="E148" s="336" t="s">
        <v>5</v>
      </c>
      <c r="F148" s="333" t="s">
        <v>285</v>
      </c>
      <c r="G148" s="331"/>
      <c r="H148" s="305">
        <v>387.5</v>
      </c>
      <c r="L148" s="283"/>
      <c r="M148" s="288"/>
      <c r="N148" s="289"/>
      <c r="O148" s="289"/>
      <c r="P148" s="289"/>
      <c r="Q148" s="289"/>
      <c r="R148" s="289"/>
      <c r="S148" s="289"/>
      <c r="T148" s="290"/>
      <c r="AT148" s="286" t="s">
        <v>147</v>
      </c>
      <c r="AU148" s="286" t="s">
        <v>81</v>
      </c>
      <c r="AV148" s="284" t="s">
        <v>81</v>
      </c>
      <c r="AW148" s="284" t="s">
        <v>34</v>
      </c>
      <c r="AX148" s="284" t="s">
        <v>71</v>
      </c>
      <c r="AY148" s="286" t="s">
        <v>138</v>
      </c>
    </row>
    <row r="149" spans="2:65" s="248" customFormat="1" ht="16.5" customHeight="1">
      <c r="B149" s="85"/>
      <c r="C149" s="327" t="s">
        <v>286</v>
      </c>
      <c r="D149" s="327" t="s">
        <v>140</v>
      </c>
      <c r="E149" s="328" t="s">
        <v>287</v>
      </c>
      <c r="F149" s="329" t="s">
        <v>288</v>
      </c>
      <c r="G149" s="330" t="s">
        <v>289</v>
      </c>
      <c r="H149" s="304">
        <v>25</v>
      </c>
      <c r="I149" s="90">
        <v>0</v>
      </c>
      <c r="J149" s="90">
        <f>ROUND(I149*H149,2)</f>
        <v>0</v>
      </c>
      <c r="K149" s="88" t="s">
        <v>5267</v>
      </c>
      <c r="L149" s="85"/>
      <c r="M149" s="278" t="s">
        <v>5</v>
      </c>
      <c r="N149" s="279" t="s">
        <v>42</v>
      </c>
      <c r="O149" s="280">
        <v>4.1</v>
      </c>
      <c r="P149" s="280">
        <f>O149*H149</f>
        <v>102.49999999999999</v>
      </c>
      <c r="Q149" s="280">
        <v>0.00369</v>
      </c>
      <c r="R149" s="280">
        <f>Q149*H149</f>
        <v>0.09225</v>
      </c>
      <c r="S149" s="280">
        <v>0</v>
      </c>
      <c r="T149" s="281">
        <f>S149*H149</f>
        <v>0</v>
      </c>
      <c r="AR149" s="185" t="s">
        <v>145</v>
      </c>
      <c r="AT149" s="185" t="s">
        <v>140</v>
      </c>
      <c r="AU149" s="185" t="s">
        <v>81</v>
      </c>
      <c r="AY149" s="185" t="s">
        <v>138</v>
      </c>
      <c r="BE149" s="282">
        <f>IF(N149="základní",J149,0)</f>
        <v>0</v>
      </c>
      <c r="BF149" s="282">
        <f>IF(N149="snížená",J149,0)</f>
        <v>0</v>
      </c>
      <c r="BG149" s="282">
        <f>IF(N149="zákl. přenesená",J149,0)</f>
        <v>0</v>
      </c>
      <c r="BH149" s="282">
        <f>IF(N149="sníž. přenesená",J149,0)</f>
        <v>0</v>
      </c>
      <c r="BI149" s="282">
        <f>IF(N149="nulová",J149,0)</f>
        <v>0</v>
      </c>
      <c r="BJ149" s="185" t="s">
        <v>79</v>
      </c>
      <c r="BK149" s="282">
        <f>ROUND(I149*H149,2)</f>
        <v>0</v>
      </c>
      <c r="BL149" s="185" t="s">
        <v>145</v>
      </c>
      <c r="BM149" s="185" t="s">
        <v>290</v>
      </c>
    </row>
    <row r="150" spans="2:65" s="248" customFormat="1" ht="25.5" customHeight="1">
      <c r="B150" s="85"/>
      <c r="C150" s="327" t="s">
        <v>291</v>
      </c>
      <c r="D150" s="327" t="s">
        <v>140</v>
      </c>
      <c r="E150" s="328" t="s">
        <v>292</v>
      </c>
      <c r="F150" s="329" t="s">
        <v>293</v>
      </c>
      <c r="G150" s="330" t="s">
        <v>234</v>
      </c>
      <c r="H150" s="304">
        <v>387</v>
      </c>
      <c r="I150" s="90">
        <v>0</v>
      </c>
      <c r="J150" s="90">
        <f>ROUND(I150*H150,2)</f>
        <v>0</v>
      </c>
      <c r="K150" s="88" t="s">
        <v>5267</v>
      </c>
      <c r="L150" s="85"/>
      <c r="M150" s="278" t="s">
        <v>5</v>
      </c>
      <c r="N150" s="279" t="s">
        <v>42</v>
      </c>
      <c r="O150" s="280">
        <v>0.45</v>
      </c>
      <c r="P150" s="280">
        <f>O150*H150</f>
        <v>174.15</v>
      </c>
      <c r="Q150" s="280">
        <v>0.00037</v>
      </c>
      <c r="R150" s="280">
        <f>Q150*H150</f>
        <v>0.14319</v>
      </c>
      <c r="S150" s="280">
        <v>0</v>
      </c>
      <c r="T150" s="281">
        <f>S150*H150</f>
        <v>0</v>
      </c>
      <c r="AR150" s="185" t="s">
        <v>145</v>
      </c>
      <c r="AT150" s="185" t="s">
        <v>140</v>
      </c>
      <c r="AU150" s="185" t="s">
        <v>81</v>
      </c>
      <c r="AY150" s="185" t="s">
        <v>138</v>
      </c>
      <c r="BE150" s="282">
        <f>IF(N150="základní",J150,0)</f>
        <v>0</v>
      </c>
      <c r="BF150" s="282">
        <f>IF(N150="snížená",J150,0)</f>
        <v>0</v>
      </c>
      <c r="BG150" s="282">
        <f>IF(N150="zákl. přenesená",J150,0)</f>
        <v>0</v>
      </c>
      <c r="BH150" s="282">
        <f>IF(N150="sníž. přenesená",J150,0)</f>
        <v>0</v>
      </c>
      <c r="BI150" s="282">
        <f>IF(N150="nulová",J150,0)</f>
        <v>0</v>
      </c>
      <c r="BJ150" s="185" t="s">
        <v>79</v>
      </c>
      <c r="BK150" s="282">
        <f>ROUND(I150*H150,2)</f>
        <v>0</v>
      </c>
      <c r="BL150" s="185" t="s">
        <v>145</v>
      </c>
      <c r="BM150" s="185" t="s">
        <v>294</v>
      </c>
    </row>
    <row r="151" spans="2:65" s="248" customFormat="1" ht="16.5" customHeight="1">
      <c r="B151" s="85"/>
      <c r="C151" s="327" t="s">
        <v>295</v>
      </c>
      <c r="D151" s="327" t="s">
        <v>140</v>
      </c>
      <c r="E151" s="328" t="s">
        <v>296</v>
      </c>
      <c r="F151" s="329" t="s">
        <v>297</v>
      </c>
      <c r="G151" s="330" t="s">
        <v>289</v>
      </c>
      <c r="H151" s="304">
        <v>25</v>
      </c>
      <c r="I151" s="90">
        <v>0</v>
      </c>
      <c r="J151" s="90">
        <f>ROUND(I151*H151,2)</f>
        <v>0</v>
      </c>
      <c r="K151" s="88" t="s">
        <v>5</v>
      </c>
      <c r="L151" s="85"/>
      <c r="M151" s="278" t="s">
        <v>5</v>
      </c>
      <c r="N151" s="279" t="s">
        <v>42</v>
      </c>
      <c r="O151" s="280">
        <v>0</v>
      </c>
      <c r="P151" s="280">
        <f>O151*H151</f>
        <v>0</v>
      </c>
      <c r="Q151" s="280">
        <v>0</v>
      </c>
      <c r="R151" s="280">
        <f>Q151*H151</f>
        <v>0</v>
      </c>
      <c r="S151" s="280">
        <v>0</v>
      </c>
      <c r="T151" s="281">
        <f>S151*H151</f>
        <v>0</v>
      </c>
      <c r="AR151" s="185" t="s">
        <v>145</v>
      </c>
      <c r="AT151" s="185" t="s">
        <v>140</v>
      </c>
      <c r="AU151" s="185" t="s">
        <v>81</v>
      </c>
      <c r="AY151" s="185" t="s">
        <v>138</v>
      </c>
      <c r="BE151" s="282">
        <f>IF(N151="základní",J151,0)</f>
        <v>0</v>
      </c>
      <c r="BF151" s="282">
        <f>IF(N151="snížená",J151,0)</f>
        <v>0</v>
      </c>
      <c r="BG151" s="282">
        <f>IF(N151="zákl. přenesená",J151,0)</f>
        <v>0</v>
      </c>
      <c r="BH151" s="282">
        <f>IF(N151="sníž. přenesená",J151,0)</f>
        <v>0</v>
      </c>
      <c r="BI151" s="282">
        <f>IF(N151="nulová",J151,0)</f>
        <v>0</v>
      </c>
      <c r="BJ151" s="185" t="s">
        <v>79</v>
      </c>
      <c r="BK151" s="282">
        <f>ROUND(I151*H151,2)</f>
        <v>0</v>
      </c>
      <c r="BL151" s="185" t="s">
        <v>145</v>
      </c>
      <c r="BM151" s="185" t="s">
        <v>298</v>
      </c>
    </row>
    <row r="152" spans="2:65" s="248" customFormat="1" ht="16.5" customHeight="1">
      <c r="B152" s="85"/>
      <c r="C152" s="327" t="s">
        <v>299</v>
      </c>
      <c r="D152" s="327" t="s">
        <v>140</v>
      </c>
      <c r="E152" s="328" t="s">
        <v>300</v>
      </c>
      <c r="F152" s="329" t="s">
        <v>301</v>
      </c>
      <c r="G152" s="330" t="s">
        <v>289</v>
      </c>
      <c r="H152" s="304">
        <v>25</v>
      </c>
      <c r="I152" s="90">
        <v>0</v>
      </c>
      <c r="J152" s="90">
        <f>ROUND(I152*H152,2)</f>
        <v>0</v>
      </c>
      <c r="K152" s="88" t="s">
        <v>5</v>
      </c>
      <c r="L152" s="85"/>
      <c r="M152" s="278" t="s">
        <v>5</v>
      </c>
      <c r="N152" s="279" t="s">
        <v>42</v>
      </c>
      <c r="O152" s="280">
        <v>0</v>
      </c>
      <c r="P152" s="280">
        <f>O152*H152</f>
        <v>0</v>
      </c>
      <c r="Q152" s="280">
        <v>0</v>
      </c>
      <c r="R152" s="280">
        <f>Q152*H152</f>
        <v>0</v>
      </c>
      <c r="S152" s="280">
        <v>0</v>
      </c>
      <c r="T152" s="281">
        <f>S152*H152</f>
        <v>0</v>
      </c>
      <c r="AR152" s="185" t="s">
        <v>145</v>
      </c>
      <c r="AT152" s="185" t="s">
        <v>140</v>
      </c>
      <c r="AU152" s="185" t="s">
        <v>81</v>
      </c>
      <c r="AY152" s="185" t="s">
        <v>138</v>
      </c>
      <c r="BE152" s="282">
        <f>IF(N152="základní",J152,0)</f>
        <v>0</v>
      </c>
      <c r="BF152" s="282">
        <f>IF(N152="snížená",J152,0)</f>
        <v>0</v>
      </c>
      <c r="BG152" s="282">
        <f>IF(N152="zákl. přenesená",J152,0)</f>
        <v>0</v>
      </c>
      <c r="BH152" s="282">
        <f>IF(N152="sníž. přenesená",J152,0)</f>
        <v>0</v>
      </c>
      <c r="BI152" s="282">
        <f>IF(N152="nulová",J152,0)</f>
        <v>0</v>
      </c>
      <c r="BJ152" s="185" t="s">
        <v>79</v>
      </c>
      <c r="BK152" s="282">
        <f>ROUND(I152*H152,2)</f>
        <v>0</v>
      </c>
      <c r="BL152" s="185" t="s">
        <v>145</v>
      </c>
      <c r="BM152" s="185" t="s">
        <v>302</v>
      </c>
    </row>
    <row r="153" spans="2:63" s="266" customFormat="1" ht="29.85" customHeight="1">
      <c r="B153" s="265"/>
      <c r="C153" s="307"/>
      <c r="D153" s="341" t="s">
        <v>70</v>
      </c>
      <c r="E153" s="342" t="s">
        <v>153</v>
      </c>
      <c r="F153" s="342" t="s">
        <v>303</v>
      </c>
      <c r="G153" s="307"/>
      <c r="H153" s="307"/>
      <c r="J153" s="277">
        <f>BK153</f>
        <v>0</v>
      </c>
      <c r="L153" s="265"/>
      <c r="M153" s="270"/>
      <c r="N153" s="271"/>
      <c r="O153" s="271"/>
      <c r="P153" s="272">
        <f>SUM(P154:P160)</f>
        <v>169.2638</v>
      </c>
      <c r="Q153" s="271"/>
      <c r="R153" s="272">
        <f>SUM(R154:R160)</f>
        <v>78.353667</v>
      </c>
      <c r="S153" s="271"/>
      <c r="T153" s="273">
        <f>SUM(T154:T160)</f>
        <v>0</v>
      </c>
      <c r="AR153" s="267" t="s">
        <v>79</v>
      </c>
      <c r="AT153" s="274" t="s">
        <v>70</v>
      </c>
      <c r="AU153" s="274" t="s">
        <v>79</v>
      </c>
      <c r="AY153" s="267" t="s">
        <v>138</v>
      </c>
      <c r="BK153" s="275">
        <f>SUM(BK154:BK160)</f>
        <v>0</v>
      </c>
    </row>
    <row r="154" spans="2:65" s="248" customFormat="1" ht="38.25" customHeight="1">
      <c r="B154" s="85"/>
      <c r="C154" s="327" t="s">
        <v>304</v>
      </c>
      <c r="D154" s="327" t="s">
        <v>140</v>
      </c>
      <c r="E154" s="328" t="s">
        <v>305</v>
      </c>
      <c r="F154" s="329" t="s">
        <v>306</v>
      </c>
      <c r="G154" s="330" t="s">
        <v>143</v>
      </c>
      <c r="H154" s="304">
        <v>17</v>
      </c>
      <c r="I154" s="90">
        <v>0</v>
      </c>
      <c r="J154" s="90">
        <f>ROUND(I154*H154,2)</f>
        <v>0</v>
      </c>
      <c r="K154" s="88" t="s">
        <v>5267</v>
      </c>
      <c r="L154" s="85"/>
      <c r="M154" s="278" t="s">
        <v>5</v>
      </c>
      <c r="N154" s="279" t="s">
        <v>42</v>
      </c>
      <c r="O154" s="280">
        <v>1.2</v>
      </c>
      <c r="P154" s="280">
        <f>O154*H154</f>
        <v>20.4</v>
      </c>
      <c r="Q154" s="280">
        <v>2.45329</v>
      </c>
      <c r="R154" s="280">
        <f>Q154*H154</f>
        <v>41.70593</v>
      </c>
      <c r="S154" s="280">
        <v>0</v>
      </c>
      <c r="T154" s="281">
        <f>S154*H154</f>
        <v>0</v>
      </c>
      <c r="AR154" s="185" t="s">
        <v>145</v>
      </c>
      <c r="AT154" s="185" t="s">
        <v>140</v>
      </c>
      <c r="AU154" s="185" t="s">
        <v>81</v>
      </c>
      <c r="AY154" s="185" t="s">
        <v>138</v>
      </c>
      <c r="BE154" s="282">
        <f>IF(N154="základní",J154,0)</f>
        <v>0</v>
      </c>
      <c r="BF154" s="282">
        <f>IF(N154="snížená",J154,0)</f>
        <v>0</v>
      </c>
      <c r="BG154" s="282">
        <f>IF(N154="zákl. přenesená",J154,0)</f>
        <v>0</v>
      </c>
      <c r="BH154" s="282">
        <f>IF(N154="sníž. přenesená",J154,0)</f>
        <v>0</v>
      </c>
      <c r="BI154" s="282">
        <f>IF(N154="nulová",J154,0)</f>
        <v>0</v>
      </c>
      <c r="BJ154" s="185" t="s">
        <v>79</v>
      </c>
      <c r="BK154" s="282">
        <f>ROUND(I154*H154,2)</f>
        <v>0</v>
      </c>
      <c r="BL154" s="185" t="s">
        <v>145</v>
      </c>
      <c r="BM154" s="185" t="s">
        <v>307</v>
      </c>
    </row>
    <row r="155" spans="2:65" s="248" customFormat="1" ht="25.5" customHeight="1">
      <c r="B155" s="85"/>
      <c r="C155" s="327" t="s">
        <v>308</v>
      </c>
      <c r="D155" s="327" t="s">
        <v>140</v>
      </c>
      <c r="E155" s="328" t="s">
        <v>309</v>
      </c>
      <c r="F155" s="329" t="s">
        <v>310</v>
      </c>
      <c r="G155" s="330" t="s">
        <v>225</v>
      </c>
      <c r="H155" s="304">
        <v>98.8</v>
      </c>
      <c r="I155" s="90">
        <v>0</v>
      </c>
      <c r="J155" s="90">
        <f>ROUND(I155*H155,2)</f>
        <v>0</v>
      </c>
      <c r="K155" s="88" t="s">
        <v>5267</v>
      </c>
      <c r="L155" s="85"/>
      <c r="M155" s="278" t="s">
        <v>5</v>
      </c>
      <c r="N155" s="279" t="s">
        <v>42</v>
      </c>
      <c r="O155" s="280">
        <v>0.499</v>
      </c>
      <c r="P155" s="280">
        <f>O155*H155</f>
        <v>49.3012</v>
      </c>
      <c r="Q155" s="280">
        <v>0.00275</v>
      </c>
      <c r="R155" s="280">
        <f>Q155*H155</f>
        <v>0.2717</v>
      </c>
      <c r="S155" s="280">
        <v>0</v>
      </c>
      <c r="T155" s="281">
        <f>S155*H155</f>
        <v>0</v>
      </c>
      <c r="AR155" s="185" t="s">
        <v>145</v>
      </c>
      <c r="AT155" s="185" t="s">
        <v>140</v>
      </c>
      <c r="AU155" s="185" t="s">
        <v>81</v>
      </c>
      <c r="AY155" s="185" t="s">
        <v>138</v>
      </c>
      <c r="BE155" s="282">
        <f>IF(N155="základní",J155,0)</f>
        <v>0</v>
      </c>
      <c r="BF155" s="282">
        <f>IF(N155="snížená",J155,0)</f>
        <v>0</v>
      </c>
      <c r="BG155" s="282">
        <f>IF(N155="zákl. přenesená",J155,0)</f>
        <v>0</v>
      </c>
      <c r="BH155" s="282">
        <f>IF(N155="sníž. přenesená",J155,0)</f>
        <v>0</v>
      </c>
      <c r="BI155" s="282">
        <f>IF(N155="nulová",J155,0)</f>
        <v>0</v>
      </c>
      <c r="BJ155" s="185" t="s">
        <v>79</v>
      </c>
      <c r="BK155" s="282">
        <f>ROUND(I155*H155,2)</f>
        <v>0</v>
      </c>
      <c r="BL155" s="185" t="s">
        <v>145</v>
      </c>
      <c r="BM155" s="185" t="s">
        <v>311</v>
      </c>
    </row>
    <row r="156" spans="2:51" s="284" customFormat="1" ht="13.5">
      <c r="B156" s="283"/>
      <c r="C156" s="331"/>
      <c r="D156" s="332" t="s">
        <v>147</v>
      </c>
      <c r="E156" s="336" t="s">
        <v>5</v>
      </c>
      <c r="F156" s="333" t="s">
        <v>312</v>
      </c>
      <c r="G156" s="331"/>
      <c r="H156" s="305">
        <v>98.8</v>
      </c>
      <c r="K156" s="88"/>
      <c r="L156" s="283"/>
      <c r="M156" s="288"/>
      <c r="N156" s="289"/>
      <c r="O156" s="289"/>
      <c r="P156" s="289"/>
      <c r="Q156" s="289"/>
      <c r="R156" s="289"/>
      <c r="S156" s="289"/>
      <c r="T156" s="290"/>
      <c r="AT156" s="286" t="s">
        <v>147</v>
      </c>
      <c r="AU156" s="286" t="s">
        <v>81</v>
      </c>
      <c r="AV156" s="284" t="s">
        <v>81</v>
      </c>
      <c r="AW156" s="284" t="s">
        <v>34</v>
      </c>
      <c r="AX156" s="284" t="s">
        <v>71</v>
      </c>
      <c r="AY156" s="286" t="s">
        <v>138</v>
      </c>
    </row>
    <row r="157" spans="2:65" s="248" customFormat="1" ht="25.5" customHeight="1">
      <c r="B157" s="85"/>
      <c r="C157" s="327" t="s">
        <v>313</v>
      </c>
      <c r="D157" s="327" t="s">
        <v>140</v>
      </c>
      <c r="E157" s="328" t="s">
        <v>314</v>
      </c>
      <c r="F157" s="329" t="s">
        <v>315</v>
      </c>
      <c r="G157" s="330" t="s">
        <v>225</v>
      </c>
      <c r="H157" s="304">
        <v>98.8</v>
      </c>
      <c r="I157" s="90">
        <v>0</v>
      </c>
      <c r="J157" s="90">
        <f>ROUND(I157*H157,2)</f>
        <v>0</v>
      </c>
      <c r="K157" s="88" t="s">
        <v>5267</v>
      </c>
      <c r="L157" s="85"/>
      <c r="M157" s="278" t="s">
        <v>5</v>
      </c>
      <c r="N157" s="279" t="s">
        <v>42</v>
      </c>
      <c r="O157" s="280">
        <v>0.17</v>
      </c>
      <c r="P157" s="280">
        <f>O157*H157</f>
        <v>16.796</v>
      </c>
      <c r="Q157" s="280">
        <v>0</v>
      </c>
      <c r="R157" s="280">
        <f>Q157*H157</f>
        <v>0</v>
      </c>
      <c r="S157" s="280">
        <v>0</v>
      </c>
      <c r="T157" s="281">
        <f>S157*H157</f>
        <v>0</v>
      </c>
      <c r="AR157" s="185" t="s">
        <v>145</v>
      </c>
      <c r="AT157" s="185" t="s">
        <v>140</v>
      </c>
      <c r="AU157" s="185" t="s">
        <v>81</v>
      </c>
      <c r="AY157" s="185" t="s">
        <v>138</v>
      </c>
      <c r="BE157" s="282">
        <f>IF(N157="základní",J157,0)</f>
        <v>0</v>
      </c>
      <c r="BF157" s="282">
        <f>IF(N157="snížená",J157,0)</f>
        <v>0</v>
      </c>
      <c r="BG157" s="282">
        <f>IF(N157="zákl. přenesená",J157,0)</f>
        <v>0</v>
      </c>
      <c r="BH157" s="282">
        <f>IF(N157="sníž. přenesená",J157,0)</f>
        <v>0</v>
      </c>
      <c r="BI157" s="282">
        <f>IF(N157="nulová",J157,0)</f>
        <v>0</v>
      </c>
      <c r="BJ157" s="185" t="s">
        <v>79</v>
      </c>
      <c r="BK157" s="282">
        <f>ROUND(I157*H157,2)</f>
        <v>0</v>
      </c>
      <c r="BL157" s="185" t="s">
        <v>145</v>
      </c>
      <c r="BM157" s="185" t="s">
        <v>316</v>
      </c>
    </row>
    <row r="158" spans="2:65" s="248" customFormat="1" ht="25.5" customHeight="1">
      <c r="B158" s="85"/>
      <c r="C158" s="327" t="s">
        <v>317</v>
      </c>
      <c r="D158" s="327" t="s">
        <v>140</v>
      </c>
      <c r="E158" s="328" t="s">
        <v>318</v>
      </c>
      <c r="F158" s="329" t="s">
        <v>319</v>
      </c>
      <c r="G158" s="330" t="s">
        <v>225</v>
      </c>
      <c r="H158" s="304">
        <v>98.8</v>
      </c>
      <c r="I158" s="90">
        <v>0</v>
      </c>
      <c r="J158" s="90">
        <f>ROUND(I158*H158,2)</f>
        <v>0</v>
      </c>
      <c r="K158" s="88" t="s">
        <v>5267</v>
      </c>
      <c r="L158" s="85"/>
      <c r="M158" s="278" t="s">
        <v>5</v>
      </c>
      <c r="N158" s="279" t="s">
        <v>42</v>
      </c>
      <c r="O158" s="280">
        <v>0.05</v>
      </c>
      <c r="P158" s="280">
        <f>O158*H158</f>
        <v>4.94</v>
      </c>
      <c r="Q158" s="280">
        <v>0.0025</v>
      </c>
      <c r="R158" s="280">
        <f>Q158*H158</f>
        <v>0.247</v>
      </c>
      <c r="S158" s="280">
        <v>0</v>
      </c>
      <c r="T158" s="281">
        <f>S158*H158</f>
        <v>0</v>
      </c>
      <c r="AR158" s="185" t="s">
        <v>145</v>
      </c>
      <c r="AT158" s="185" t="s">
        <v>140</v>
      </c>
      <c r="AU158" s="185" t="s">
        <v>81</v>
      </c>
      <c r="AY158" s="185" t="s">
        <v>138</v>
      </c>
      <c r="BE158" s="282">
        <f>IF(N158="základní",J158,0)</f>
        <v>0</v>
      </c>
      <c r="BF158" s="282">
        <f>IF(N158="snížená",J158,0)</f>
        <v>0</v>
      </c>
      <c r="BG158" s="282">
        <f>IF(N158="zákl. přenesená",J158,0)</f>
        <v>0</v>
      </c>
      <c r="BH158" s="282">
        <f>IF(N158="sníž. přenesená",J158,0)</f>
        <v>0</v>
      </c>
      <c r="BI158" s="282">
        <f>IF(N158="nulová",J158,0)</f>
        <v>0</v>
      </c>
      <c r="BJ158" s="185" t="s">
        <v>79</v>
      </c>
      <c r="BK158" s="282">
        <f>ROUND(I158*H158,2)</f>
        <v>0</v>
      </c>
      <c r="BL158" s="185" t="s">
        <v>145</v>
      </c>
      <c r="BM158" s="185" t="s">
        <v>320</v>
      </c>
    </row>
    <row r="159" spans="2:65" s="248" customFormat="1" ht="25.5" customHeight="1">
      <c r="B159" s="85"/>
      <c r="C159" s="327" t="s">
        <v>321</v>
      </c>
      <c r="D159" s="327" t="s">
        <v>140</v>
      </c>
      <c r="E159" s="328" t="s">
        <v>322</v>
      </c>
      <c r="F159" s="329" t="s">
        <v>323</v>
      </c>
      <c r="G159" s="330" t="s">
        <v>181</v>
      </c>
      <c r="H159" s="304">
        <v>1.7</v>
      </c>
      <c r="I159" s="90">
        <v>0</v>
      </c>
      <c r="J159" s="90">
        <f>ROUND(I159*H159,2)</f>
        <v>0</v>
      </c>
      <c r="K159" s="88" t="s">
        <v>5267</v>
      </c>
      <c r="L159" s="85"/>
      <c r="M159" s="278" t="s">
        <v>5</v>
      </c>
      <c r="N159" s="279" t="s">
        <v>42</v>
      </c>
      <c r="O159" s="280">
        <v>36.738</v>
      </c>
      <c r="P159" s="280">
        <f>O159*H159</f>
        <v>62.4546</v>
      </c>
      <c r="Q159" s="280">
        <v>1.04881</v>
      </c>
      <c r="R159" s="280">
        <f>Q159*H159</f>
        <v>1.782977</v>
      </c>
      <c r="S159" s="280">
        <v>0</v>
      </c>
      <c r="T159" s="281">
        <f>S159*H159</f>
        <v>0</v>
      </c>
      <c r="AR159" s="185" t="s">
        <v>145</v>
      </c>
      <c r="AT159" s="185" t="s">
        <v>140</v>
      </c>
      <c r="AU159" s="185" t="s">
        <v>81</v>
      </c>
      <c r="AY159" s="185" t="s">
        <v>138</v>
      </c>
      <c r="BE159" s="282">
        <f>IF(N159="základní",J159,0)</f>
        <v>0</v>
      </c>
      <c r="BF159" s="282">
        <f>IF(N159="snížená",J159,0)</f>
        <v>0</v>
      </c>
      <c r="BG159" s="282">
        <f>IF(N159="zákl. přenesená",J159,0)</f>
        <v>0</v>
      </c>
      <c r="BH159" s="282">
        <f>IF(N159="sníž. přenesená",J159,0)</f>
        <v>0</v>
      </c>
      <c r="BI159" s="282">
        <f>IF(N159="nulová",J159,0)</f>
        <v>0</v>
      </c>
      <c r="BJ159" s="185" t="s">
        <v>79</v>
      </c>
      <c r="BK159" s="282">
        <f>ROUND(I159*H159,2)</f>
        <v>0</v>
      </c>
      <c r="BL159" s="185" t="s">
        <v>145</v>
      </c>
      <c r="BM159" s="185" t="s">
        <v>324</v>
      </c>
    </row>
    <row r="160" spans="2:65" s="248" customFormat="1" ht="38.25" customHeight="1">
      <c r="B160" s="85"/>
      <c r="C160" s="327" t="s">
        <v>325</v>
      </c>
      <c r="D160" s="327" t="s">
        <v>140</v>
      </c>
      <c r="E160" s="328" t="s">
        <v>326</v>
      </c>
      <c r="F160" s="329" t="s">
        <v>327</v>
      </c>
      <c r="G160" s="330" t="s">
        <v>143</v>
      </c>
      <c r="H160" s="304">
        <v>14</v>
      </c>
      <c r="I160" s="90">
        <v>0</v>
      </c>
      <c r="J160" s="90">
        <f>ROUND(I160*H160,2)</f>
        <v>0</v>
      </c>
      <c r="K160" s="88" t="s">
        <v>5267</v>
      </c>
      <c r="L160" s="85"/>
      <c r="M160" s="278" t="s">
        <v>5</v>
      </c>
      <c r="N160" s="279" t="s">
        <v>42</v>
      </c>
      <c r="O160" s="280">
        <v>1.098</v>
      </c>
      <c r="P160" s="280">
        <f>O160*H160</f>
        <v>15.372000000000002</v>
      </c>
      <c r="Q160" s="280">
        <v>2.45329</v>
      </c>
      <c r="R160" s="280">
        <f>Q160*H160</f>
        <v>34.34606</v>
      </c>
      <c r="S160" s="280">
        <v>0</v>
      </c>
      <c r="T160" s="281">
        <f>S160*H160</f>
        <v>0</v>
      </c>
      <c r="AR160" s="185" t="s">
        <v>145</v>
      </c>
      <c r="AT160" s="185" t="s">
        <v>140</v>
      </c>
      <c r="AU160" s="185" t="s">
        <v>81</v>
      </c>
      <c r="AY160" s="185" t="s">
        <v>138</v>
      </c>
      <c r="BE160" s="282">
        <f>IF(N160="základní",J160,0)</f>
        <v>0</v>
      </c>
      <c r="BF160" s="282">
        <f>IF(N160="snížená",J160,0)</f>
        <v>0</v>
      </c>
      <c r="BG160" s="282">
        <f>IF(N160="zákl. přenesená",J160,0)</f>
        <v>0</v>
      </c>
      <c r="BH160" s="282">
        <f>IF(N160="sníž. přenesená",J160,0)</f>
        <v>0</v>
      </c>
      <c r="BI160" s="282">
        <f>IF(N160="nulová",J160,0)</f>
        <v>0</v>
      </c>
      <c r="BJ160" s="185" t="s">
        <v>79</v>
      </c>
      <c r="BK160" s="282">
        <f>ROUND(I160*H160,2)</f>
        <v>0</v>
      </c>
      <c r="BL160" s="185" t="s">
        <v>145</v>
      </c>
      <c r="BM160" s="185" t="s">
        <v>328</v>
      </c>
    </row>
    <row r="161" spans="2:63" s="266" customFormat="1" ht="29.85" customHeight="1">
      <c r="B161" s="265"/>
      <c r="C161" s="307"/>
      <c r="D161" s="341" t="s">
        <v>70</v>
      </c>
      <c r="E161" s="342" t="s">
        <v>186</v>
      </c>
      <c r="F161" s="342" t="s">
        <v>329</v>
      </c>
      <c r="G161" s="307"/>
      <c r="H161" s="307"/>
      <c r="J161" s="277">
        <f>BK161</f>
        <v>0</v>
      </c>
      <c r="L161" s="265"/>
      <c r="M161" s="270"/>
      <c r="N161" s="271"/>
      <c r="O161" s="271"/>
      <c r="P161" s="272">
        <f>SUM(P162:P164)</f>
        <v>2.568</v>
      </c>
      <c r="Q161" s="271"/>
      <c r="R161" s="272">
        <f>SUM(R162:R164)</f>
        <v>0.0117486</v>
      </c>
      <c r="S161" s="271"/>
      <c r="T161" s="273">
        <f>SUM(T162:T164)</f>
        <v>0</v>
      </c>
      <c r="AR161" s="267" t="s">
        <v>79</v>
      </c>
      <c r="AT161" s="274" t="s">
        <v>70</v>
      </c>
      <c r="AU161" s="274" t="s">
        <v>79</v>
      </c>
      <c r="AY161" s="267" t="s">
        <v>138</v>
      </c>
      <c r="BK161" s="275">
        <f>SUM(BK162:BK164)</f>
        <v>0</v>
      </c>
    </row>
    <row r="162" spans="2:65" s="248" customFormat="1" ht="25.5" customHeight="1">
      <c r="B162" s="85"/>
      <c r="C162" s="327" t="s">
        <v>330</v>
      </c>
      <c r="D162" s="327" t="s">
        <v>140</v>
      </c>
      <c r="E162" s="328" t="s">
        <v>331</v>
      </c>
      <c r="F162" s="329" t="s">
        <v>332</v>
      </c>
      <c r="G162" s="330" t="s">
        <v>234</v>
      </c>
      <c r="H162" s="304">
        <v>6.42</v>
      </c>
      <c r="I162" s="90">
        <v>0</v>
      </c>
      <c r="J162" s="90">
        <f>ROUND(I162*H162,2)</f>
        <v>0</v>
      </c>
      <c r="K162" s="88" t="s">
        <v>5267</v>
      </c>
      <c r="L162" s="85"/>
      <c r="M162" s="278" t="s">
        <v>5</v>
      </c>
      <c r="N162" s="279" t="s">
        <v>42</v>
      </c>
      <c r="O162" s="280">
        <v>0.4</v>
      </c>
      <c r="P162" s="280">
        <f>O162*H162</f>
        <v>2.568</v>
      </c>
      <c r="Q162" s="280">
        <v>0.00183</v>
      </c>
      <c r="R162" s="280">
        <f>Q162*H162</f>
        <v>0.0117486</v>
      </c>
      <c r="S162" s="280">
        <v>0</v>
      </c>
      <c r="T162" s="281">
        <f>S162*H162</f>
        <v>0</v>
      </c>
      <c r="AR162" s="185" t="s">
        <v>145</v>
      </c>
      <c r="AT162" s="185" t="s">
        <v>140</v>
      </c>
      <c r="AU162" s="185" t="s">
        <v>81</v>
      </c>
      <c r="AY162" s="185" t="s">
        <v>138</v>
      </c>
      <c r="BE162" s="282">
        <f>IF(N162="základní",J162,0)</f>
        <v>0</v>
      </c>
      <c r="BF162" s="282">
        <f>IF(N162="snížená",J162,0)</f>
        <v>0</v>
      </c>
      <c r="BG162" s="282">
        <f>IF(N162="zákl. přenesená",J162,0)</f>
        <v>0</v>
      </c>
      <c r="BH162" s="282">
        <f>IF(N162="sníž. přenesená",J162,0)</f>
        <v>0</v>
      </c>
      <c r="BI162" s="282">
        <f>IF(N162="nulová",J162,0)</f>
        <v>0</v>
      </c>
      <c r="BJ162" s="185" t="s">
        <v>79</v>
      </c>
      <c r="BK162" s="282">
        <f>ROUND(I162*H162,2)</f>
        <v>0</v>
      </c>
      <c r="BL162" s="185" t="s">
        <v>145</v>
      </c>
      <c r="BM162" s="185" t="s">
        <v>333</v>
      </c>
    </row>
    <row r="163" spans="2:51" s="284" customFormat="1" ht="13.5">
      <c r="B163" s="283"/>
      <c r="C163" s="331"/>
      <c r="D163" s="332" t="s">
        <v>147</v>
      </c>
      <c r="E163" s="336" t="s">
        <v>5</v>
      </c>
      <c r="F163" s="333" t="s">
        <v>334</v>
      </c>
      <c r="G163" s="331"/>
      <c r="H163" s="305">
        <v>5.52</v>
      </c>
      <c r="L163" s="283"/>
      <c r="M163" s="288"/>
      <c r="N163" s="289"/>
      <c r="O163" s="289"/>
      <c r="P163" s="289"/>
      <c r="Q163" s="289"/>
      <c r="R163" s="289"/>
      <c r="S163" s="289"/>
      <c r="T163" s="290"/>
      <c r="AT163" s="286" t="s">
        <v>147</v>
      </c>
      <c r="AU163" s="286" t="s">
        <v>81</v>
      </c>
      <c r="AV163" s="284" t="s">
        <v>81</v>
      </c>
      <c r="AW163" s="284" t="s">
        <v>34</v>
      </c>
      <c r="AX163" s="284" t="s">
        <v>71</v>
      </c>
      <c r="AY163" s="286" t="s">
        <v>138</v>
      </c>
    </row>
    <row r="164" spans="2:51" s="284" customFormat="1" ht="13.5">
      <c r="B164" s="283"/>
      <c r="C164" s="331"/>
      <c r="D164" s="332" t="s">
        <v>147</v>
      </c>
      <c r="E164" s="336" t="s">
        <v>5</v>
      </c>
      <c r="F164" s="333" t="s">
        <v>335</v>
      </c>
      <c r="G164" s="331"/>
      <c r="H164" s="305">
        <v>0.9</v>
      </c>
      <c r="L164" s="283"/>
      <c r="M164" s="288"/>
      <c r="N164" s="289"/>
      <c r="O164" s="289"/>
      <c r="P164" s="289"/>
      <c r="Q164" s="289"/>
      <c r="R164" s="289"/>
      <c r="S164" s="289"/>
      <c r="T164" s="290"/>
      <c r="AT164" s="286" t="s">
        <v>147</v>
      </c>
      <c r="AU164" s="286" t="s">
        <v>81</v>
      </c>
      <c r="AV164" s="284" t="s">
        <v>81</v>
      </c>
      <c r="AW164" s="284" t="s">
        <v>34</v>
      </c>
      <c r="AX164" s="284" t="s">
        <v>71</v>
      </c>
      <c r="AY164" s="286" t="s">
        <v>138</v>
      </c>
    </row>
    <row r="165" spans="2:63" s="266" customFormat="1" ht="29.85" customHeight="1">
      <c r="B165" s="265"/>
      <c r="C165" s="307"/>
      <c r="D165" s="341" t="s">
        <v>70</v>
      </c>
      <c r="E165" s="342" t="s">
        <v>336</v>
      </c>
      <c r="F165" s="342" t="s">
        <v>337</v>
      </c>
      <c r="G165" s="307"/>
      <c r="H165" s="307"/>
      <c r="J165" s="277">
        <f>BK165</f>
        <v>0</v>
      </c>
      <c r="L165" s="265"/>
      <c r="M165" s="270"/>
      <c r="N165" s="271"/>
      <c r="O165" s="271"/>
      <c r="P165" s="272">
        <f>P166</f>
        <v>1178.182512</v>
      </c>
      <c r="Q165" s="271"/>
      <c r="R165" s="272">
        <f>R166</f>
        <v>0</v>
      </c>
      <c r="S165" s="271"/>
      <c r="T165" s="273">
        <f>T166</f>
        <v>0</v>
      </c>
      <c r="AR165" s="267" t="s">
        <v>79</v>
      </c>
      <c r="AT165" s="274" t="s">
        <v>70</v>
      </c>
      <c r="AU165" s="274" t="s">
        <v>79</v>
      </c>
      <c r="AY165" s="267" t="s">
        <v>138</v>
      </c>
      <c r="BK165" s="275">
        <f>BK166</f>
        <v>0</v>
      </c>
    </row>
    <row r="166" spans="2:65" s="248" customFormat="1" ht="16.5" customHeight="1">
      <c r="B166" s="85"/>
      <c r="C166" s="327" t="s">
        <v>338</v>
      </c>
      <c r="D166" s="327" t="s">
        <v>140</v>
      </c>
      <c r="E166" s="328" t="s">
        <v>339</v>
      </c>
      <c r="F166" s="329" t="s">
        <v>340</v>
      </c>
      <c r="G166" s="330" t="s">
        <v>181</v>
      </c>
      <c r="H166" s="304">
        <v>1888.113</v>
      </c>
      <c r="I166" s="90">
        <v>0</v>
      </c>
      <c r="J166" s="90">
        <f>ROUND(I166*H166,2)</f>
        <v>0</v>
      </c>
      <c r="K166" s="88" t="s">
        <v>5267</v>
      </c>
      <c r="L166" s="85"/>
      <c r="M166" s="278" t="s">
        <v>5</v>
      </c>
      <c r="N166" s="301" t="s">
        <v>42</v>
      </c>
      <c r="O166" s="302">
        <v>0.624</v>
      </c>
      <c r="P166" s="302">
        <f>O166*H166</f>
        <v>1178.182512</v>
      </c>
      <c r="Q166" s="302">
        <v>0</v>
      </c>
      <c r="R166" s="302">
        <f>Q166*H166</f>
        <v>0</v>
      </c>
      <c r="S166" s="302">
        <v>0</v>
      </c>
      <c r="T166" s="303">
        <f>S166*H166</f>
        <v>0</v>
      </c>
      <c r="AR166" s="185" t="s">
        <v>145</v>
      </c>
      <c r="AT166" s="185" t="s">
        <v>140</v>
      </c>
      <c r="AU166" s="185" t="s">
        <v>81</v>
      </c>
      <c r="AY166" s="185" t="s">
        <v>138</v>
      </c>
      <c r="BE166" s="282">
        <f>IF(N166="základní",J166,0)</f>
        <v>0</v>
      </c>
      <c r="BF166" s="282">
        <f>IF(N166="snížená",J166,0)</f>
        <v>0</v>
      </c>
      <c r="BG166" s="282">
        <f>IF(N166="zákl. přenesená",J166,0)</f>
        <v>0</v>
      </c>
      <c r="BH166" s="282">
        <f>IF(N166="sníž. přenesená",J166,0)</f>
        <v>0</v>
      </c>
      <c r="BI166" s="282">
        <f>IF(N166="nulová",J166,0)</f>
        <v>0</v>
      </c>
      <c r="BJ166" s="185" t="s">
        <v>79</v>
      </c>
      <c r="BK166" s="282">
        <f>ROUND(I166*H166,2)</f>
        <v>0</v>
      </c>
      <c r="BL166" s="185" t="s">
        <v>145</v>
      </c>
      <c r="BM166" s="185" t="s">
        <v>341</v>
      </c>
    </row>
    <row r="167" spans="2:12" s="248" customFormat="1" ht="6.95" customHeight="1">
      <c r="B167" s="221"/>
      <c r="C167" s="222"/>
      <c r="D167" s="222"/>
      <c r="E167" s="222"/>
      <c r="F167" s="222"/>
      <c r="G167" s="222"/>
      <c r="H167" s="222"/>
      <c r="I167" s="222"/>
      <c r="J167" s="222"/>
      <c r="K167" s="222"/>
      <c r="L167" s="85"/>
    </row>
  </sheetData>
  <sheetProtection algorithmName="SHA-512" hashValue="GZi38ZApooxLH/cfTA1pPJQ6qpbz7pB9uqezuK/CADX+FE02wYczPOHkbnxX2hNZKkmXxi9HXqlE3tFfjjpJmA==" saltValue="zcpLuCYapzczvC0HFj/+cw==" spinCount="100000" sheet="1" objects="1" scenarios="1"/>
  <autoFilter ref="C83:K166"/>
  <mergeCells count="10">
    <mergeCell ref="J51:J52"/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763"/>
  <sheetViews>
    <sheetView showGridLines="0" workbookViewId="0" topLeftCell="A1">
      <pane ySplit="1" topLeftCell="A1758" activePane="bottomLeft" state="frozen"/>
      <selection pane="bottomLeft" activeCell="H1760" sqref="H1760"/>
    </sheetView>
  </sheetViews>
  <sheetFormatPr defaultColWidth="9.33203125" defaultRowHeight="13.5"/>
  <cols>
    <col min="1" max="1" width="8.33203125" style="183" customWidth="1"/>
    <col min="2" max="2" width="1.66796875" style="183" customWidth="1"/>
    <col min="3" max="3" width="4.16015625" style="183" customWidth="1"/>
    <col min="4" max="4" width="4.33203125" style="183" customWidth="1"/>
    <col min="5" max="5" width="17.16015625" style="183" customWidth="1"/>
    <col min="6" max="6" width="75" style="183" customWidth="1"/>
    <col min="7" max="7" width="8.66015625" style="183" customWidth="1"/>
    <col min="8" max="8" width="11.16015625" style="183" customWidth="1"/>
    <col min="9" max="9" width="12.66015625" style="183" customWidth="1"/>
    <col min="10" max="10" width="23.5" style="183" customWidth="1"/>
    <col min="11" max="11" width="15.5" style="183" customWidth="1"/>
    <col min="12" max="12" width="9.33203125" style="183" customWidth="1"/>
    <col min="13" max="18" width="9.33203125" style="183" hidden="1" customWidth="1"/>
    <col min="19" max="19" width="8.16015625" style="183" hidden="1" customWidth="1"/>
    <col min="20" max="20" width="29.66015625" style="183" hidden="1" customWidth="1"/>
    <col min="21" max="21" width="16.33203125" style="183" hidden="1" customWidth="1"/>
    <col min="22" max="22" width="12.33203125" style="183" customWidth="1"/>
    <col min="23" max="23" width="16.33203125" style="183" customWidth="1"/>
    <col min="24" max="24" width="12.33203125" style="183" customWidth="1"/>
    <col min="25" max="25" width="15" style="183" customWidth="1"/>
    <col min="26" max="26" width="11" style="183" customWidth="1"/>
    <col min="27" max="27" width="15" style="183" customWidth="1"/>
    <col min="28" max="28" width="16.33203125" style="183" customWidth="1"/>
    <col min="29" max="29" width="11" style="183" customWidth="1"/>
    <col min="30" max="30" width="15" style="183" customWidth="1"/>
    <col min="31" max="31" width="16.33203125" style="183" customWidth="1"/>
    <col min="32" max="43" width="9.33203125" style="183" customWidth="1"/>
    <col min="44" max="65" width="9.33203125" style="183" hidden="1" customWidth="1"/>
    <col min="66" max="16384" width="9.33203125" style="183" customWidth="1"/>
  </cols>
  <sheetData>
    <row r="1" spans="1:70" ht="21.75" customHeight="1">
      <c r="A1" s="177"/>
      <c r="B1" s="178"/>
      <c r="C1" s="178"/>
      <c r="D1" s="179" t="s">
        <v>1</v>
      </c>
      <c r="E1" s="178"/>
      <c r="F1" s="180" t="s">
        <v>101</v>
      </c>
      <c r="G1" s="390" t="s">
        <v>102</v>
      </c>
      <c r="H1" s="390"/>
      <c r="I1" s="178"/>
      <c r="J1" s="180" t="s">
        <v>103</v>
      </c>
      <c r="K1" s="179" t="s">
        <v>104</v>
      </c>
      <c r="L1" s="180" t="s">
        <v>105</v>
      </c>
      <c r="M1" s="180"/>
      <c r="N1" s="180"/>
      <c r="O1" s="180"/>
      <c r="P1" s="180"/>
      <c r="Q1" s="180"/>
      <c r="R1" s="180"/>
      <c r="S1" s="180"/>
      <c r="T1" s="180"/>
      <c r="U1" s="182"/>
      <c r="V1" s="182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77"/>
      <c r="BQ1" s="177"/>
      <c r="BR1" s="177"/>
    </row>
    <row r="2" spans="3:46" ht="36.95" customHeight="1">
      <c r="L2" s="391" t="s">
        <v>8</v>
      </c>
      <c r="M2" s="392"/>
      <c r="N2" s="392"/>
      <c r="O2" s="392"/>
      <c r="P2" s="392"/>
      <c r="Q2" s="392"/>
      <c r="R2" s="392"/>
      <c r="S2" s="392"/>
      <c r="T2" s="392"/>
      <c r="U2" s="392"/>
      <c r="V2" s="392"/>
      <c r="AT2" s="185" t="s">
        <v>84</v>
      </c>
    </row>
    <row r="3" spans="2:46" ht="6.95" customHeight="1">
      <c r="B3" s="186"/>
      <c r="C3" s="187"/>
      <c r="D3" s="187"/>
      <c r="E3" s="187"/>
      <c r="F3" s="187"/>
      <c r="G3" s="187"/>
      <c r="H3" s="187"/>
      <c r="I3" s="187"/>
      <c r="J3" s="187"/>
      <c r="K3" s="188"/>
      <c r="AT3" s="185" t="s">
        <v>81</v>
      </c>
    </row>
    <row r="4" spans="2:46" ht="36.95" customHeight="1">
      <c r="B4" s="189"/>
      <c r="C4" s="190"/>
      <c r="D4" s="191" t="s">
        <v>106</v>
      </c>
      <c r="E4" s="190"/>
      <c r="F4" s="190"/>
      <c r="G4" s="190"/>
      <c r="H4" s="190"/>
      <c r="I4" s="190"/>
      <c r="J4" s="190"/>
      <c r="K4" s="192"/>
      <c r="M4" s="193" t="s">
        <v>13</v>
      </c>
      <c r="AT4" s="185" t="s">
        <v>6</v>
      </c>
    </row>
    <row r="5" spans="2:11" ht="6.95" customHeight="1">
      <c r="B5" s="189"/>
      <c r="C5" s="190"/>
      <c r="D5" s="190"/>
      <c r="E5" s="190"/>
      <c r="F5" s="190"/>
      <c r="G5" s="190"/>
      <c r="H5" s="190"/>
      <c r="I5" s="190"/>
      <c r="J5" s="190"/>
      <c r="K5" s="192"/>
    </row>
    <row r="6" spans="2:11" ht="15">
      <c r="B6" s="189"/>
      <c r="C6" s="190"/>
      <c r="D6" s="194" t="s">
        <v>17</v>
      </c>
      <c r="E6" s="190"/>
      <c r="F6" s="190"/>
      <c r="G6" s="190"/>
      <c r="H6" s="190"/>
      <c r="I6" s="190"/>
      <c r="J6" s="190"/>
      <c r="K6" s="192"/>
    </row>
    <row r="7" spans="2:11" ht="16.5" customHeight="1">
      <c r="B7" s="189"/>
      <c r="C7" s="190"/>
      <c r="D7" s="190"/>
      <c r="E7" s="393" t="str">
        <f>'Rekapitulace stavby'!K6</f>
        <v>Gymnázium Tachov - výstavba tělocvičny</v>
      </c>
      <c r="F7" s="394"/>
      <c r="G7" s="394"/>
      <c r="H7" s="394"/>
      <c r="I7" s="190"/>
      <c r="J7" s="190"/>
      <c r="K7" s="192"/>
    </row>
    <row r="8" spans="2:11" s="196" customFormat="1" ht="15">
      <c r="B8" s="85"/>
      <c r="C8" s="197"/>
      <c r="D8" s="194" t="s">
        <v>107</v>
      </c>
      <c r="E8" s="197"/>
      <c r="F8" s="197"/>
      <c r="G8" s="197"/>
      <c r="H8" s="197"/>
      <c r="I8" s="197"/>
      <c r="J8" s="197"/>
      <c r="K8" s="198"/>
    </row>
    <row r="9" spans="2:11" s="196" customFormat="1" ht="36.95" customHeight="1">
      <c r="B9" s="85"/>
      <c r="C9" s="197"/>
      <c r="D9" s="197"/>
      <c r="E9" s="395" t="s">
        <v>342</v>
      </c>
      <c r="F9" s="396"/>
      <c r="G9" s="396"/>
      <c r="H9" s="396"/>
      <c r="I9" s="197"/>
      <c r="J9" s="197"/>
      <c r="K9" s="198"/>
    </row>
    <row r="10" spans="2:11" s="196" customFormat="1" ht="13.5">
      <c r="B10" s="85"/>
      <c r="C10" s="197"/>
      <c r="D10" s="197"/>
      <c r="E10" s="197"/>
      <c r="F10" s="197"/>
      <c r="G10" s="197"/>
      <c r="H10" s="197"/>
      <c r="I10" s="197"/>
      <c r="J10" s="197"/>
      <c r="K10" s="198"/>
    </row>
    <row r="11" spans="2:11" s="196" customFormat="1" ht="14.45" customHeight="1">
      <c r="B11" s="85"/>
      <c r="C11" s="197"/>
      <c r="D11" s="194" t="s">
        <v>19</v>
      </c>
      <c r="E11" s="197"/>
      <c r="F11" s="200" t="s">
        <v>5</v>
      </c>
      <c r="G11" s="197"/>
      <c r="H11" s="197"/>
      <c r="I11" s="194" t="s">
        <v>20</v>
      </c>
      <c r="J11" s="200" t="s">
        <v>5</v>
      </c>
      <c r="K11" s="198"/>
    </row>
    <row r="12" spans="2:11" s="196" customFormat="1" ht="14.45" customHeight="1">
      <c r="B12" s="85"/>
      <c r="C12" s="197"/>
      <c r="D12" s="194" t="s">
        <v>21</v>
      </c>
      <c r="E12" s="197"/>
      <c r="F12" s="200" t="s">
        <v>22</v>
      </c>
      <c r="G12" s="197"/>
      <c r="H12" s="197"/>
      <c r="I12" s="194" t="s">
        <v>23</v>
      </c>
      <c r="J12" s="201">
        <f>'Rekapitulace stavby'!AN8</f>
        <v>43640</v>
      </c>
      <c r="K12" s="198"/>
    </row>
    <row r="13" spans="2:11" s="196" customFormat="1" ht="10.9" customHeight="1">
      <c r="B13" s="85"/>
      <c r="C13" s="197"/>
      <c r="D13" s="197"/>
      <c r="E13" s="197"/>
      <c r="F13" s="197"/>
      <c r="G13" s="197"/>
      <c r="H13" s="197"/>
      <c r="I13" s="197"/>
      <c r="J13" s="197"/>
      <c r="K13" s="198"/>
    </row>
    <row r="14" spans="2:11" s="196" customFormat="1" ht="14.45" customHeight="1">
      <c r="B14" s="85"/>
      <c r="C14" s="197"/>
      <c r="D14" s="194" t="s">
        <v>24</v>
      </c>
      <c r="E14" s="197"/>
      <c r="F14" s="197"/>
      <c r="G14" s="197"/>
      <c r="H14" s="197"/>
      <c r="I14" s="194" t="s">
        <v>25</v>
      </c>
      <c r="J14" s="200" t="s">
        <v>5</v>
      </c>
      <c r="K14" s="198"/>
    </row>
    <row r="15" spans="2:11" s="196" customFormat="1" ht="18" customHeight="1">
      <c r="B15" s="85"/>
      <c r="C15" s="197"/>
      <c r="D15" s="197"/>
      <c r="E15" s="200" t="s">
        <v>26</v>
      </c>
      <c r="F15" s="197"/>
      <c r="G15" s="197"/>
      <c r="H15" s="197"/>
      <c r="I15" s="194" t="s">
        <v>27</v>
      </c>
      <c r="J15" s="200" t="s">
        <v>5</v>
      </c>
      <c r="K15" s="198"/>
    </row>
    <row r="16" spans="2:11" s="196" customFormat="1" ht="6.95" customHeight="1">
      <c r="B16" s="85"/>
      <c r="C16" s="197"/>
      <c r="D16" s="197"/>
      <c r="E16" s="197"/>
      <c r="F16" s="197"/>
      <c r="G16" s="197"/>
      <c r="H16" s="197"/>
      <c r="I16" s="197"/>
      <c r="J16" s="197"/>
      <c r="K16" s="198"/>
    </row>
    <row r="17" spans="2:11" s="196" customFormat="1" ht="14.45" customHeight="1">
      <c r="B17" s="85"/>
      <c r="C17" s="197"/>
      <c r="D17" s="194" t="s">
        <v>28</v>
      </c>
      <c r="E17" s="197"/>
      <c r="F17" s="197"/>
      <c r="G17" s="197"/>
      <c r="H17" s="197"/>
      <c r="I17" s="194" t="s">
        <v>25</v>
      </c>
      <c r="J17" s="200" t="s">
        <v>5</v>
      </c>
      <c r="K17" s="198"/>
    </row>
    <row r="18" spans="2:11" s="196" customFormat="1" ht="18" customHeight="1">
      <c r="B18" s="85"/>
      <c r="C18" s="197"/>
      <c r="D18" s="197"/>
      <c r="E18" s="200" t="s">
        <v>29</v>
      </c>
      <c r="F18" s="197"/>
      <c r="G18" s="197"/>
      <c r="H18" s="197"/>
      <c r="I18" s="194" t="s">
        <v>27</v>
      </c>
      <c r="J18" s="200" t="s">
        <v>5</v>
      </c>
      <c r="K18" s="198"/>
    </row>
    <row r="19" spans="2:11" s="196" customFormat="1" ht="6.95" customHeight="1">
      <c r="B19" s="85"/>
      <c r="C19" s="197"/>
      <c r="D19" s="197"/>
      <c r="E19" s="197"/>
      <c r="F19" s="197"/>
      <c r="G19" s="197"/>
      <c r="H19" s="197"/>
      <c r="I19" s="197"/>
      <c r="J19" s="197"/>
      <c r="K19" s="198"/>
    </row>
    <row r="20" spans="2:11" s="196" customFormat="1" ht="14.45" customHeight="1">
      <c r="B20" s="85"/>
      <c r="C20" s="197"/>
      <c r="D20" s="194" t="s">
        <v>30</v>
      </c>
      <c r="E20" s="197"/>
      <c r="F20" s="197"/>
      <c r="G20" s="197"/>
      <c r="H20" s="197"/>
      <c r="I20" s="194" t="s">
        <v>25</v>
      </c>
      <c r="J20" s="200" t="s">
        <v>31</v>
      </c>
      <c r="K20" s="198"/>
    </row>
    <row r="21" spans="2:11" s="196" customFormat="1" ht="18" customHeight="1">
      <c r="B21" s="85"/>
      <c r="C21" s="197"/>
      <c r="D21" s="197"/>
      <c r="E21" s="200" t="s">
        <v>32</v>
      </c>
      <c r="F21" s="197"/>
      <c r="G21" s="197"/>
      <c r="H21" s="197"/>
      <c r="I21" s="194" t="s">
        <v>27</v>
      </c>
      <c r="J21" s="200" t="s">
        <v>33</v>
      </c>
      <c r="K21" s="198"/>
    </row>
    <row r="22" spans="2:11" s="196" customFormat="1" ht="6.95" customHeight="1">
      <c r="B22" s="85"/>
      <c r="C22" s="197"/>
      <c r="D22" s="197"/>
      <c r="E22" s="197"/>
      <c r="F22" s="197"/>
      <c r="G22" s="197"/>
      <c r="H22" s="197"/>
      <c r="I22" s="197"/>
      <c r="J22" s="197"/>
      <c r="K22" s="198"/>
    </row>
    <row r="23" spans="2:11" s="196" customFormat="1" ht="14.45" customHeight="1">
      <c r="B23" s="85"/>
      <c r="C23" s="197"/>
      <c r="D23" s="194" t="s">
        <v>35</v>
      </c>
      <c r="E23" s="197"/>
      <c r="F23" s="197"/>
      <c r="G23" s="197"/>
      <c r="H23" s="197"/>
      <c r="I23" s="197"/>
      <c r="J23" s="197"/>
      <c r="K23" s="198"/>
    </row>
    <row r="24" spans="2:11" s="205" customFormat="1" ht="57" customHeight="1">
      <c r="B24" s="202"/>
      <c r="C24" s="203"/>
      <c r="D24" s="203"/>
      <c r="E24" s="384" t="s">
        <v>36</v>
      </c>
      <c r="F24" s="384"/>
      <c r="G24" s="384"/>
      <c r="H24" s="384"/>
      <c r="I24" s="203"/>
      <c r="J24" s="203"/>
      <c r="K24" s="204"/>
    </row>
    <row r="25" spans="2:11" s="196" customFormat="1" ht="6.95" customHeight="1">
      <c r="B25" s="85"/>
      <c r="C25" s="197"/>
      <c r="D25" s="197"/>
      <c r="E25" s="197"/>
      <c r="F25" s="197"/>
      <c r="G25" s="197"/>
      <c r="H25" s="197"/>
      <c r="I25" s="197"/>
      <c r="J25" s="197"/>
      <c r="K25" s="198"/>
    </row>
    <row r="26" spans="2:11" s="196" customFormat="1" ht="6.95" customHeight="1">
      <c r="B26" s="85"/>
      <c r="C26" s="197"/>
      <c r="D26" s="206"/>
      <c r="E26" s="206"/>
      <c r="F26" s="206"/>
      <c r="G26" s="206"/>
      <c r="H26" s="206"/>
      <c r="I26" s="206"/>
      <c r="J26" s="206"/>
      <c r="K26" s="207"/>
    </row>
    <row r="27" spans="2:11" s="196" customFormat="1" ht="25.35" customHeight="1">
      <c r="B27" s="85"/>
      <c r="C27" s="197"/>
      <c r="D27" s="208" t="s">
        <v>37</v>
      </c>
      <c r="E27" s="197"/>
      <c r="F27" s="197"/>
      <c r="G27" s="197"/>
      <c r="H27" s="197"/>
      <c r="I27" s="197"/>
      <c r="J27" s="209">
        <f>ROUND(J147,2)</f>
        <v>0</v>
      </c>
      <c r="K27" s="198"/>
    </row>
    <row r="28" spans="2:11" s="196" customFormat="1" ht="6.95" customHeight="1">
      <c r="B28" s="85"/>
      <c r="C28" s="197"/>
      <c r="D28" s="206"/>
      <c r="E28" s="206"/>
      <c r="F28" s="206"/>
      <c r="G28" s="206"/>
      <c r="H28" s="206"/>
      <c r="I28" s="206"/>
      <c r="J28" s="206"/>
      <c r="K28" s="207"/>
    </row>
    <row r="29" spans="2:11" s="196" customFormat="1" ht="14.45" customHeight="1">
      <c r="B29" s="85"/>
      <c r="C29" s="197"/>
      <c r="D29" s="197"/>
      <c r="E29" s="197"/>
      <c r="F29" s="210" t="s">
        <v>39</v>
      </c>
      <c r="G29" s="197"/>
      <c r="H29" s="197"/>
      <c r="I29" s="210" t="s">
        <v>38</v>
      </c>
      <c r="J29" s="210" t="s">
        <v>40</v>
      </c>
      <c r="K29" s="198"/>
    </row>
    <row r="30" spans="2:11" s="196" customFormat="1" ht="14.45" customHeight="1">
      <c r="B30" s="85"/>
      <c r="C30" s="197"/>
      <c r="D30" s="211" t="s">
        <v>41</v>
      </c>
      <c r="E30" s="211" t="s">
        <v>42</v>
      </c>
      <c r="F30" s="212">
        <f>ROUND(SUM(BE147:BE1762),2)</f>
        <v>0</v>
      </c>
      <c r="G30" s="197"/>
      <c r="H30" s="197"/>
      <c r="I30" s="213">
        <v>0.21</v>
      </c>
      <c r="J30" s="212">
        <f>ROUND(ROUND((SUM(BE147:BE1762)),2)*I30,2)</f>
        <v>0</v>
      </c>
      <c r="K30" s="198"/>
    </row>
    <row r="31" spans="2:11" s="196" customFormat="1" ht="14.45" customHeight="1">
      <c r="B31" s="85"/>
      <c r="C31" s="197"/>
      <c r="D31" s="197"/>
      <c r="E31" s="211" t="s">
        <v>43</v>
      </c>
      <c r="F31" s="212">
        <f>ROUND(SUM(BF147:BF1762),2)</f>
        <v>0</v>
      </c>
      <c r="G31" s="197"/>
      <c r="H31" s="197"/>
      <c r="I31" s="213">
        <v>0.15</v>
      </c>
      <c r="J31" s="212">
        <f>ROUND(ROUND((SUM(BF147:BF1762)),2)*I31,2)</f>
        <v>0</v>
      </c>
      <c r="K31" s="198"/>
    </row>
    <row r="32" spans="2:11" s="196" customFormat="1" ht="14.45" customHeight="1" hidden="1">
      <c r="B32" s="85"/>
      <c r="C32" s="197"/>
      <c r="D32" s="197"/>
      <c r="E32" s="211" t="s">
        <v>44</v>
      </c>
      <c r="F32" s="212">
        <f>ROUND(SUM(BG147:BG1762),2)</f>
        <v>0</v>
      </c>
      <c r="G32" s="197"/>
      <c r="H32" s="197"/>
      <c r="I32" s="213">
        <v>0.21</v>
      </c>
      <c r="J32" s="212">
        <v>0</v>
      </c>
      <c r="K32" s="198"/>
    </row>
    <row r="33" spans="2:11" s="196" customFormat="1" ht="14.45" customHeight="1" hidden="1">
      <c r="B33" s="85"/>
      <c r="C33" s="197"/>
      <c r="D33" s="197"/>
      <c r="E33" s="211" t="s">
        <v>45</v>
      </c>
      <c r="F33" s="212">
        <f>ROUND(SUM(BH147:BH1762),2)</f>
        <v>0</v>
      </c>
      <c r="G33" s="197"/>
      <c r="H33" s="197"/>
      <c r="I33" s="213">
        <v>0.15</v>
      </c>
      <c r="J33" s="212">
        <v>0</v>
      </c>
      <c r="K33" s="198"/>
    </row>
    <row r="34" spans="2:11" s="196" customFormat="1" ht="14.45" customHeight="1" hidden="1">
      <c r="B34" s="85"/>
      <c r="C34" s="197"/>
      <c r="D34" s="197"/>
      <c r="E34" s="211" t="s">
        <v>46</v>
      </c>
      <c r="F34" s="212">
        <f>ROUND(SUM(BI147:BI1762),2)</f>
        <v>0</v>
      </c>
      <c r="G34" s="197"/>
      <c r="H34" s="197"/>
      <c r="I34" s="213">
        <v>0</v>
      </c>
      <c r="J34" s="212">
        <v>0</v>
      </c>
      <c r="K34" s="198"/>
    </row>
    <row r="35" spans="2:11" s="196" customFormat="1" ht="6.95" customHeight="1">
      <c r="B35" s="85"/>
      <c r="C35" s="197"/>
      <c r="D35" s="197"/>
      <c r="E35" s="197"/>
      <c r="F35" s="197"/>
      <c r="G35" s="197"/>
      <c r="H35" s="197"/>
      <c r="I35" s="197"/>
      <c r="J35" s="197"/>
      <c r="K35" s="198"/>
    </row>
    <row r="36" spans="2:11" s="196" customFormat="1" ht="25.35" customHeight="1">
      <c r="B36" s="85"/>
      <c r="C36" s="214"/>
      <c r="D36" s="215" t="s">
        <v>47</v>
      </c>
      <c r="E36" s="216"/>
      <c r="F36" s="216"/>
      <c r="G36" s="217" t="s">
        <v>48</v>
      </c>
      <c r="H36" s="218" t="s">
        <v>49</v>
      </c>
      <c r="I36" s="216"/>
      <c r="J36" s="219">
        <f>SUM(J27:J34)</f>
        <v>0</v>
      </c>
      <c r="K36" s="220"/>
    </row>
    <row r="37" spans="2:11" s="196" customFormat="1" ht="14.45" customHeight="1">
      <c r="B37" s="221"/>
      <c r="C37" s="222"/>
      <c r="D37" s="222"/>
      <c r="E37" s="222"/>
      <c r="F37" s="222"/>
      <c r="G37" s="222"/>
      <c r="H37" s="222"/>
      <c r="I37" s="222"/>
      <c r="J37" s="222"/>
      <c r="K37" s="223"/>
    </row>
    <row r="41" spans="2:11" s="196" customFormat="1" ht="6.95" customHeight="1">
      <c r="B41" s="224"/>
      <c r="C41" s="225"/>
      <c r="D41" s="225"/>
      <c r="E41" s="225"/>
      <c r="F41" s="225"/>
      <c r="G41" s="225"/>
      <c r="H41" s="225"/>
      <c r="I41" s="225"/>
      <c r="J41" s="225"/>
      <c r="K41" s="226"/>
    </row>
    <row r="42" spans="2:11" s="196" customFormat="1" ht="36.95" customHeight="1">
      <c r="B42" s="85"/>
      <c r="C42" s="191" t="s">
        <v>109</v>
      </c>
      <c r="D42" s="197"/>
      <c r="E42" s="197"/>
      <c r="F42" s="197"/>
      <c r="G42" s="197"/>
      <c r="H42" s="197"/>
      <c r="I42" s="197"/>
      <c r="J42" s="197"/>
      <c r="K42" s="198"/>
    </row>
    <row r="43" spans="2:11" s="196" customFormat="1" ht="6.95" customHeight="1">
      <c r="B43" s="85"/>
      <c r="C43" s="197"/>
      <c r="D43" s="197"/>
      <c r="E43" s="197"/>
      <c r="F43" s="197"/>
      <c r="G43" s="197"/>
      <c r="H43" s="197"/>
      <c r="I43" s="197"/>
      <c r="J43" s="197"/>
      <c r="K43" s="198"/>
    </row>
    <row r="44" spans="2:11" s="196" customFormat="1" ht="14.45" customHeight="1">
      <c r="B44" s="85"/>
      <c r="C44" s="194" t="s">
        <v>17</v>
      </c>
      <c r="D44" s="197"/>
      <c r="E44" s="197"/>
      <c r="F44" s="197"/>
      <c r="G44" s="197"/>
      <c r="H44" s="197"/>
      <c r="I44" s="197"/>
      <c r="J44" s="197"/>
      <c r="K44" s="198"/>
    </row>
    <row r="45" spans="2:11" s="196" customFormat="1" ht="16.5" customHeight="1">
      <c r="B45" s="85"/>
      <c r="C45" s="197"/>
      <c r="D45" s="197"/>
      <c r="E45" s="393" t="str">
        <f>E7</f>
        <v>Gymnázium Tachov - výstavba tělocvičny</v>
      </c>
      <c r="F45" s="394"/>
      <c r="G45" s="394"/>
      <c r="H45" s="394"/>
      <c r="I45" s="197"/>
      <c r="J45" s="197"/>
      <c r="K45" s="198"/>
    </row>
    <row r="46" spans="2:11" s="196" customFormat="1" ht="14.45" customHeight="1">
      <c r="B46" s="85"/>
      <c r="C46" s="194" t="s">
        <v>107</v>
      </c>
      <c r="D46" s="197"/>
      <c r="E46" s="197"/>
      <c r="F46" s="197"/>
      <c r="G46" s="197"/>
      <c r="H46" s="197"/>
      <c r="I46" s="197"/>
      <c r="J46" s="197"/>
      <c r="K46" s="198"/>
    </row>
    <row r="47" spans="2:11" s="196" customFormat="1" ht="17.25" customHeight="1">
      <c r="B47" s="85"/>
      <c r="C47" s="197"/>
      <c r="D47" s="197"/>
      <c r="E47" s="395" t="str">
        <f>E9</f>
        <v>02 - Stavební objekt - nový objekt tělocvičny</v>
      </c>
      <c r="F47" s="396"/>
      <c r="G47" s="396"/>
      <c r="H47" s="396"/>
      <c r="I47" s="197"/>
      <c r="J47" s="197"/>
      <c r="K47" s="198"/>
    </row>
    <row r="48" spans="2:11" s="196" customFormat="1" ht="6.95" customHeight="1">
      <c r="B48" s="85"/>
      <c r="C48" s="197"/>
      <c r="D48" s="197"/>
      <c r="E48" s="197"/>
      <c r="F48" s="197"/>
      <c r="G48" s="197"/>
      <c r="H48" s="197"/>
      <c r="I48" s="197"/>
      <c r="J48" s="197"/>
      <c r="K48" s="198"/>
    </row>
    <row r="49" spans="2:11" s="196" customFormat="1" ht="18" customHeight="1">
      <c r="B49" s="85"/>
      <c r="C49" s="194" t="s">
        <v>21</v>
      </c>
      <c r="D49" s="197"/>
      <c r="E49" s="197"/>
      <c r="F49" s="200" t="str">
        <f>F12</f>
        <v>Pionýrská 1370, Tachov</v>
      </c>
      <c r="G49" s="197"/>
      <c r="H49" s="197"/>
      <c r="I49" s="194" t="s">
        <v>23</v>
      </c>
      <c r="J49" s="201">
        <f>IF(J12="","",J12)</f>
        <v>43640</v>
      </c>
      <c r="K49" s="198"/>
    </row>
    <row r="50" spans="2:11" s="196" customFormat="1" ht="6.95" customHeight="1">
      <c r="B50" s="85"/>
      <c r="C50" s="197"/>
      <c r="D50" s="197"/>
      <c r="E50" s="197"/>
      <c r="F50" s="197"/>
      <c r="G50" s="197"/>
      <c r="H50" s="197"/>
      <c r="I50" s="197"/>
      <c r="J50" s="197"/>
      <c r="K50" s="198"/>
    </row>
    <row r="51" spans="2:11" s="196" customFormat="1" ht="15">
      <c r="B51" s="85"/>
      <c r="C51" s="194" t="s">
        <v>24</v>
      </c>
      <c r="D51" s="197"/>
      <c r="E51" s="197"/>
      <c r="F51" s="200" t="str">
        <f>E15</f>
        <v>Gymnázium Tachov, Pionýrská 1370, 34701 tachov</v>
      </c>
      <c r="G51" s="197"/>
      <c r="H51" s="197"/>
      <c r="I51" s="194" t="s">
        <v>30</v>
      </c>
      <c r="J51" s="384" t="str">
        <f>E21</f>
        <v>Luboš Beneda, Čižická 279, 33209 Štěnovice</v>
      </c>
      <c r="K51" s="198"/>
    </row>
    <row r="52" spans="2:11" s="196" customFormat="1" ht="14.45" customHeight="1">
      <c r="B52" s="85"/>
      <c r="C52" s="194" t="s">
        <v>28</v>
      </c>
      <c r="D52" s="197"/>
      <c r="E52" s="197"/>
      <c r="F52" s="200" t="str">
        <f>IF(E18="","",E18)</f>
        <v>výběrové řízení</v>
      </c>
      <c r="G52" s="197"/>
      <c r="H52" s="197"/>
      <c r="I52" s="197"/>
      <c r="J52" s="385"/>
      <c r="K52" s="198"/>
    </row>
    <row r="53" spans="2:11" s="196" customFormat="1" ht="10.35" customHeight="1">
      <c r="B53" s="85"/>
      <c r="C53" s="197"/>
      <c r="D53" s="197"/>
      <c r="E53" s="197"/>
      <c r="F53" s="197"/>
      <c r="G53" s="197"/>
      <c r="H53" s="197"/>
      <c r="I53" s="197"/>
      <c r="J53" s="197"/>
      <c r="K53" s="198"/>
    </row>
    <row r="54" spans="2:11" s="196" customFormat="1" ht="29.25" customHeight="1">
      <c r="B54" s="85"/>
      <c r="C54" s="227" t="s">
        <v>110</v>
      </c>
      <c r="D54" s="214"/>
      <c r="E54" s="214"/>
      <c r="F54" s="214"/>
      <c r="G54" s="214"/>
      <c r="H54" s="214"/>
      <c r="I54" s="214"/>
      <c r="J54" s="228" t="s">
        <v>111</v>
      </c>
      <c r="K54" s="229"/>
    </row>
    <row r="55" spans="2:11" s="196" customFormat="1" ht="10.35" customHeight="1">
      <c r="B55" s="85"/>
      <c r="C55" s="197"/>
      <c r="D55" s="197"/>
      <c r="E55" s="197"/>
      <c r="F55" s="197"/>
      <c r="G55" s="197"/>
      <c r="H55" s="197"/>
      <c r="I55" s="197"/>
      <c r="J55" s="197"/>
      <c r="K55" s="198"/>
    </row>
    <row r="56" spans="2:47" s="196" customFormat="1" ht="29.25" customHeight="1">
      <c r="B56" s="85"/>
      <c r="C56" s="230" t="s">
        <v>112</v>
      </c>
      <c r="D56" s="197"/>
      <c r="E56" s="197"/>
      <c r="F56" s="197"/>
      <c r="G56" s="197"/>
      <c r="H56" s="197"/>
      <c r="I56" s="197"/>
      <c r="J56" s="209">
        <f>J147</f>
        <v>0</v>
      </c>
      <c r="K56" s="198"/>
      <c r="AU56" s="185" t="s">
        <v>113</v>
      </c>
    </row>
    <row r="57" spans="2:11" s="237" customFormat="1" ht="24.95" customHeight="1">
      <c r="B57" s="231"/>
      <c r="C57" s="232"/>
      <c r="D57" s="233" t="s">
        <v>114</v>
      </c>
      <c r="E57" s="234"/>
      <c r="F57" s="234"/>
      <c r="G57" s="234"/>
      <c r="H57" s="234"/>
      <c r="I57" s="234"/>
      <c r="J57" s="235">
        <f>J148</f>
        <v>0</v>
      </c>
      <c r="K57" s="236"/>
    </row>
    <row r="58" spans="2:11" s="244" customFormat="1" ht="19.9" customHeight="1">
      <c r="B58" s="238"/>
      <c r="C58" s="239"/>
      <c r="D58" s="240" t="s">
        <v>115</v>
      </c>
      <c r="E58" s="241"/>
      <c r="F58" s="241"/>
      <c r="G58" s="241"/>
      <c r="H58" s="241"/>
      <c r="I58" s="241"/>
      <c r="J58" s="242">
        <f>J149</f>
        <v>0</v>
      </c>
      <c r="K58" s="243"/>
    </row>
    <row r="59" spans="2:11" s="244" customFormat="1" ht="19.9" customHeight="1">
      <c r="B59" s="238"/>
      <c r="C59" s="239"/>
      <c r="D59" s="240" t="s">
        <v>117</v>
      </c>
      <c r="E59" s="241"/>
      <c r="F59" s="241"/>
      <c r="G59" s="241"/>
      <c r="H59" s="241"/>
      <c r="I59" s="241"/>
      <c r="J59" s="242">
        <f>J189</f>
        <v>0</v>
      </c>
      <c r="K59" s="243"/>
    </row>
    <row r="60" spans="2:11" s="244" customFormat="1" ht="19.9" customHeight="1">
      <c r="B60" s="238"/>
      <c r="C60" s="239"/>
      <c r="D60" s="240" t="s">
        <v>119</v>
      </c>
      <c r="E60" s="241"/>
      <c r="F60" s="241"/>
      <c r="G60" s="241"/>
      <c r="H60" s="241"/>
      <c r="I60" s="241"/>
      <c r="J60" s="242">
        <f>J244</f>
        <v>0</v>
      </c>
      <c r="K60" s="243"/>
    </row>
    <row r="61" spans="2:11" s="244" customFormat="1" ht="19.9" customHeight="1">
      <c r="B61" s="238"/>
      <c r="C61" s="239"/>
      <c r="D61" s="240" t="s">
        <v>343</v>
      </c>
      <c r="E61" s="241"/>
      <c r="F61" s="241"/>
      <c r="G61" s="241"/>
      <c r="H61" s="241"/>
      <c r="I61" s="241"/>
      <c r="J61" s="242">
        <f>J265</f>
        <v>0</v>
      </c>
      <c r="K61" s="243"/>
    </row>
    <row r="62" spans="2:11" s="244" customFormat="1" ht="19.9" customHeight="1">
      <c r="B62" s="238"/>
      <c r="C62" s="239"/>
      <c r="D62" s="240" t="s">
        <v>344</v>
      </c>
      <c r="E62" s="241"/>
      <c r="F62" s="241"/>
      <c r="G62" s="241"/>
      <c r="H62" s="241"/>
      <c r="I62" s="241"/>
      <c r="J62" s="242">
        <f>J384</f>
        <v>0</v>
      </c>
      <c r="K62" s="243"/>
    </row>
    <row r="63" spans="2:11" s="244" customFormat="1" ht="19.9" customHeight="1">
      <c r="B63" s="238"/>
      <c r="C63" s="239"/>
      <c r="D63" s="240" t="s">
        <v>345</v>
      </c>
      <c r="E63" s="241"/>
      <c r="F63" s="241"/>
      <c r="G63" s="241"/>
      <c r="H63" s="241"/>
      <c r="I63" s="241"/>
      <c r="J63" s="242">
        <f>J402</f>
        <v>0</v>
      </c>
      <c r="K63" s="243"/>
    </row>
    <row r="64" spans="2:11" s="244" customFormat="1" ht="19.9" customHeight="1">
      <c r="B64" s="238"/>
      <c r="C64" s="239"/>
      <c r="D64" s="240" t="s">
        <v>346</v>
      </c>
      <c r="E64" s="241"/>
      <c r="F64" s="241"/>
      <c r="G64" s="241"/>
      <c r="H64" s="241"/>
      <c r="I64" s="241"/>
      <c r="J64" s="242">
        <f>J432</f>
        <v>0</v>
      </c>
      <c r="K64" s="243"/>
    </row>
    <row r="65" spans="2:11" s="244" customFormat="1" ht="19.9" customHeight="1">
      <c r="B65" s="238"/>
      <c r="C65" s="239"/>
      <c r="D65" s="240" t="s">
        <v>347</v>
      </c>
      <c r="E65" s="241"/>
      <c r="F65" s="241"/>
      <c r="G65" s="241"/>
      <c r="H65" s="241"/>
      <c r="I65" s="241"/>
      <c r="J65" s="242">
        <f>J598</f>
        <v>0</v>
      </c>
      <c r="K65" s="243"/>
    </row>
    <row r="66" spans="2:11" s="244" customFormat="1" ht="19.9" customHeight="1">
      <c r="B66" s="238"/>
      <c r="C66" s="239"/>
      <c r="D66" s="240" t="s">
        <v>348</v>
      </c>
      <c r="E66" s="241"/>
      <c r="F66" s="241"/>
      <c r="G66" s="241"/>
      <c r="H66" s="241"/>
      <c r="I66" s="241"/>
      <c r="J66" s="242">
        <f>J617</f>
        <v>0</v>
      </c>
      <c r="K66" s="243"/>
    </row>
    <row r="67" spans="2:11" s="244" customFormat="1" ht="19.9" customHeight="1">
      <c r="B67" s="238"/>
      <c r="C67" s="239"/>
      <c r="D67" s="240" t="s">
        <v>349</v>
      </c>
      <c r="E67" s="241"/>
      <c r="F67" s="241"/>
      <c r="G67" s="241"/>
      <c r="H67" s="241"/>
      <c r="I67" s="241"/>
      <c r="J67" s="242">
        <f>J627</f>
        <v>0</v>
      </c>
      <c r="K67" s="243"/>
    </row>
    <row r="68" spans="2:11" s="244" customFormat="1" ht="19.9" customHeight="1">
      <c r="B68" s="238"/>
      <c r="C68" s="239"/>
      <c r="D68" s="240" t="s">
        <v>350</v>
      </c>
      <c r="E68" s="241"/>
      <c r="F68" s="241"/>
      <c r="G68" s="241"/>
      <c r="H68" s="241"/>
      <c r="I68" s="241"/>
      <c r="J68" s="242">
        <f>J672</f>
        <v>0</v>
      </c>
      <c r="K68" s="243"/>
    </row>
    <row r="69" spans="2:11" s="244" customFormat="1" ht="19.9" customHeight="1">
      <c r="B69" s="238"/>
      <c r="C69" s="239"/>
      <c r="D69" s="240" t="s">
        <v>351</v>
      </c>
      <c r="E69" s="241"/>
      <c r="F69" s="241"/>
      <c r="G69" s="241"/>
      <c r="H69" s="241"/>
      <c r="I69" s="241"/>
      <c r="J69" s="242">
        <f>J684</f>
        <v>0</v>
      </c>
      <c r="K69" s="243"/>
    </row>
    <row r="70" spans="2:11" s="244" customFormat="1" ht="19.9" customHeight="1">
      <c r="B70" s="238"/>
      <c r="C70" s="239"/>
      <c r="D70" s="240" t="s">
        <v>352</v>
      </c>
      <c r="E70" s="241"/>
      <c r="F70" s="241"/>
      <c r="G70" s="241"/>
      <c r="H70" s="241"/>
      <c r="I70" s="241"/>
      <c r="J70" s="242">
        <f>J698</f>
        <v>0</v>
      </c>
      <c r="K70" s="243"/>
    </row>
    <row r="71" spans="2:11" s="244" customFormat="1" ht="19.9" customHeight="1">
      <c r="B71" s="238"/>
      <c r="C71" s="239"/>
      <c r="D71" s="240" t="s">
        <v>353</v>
      </c>
      <c r="E71" s="241"/>
      <c r="F71" s="241"/>
      <c r="G71" s="241"/>
      <c r="H71" s="241"/>
      <c r="I71" s="241"/>
      <c r="J71" s="242">
        <f>J701</f>
        <v>0</v>
      </c>
      <c r="K71" s="243"/>
    </row>
    <row r="72" spans="2:11" s="244" customFormat="1" ht="19.9" customHeight="1">
      <c r="B72" s="238"/>
      <c r="C72" s="239"/>
      <c r="D72" s="240" t="s">
        <v>354</v>
      </c>
      <c r="E72" s="241"/>
      <c r="F72" s="241"/>
      <c r="G72" s="241"/>
      <c r="H72" s="241"/>
      <c r="I72" s="241"/>
      <c r="J72" s="242">
        <f>J749</f>
        <v>0</v>
      </c>
      <c r="K72" s="243"/>
    </row>
    <row r="73" spans="2:11" s="244" customFormat="1" ht="19.9" customHeight="1">
      <c r="B73" s="238"/>
      <c r="C73" s="239"/>
      <c r="D73" s="240" t="s">
        <v>121</v>
      </c>
      <c r="E73" s="241"/>
      <c r="F73" s="241"/>
      <c r="G73" s="241"/>
      <c r="H73" s="241"/>
      <c r="I73" s="241"/>
      <c r="J73" s="242">
        <f>J755</f>
        <v>0</v>
      </c>
      <c r="K73" s="243"/>
    </row>
    <row r="74" spans="2:11" s="237" customFormat="1" ht="24.95" customHeight="1">
      <c r="B74" s="231"/>
      <c r="C74" s="232"/>
      <c r="D74" s="233" t="s">
        <v>355</v>
      </c>
      <c r="E74" s="234"/>
      <c r="F74" s="234"/>
      <c r="G74" s="234"/>
      <c r="H74" s="234"/>
      <c r="I74" s="234"/>
      <c r="J74" s="235">
        <f>J757</f>
        <v>0</v>
      </c>
      <c r="K74" s="236"/>
    </row>
    <row r="75" spans="2:11" s="244" customFormat="1" ht="19.9" customHeight="1">
      <c r="B75" s="238"/>
      <c r="C75" s="239"/>
      <c r="D75" s="240" t="s">
        <v>356</v>
      </c>
      <c r="E75" s="241"/>
      <c r="F75" s="241"/>
      <c r="G75" s="241"/>
      <c r="H75" s="241"/>
      <c r="I75" s="241"/>
      <c r="J75" s="242">
        <f>J758</f>
        <v>0</v>
      </c>
      <c r="K75" s="243"/>
    </row>
    <row r="76" spans="2:11" s="244" customFormat="1" ht="19.9" customHeight="1">
      <c r="B76" s="238"/>
      <c r="C76" s="239"/>
      <c r="D76" s="240" t="s">
        <v>357</v>
      </c>
      <c r="E76" s="241"/>
      <c r="F76" s="241"/>
      <c r="G76" s="241"/>
      <c r="H76" s="241"/>
      <c r="I76" s="241"/>
      <c r="J76" s="242">
        <f>J789</f>
        <v>0</v>
      </c>
      <c r="K76" s="243"/>
    </row>
    <row r="77" spans="2:11" s="244" customFormat="1" ht="19.9" customHeight="1">
      <c r="B77" s="238"/>
      <c r="C77" s="239"/>
      <c r="D77" s="240" t="s">
        <v>358</v>
      </c>
      <c r="E77" s="241"/>
      <c r="F77" s="241"/>
      <c r="G77" s="241"/>
      <c r="H77" s="241"/>
      <c r="I77" s="241"/>
      <c r="J77" s="242">
        <f>J812</f>
        <v>0</v>
      </c>
      <c r="K77" s="243"/>
    </row>
    <row r="78" spans="2:11" s="244" customFormat="1" ht="19.9" customHeight="1">
      <c r="B78" s="238"/>
      <c r="C78" s="239"/>
      <c r="D78" s="240" t="s">
        <v>359</v>
      </c>
      <c r="E78" s="241"/>
      <c r="F78" s="241"/>
      <c r="G78" s="241"/>
      <c r="H78" s="241"/>
      <c r="I78" s="241"/>
      <c r="J78" s="242">
        <f>J916</f>
        <v>0</v>
      </c>
      <c r="K78" s="243"/>
    </row>
    <row r="79" spans="2:11" s="244" customFormat="1" ht="19.9" customHeight="1">
      <c r="B79" s="238"/>
      <c r="C79" s="239"/>
      <c r="D79" s="240" t="s">
        <v>360</v>
      </c>
      <c r="E79" s="241"/>
      <c r="F79" s="241"/>
      <c r="G79" s="241"/>
      <c r="H79" s="241"/>
      <c r="I79" s="241"/>
      <c r="J79" s="242">
        <f>J933</f>
        <v>0</v>
      </c>
      <c r="K79" s="243"/>
    </row>
    <row r="80" spans="2:11" s="244" customFormat="1" ht="19.9" customHeight="1">
      <c r="B80" s="238"/>
      <c r="C80" s="239"/>
      <c r="D80" s="240" t="s">
        <v>361</v>
      </c>
      <c r="E80" s="241"/>
      <c r="F80" s="241"/>
      <c r="G80" s="241"/>
      <c r="H80" s="241"/>
      <c r="I80" s="241"/>
      <c r="J80" s="242">
        <f>J968</f>
        <v>0</v>
      </c>
      <c r="K80" s="243"/>
    </row>
    <row r="81" spans="2:11" s="244" customFormat="1" ht="19.9" customHeight="1">
      <c r="B81" s="238"/>
      <c r="C81" s="239"/>
      <c r="D81" s="240" t="s">
        <v>362</v>
      </c>
      <c r="E81" s="241"/>
      <c r="F81" s="241"/>
      <c r="G81" s="241"/>
      <c r="H81" s="241"/>
      <c r="I81" s="241"/>
      <c r="J81" s="242">
        <f>J976</f>
        <v>0</v>
      </c>
      <c r="K81" s="243"/>
    </row>
    <row r="82" spans="2:11" s="244" customFormat="1" ht="14.85" customHeight="1">
      <c r="B82" s="238"/>
      <c r="C82" s="239"/>
      <c r="D82" s="240" t="s">
        <v>363</v>
      </c>
      <c r="E82" s="241"/>
      <c r="F82" s="241"/>
      <c r="G82" s="241"/>
      <c r="H82" s="241"/>
      <c r="I82" s="241"/>
      <c r="J82" s="242">
        <f>J977</f>
        <v>0</v>
      </c>
      <c r="K82" s="243"/>
    </row>
    <row r="83" spans="2:11" s="244" customFormat="1" ht="14.85" customHeight="1">
      <c r="B83" s="238"/>
      <c r="C83" s="239"/>
      <c r="D83" s="240" t="s">
        <v>364</v>
      </c>
      <c r="E83" s="241"/>
      <c r="F83" s="241"/>
      <c r="G83" s="241"/>
      <c r="H83" s="241"/>
      <c r="I83" s="241"/>
      <c r="J83" s="242">
        <f>J995</f>
        <v>0</v>
      </c>
      <c r="K83" s="243"/>
    </row>
    <row r="84" spans="2:11" s="244" customFormat="1" ht="14.85" customHeight="1">
      <c r="B84" s="238"/>
      <c r="C84" s="239"/>
      <c r="D84" s="240" t="s">
        <v>365</v>
      </c>
      <c r="E84" s="241"/>
      <c r="F84" s="241"/>
      <c r="G84" s="241"/>
      <c r="H84" s="241"/>
      <c r="I84" s="241"/>
      <c r="J84" s="242">
        <f>J998</f>
        <v>0</v>
      </c>
      <c r="K84" s="243"/>
    </row>
    <row r="85" spans="2:11" s="244" customFormat="1" ht="14.85" customHeight="1">
      <c r="B85" s="238"/>
      <c r="C85" s="239"/>
      <c r="D85" s="240" t="s">
        <v>366</v>
      </c>
      <c r="E85" s="241"/>
      <c r="F85" s="241"/>
      <c r="G85" s="241"/>
      <c r="H85" s="241"/>
      <c r="I85" s="241"/>
      <c r="J85" s="242">
        <f>J1012</f>
        <v>0</v>
      </c>
      <c r="K85" s="243"/>
    </row>
    <row r="86" spans="2:11" s="244" customFormat="1" ht="14.85" customHeight="1">
      <c r="B86" s="238"/>
      <c r="C86" s="239"/>
      <c r="D86" s="240" t="s">
        <v>367</v>
      </c>
      <c r="E86" s="241"/>
      <c r="F86" s="241"/>
      <c r="G86" s="241"/>
      <c r="H86" s="241"/>
      <c r="I86" s="241"/>
      <c r="J86" s="242">
        <f>J1030</f>
        <v>0</v>
      </c>
      <c r="K86" s="243"/>
    </row>
    <row r="87" spans="2:11" s="244" customFormat="1" ht="14.85" customHeight="1">
      <c r="B87" s="238"/>
      <c r="C87" s="239"/>
      <c r="D87" s="240" t="s">
        <v>368</v>
      </c>
      <c r="E87" s="241"/>
      <c r="F87" s="241"/>
      <c r="G87" s="241"/>
      <c r="H87" s="241"/>
      <c r="I87" s="241"/>
      <c r="J87" s="242">
        <f>J1086</f>
        <v>0</v>
      </c>
      <c r="K87" s="243"/>
    </row>
    <row r="88" spans="2:11" s="244" customFormat="1" ht="14.85" customHeight="1">
      <c r="B88" s="238"/>
      <c r="C88" s="239"/>
      <c r="D88" s="240" t="s">
        <v>369</v>
      </c>
      <c r="E88" s="241"/>
      <c r="F88" s="241"/>
      <c r="G88" s="241"/>
      <c r="H88" s="241"/>
      <c r="I88" s="241"/>
      <c r="J88" s="242">
        <f>J1090</f>
        <v>0</v>
      </c>
      <c r="K88" s="243"/>
    </row>
    <row r="89" spans="2:11" s="244" customFormat="1" ht="14.85" customHeight="1">
      <c r="B89" s="238"/>
      <c r="C89" s="239"/>
      <c r="D89" s="240" t="s">
        <v>370</v>
      </c>
      <c r="E89" s="241"/>
      <c r="F89" s="241"/>
      <c r="G89" s="241"/>
      <c r="H89" s="241"/>
      <c r="I89" s="241"/>
      <c r="J89" s="242">
        <f>J1095</f>
        <v>0</v>
      </c>
      <c r="K89" s="243"/>
    </row>
    <row r="90" spans="2:11" s="244" customFormat="1" ht="19.9" customHeight="1">
      <c r="B90" s="238"/>
      <c r="C90" s="239"/>
      <c r="D90" s="240" t="s">
        <v>371</v>
      </c>
      <c r="E90" s="241"/>
      <c r="F90" s="241"/>
      <c r="G90" s="241"/>
      <c r="H90" s="241"/>
      <c r="I90" s="241"/>
      <c r="J90" s="242">
        <f>J1103</f>
        <v>0</v>
      </c>
      <c r="K90" s="243"/>
    </row>
    <row r="91" spans="2:11" s="244" customFormat="1" ht="19.9" customHeight="1">
      <c r="B91" s="238"/>
      <c r="C91" s="239"/>
      <c r="D91" s="240" t="s">
        <v>372</v>
      </c>
      <c r="E91" s="241"/>
      <c r="F91" s="241"/>
      <c r="G91" s="241"/>
      <c r="H91" s="241"/>
      <c r="I91" s="241"/>
      <c r="J91" s="242">
        <f>J1159</f>
        <v>0</v>
      </c>
      <c r="K91" s="243"/>
    </row>
    <row r="92" spans="2:11" s="244" customFormat="1" ht="19.9" customHeight="1">
      <c r="B92" s="238"/>
      <c r="C92" s="239"/>
      <c r="D92" s="240" t="s">
        <v>373</v>
      </c>
      <c r="E92" s="241"/>
      <c r="F92" s="241"/>
      <c r="G92" s="241"/>
      <c r="H92" s="241"/>
      <c r="I92" s="241"/>
      <c r="J92" s="242">
        <f>J1176</f>
        <v>0</v>
      </c>
      <c r="K92" s="243"/>
    </row>
    <row r="93" spans="2:11" s="244" customFormat="1" ht="19.9" customHeight="1">
      <c r="B93" s="238"/>
      <c r="C93" s="239"/>
      <c r="D93" s="240" t="s">
        <v>374</v>
      </c>
      <c r="E93" s="241"/>
      <c r="F93" s="241"/>
      <c r="G93" s="241"/>
      <c r="H93" s="241"/>
      <c r="I93" s="241"/>
      <c r="J93" s="242">
        <f>J1220</f>
        <v>0</v>
      </c>
      <c r="K93" s="243"/>
    </row>
    <row r="94" spans="2:11" s="244" customFormat="1" ht="19.9" customHeight="1">
      <c r="B94" s="238"/>
      <c r="C94" s="239"/>
      <c r="D94" s="240" t="s">
        <v>375</v>
      </c>
      <c r="E94" s="241"/>
      <c r="F94" s="241"/>
      <c r="G94" s="241"/>
      <c r="H94" s="241"/>
      <c r="I94" s="241"/>
      <c r="J94" s="242">
        <f>J1236</f>
        <v>0</v>
      </c>
      <c r="K94" s="243"/>
    </row>
    <row r="95" spans="2:11" s="244" customFormat="1" ht="19.9" customHeight="1">
      <c r="B95" s="238"/>
      <c r="C95" s="239"/>
      <c r="D95" s="240" t="s">
        <v>376</v>
      </c>
      <c r="E95" s="241"/>
      <c r="F95" s="241"/>
      <c r="G95" s="241"/>
      <c r="H95" s="241"/>
      <c r="I95" s="241"/>
      <c r="J95" s="242">
        <f>J1350</f>
        <v>0</v>
      </c>
      <c r="K95" s="243"/>
    </row>
    <row r="96" spans="2:11" s="244" customFormat="1" ht="19.9" customHeight="1">
      <c r="B96" s="238"/>
      <c r="C96" s="239"/>
      <c r="D96" s="240" t="s">
        <v>377</v>
      </c>
      <c r="E96" s="241"/>
      <c r="F96" s="241"/>
      <c r="G96" s="241"/>
      <c r="H96" s="241"/>
      <c r="I96" s="241"/>
      <c r="J96" s="242">
        <f>J1385</f>
        <v>0</v>
      </c>
      <c r="K96" s="243"/>
    </row>
    <row r="97" spans="2:11" s="244" customFormat="1" ht="19.9" customHeight="1">
      <c r="B97" s="238"/>
      <c r="C97" s="239"/>
      <c r="D97" s="240" t="s">
        <v>378</v>
      </c>
      <c r="E97" s="241"/>
      <c r="F97" s="241"/>
      <c r="G97" s="241"/>
      <c r="H97" s="241"/>
      <c r="I97" s="241"/>
      <c r="J97" s="242">
        <f>J1432</f>
        <v>0</v>
      </c>
      <c r="K97" s="243"/>
    </row>
    <row r="98" spans="2:11" s="244" customFormat="1" ht="19.9" customHeight="1">
      <c r="B98" s="238"/>
      <c r="C98" s="239"/>
      <c r="D98" s="240" t="s">
        <v>379</v>
      </c>
      <c r="E98" s="241"/>
      <c r="F98" s="241"/>
      <c r="G98" s="241"/>
      <c r="H98" s="241"/>
      <c r="I98" s="241"/>
      <c r="J98" s="242">
        <f>J1479</f>
        <v>0</v>
      </c>
      <c r="K98" s="243"/>
    </row>
    <row r="99" spans="2:11" s="244" customFormat="1" ht="19.9" customHeight="1">
      <c r="B99" s="238"/>
      <c r="C99" s="239"/>
      <c r="D99" s="240" t="s">
        <v>380</v>
      </c>
      <c r="E99" s="241"/>
      <c r="F99" s="241"/>
      <c r="G99" s="241"/>
      <c r="H99" s="241"/>
      <c r="I99" s="241"/>
      <c r="J99" s="242">
        <f>J1487</f>
        <v>0</v>
      </c>
      <c r="K99" s="243"/>
    </row>
    <row r="100" spans="2:11" s="244" customFormat="1" ht="19.9" customHeight="1">
      <c r="B100" s="238"/>
      <c r="C100" s="239"/>
      <c r="D100" s="240" t="s">
        <v>381</v>
      </c>
      <c r="E100" s="241"/>
      <c r="F100" s="241"/>
      <c r="G100" s="241"/>
      <c r="H100" s="241"/>
      <c r="I100" s="241"/>
      <c r="J100" s="242">
        <f>J1513</f>
        <v>0</v>
      </c>
      <c r="K100" s="243"/>
    </row>
    <row r="101" spans="2:11" s="244" customFormat="1" ht="19.9" customHeight="1">
      <c r="B101" s="238"/>
      <c r="C101" s="239"/>
      <c r="D101" s="240" t="s">
        <v>382</v>
      </c>
      <c r="E101" s="241"/>
      <c r="F101" s="241"/>
      <c r="G101" s="241"/>
      <c r="H101" s="241"/>
      <c r="I101" s="241"/>
      <c r="J101" s="242">
        <f>J1516</f>
        <v>0</v>
      </c>
      <c r="K101" s="243"/>
    </row>
    <row r="102" spans="2:11" s="237" customFormat="1" ht="24.95" customHeight="1">
      <c r="B102" s="231"/>
      <c r="C102" s="232"/>
      <c r="D102" s="233" t="s">
        <v>383</v>
      </c>
      <c r="E102" s="234"/>
      <c r="F102" s="234"/>
      <c r="G102" s="234"/>
      <c r="H102" s="234"/>
      <c r="I102" s="234"/>
      <c r="J102" s="235">
        <f>J1524</f>
        <v>0</v>
      </c>
      <c r="K102" s="236"/>
    </row>
    <row r="103" spans="2:11" s="244" customFormat="1" ht="19.9" customHeight="1">
      <c r="B103" s="238"/>
      <c r="C103" s="239"/>
      <c r="D103" s="240" t="s">
        <v>384</v>
      </c>
      <c r="E103" s="241"/>
      <c r="F103" s="241"/>
      <c r="G103" s="241"/>
      <c r="H103" s="241"/>
      <c r="I103" s="241"/>
      <c r="J103" s="242">
        <f>J1525</f>
        <v>0</v>
      </c>
      <c r="K103" s="243"/>
    </row>
    <row r="104" spans="2:11" s="244" customFormat="1" ht="14.85" customHeight="1">
      <c r="B104" s="238"/>
      <c r="C104" s="239"/>
      <c r="D104" s="240" t="s">
        <v>385</v>
      </c>
      <c r="E104" s="241"/>
      <c r="F104" s="241"/>
      <c r="G104" s="241"/>
      <c r="H104" s="241"/>
      <c r="I104" s="241"/>
      <c r="J104" s="242">
        <f>J1526</f>
        <v>0</v>
      </c>
      <c r="K104" s="243"/>
    </row>
    <row r="105" spans="2:11" s="244" customFormat="1" ht="14.85" customHeight="1">
      <c r="B105" s="238"/>
      <c r="C105" s="239"/>
      <c r="D105" s="240" t="s">
        <v>386</v>
      </c>
      <c r="E105" s="241"/>
      <c r="F105" s="241"/>
      <c r="G105" s="241"/>
      <c r="H105" s="241"/>
      <c r="I105" s="241"/>
      <c r="J105" s="242">
        <f>J1532</f>
        <v>0</v>
      </c>
      <c r="K105" s="243"/>
    </row>
    <row r="106" spans="2:11" s="244" customFormat="1" ht="14.85" customHeight="1">
      <c r="B106" s="238"/>
      <c r="C106" s="239"/>
      <c r="D106" s="240" t="s">
        <v>387</v>
      </c>
      <c r="E106" s="241"/>
      <c r="F106" s="241"/>
      <c r="G106" s="241"/>
      <c r="H106" s="241"/>
      <c r="I106" s="241"/>
      <c r="J106" s="242">
        <f>J1552</f>
        <v>0</v>
      </c>
      <c r="K106" s="243"/>
    </row>
    <row r="107" spans="2:11" s="244" customFormat="1" ht="14.85" customHeight="1">
      <c r="B107" s="238"/>
      <c r="C107" s="239"/>
      <c r="D107" s="240" t="s">
        <v>388</v>
      </c>
      <c r="E107" s="241"/>
      <c r="F107" s="241"/>
      <c r="G107" s="241"/>
      <c r="H107" s="241"/>
      <c r="I107" s="241"/>
      <c r="J107" s="242">
        <f>J1561</f>
        <v>0</v>
      </c>
      <c r="K107" s="243"/>
    </row>
    <row r="108" spans="2:11" s="244" customFormat="1" ht="14.85" customHeight="1">
      <c r="B108" s="238"/>
      <c r="C108" s="239"/>
      <c r="D108" s="240" t="s">
        <v>389</v>
      </c>
      <c r="E108" s="241"/>
      <c r="F108" s="241"/>
      <c r="G108" s="241"/>
      <c r="H108" s="241"/>
      <c r="I108" s="241"/>
      <c r="J108" s="242">
        <f>J1573</f>
        <v>0</v>
      </c>
      <c r="K108" s="243"/>
    </row>
    <row r="109" spans="2:11" s="244" customFormat="1" ht="14.85" customHeight="1">
      <c r="B109" s="238"/>
      <c r="C109" s="239"/>
      <c r="D109" s="240" t="s">
        <v>390</v>
      </c>
      <c r="E109" s="241"/>
      <c r="F109" s="241"/>
      <c r="G109" s="241"/>
      <c r="H109" s="241"/>
      <c r="I109" s="241"/>
      <c r="J109" s="242">
        <f>J1580</f>
        <v>0</v>
      </c>
      <c r="K109" s="243"/>
    </row>
    <row r="110" spans="2:11" s="244" customFormat="1" ht="19.9" customHeight="1">
      <c r="B110" s="238"/>
      <c r="C110" s="239"/>
      <c r="D110" s="240" t="s">
        <v>391</v>
      </c>
      <c r="E110" s="241"/>
      <c r="F110" s="241"/>
      <c r="G110" s="241"/>
      <c r="H110" s="241"/>
      <c r="I110" s="241"/>
      <c r="J110" s="242">
        <f>J1584</f>
        <v>0</v>
      </c>
      <c r="K110" s="243"/>
    </row>
    <row r="111" spans="2:11" s="244" customFormat="1" ht="14.85" customHeight="1">
      <c r="B111" s="238"/>
      <c r="C111" s="239"/>
      <c r="D111" s="240" t="s">
        <v>392</v>
      </c>
      <c r="E111" s="241"/>
      <c r="F111" s="241"/>
      <c r="G111" s="241"/>
      <c r="H111" s="241"/>
      <c r="I111" s="241"/>
      <c r="J111" s="242">
        <f>J1585</f>
        <v>0</v>
      </c>
      <c r="K111" s="243"/>
    </row>
    <row r="112" spans="2:11" s="244" customFormat="1" ht="14.85" customHeight="1">
      <c r="B112" s="238"/>
      <c r="C112" s="239"/>
      <c r="D112" s="240" t="s">
        <v>393</v>
      </c>
      <c r="E112" s="241"/>
      <c r="F112" s="241"/>
      <c r="G112" s="241"/>
      <c r="H112" s="241"/>
      <c r="I112" s="241"/>
      <c r="J112" s="242">
        <f>J1587</f>
        <v>0</v>
      </c>
      <c r="K112" s="243"/>
    </row>
    <row r="113" spans="2:11" s="244" customFormat="1" ht="14.85" customHeight="1">
      <c r="B113" s="238"/>
      <c r="C113" s="239"/>
      <c r="D113" s="240" t="s">
        <v>394</v>
      </c>
      <c r="E113" s="241"/>
      <c r="F113" s="241"/>
      <c r="G113" s="241"/>
      <c r="H113" s="241"/>
      <c r="I113" s="241"/>
      <c r="J113" s="242">
        <f>J1589</f>
        <v>0</v>
      </c>
      <c r="K113" s="243"/>
    </row>
    <row r="114" spans="2:11" s="244" customFormat="1" ht="14.85" customHeight="1">
      <c r="B114" s="238"/>
      <c r="C114" s="239"/>
      <c r="D114" s="240" t="s">
        <v>395</v>
      </c>
      <c r="E114" s="241"/>
      <c r="F114" s="241"/>
      <c r="G114" s="241"/>
      <c r="H114" s="241"/>
      <c r="I114" s="241"/>
      <c r="J114" s="242">
        <f>J1592</f>
        <v>0</v>
      </c>
      <c r="K114" s="243"/>
    </row>
    <row r="115" spans="2:11" s="244" customFormat="1" ht="14.85" customHeight="1">
      <c r="B115" s="238"/>
      <c r="C115" s="239"/>
      <c r="D115" s="240" t="s">
        <v>396</v>
      </c>
      <c r="E115" s="241"/>
      <c r="F115" s="241"/>
      <c r="G115" s="241"/>
      <c r="H115" s="241"/>
      <c r="I115" s="241"/>
      <c r="J115" s="242">
        <f>J1594</f>
        <v>0</v>
      </c>
      <c r="K115" s="243"/>
    </row>
    <row r="116" spans="2:11" s="244" customFormat="1" ht="14.85" customHeight="1">
      <c r="B116" s="238"/>
      <c r="C116" s="239"/>
      <c r="D116" s="240" t="s">
        <v>397</v>
      </c>
      <c r="E116" s="241"/>
      <c r="F116" s="241"/>
      <c r="G116" s="241"/>
      <c r="H116" s="241"/>
      <c r="I116" s="241"/>
      <c r="J116" s="242">
        <f>J1677</f>
        <v>0</v>
      </c>
      <c r="K116" s="243"/>
    </row>
    <row r="117" spans="2:11" s="244" customFormat="1" ht="19.9" customHeight="1">
      <c r="B117" s="238"/>
      <c r="C117" s="239"/>
      <c r="D117" s="240" t="s">
        <v>398</v>
      </c>
      <c r="E117" s="241"/>
      <c r="F117" s="241"/>
      <c r="G117" s="241"/>
      <c r="H117" s="241"/>
      <c r="I117" s="241"/>
      <c r="J117" s="242">
        <f>J1684</f>
        <v>0</v>
      </c>
      <c r="K117" s="243"/>
    </row>
    <row r="118" spans="2:11" s="244" customFormat="1" ht="14.85" customHeight="1">
      <c r="B118" s="238"/>
      <c r="C118" s="239"/>
      <c r="D118" s="240" t="s">
        <v>399</v>
      </c>
      <c r="E118" s="241"/>
      <c r="F118" s="241"/>
      <c r="G118" s="241"/>
      <c r="H118" s="241"/>
      <c r="I118" s="241"/>
      <c r="J118" s="242">
        <f>J1685</f>
        <v>0</v>
      </c>
      <c r="K118" s="243"/>
    </row>
    <row r="119" spans="2:11" s="244" customFormat="1" ht="21.75" customHeight="1">
      <c r="B119" s="238"/>
      <c r="C119" s="239"/>
      <c r="D119" s="240" t="s">
        <v>400</v>
      </c>
      <c r="E119" s="241"/>
      <c r="F119" s="241"/>
      <c r="G119" s="241"/>
      <c r="H119" s="241"/>
      <c r="I119" s="241"/>
      <c r="J119" s="242">
        <f>J1694</f>
        <v>0</v>
      </c>
      <c r="K119" s="243"/>
    </row>
    <row r="120" spans="2:11" s="244" customFormat="1" ht="21.75" customHeight="1">
      <c r="B120" s="238"/>
      <c r="C120" s="239"/>
      <c r="D120" s="240" t="s">
        <v>401</v>
      </c>
      <c r="E120" s="241"/>
      <c r="F120" s="241"/>
      <c r="G120" s="241"/>
      <c r="H120" s="241"/>
      <c r="I120" s="241"/>
      <c r="J120" s="242">
        <f>J1700</f>
        <v>0</v>
      </c>
      <c r="K120" s="243"/>
    </row>
    <row r="121" spans="2:11" s="244" customFormat="1" ht="21.75" customHeight="1">
      <c r="B121" s="238"/>
      <c r="C121" s="239"/>
      <c r="D121" s="240" t="s">
        <v>402</v>
      </c>
      <c r="E121" s="241"/>
      <c r="F121" s="241"/>
      <c r="G121" s="241"/>
      <c r="H121" s="241"/>
      <c r="I121" s="241"/>
      <c r="J121" s="242">
        <f>J1706</f>
        <v>0</v>
      </c>
      <c r="K121" s="243"/>
    </row>
    <row r="122" spans="2:11" s="244" customFormat="1" ht="14.85" customHeight="1">
      <c r="B122" s="238"/>
      <c r="C122" s="239"/>
      <c r="D122" s="240" t="s">
        <v>403</v>
      </c>
      <c r="E122" s="241"/>
      <c r="F122" s="241"/>
      <c r="G122" s="241"/>
      <c r="H122" s="241"/>
      <c r="I122" s="241"/>
      <c r="J122" s="242">
        <f>J1710</f>
        <v>0</v>
      </c>
      <c r="K122" s="243"/>
    </row>
    <row r="123" spans="2:11" s="244" customFormat="1" ht="21.75" customHeight="1">
      <c r="B123" s="238"/>
      <c r="C123" s="239"/>
      <c r="D123" s="240" t="s">
        <v>404</v>
      </c>
      <c r="E123" s="241"/>
      <c r="F123" s="241"/>
      <c r="G123" s="241"/>
      <c r="H123" s="241"/>
      <c r="I123" s="241"/>
      <c r="J123" s="242">
        <f>J1724</f>
        <v>0</v>
      </c>
      <c r="K123" s="243"/>
    </row>
    <row r="124" spans="2:11" s="244" customFormat="1" ht="21.75" customHeight="1">
      <c r="B124" s="238"/>
      <c r="C124" s="239"/>
      <c r="D124" s="240" t="s">
        <v>405</v>
      </c>
      <c r="E124" s="241"/>
      <c r="F124" s="241"/>
      <c r="G124" s="241"/>
      <c r="H124" s="241"/>
      <c r="I124" s="241"/>
      <c r="J124" s="242">
        <f>J1730</f>
        <v>0</v>
      </c>
      <c r="K124" s="243"/>
    </row>
    <row r="125" spans="2:11" s="244" customFormat="1" ht="21.75" customHeight="1">
      <c r="B125" s="238"/>
      <c r="C125" s="239"/>
      <c r="D125" s="240" t="s">
        <v>406</v>
      </c>
      <c r="E125" s="241"/>
      <c r="F125" s="241"/>
      <c r="G125" s="241"/>
      <c r="H125" s="241"/>
      <c r="I125" s="241"/>
      <c r="J125" s="242">
        <f>J1737</f>
        <v>0</v>
      </c>
      <c r="K125" s="243"/>
    </row>
    <row r="126" spans="2:11" s="244" customFormat="1" ht="14.85" customHeight="1">
      <c r="B126" s="238"/>
      <c r="C126" s="239"/>
      <c r="D126" s="240" t="s">
        <v>407</v>
      </c>
      <c r="E126" s="241"/>
      <c r="F126" s="241"/>
      <c r="G126" s="241"/>
      <c r="H126" s="241"/>
      <c r="I126" s="241"/>
      <c r="J126" s="242">
        <f>J1742</f>
        <v>0</v>
      </c>
      <c r="K126" s="243"/>
    </row>
    <row r="127" spans="2:11" s="244" customFormat="1" ht="14.85" customHeight="1">
      <c r="B127" s="238"/>
      <c r="C127" s="239"/>
      <c r="D127" s="240" t="s">
        <v>408</v>
      </c>
      <c r="E127" s="241"/>
      <c r="F127" s="241"/>
      <c r="G127" s="241"/>
      <c r="H127" s="241"/>
      <c r="I127" s="241"/>
      <c r="J127" s="242">
        <f>J1750</f>
        <v>0</v>
      </c>
      <c r="K127" s="243"/>
    </row>
    <row r="128" spans="2:11" s="196" customFormat="1" ht="21.75" customHeight="1">
      <c r="B128" s="85"/>
      <c r="C128" s="197"/>
      <c r="D128" s="197"/>
      <c r="E128" s="197"/>
      <c r="F128" s="197"/>
      <c r="G128" s="197"/>
      <c r="H128" s="197"/>
      <c r="I128" s="197"/>
      <c r="J128" s="197"/>
      <c r="K128" s="198"/>
    </row>
    <row r="129" spans="2:11" s="196" customFormat="1" ht="6.95" customHeight="1">
      <c r="B129" s="221"/>
      <c r="C129" s="222"/>
      <c r="D129" s="222"/>
      <c r="E129" s="222"/>
      <c r="F129" s="222"/>
      <c r="G129" s="222"/>
      <c r="H129" s="222"/>
      <c r="I129" s="222"/>
      <c r="J129" s="222"/>
      <c r="K129" s="223"/>
    </row>
    <row r="133" spans="2:12" s="196" customFormat="1" ht="6.95" customHeight="1">
      <c r="B133" s="224"/>
      <c r="C133" s="225"/>
      <c r="D133" s="225"/>
      <c r="E133" s="225"/>
      <c r="F133" s="225"/>
      <c r="G133" s="225"/>
      <c r="H133" s="225"/>
      <c r="I133" s="225"/>
      <c r="J133" s="225"/>
      <c r="K133" s="225"/>
      <c r="L133" s="85"/>
    </row>
    <row r="134" spans="2:12" s="196" customFormat="1" ht="36.95" customHeight="1">
      <c r="B134" s="85"/>
      <c r="C134" s="245" t="s">
        <v>122</v>
      </c>
      <c r="L134" s="85"/>
    </row>
    <row r="135" spans="2:12" s="196" customFormat="1" ht="6.95" customHeight="1">
      <c r="B135" s="85"/>
      <c r="L135" s="85"/>
    </row>
    <row r="136" spans="2:12" s="196" customFormat="1" ht="14.45" customHeight="1">
      <c r="B136" s="85"/>
      <c r="C136" s="246" t="s">
        <v>17</v>
      </c>
      <c r="L136" s="85"/>
    </row>
    <row r="137" spans="2:12" s="196" customFormat="1" ht="16.5" customHeight="1">
      <c r="B137" s="85"/>
      <c r="E137" s="386" t="str">
        <f>E7</f>
        <v>Gymnázium Tachov - výstavba tělocvičny</v>
      </c>
      <c r="F137" s="387"/>
      <c r="G137" s="387"/>
      <c r="H137" s="387"/>
      <c r="L137" s="85"/>
    </row>
    <row r="138" spans="2:12" s="196" customFormat="1" ht="14.45" customHeight="1">
      <c r="B138" s="85"/>
      <c r="C138" s="246" t="s">
        <v>107</v>
      </c>
      <c r="L138" s="85"/>
    </row>
    <row r="139" spans="2:12" s="196" customFormat="1" ht="17.25" customHeight="1">
      <c r="B139" s="85"/>
      <c r="E139" s="388" t="str">
        <f>E9</f>
        <v>02 - Stavební objekt - nový objekt tělocvičny</v>
      </c>
      <c r="F139" s="389"/>
      <c r="G139" s="389"/>
      <c r="H139" s="389"/>
      <c r="L139" s="85"/>
    </row>
    <row r="140" spans="2:12" s="196" customFormat="1" ht="6.95" customHeight="1">
      <c r="B140" s="85"/>
      <c r="L140" s="85"/>
    </row>
    <row r="141" spans="2:12" s="196" customFormat="1" ht="18" customHeight="1">
      <c r="B141" s="85"/>
      <c r="C141" s="246" t="s">
        <v>21</v>
      </c>
      <c r="F141" s="249" t="str">
        <f>F12</f>
        <v>Pionýrská 1370, Tachov</v>
      </c>
      <c r="I141" s="246" t="s">
        <v>23</v>
      </c>
      <c r="J141" s="250">
        <f>IF(J12="","",J12)</f>
        <v>43640</v>
      </c>
      <c r="L141" s="85"/>
    </row>
    <row r="142" spans="2:12" s="196" customFormat="1" ht="6.95" customHeight="1">
      <c r="B142" s="85"/>
      <c r="L142" s="85"/>
    </row>
    <row r="143" spans="2:12" s="196" customFormat="1" ht="15">
      <c r="B143" s="85"/>
      <c r="C143" s="246" t="s">
        <v>24</v>
      </c>
      <c r="F143" s="249" t="str">
        <f>E15</f>
        <v>Gymnázium Tachov, Pionýrská 1370, 34701 tachov</v>
      </c>
      <c r="I143" s="246" t="s">
        <v>30</v>
      </c>
      <c r="J143" s="249" t="str">
        <f>E21</f>
        <v>Luboš Beneda, Čižická 279, 33209 Štěnovice</v>
      </c>
      <c r="L143" s="85"/>
    </row>
    <row r="144" spans="2:12" s="196" customFormat="1" ht="14.45" customHeight="1">
      <c r="B144" s="85"/>
      <c r="C144" s="246" t="s">
        <v>28</v>
      </c>
      <c r="F144" s="249" t="str">
        <f>IF(E18="","",E18)</f>
        <v>výběrové řízení</v>
      </c>
      <c r="L144" s="85"/>
    </row>
    <row r="145" spans="2:12" s="196" customFormat="1" ht="10.35" customHeight="1">
      <c r="B145" s="85"/>
      <c r="L145" s="85"/>
    </row>
    <row r="146" spans="2:20" s="258" customFormat="1" ht="29.25" customHeight="1">
      <c r="B146" s="251"/>
      <c r="C146" s="252" t="s">
        <v>123</v>
      </c>
      <c r="D146" s="253" t="s">
        <v>56</v>
      </c>
      <c r="E146" s="253" t="s">
        <v>52</v>
      </c>
      <c r="F146" s="253" t="s">
        <v>124</v>
      </c>
      <c r="G146" s="253" t="s">
        <v>125</v>
      </c>
      <c r="H146" s="253" t="s">
        <v>126</v>
      </c>
      <c r="I146" s="253" t="s">
        <v>127</v>
      </c>
      <c r="J146" s="253" t="s">
        <v>111</v>
      </c>
      <c r="K146" s="254" t="s">
        <v>128</v>
      </c>
      <c r="L146" s="251"/>
      <c r="M146" s="255" t="s">
        <v>129</v>
      </c>
      <c r="N146" s="256" t="s">
        <v>41</v>
      </c>
      <c r="O146" s="256" t="s">
        <v>130</v>
      </c>
      <c r="P146" s="256" t="s">
        <v>131</v>
      </c>
      <c r="Q146" s="256" t="s">
        <v>132</v>
      </c>
      <c r="R146" s="256" t="s">
        <v>133</v>
      </c>
      <c r="S146" s="256" t="s">
        <v>134</v>
      </c>
      <c r="T146" s="257" t="s">
        <v>135</v>
      </c>
    </row>
    <row r="147" spans="2:63" s="196" customFormat="1" ht="29.25" customHeight="1">
      <c r="B147" s="85"/>
      <c r="C147" s="259" t="s">
        <v>112</v>
      </c>
      <c r="J147" s="260">
        <f>BK147</f>
        <v>0</v>
      </c>
      <c r="L147" s="85"/>
      <c r="M147" s="261"/>
      <c r="N147" s="206"/>
      <c r="O147" s="206"/>
      <c r="P147" s="262">
        <f>P148+P757+P1524</f>
        <v>35515.954261</v>
      </c>
      <c r="Q147" s="206"/>
      <c r="R147" s="262">
        <f>R148+R757+R1524</f>
        <v>3160.5417275307195</v>
      </c>
      <c r="S147" s="206"/>
      <c r="T147" s="263">
        <f>T148+T757+T1524</f>
        <v>468.1020036000001</v>
      </c>
      <c r="AT147" s="185" t="s">
        <v>70</v>
      </c>
      <c r="AU147" s="185" t="s">
        <v>113</v>
      </c>
      <c r="BK147" s="264">
        <f>BK148+BK757+BK1524</f>
        <v>0</v>
      </c>
    </row>
    <row r="148" spans="2:63" s="266" customFormat="1" ht="37.35" customHeight="1">
      <c r="B148" s="265"/>
      <c r="D148" s="267" t="s">
        <v>70</v>
      </c>
      <c r="E148" s="268" t="s">
        <v>136</v>
      </c>
      <c r="F148" s="268" t="s">
        <v>137</v>
      </c>
      <c r="J148" s="269">
        <f>BK148</f>
        <v>0</v>
      </c>
      <c r="L148" s="265"/>
      <c r="M148" s="270"/>
      <c r="N148" s="271"/>
      <c r="O148" s="271"/>
      <c r="P148" s="272">
        <f>P149+P189+P244+P265+P384+P402+P432+P598+P617+P627+P672+P684+P698+P701+P749+P755</f>
        <v>19256.532572</v>
      </c>
      <c r="Q148" s="271"/>
      <c r="R148" s="272">
        <f>R149+R189+R244+R265+R384+R402+R432+R598+R617+R627+R672+R684+R698+R701+R749+R755</f>
        <v>2973.9191293407193</v>
      </c>
      <c r="S148" s="271"/>
      <c r="T148" s="273">
        <f>T149+T189+T244+T265+T384+T402+T432+T598+T617+T627+T672+T684+T698+T701+T749+T755</f>
        <v>465.6108836000001</v>
      </c>
      <c r="AR148" s="267" t="s">
        <v>79</v>
      </c>
      <c r="AT148" s="274" t="s">
        <v>70</v>
      </c>
      <c r="AU148" s="274" t="s">
        <v>71</v>
      </c>
      <c r="AY148" s="267" t="s">
        <v>138</v>
      </c>
      <c r="BK148" s="275">
        <f>BK149+BK189+BK244+BK265+BK384+BK402+BK432+BK598+BK617+BK627+BK672+BK684+BK698+BK701+BK749+BK755</f>
        <v>0</v>
      </c>
    </row>
    <row r="149" spans="2:63" s="266" customFormat="1" ht="19.9" customHeight="1">
      <c r="B149" s="265"/>
      <c r="D149" s="267" t="s">
        <v>70</v>
      </c>
      <c r="E149" s="276" t="s">
        <v>79</v>
      </c>
      <c r="F149" s="276" t="s">
        <v>139</v>
      </c>
      <c r="J149" s="277">
        <f>BK149</f>
        <v>0</v>
      </c>
      <c r="L149" s="265"/>
      <c r="M149" s="270"/>
      <c r="N149" s="271"/>
      <c r="O149" s="271"/>
      <c r="P149" s="272">
        <f>SUM(P150:P188)</f>
        <v>1197.666808</v>
      </c>
      <c r="Q149" s="271"/>
      <c r="R149" s="272">
        <f>SUM(R150:R188)</f>
        <v>0</v>
      </c>
      <c r="S149" s="271"/>
      <c r="T149" s="273">
        <f>SUM(T150:T188)</f>
        <v>0</v>
      </c>
      <c r="AR149" s="267" t="s">
        <v>79</v>
      </c>
      <c r="AT149" s="274" t="s">
        <v>70</v>
      </c>
      <c r="AU149" s="274" t="s">
        <v>79</v>
      </c>
      <c r="AY149" s="267" t="s">
        <v>138</v>
      </c>
      <c r="BK149" s="275">
        <f>SUM(BK150:BK188)</f>
        <v>0</v>
      </c>
    </row>
    <row r="150" spans="2:65" s="196" customFormat="1" ht="38.25" customHeight="1">
      <c r="B150" s="85"/>
      <c r="C150" s="86" t="s">
        <v>79</v>
      </c>
      <c r="D150" s="86" t="s">
        <v>140</v>
      </c>
      <c r="E150" s="87" t="s">
        <v>409</v>
      </c>
      <c r="F150" s="88" t="s">
        <v>410</v>
      </c>
      <c r="G150" s="89" t="s">
        <v>143</v>
      </c>
      <c r="H150" s="304">
        <v>174.01</v>
      </c>
      <c r="I150" s="90">
        <v>0</v>
      </c>
      <c r="J150" s="90">
        <f>ROUND(I150*H150,2)</f>
        <v>0</v>
      </c>
      <c r="K150" s="88" t="s">
        <v>5267</v>
      </c>
      <c r="L150" s="85"/>
      <c r="M150" s="278" t="s">
        <v>5</v>
      </c>
      <c r="N150" s="279" t="s">
        <v>42</v>
      </c>
      <c r="O150" s="280">
        <v>0.187</v>
      </c>
      <c r="P150" s="280">
        <f>O150*H150</f>
        <v>32.53987</v>
      </c>
      <c r="Q150" s="280">
        <v>0</v>
      </c>
      <c r="R150" s="280">
        <f>Q150*H150</f>
        <v>0</v>
      </c>
      <c r="S150" s="280">
        <v>0</v>
      </c>
      <c r="T150" s="281">
        <f>S150*H150</f>
        <v>0</v>
      </c>
      <c r="AR150" s="185" t="s">
        <v>145</v>
      </c>
      <c r="AT150" s="185" t="s">
        <v>140</v>
      </c>
      <c r="AU150" s="185" t="s">
        <v>81</v>
      </c>
      <c r="AY150" s="185" t="s">
        <v>138</v>
      </c>
      <c r="BE150" s="282">
        <f>IF(N150="základní",J150,0)</f>
        <v>0</v>
      </c>
      <c r="BF150" s="282">
        <f>IF(N150="snížená",J150,0)</f>
        <v>0</v>
      </c>
      <c r="BG150" s="282">
        <f>IF(N150="zákl. přenesená",J150,0)</f>
        <v>0</v>
      </c>
      <c r="BH150" s="282">
        <f>IF(N150="sníž. přenesená",J150,0)</f>
        <v>0</v>
      </c>
      <c r="BI150" s="282">
        <f>IF(N150="nulová",J150,0)</f>
        <v>0</v>
      </c>
      <c r="BJ150" s="185" t="s">
        <v>79</v>
      </c>
      <c r="BK150" s="282">
        <f>ROUND(I150*H150,2)</f>
        <v>0</v>
      </c>
      <c r="BL150" s="185" t="s">
        <v>145</v>
      </c>
      <c r="BM150" s="185" t="s">
        <v>411</v>
      </c>
    </row>
    <row r="151" spans="2:51" s="284" customFormat="1" ht="13.5">
      <c r="B151" s="283"/>
      <c r="D151" s="285" t="s">
        <v>147</v>
      </c>
      <c r="E151" s="286" t="s">
        <v>5</v>
      </c>
      <c r="F151" s="287" t="s">
        <v>412</v>
      </c>
      <c r="H151" s="305">
        <v>174.01</v>
      </c>
      <c r="L151" s="283"/>
      <c r="M151" s="288"/>
      <c r="N151" s="289"/>
      <c r="O151" s="289"/>
      <c r="P151" s="289"/>
      <c r="Q151" s="289"/>
      <c r="R151" s="289"/>
      <c r="S151" s="289"/>
      <c r="T151" s="290"/>
      <c r="AT151" s="286" t="s">
        <v>147</v>
      </c>
      <c r="AU151" s="286" t="s">
        <v>81</v>
      </c>
      <c r="AV151" s="284" t="s">
        <v>81</v>
      </c>
      <c r="AW151" s="284" t="s">
        <v>34</v>
      </c>
      <c r="AX151" s="284" t="s">
        <v>71</v>
      </c>
      <c r="AY151" s="286" t="s">
        <v>138</v>
      </c>
    </row>
    <row r="152" spans="2:65" s="196" customFormat="1" ht="38.25" customHeight="1">
      <c r="B152" s="85"/>
      <c r="C152" s="86" t="s">
        <v>81</v>
      </c>
      <c r="D152" s="86" t="s">
        <v>140</v>
      </c>
      <c r="E152" s="87" t="s">
        <v>197</v>
      </c>
      <c r="F152" s="88" t="s">
        <v>198</v>
      </c>
      <c r="G152" s="89" t="s">
        <v>143</v>
      </c>
      <c r="H152" s="304">
        <v>87.005</v>
      </c>
      <c r="I152" s="90">
        <v>0</v>
      </c>
      <c r="J152" s="90">
        <f>ROUND(I152*H152,2)</f>
        <v>0</v>
      </c>
      <c r="K152" s="88" t="s">
        <v>5267</v>
      </c>
      <c r="L152" s="85"/>
      <c r="M152" s="278" t="s">
        <v>5</v>
      </c>
      <c r="N152" s="279" t="s">
        <v>42</v>
      </c>
      <c r="O152" s="280">
        <v>0.058</v>
      </c>
      <c r="P152" s="280">
        <f>O152*H152</f>
        <v>5.04629</v>
      </c>
      <c r="Q152" s="280">
        <v>0</v>
      </c>
      <c r="R152" s="280">
        <f>Q152*H152</f>
        <v>0</v>
      </c>
      <c r="S152" s="280">
        <v>0</v>
      </c>
      <c r="T152" s="281">
        <f>S152*H152</f>
        <v>0</v>
      </c>
      <c r="AR152" s="185" t="s">
        <v>145</v>
      </c>
      <c r="AT152" s="185" t="s">
        <v>140</v>
      </c>
      <c r="AU152" s="185" t="s">
        <v>81</v>
      </c>
      <c r="AY152" s="185" t="s">
        <v>138</v>
      </c>
      <c r="BE152" s="282">
        <f>IF(N152="základní",J152,0)</f>
        <v>0</v>
      </c>
      <c r="BF152" s="282">
        <f>IF(N152="snížená",J152,0)</f>
        <v>0</v>
      </c>
      <c r="BG152" s="282">
        <f>IF(N152="zákl. přenesená",J152,0)</f>
        <v>0</v>
      </c>
      <c r="BH152" s="282">
        <f>IF(N152="sníž. přenesená",J152,0)</f>
        <v>0</v>
      </c>
      <c r="BI152" s="282">
        <f>IF(N152="nulová",J152,0)</f>
        <v>0</v>
      </c>
      <c r="BJ152" s="185" t="s">
        <v>79</v>
      </c>
      <c r="BK152" s="282">
        <f>ROUND(I152*H152,2)</f>
        <v>0</v>
      </c>
      <c r="BL152" s="185" t="s">
        <v>145</v>
      </c>
      <c r="BM152" s="185" t="s">
        <v>413</v>
      </c>
    </row>
    <row r="153" spans="2:51" s="284" customFormat="1" ht="13.5">
      <c r="B153" s="283"/>
      <c r="D153" s="285" t="s">
        <v>147</v>
      </c>
      <c r="F153" s="287" t="s">
        <v>414</v>
      </c>
      <c r="H153" s="305">
        <v>87.005</v>
      </c>
      <c r="L153" s="283"/>
      <c r="M153" s="288"/>
      <c r="N153" s="289"/>
      <c r="O153" s="289"/>
      <c r="P153" s="289"/>
      <c r="Q153" s="289"/>
      <c r="R153" s="289"/>
      <c r="S153" s="289"/>
      <c r="T153" s="290"/>
      <c r="AT153" s="286" t="s">
        <v>147</v>
      </c>
      <c r="AU153" s="286" t="s">
        <v>81</v>
      </c>
      <c r="AV153" s="284" t="s">
        <v>81</v>
      </c>
      <c r="AW153" s="284" t="s">
        <v>6</v>
      </c>
      <c r="AX153" s="284" t="s">
        <v>79</v>
      </c>
      <c r="AY153" s="286" t="s">
        <v>138</v>
      </c>
    </row>
    <row r="154" spans="2:65" s="196" customFormat="1" ht="38.25" customHeight="1">
      <c r="B154" s="85"/>
      <c r="C154" s="86" t="s">
        <v>153</v>
      </c>
      <c r="D154" s="86" t="s">
        <v>140</v>
      </c>
      <c r="E154" s="87" t="s">
        <v>149</v>
      </c>
      <c r="F154" s="88" t="s">
        <v>150</v>
      </c>
      <c r="G154" s="89" t="s">
        <v>143</v>
      </c>
      <c r="H154" s="304">
        <v>331.584</v>
      </c>
      <c r="I154" s="90">
        <v>0</v>
      </c>
      <c r="J154" s="90">
        <f>ROUND(I154*H154,2)</f>
        <v>0</v>
      </c>
      <c r="K154" s="88" t="s">
        <v>5267</v>
      </c>
      <c r="L154" s="85"/>
      <c r="M154" s="278" t="s">
        <v>5</v>
      </c>
      <c r="N154" s="279" t="s">
        <v>42</v>
      </c>
      <c r="O154" s="280">
        <v>0.825</v>
      </c>
      <c r="P154" s="280">
        <f>O154*H154</f>
        <v>273.5568</v>
      </c>
      <c r="Q154" s="280">
        <v>0</v>
      </c>
      <c r="R154" s="280">
        <f>Q154*H154</f>
        <v>0</v>
      </c>
      <c r="S154" s="280">
        <v>0</v>
      </c>
      <c r="T154" s="281">
        <f>S154*H154</f>
        <v>0</v>
      </c>
      <c r="AR154" s="185" t="s">
        <v>145</v>
      </c>
      <c r="AT154" s="185" t="s">
        <v>140</v>
      </c>
      <c r="AU154" s="185" t="s">
        <v>81</v>
      </c>
      <c r="AY154" s="185" t="s">
        <v>138</v>
      </c>
      <c r="BE154" s="282">
        <f>IF(N154="základní",J154,0)</f>
        <v>0</v>
      </c>
      <c r="BF154" s="282">
        <f>IF(N154="snížená",J154,0)</f>
        <v>0</v>
      </c>
      <c r="BG154" s="282">
        <f>IF(N154="zákl. přenesená",J154,0)</f>
        <v>0</v>
      </c>
      <c r="BH154" s="282">
        <f>IF(N154="sníž. přenesená",J154,0)</f>
        <v>0</v>
      </c>
      <c r="BI154" s="282">
        <f>IF(N154="nulová",J154,0)</f>
        <v>0</v>
      </c>
      <c r="BJ154" s="185" t="s">
        <v>79</v>
      </c>
      <c r="BK154" s="282">
        <f>ROUND(I154*H154,2)</f>
        <v>0</v>
      </c>
      <c r="BL154" s="185" t="s">
        <v>145</v>
      </c>
      <c r="BM154" s="185" t="s">
        <v>415</v>
      </c>
    </row>
    <row r="155" spans="2:51" s="284" customFormat="1" ht="13.5">
      <c r="B155" s="283"/>
      <c r="D155" s="285" t="s">
        <v>147</v>
      </c>
      <c r="E155" s="286" t="s">
        <v>5</v>
      </c>
      <c r="F155" s="287" t="s">
        <v>416</v>
      </c>
      <c r="H155" s="305">
        <v>331.584</v>
      </c>
      <c r="L155" s="283"/>
      <c r="M155" s="288"/>
      <c r="N155" s="289"/>
      <c r="O155" s="289"/>
      <c r="P155" s="289"/>
      <c r="Q155" s="289"/>
      <c r="R155" s="289"/>
      <c r="S155" s="289"/>
      <c r="T155" s="290"/>
      <c r="AT155" s="286" t="s">
        <v>147</v>
      </c>
      <c r="AU155" s="286" t="s">
        <v>81</v>
      </c>
      <c r="AV155" s="284" t="s">
        <v>81</v>
      </c>
      <c r="AW155" s="284" t="s">
        <v>34</v>
      </c>
      <c r="AX155" s="284" t="s">
        <v>71</v>
      </c>
      <c r="AY155" s="286" t="s">
        <v>138</v>
      </c>
    </row>
    <row r="156" spans="2:65" s="196" customFormat="1" ht="38.25" customHeight="1">
      <c r="B156" s="85"/>
      <c r="C156" s="86" t="s">
        <v>145</v>
      </c>
      <c r="D156" s="86" t="s">
        <v>140</v>
      </c>
      <c r="E156" s="87" t="s">
        <v>154</v>
      </c>
      <c r="F156" s="88" t="s">
        <v>155</v>
      </c>
      <c r="G156" s="89" t="s">
        <v>143</v>
      </c>
      <c r="H156" s="304">
        <v>165.792</v>
      </c>
      <c r="I156" s="90">
        <v>0</v>
      </c>
      <c r="J156" s="90">
        <f>ROUND(I156*H156,2)</f>
        <v>0</v>
      </c>
      <c r="K156" s="88" t="s">
        <v>5267</v>
      </c>
      <c r="L156" s="85"/>
      <c r="M156" s="278" t="s">
        <v>5</v>
      </c>
      <c r="N156" s="279" t="s">
        <v>42</v>
      </c>
      <c r="O156" s="280">
        <v>0.1</v>
      </c>
      <c r="P156" s="280">
        <f>O156*H156</f>
        <v>16.5792</v>
      </c>
      <c r="Q156" s="280">
        <v>0</v>
      </c>
      <c r="R156" s="280">
        <f>Q156*H156</f>
        <v>0</v>
      </c>
      <c r="S156" s="280">
        <v>0</v>
      </c>
      <c r="T156" s="281">
        <f>S156*H156</f>
        <v>0</v>
      </c>
      <c r="AR156" s="185" t="s">
        <v>145</v>
      </c>
      <c r="AT156" s="185" t="s">
        <v>140</v>
      </c>
      <c r="AU156" s="185" t="s">
        <v>81</v>
      </c>
      <c r="AY156" s="185" t="s">
        <v>138</v>
      </c>
      <c r="BE156" s="282">
        <f>IF(N156="základní",J156,0)</f>
        <v>0</v>
      </c>
      <c r="BF156" s="282">
        <f>IF(N156="snížená",J156,0)</f>
        <v>0</v>
      </c>
      <c r="BG156" s="282">
        <f>IF(N156="zákl. přenesená",J156,0)</f>
        <v>0</v>
      </c>
      <c r="BH156" s="282">
        <f>IF(N156="sníž. přenesená",J156,0)</f>
        <v>0</v>
      </c>
      <c r="BI156" s="282">
        <f>IF(N156="nulová",J156,0)</f>
        <v>0</v>
      </c>
      <c r="BJ156" s="185" t="s">
        <v>79</v>
      </c>
      <c r="BK156" s="282">
        <f>ROUND(I156*H156,2)</f>
        <v>0</v>
      </c>
      <c r="BL156" s="185" t="s">
        <v>145</v>
      </c>
      <c r="BM156" s="185" t="s">
        <v>417</v>
      </c>
    </row>
    <row r="157" spans="2:51" s="284" customFormat="1" ht="13.5">
      <c r="B157" s="283"/>
      <c r="D157" s="285" t="s">
        <v>147</v>
      </c>
      <c r="F157" s="287" t="s">
        <v>418</v>
      </c>
      <c r="H157" s="305">
        <v>165.792</v>
      </c>
      <c r="L157" s="283"/>
      <c r="M157" s="288"/>
      <c r="N157" s="289"/>
      <c r="O157" s="289"/>
      <c r="P157" s="289"/>
      <c r="Q157" s="289"/>
      <c r="R157" s="289"/>
      <c r="S157" s="289"/>
      <c r="T157" s="290"/>
      <c r="AT157" s="286" t="s">
        <v>147</v>
      </c>
      <c r="AU157" s="286" t="s">
        <v>81</v>
      </c>
      <c r="AV157" s="284" t="s">
        <v>81</v>
      </c>
      <c r="AW157" s="284" t="s">
        <v>6</v>
      </c>
      <c r="AX157" s="284" t="s">
        <v>79</v>
      </c>
      <c r="AY157" s="286" t="s">
        <v>138</v>
      </c>
    </row>
    <row r="158" spans="2:65" s="196" customFormat="1" ht="38.25" customHeight="1">
      <c r="B158" s="85"/>
      <c r="C158" s="86" t="s">
        <v>163</v>
      </c>
      <c r="D158" s="86" t="s">
        <v>140</v>
      </c>
      <c r="E158" s="87" t="s">
        <v>419</v>
      </c>
      <c r="F158" s="88" t="s">
        <v>420</v>
      </c>
      <c r="G158" s="89" t="s">
        <v>143</v>
      </c>
      <c r="H158" s="304">
        <v>28.5</v>
      </c>
      <c r="I158" s="90">
        <v>0</v>
      </c>
      <c r="J158" s="90">
        <f>ROUND(I158*H158,2)</f>
        <v>0</v>
      </c>
      <c r="K158" s="88" t="s">
        <v>5267</v>
      </c>
      <c r="L158" s="85"/>
      <c r="M158" s="278" t="s">
        <v>5</v>
      </c>
      <c r="N158" s="279" t="s">
        <v>42</v>
      </c>
      <c r="O158" s="280">
        <v>5.926</v>
      </c>
      <c r="P158" s="280">
        <f>O158*H158</f>
        <v>168.891</v>
      </c>
      <c r="Q158" s="280">
        <v>0</v>
      </c>
      <c r="R158" s="280">
        <f>Q158*H158</f>
        <v>0</v>
      </c>
      <c r="S158" s="280">
        <v>0</v>
      </c>
      <c r="T158" s="281">
        <f>S158*H158</f>
        <v>0</v>
      </c>
      <c r="AR158" s="185" t="s">
        <v>145</v>
      </c>
      <c r="AT158" s="185" t="s">
        <v>140</v>
      </c>
      <c r="AU158" s="185" t="s">
        <v>81</v>
      </c>
      <c r="AY158" s="185" t="s">
        <v>138</v>
      </c>
      <c r="BE158" s="282">
        <f>IF(N158="základní",J158,0)</f>
        <v>0</v>
      </c>
      <c r="BF158" s="282">
        <f>IF(N158="snížená",J158,0)</f>
        <v>0</v>
      </c>
      <c r="BG158" s="282">
        <f>IF(N158="zákl. přenesená",J158,0)</f>
        <v>0</v>
      </c>
      <c r="BH158" s="282">
        <f>IF(N158="sníž. přenesená",J158,0)</f>
        <v>0</v>
      </c>
      <c r="BI158" s="282">
        <f>IF(N158="nulová",J158,0)</f>
        <v>0</v>
      </c>
      <c r="BJ158" s="185" t="s">
        <v>79</v>
      </c>
      <c r="BK158" s="282">
        <f>ROUND(I158*H158,2)</f>
        <v>0</v>
      </c>
      <c r="BL158" s="185" t="s">
        <v>145</v>
      </c>
      <c r="BM158" s="185" t="s">
        <v>421</v>
      </c>
    </row>
    <row r="159" spans="2:51" s="292" customFormat="1" ht="13.5">
      <c r="B159" s="291"/>
      <c r="D159" s="285" t="s">
        <v>147</v>
      </c>
      <c r="E159" s="293" t="s">
        <v>5</v>
      </c>
      <c r="F159" s="294" t="s">
        <v>422</v>
      </c>
      <c r="H159" s="306" t="s">
        <v>5</v>
      </c>
      <c r="L159" s="291"/>
      <c r="M159" s="295"/>
      <c r="N159" s="296"/>
      <c r="O159" s="296"/>
      <c r="P159" s="296"/>
      <c r="Q159" s="296"/>
      <c r="R159" s="296"/>
      <c r="S159" s="296"/>
      <c r="T159" s="297"/>
      <c r="AT159" s="293" t="s">
        <v>147</v>
      </c>
      <c r="AU159" s="293" t="s">
        <v>81</v>
      </c>
      <c r="AV159" s="292" t="s">
        <v>79</v>
      </c>
      <c r="AW159" s="292" t="s">
        <v>34</v>
      </c>
      <c r="AX159" s="292" t="s">
        <v>71</v>
      </c>
      <c r="AY159" s="293" t="s">
        <v>138</v>
      </c>
    </row>
    <row r="160" spans="2:51" s="284" customFormat="1" ht="13.5">
      <c r="B160" s="283"/>
      <c r="D160" s="285" t="s">
        <v>147</v>
      </c>
      <c r="E160" s="286" t="s">
        <v>5</v>
      </c>
      <c r="F160" s="287" t="s">
        <v>423</v>
      </c>
      <c r="H160" s="305">
        <v>28.5</v>
      </c>
      <c r="L160" s="283"/>
      <c r="M160" s="288"/>
      <c r="N160" s="289"/>
      <c r="O160" s="289"/>
      <c r="P160" s="289"/>
      <c r="Q160" s="289"/>
      <c r="R160" s="289"/>
      <c r="S160" s="289"/>
      <c r="T160" s="290"/>
      <c r="AT160" s="286" t="s">
        <v>147</v>
      </c>
      <c r="AU160" s="286" t="s">
        <v>81</v>
      </c>
      <c r="AV160" s="284" t="s">
        <v>81</v>
      </c>
      <c r="AW160" s="284" t="s">
        <v>34</v>
      </c>
      <c r="AX160" s="284" t="s">
        <v>71</v>
      </c>
      <c r="AY160" s="286" t="s">
        <v>138</v>
      </c>
    </row>
    <row r="161" spans="2:65" s="196" customFormat="1" ht="38.25" customHeight="1">
      <c r="B161" s="85"/>
      <c r="C161" s="86" t="s">
        <v>169</v>
      </c>
      <c r="D161" s="86" t="s">
        <v>140</v>
      </c>
      <c r="E161" s="87" t="s">
        <v>424</v>
      </c>
      <c r="F161" s="88" t="s">
        <v>425</v>
      </c>
      <c r="G161" s="89" t="s">
        <v>143</v>
      </c>
      <c r="H161" s="304">
        <v>5.4</v>
      </c>
      <c r="I161" s="90">
        <v>0</v>
      </c>
      <c r="J161" s="90">
        <f>ROUND(I161*H161,2)</f>
        <v>0</v>
      </c>
      <c r="K161" s="88" t="s">
        <v>5267</v>
      </c>
      <c r="L161" s="85"/>
      <c r="M161" s="278" t="s">
        <v>5</v>
      </c>
      <c r="N161" s="279" t="s">
        <v>42</v>
      </c>
      <c r="O161" s="280">
        <v>2.94</v>
      </c>
      <c r="P161" s="280">
        <f>O161*H161</f>
        <v>15.876000000000001</v>
      </c>
      <c r="Q161" s="280">
        <v>0</v>
      </c>
      <c r="R161" s="280">
        <f>Q161*H161</f>
        <v>0</v>
      </c>
      <c r="S161" s="280">
        <v>0</v>
      </c>
      <c r="T161" s="281">
        <f>S161*H161</f>
        <v>0</v>
      </c>
      <c r="AR161" s="185" t="s">
        <v>145</v>
      </c>
      <c r="AT161" s="185" t="s">
        <v>140</v>
      </c>
      <c r="AU161" s="185" t="s">
        <v>81</v>
      </c>
      <c r="AY161" s="185" t="s">
        <v>138</v>
      </c>
      <c r="BE161" s="282">
        <f>IF(N161="základní",J161,0)</f>
        <v>0</v>
      </c>
      <c r="BF161" s="282">
        <f>IF(N161="snížená",J161,0)</f>
        <v>0</v>
      </c>
      <c r="BG161" s="282">
        <f>IF(N161="zákl. přenesená",J161,0)</f>
        <v>0</v>
      </c>
      <c r="BH161" s="282">
        <f>IF(N161="sníž. přenesená",J161,0)</f>
        <v>0</v>
      </c>
      <c r="BI161" s="282">
        <f>IF(N161="nulová",J161,0)</f>
        <v>0</v>
      </c>
      <c r="BJ161" s="185" t="s">
        <v>79</v>
      </c>
      <c r="BK161" s="282">
        <f>ROUND(I161*H161,2)</f>
        <v>0</v>
      </c>
      <c r="BL161" s="185" t="s">
        <v>145</v>
      </c>
      <c r="BM161" s="185" t="s">
        <v>426</v>
      </c>
    </row>
    <row r="162" spans="2:51" s="292" customFormat="1" ht="13.5">
      <c r="B162" s="291"/>
      <c r="D162" s="285" t="s">
        <v>147</v>
      </c>
      <c r="E162" s="293" t="s">
        <v>5</v>
      </c>
      <c r="F162" s="294" t="s">
        <v>427</v>
      </c>
      <c r="H162" s="306" t="s">
        <v>5</v>
      </c>
      <c r="L162" s="291"/>
      <c r="M162" s="295"/>
      <c r="N162" s="296"/>
      <c r="O162" s="296"/>
      <c r="P162" s="296"/>
      <c r="Q162" s="296"/>
      <c r="R162" s="296"/>
      <c r="S162" s="296"/>
      <c r="T162" s="297"/>
      <c r="AT162" s="293" t="s">
        <v>147</v>
      </c>
      <c r="AU162" s="293" t="s">
        <v>81</v>
      </c>
      <c r="AV162" s="292" t="s">
        <v>79</v>
      </c>
      <c r="AW162" s="292" t="s">
        <v>34</v>
      </c>
      <c r="AX162" s="292" t="s">
        <v>71</v>
      </c>
      <c r="AY162" s="293" t="s">
        <v>138</v>
      </c>
    </row>
    <row r="163" spans="2:51" s="284" customFormat="1" ht="13.5">
      <c r="B163" s="283"/>
      <c r="D163" s="285" t="s">
        <v>147</v>
      </c>
      <c r="E163" s="286" t="s">
        <v>5</v>
      </c>
      <c r="F163" s="287" t="s">
        <v>428</v>
      </c>
      <c r="H163" s="305">
        <v>5.4</v>
      </c>
      <c r="L163" s="283"/>
      <c r="M163" s="288"/>
      <c r="N163" s="289"/>
      <c r="O163" s="289"/>
      <c r="P163" s="289"/>
      <c r="Q163" s="289"/>
      <c r="R163" s="289"/>
      <c r="S163" s="289"/>
      <c r="T163" s="290"/>
      <c r="AT163" s="286" t="s">
        <v>147</v>
      </c>
      <c r="AU163" s="286" t="s">
        <v>81</v>
      </c>
      <c r="AV163" s="284" t="s">
        <v>81</v>
      </c>
      <c r="AW163" s="284" t="s">
        <v>34</v>
      </c>
      <c r="AX163" s="284" t="s">
        <v>71</v>
      </c>
      <c r="AY163" s="286" t="s">
        <v>138</v>
      </c>
    </row>
    <row r="164" spans="2:65" s="196" customFormat="1" ht="25.5" customHeight="1">
      <c r="B164" s="85"/>
      <c r="C164" s="86" t="s">
        <v>173</v>
      </c>
      <c r="D164" s="86" t="s">
        <v>140</v>
      </c>
      <c r="E164" s="87" t="s">
        <v>429</v>
      </c>
      <c r="F164" s="88" t="s">
        <v>430</v>
      </c>
      <c r="G164" s="89" t="s">
        <v>143</v>
      </c>
      <c r="H164" s="304">
        <v>5.783</v>
      </c>
      <c r="I164" s="90">
        <v>0</v>
      </c>
      <c r="J164" s="90">
        <f>ROUND(I164*H164,2)</f>
        <v>0</v>
      </c>
      <c r="K164" s="88" t="s">
        <v>5267</v>
      </c>
      <c r="L164" s="85"/>
      <c r="M164" s="278" t="s">
        <v>5</v>
      </c>
      <c r="N164" s="279" t="s">
        <v>42</v>
      </c>
      <c r="O164" s="280">
        <v>7.704</v>
      </c>
      <c r="P164" s="280">
        <f>O164*H164</f>
        <v>44.552232000000004</v>
      </c>
      <c r="Q164" s="280">
        <v>0</v>
      </c>
      <c r="R164" s="280">
        <f>Q164*H164</f>
        <v>0</v>
      </c>
      <c r="S164" s="280">
        <v>0</v>
      </c>
      <c r="T164" s="281">
        <f>S164*H164</f>
        <v>0</v>
      </c>
      <c r="AR164" s="185" t="s">
        <v>145</v>
      </c>
      <c r="AT164" s="185" t="s">
        <v>140</v>
      </c>
      <c r="AU164" s="185" t="s">
        <v>81</v>
      </c>
      <c r="AY164" s="185" t="s">
        <v>138</v>
      </c>
      <c r="BE164" s="282">
        <f>IF(N164="základní",J164,0)</f>
        <v>0</v>
      </c>
      <c r="BF164" s="282">
        <f>IF(N164="snížená",J164,0)</f>
        <v>0</v>
      </c>
      <c r="BG164" s="282">
        <f>IF(N164="zákl. přenesená",J164,0)</f>
        <v>0</v>
      </c>
      <c r="BH164" s="282">
        <f>IF(N164="sníž. přenesená",J164,0)</f>
        <v>0</v>
      </c>
      <c r="BI164" s="282">
        <f>IF(N164="nulová",J164,0)</f>
        <v>0</v>
      </c>
      <c r="BJ164" s="185" t="s">
        <v>79</v>
      </c>
      <c r="BK164" s="282">
        <f>ROUND(I164*H164,2)</f>
        <v>0</v>
      </c>
      <c r="BL164" s="185" t="s">
        <v>145</v>
      </c>
      <c r="BM164" s="185" t="s">
        <v>431</v>
      </c>
    </row>
    <row r="165" spans="2:51" s="292" customFormat="1" ht="13.5">
      <c r="B165" s="291"/>
      <c r="D165" s="285" t="s">
        <v>147</v>
      </c>
      <c r="E165" s="293" t="s">
        <v>5</v>
      </c>
      <c r="F165" s="294" t="s">
        <v>432</v>
      </c>
      <c r="H165" s="306" t="s">
        <v>5</v>
      </c>
      <c r="L165" s="291"/>
      <c r="M165" s="295"/>
      <c r="N165" s="296"/>
      <c r="O165" s="296"/>
      <c r="P165" s="296"/>
      <c r="Q165" s="296"/>
      <c r="R165" s="296"/>
      <c r="S165" s="296"/>
      <c r="T165" s="297"/>
      <c r="AT165" s="293" t="s">
        <v>147</v>
      </c>
      <c r="AU165" s="293" t="s">
        <v>81</v>
      </c>
      <c r="AV165" s="292" t="s">
        <v>79</v>
      </c>
      <c r="AW165" s="292" t="s">
        <v>34</v>
      </c>
      <c r="AX165" s="292" t="s">
        <v>71</v>
      </c>
      <c r="AY165" s="293" t="s">
        <v>138</v>
      </c>
    </row>
    <row r="166" spans="2:51" s="284" customFormat="1" ht="13.5">
      <c r="B166" s="283"/>
      <c r="D166" s="285" t="s">
        <v>147</v>
      </c>
      <c r="E166" s="286" t="s">
        <v>5</v>
      </c>
      <c r="F166" s="287" t="s">
        <v>433</v>
      </c>
      <c r="H166" s="305">
        <v>5.783</v>
      </c>
      <c r="L166" s="283"/>
      <c r="M166" s="288"/>
      <c r="N166" s="289"/>
      <c r="O166" s="289"/>
      <c r="P166" s="289"/>
      <c r="Q166" s="289"/>
      <c r="R166" s="289"/>
      <c r="S166" s="289"/>
      <c r="T166" s="290"/>
      <c r="AT166" s="286" t="s">
        <v>147</v>
      </c>
      <c r="AU166" s="286" t="s">
        <v>81</v>
      </c>
      <c r="AV166" s="284" t="s">
        <v>81</v>
      </c>
      <c r="AW166" s="284" t="s">
        <v>34</v>
      </c>
      <c r="AX166" s="284" t="s">
        <v>71</v>
      </c>
      <c r="AY166" s="286" t="s">
        <v>138</v>
      </c>
    </row>
    <row r="167" spans="2:65" s="196" customFormat="1" ht="51" customHeight="1">
      <c r="B167" s="85"/>
      <c r="C167" s="86" t="s">
        <v>178</v>
      </c>
      <c r="D167" s="86" t="s">
        <v>140</v>
      </c>
      <c r="E167" s="87" t="s">
        <v>434</v>
      </c>
      <c r="F167" s="88" t="s">
        <v>435</v>
      </c>
      <c r="G167" s="89" t="s">
        <v>143</v>
      </c>
      <c r="H167" s="304">
        <v>33.9</v>
      </c>
      <c r="I167" s="90">
        <v>0</v>
      </c>
      <c r="J167" s="90">
        <f>ROUND(I167*H167,2)</f>
        <v>0</v>
      </c>
      <c r="K167" s="88" t="s">
        <v>5267</v>
      </c>
      <c r="L167" s="85"/>
      <c r="M167" s="278" t="s">
        <v>5</v>
      </c>
      <c r="N167" s="279" t="s">
        <v>42</v>
      </c>
      <c r="O167" s="280">
        <v>0.974</v>
      </c>
      <c r="P167" s="280">
        <f>O167*H167</f>
        <v>33.0186</v>
      </c>
      <c r="Q167" s="280">
        <v>0</v>
      </c>
      <c r="R167" s="280">
        <f>Q167*H167</f>
        <v>0</v>
      </c>
      <c r="S167" s="280">
        <v>0</v>
      </c>
      <c r="T167" s="281">
        <f>S167*H167</f>
        <v>0</v>
      </c>
      <c r="AR167" s="185" t="s">
        <v>145</v>
      </c>
      <c r="AT167" s="185" t="s">
        <v>140</v>
      </c>
      <c r="AU167" s="185" t="s">
        <v>81</v>
      </c>
      <c r="AY167" s="185" t="s">
        <v>138</v>
      </c>
      <c r="BE167" s="282">
        <f>IF(N167="základní",J167,0)</f>
        <v>0</v>
      </c>
      <c r="BF167" s="282">
        <f>IF(N167="snížená",J167,0)</f>
        <v>0</v>
      </c>
      <c r="BG167" s="282">
        <f>IF(N167="zákl. přenesená",J167,0)</f>
        <v>0</v>
      </c>
      <c r="BH167" s="282">
        <f>IF(N167="sníž. přenesená",J167,0)</f>
        <v>0</v>
      </c>
      <c r="BI167" s="282">
        <f>IF(N167="nulová",J167,0)</f>
        <v>0</v>
      </c>
      <c r="BJ167" s="185" t="s">
        <v>79</v>
      </c>
      <c r="BK167" s="282">
        <f>ROUND(I167*H167,2)</f>
        <v>0</v>
      </c>
      <c r="BL167" s="185" t="s">
        <v>145</v>
      </c>
      <c r="BM167" s="185" t="s">
        <v>436</v>
      </c>
    </row>
    <row r="168" spans="2:51" s="292" customFormat="1" ht="13.5">
      <c r="B168" s="291"/>
      <c r="D168" s="285" t="s">
        <v>147</v>
      </c>
      <c r="E168" s="293" t="s">
        <v>5</v>
      </c>
      <c r="F168" s="294" t="s">
        <v>422</v>
      </c>
      <c r="H168" s="306" t="s">
        <v>5</v>
      </c>
      <c r="L168" s="291"/>
      <c r="M168" s="295"/>
      <c r="N168" s="296"/>
      <c r="O168" s="296"/>
      <c r="P168" s="296"/>
      <c r="Q168" s="296"/>
      <c r="R168" s="296"/>
      <c r="S168" s="296"/>
      <c r="T168" s="297"/>
      <c r="AT168" s="293" t="s">
        <v>147</v>
      </c>
      <c r="AU168" s="293" t="s">
        <v>81</v>
      </c>
      <c r="AV168" s="292" t="s">
        <v>79</v>
      </c>
      <c r="AW168" s="292" t="s">
        <v>34</v>
      </c>
      <c r="AX168" s="292" t="s">
        <v>71</v>
      </c>
      <c r="AY168" s="293" t="s">
        <v>138</v>
      </c>
    </row>
    <row r="169" spans="2:51" s="284" customFormat="1" ht="13.5">
      <c r="B169" s="283"/>
      <c r="D169" s="285" t="s">
        <v>147</v>
      </c>
      <c r="E169" s="286" t="s">
        <v>5</v>
      </c>
      <c r="F169" s="287" t="s">
        <v>423</v>
      </c>
      <c r="H169" s="305">
        <v>28.5</v>
      </c>
      <c r="L169" s="283"/>
      <c r="M169" s="288"/>
      <c r="N169" s="289"/>
      <c r="O169" s="289"/>
      <c r="P169" s="289"/>
      <c r="Q169" s="289"/>
      <c r="R169" s="289"/>
      <c r="S169" s="289"/>
      <c r="T169" s="290"/>
      <c r="AT169" s="286" t="s">
        <v>147</v>
      </c>
      <c r="AU169" s="286" t="s">
        <v>81</v>
      </c>
      <c r="AV169" s="284" t="s">
        <v>81</v>
      </c>
      <c r="AW169" s="284" t="s">
        <v>34</v>
      </c>
      <c r="AX169" s="284" t="s">
        <v>71</v>
      </c>
      <c r="AY169" s="286" t="s">
        <v>138</v>
      </c>
    </row>
    <row r="170" spans="2:51" s="292" customFormat="1" ht="13.5">
      <c r="B170" s="291"/>
      <c r="D170" s="285" t="s">
        <v>147</v>
      </c>
      <c r="E170" s="293" t="s">
        <v>5</v>
      </c>
      <c r="F170" s="294" t="s">
        <v>427</v>
      </c>
      <c r="H170" s="306" t="s">
        <v>5</v>
      </c>
      <c r="L170" s="291"/>
      <c r="M170" s="295"/>
      <c r="N170" s="296"/>
      <c r="O170" s="296"/>
      <c r="P170" s="296"/>
      <c r="Q170" s="296"/>
      <c r="R170" s="296"/>
      <c r="S170" s="296"/>
      <c r="T170" s="297"/>
      <c r="AT170" s="293" t="s">
        <v>147</v>
      </c>
      <c r="AU170" s="293" t="s">
        <v>81</v>
      </c>
      <c r="AV170" s="292" t="s">
        <v>79</v>
      </c>
      <c r="AW170" s="292" t="s">
        <v>34</v>
      </c>
      <c r="AX170" s="292" t="s">
        <v>71</v>
      </c>
      <c r="AY170" s="293" t="s">
        <v>138</v>
      </c>
    </row>
    <row r="171" spans="2:51" s="284" customFormat="1" ht="13.5">
      <c r="B171" s="283"/>
      <c r="D171" s="285" t="s">
        <v>147</v>
      </c>
      <c r="E171" s="286" t="s">
        <v>5</v>
      </c>
      <c r="F171" s="287" t="s">
        <v>428</v>
      </c>
      <c r="H171" s="305">
        <v>5.4</v>
      </c>
      <c r="L171" s="283"/>
      <c r="M171" s="288"/>
      <c r="N171" s="289"/>
      <c r="O171" s="289"/>
      <c r="P171" s="289"/>
      <c r="Q171" s="289"/>
      <c r="R171" s="289"/>
      <c r="S171" s="289"/>
      <c r="T171" s="290"/>
      <c r="AT171" s="286" t="s">
        <v>147</v>
      </c>
      <c r="AU171" s="286" t="s">
        <v>81</v>
      </c>
      <c r="AV171" s="284" t="s">
        <v>81</v>
      </c>
      <c r="AW171" s="284" t="s">
        <v>34</v>
      </c>
      <c r="AX171" s="284" t="s">
        <v>71</v>
      </c>
      <c r="AY171" s="286" t="s">
        <v>138</v>
      </c>
    </row>
    <row r="172" spans="2:65" s="196" customFormat="1" ht="38.25" customHeight="1">
      <c r="B172" s="85"/>
      <c r="C172" s="86" t="s">
        <v>186</v>
      </c>
      <c r="D172" s="86" t="s">
        <v>140</v>
      </c>
      <c r="E172" s="87" t="s">
        <v>164</v>
      </c>
      <c r="F172" s="88" t="s">
        <v>165</v>
      </c>
      <c r="G172" s="89" t="s">
        <v>143</v>
      </c>
      <c r="H172" s="304">
        <v>764.078</v>
      </c>
      <c r="I172" s="90">
        <v>0</v>
      </c>
      <c r="J172" s="90">
        <f>ROUND(I172*H172,2)</f>
        <v>0</v>
      </c>
      <c r="K172" s="88" t="s">
        <v>5267</v>
      </c>
      <c r="L172" s="85"/>
      <c r="M172" s="278" t="s">
        <v>5</v>
      </c>
      <c r="N172" s="279" t="s">
        <v>42</v>
      </c>
      <c r="O172" s="280">
        <v>0.083</v>
      </c>
      <c r="P172" s="280">
        <f>O172*H172</f>
        <v>63.418474</v>
      </c>
      <c r="Q172" s="280">
        <v>0</v>
      </c>
      <c r="R172" s="280">
        <f>Q172*H172</f>
        <v>0</v>
      </c>
      <c r="S172" s="280">
        <v>0</v>
      </c>
      <c r="T172" s="281">
        <f>S172*H172</f>
        <v>0</v>
      </c>
      <c r="AR172" s="185" t="s">
        <v>145</v>
      </c>
      <c r="AT172" s="185" t="s">
        <v>140</v>
      </c>
      <c r="AU172" s="185" t="s">
        <v>81</v>
      </c>
      <c r="AY172" s="185" t="s">
        <v>138</v>
      </c>
      <c r="BE172" s="282">
        <f>IF(N172="základní",J172,0)</f>
        <v>0</v>
      </c>
      <c r="BF172" s="282">
        <f>IF(N172="snížená",J172,0)</f>
        <v>0</v>
      </c>
      <c r="BG172" s="282">
        <f>IF(N172="zákl. přenesená",J172,0)</f>
        <v>0</v>
      </c>
      <c r="BH172" s="282">
        <f>IF(N172="sníž. přenesená",J172,0)</f>
        <v>0</v>
      </c>
      <c r="BI172" s="282">
        <f>IF(N172="nulová",J172,0)</f>
        <v>0</v>
      </c>
      <c r="BJ172" s="185" t="s">
        <v>79</v>
      </c>
      <c r="BK172" s="282">
        <f>ROUND(I172*H172,2)</f>
        <v>0</v>
      </c>
      <c r="BL172" s="185" t="s">
        <v>145</v>
      </c>
      <c r="BM172" s="185" t="s">
        <v>437</v>
      </c>
    </row>
    <row r="173" spans="2:51" s="284" customFormat="1" ht="13.5">
      <c r="B173" s="283"/>
      <c r="D173" s="285" t="s">
        <v>147</v>
      </c>
      <c r="E173" s="286" t="s">
        <v>5</v>
      </c>
      <c r="F173" s="287" t="s">
        <v>438</v>
      </c>
      <c r="H173" s="305">
        <v>539.494</v>
      </c>
      <c r="L173" s="283"/>
      <c r="M173" s="288"/>
      <c r="N173" s="289"/>
      <c r="O173" s="289"/>
      <c r="P173" s="289"/>
      <c r="Q173" s="289"/>
      <c r="R173" s="289"/>
      <c r="S173" s="289"/>
      <c r="T173" s="290"/>
      <c r="AT173" s="286" t="s">
        <v>147</v>
      </c>
      <c r="AU173" s="286" t="s">
        <v>81</v>
      </c>
      <c r="AV173" s="284" t="s">
        <v>81</v>
      </c>
      <c r="AW173" s="284" t="s">
        <v>34</v>
      </c>
      <c r="AX173" s="284" t="s">
        <v>71</v>
      </c>
      <c r="AY173" s="286" t="s">
        <v>138</v>
      </c>
    </row>
    <row r="174" spans="2:51" s="292" customFormat="1" ht="13.5">
      <c r="B174" s="291"/>
      <c r="D174" s="285" t="s">
        <v>147</v>
      </c>
      <c r="E174" s="293" t="s">
        <v>5</v>
      </c>
      <c r="F174" s="294" t="s">
        <v>439</v>
      </c>
      <c r="H174" s="306" t="s">
        <v>5</v>
      </c>
      <c r="L174" s="291"/>
      <c r="M174" s="295"/>
      <c r="N174" s="296"/>
      <c r="O174" s="296"/>
      <c r="P174" s="296"/>
      <c r="Q174" s="296"/>
      <c r="R174" s="296"/>
      <c r="S174" s="296"/>
      <c r="T174" s="297"/>
      <c r="AT174" s="293" t="s">
        <v>147</v>
      </c>
      <c r="AU174" s="293" t="s">
        <v>81</v>
      </c>
      <c r="AV174" s="292" t="s">
        <v>79</v>
      </c>
      <c r="AW174" s="292" t="s">
        <v>34</v>
      </c>
      <c r="AX174" s="292" t="s">
        <v>71</v>
      </c>
      <c r="AY174" s="293" t="s">
        <v>138</v>
      </c>
    </row>
    <row r="175" spans="2:51" s="284" customFormat="1" ht="13.5">
      <c r="B175" s="283"/>
      <c r="D175" s="285" t="s">
        <v>147</v>
      </c>
      <c r="E175" s="286" t="s">
        <v>5</v>
      </c>
      <c r="F175" s="287" t="s">
        <v>440</v>
      </c>
      <c r="H175" s="305">
        <v>224.584</v>
      </c>
      <c r="L175" s="283"/>
      <c r="M175" s="288"/>
      <c r="N175" s="289"/>
      <c r="O175" s="289"/>
      <c r="P175" s="289"/>
      <c r="Q175" s="289"/>
      <c r="R175" s="289"/>
      <c r="S175" s="289"/>
      <c r="T175" s="290"/>
      <c r="AT175" s="286" t="s">
        <v>147</v>
      </c>
      <c r="AU175" s="286" t="s">
        <v>81</v>
      </c>
      <c r="AV175" s="284" t="s">
        <v>81</v>
      </c>
      <c r="AW175" s="284" t="s">
        <v>34</v>
      </c>
      <c r="AX175" s="284" t="s">
        <v>71</v>
      </c>
      <c r="AY175" s="286" t="s">
        <v>138</v>
      </c>
    </row>
    <row r="176" spans="2:65" s="196" customFormat="1" ht="51" customHeight="1">
      <c r="B176" s="85"/>
      <c r="C176" s="86" t="s">
        <v>189</v>
      </c>
      <c r="D176" s="86" t="s">
        <v>140</v>
      </c>
      <c r="E176" s="87" t="s">
        <v>170</v>
      </c>
      <c r="F176" s="88" t="s">
        <v>171</v>
      </c>
      <c r="G176" s="89" t="s">
        <v>143</v>
      </c>
      <c r="H176" s="304">
        <v>764.078</v>
      </c>
      <c r="I176" s="90">
        <v>0</v>
      </c>
      <c r="J176" s="90">
        <f>ROUND(I176*H176,2)</f>
        <v>0</v>
      </c>
      <c r="K176" s="88" t="s">
        <v>5267</v>
      </c>
      <c r="L176" s="85"/>
      <c r="M176" s="278" t="s">
        <v>5</v>
      </c>
      <c r="N176" s="279" t="s">
        <v>42</v>
      </c>
      <c r="O176" s="280">
        <v>0.004</v>
      </c>
      <c r="P176" s="280">
        <f>O176*H176</f>
        <v>3.056312</v>
      </c>
      <c r="Q176" s="280">
        <v>0</v>
      </c>
      <c r="R176" s="280">
        <f>Q176*H176</f>
        <v>0</v>
      </c>
      <c r="S176" s="280">
        <v>0</v>
      </c>
      <c r="T176" s="281">
        <f>S176*H176</f>
        <v>0</v>
      </c>
      <c r="AR176" s="185" t="s">
        <v>145</v>
      </c>
      <c r="AT176" s="185" t="s">
        <v>140</v>
      </c>
      <c r="AU176" s="185" t="s">
        <v>81</v>
      </c>
      <c r="AY176" s="185" t="s">
        <v>138</v>
      </c>
      <c r="BE176" s="282">
        <f>IF(N176="základní",J176,0)</f>
        <v>0</v>
      </c>
      <c r="BF176" s="282">
        <f>IF(N176="snížená",J176,0)</f>
        <v>0</v>
      </c>
      <c r="BG176" s="282">
        <f>IF(N176="zákl. přenesená",J176,0)</f>
        <v>0</v>
      </c>
      <c r="BH176" s="282">
        <f>IF(N176="sníž. přenesená",J176,0)</f>
        <v>0</v>
      </c>
      <c r="BI176" s="282">
        <f>IF(N176="nulová",J176,0)</f>
        <v>0</v>
      </c>
      <c r="BJ176" s="185" t="s">
        <v>79</v>
      </c>
      <c r="BK176" s="282">
        <f>ROUND(I176*H176,2)</f>
        <v>0</v>
      </c>
      <c r="BL176" s="185" t="s">
        <v>145</v>
      </c>
      <c r="BM176" s="185" t="s">
        <v>441</v>
      </c>
    </row>
    <row r="177" spans="2:65" s="196" customFormat="1" ht="25.5" customHeight="1">
      <c r="B177" s="85"/>
      <c r="C177" s="86" t="s">
        <v>196</v>
      </c>
      <c r="D177" s="86" t="s">
        <v>140</v>
      </c>
      <c r="E177" s="87" t="s">
        <v>442</v>
      </c>
      <c r="F177" s="88" t="s">
        <v>443</v>
      </c>
      <c r="G177" s="89" t="s">
        <v>143</v>
      </c>
      <c r="H177" s="304">
        <v>224.584</v>
      </c>
      <c r="I177" s="90">
        <v>0</v>
      </c>
      <c r="J177" s="90">
        <f>ROUND(I177*H177,2)</f>
        <v>0</v>
      </c>
      <c r="K177" s="88" t="s">
        <v>5267</v>
      </c>
      <c r="L177" s="85"/>
      <c r="M177" s="278" t="s">
        <v>5</v>
      </c>
      <c r="N177" s="279" t="s">
        <v>42</v>
      </c>
      <c r="O177" s="280">
        <v>0.097</v>
      </c>
      <c r="P177" s="280">
        <f>O177*H177</f>
        <v>21.784648</v>
      </c>
      <c r="Q177" s="280">
        <v>0</v>
      </c>
      <c r="R177" s="280">
        <f>Q177*H177</f>
        <v>0</v>
      </c>
      <c r="S177" s="280">
        <v>0</v>
      </c>
      <c r="T177" s="281">
        <f>S177*H177</f>
        <v>0</v>
      </c>
      <c r="AR177" s="185" t="s">
        <v>145</v>
      </c>
      <c r="AT177" s="185" t="s">
        <v>140</v>
      </c>
      <c r="AU177" s="185" t="s">
        <v>81</v>
      </c>
      <c r="AY177" s="185" t="s">
        <v>138</v>
      </c>
      <c r="BE177" s="282">
        <f>IF(N177="základní",J177,0)</f>
        <v>0</v>
      </c>
      <c r="BF177" s="282">
        <f>IF(N177="snížená",J177,0)</f>
        <v>0</v>
      </c>
      <c r="BG177" s="282">
        <f>IF(N177="zákl. přenesená",J177,0)</f>
        <v>0</v>
      </c>
      <c r="BH177" s="282">
        <f>IF(N177="sníž. přenesená",J177,0)</f>
        <v>0</v>
      </c>
      <c r="BI177" s="282">
        <f>IF(N177="nulová",J177,0)</f>
        <v>0</v>
      </c>
      <c r="BJ177" s="185" t="s">
        <v>79</v>
      </c>
      <c r="BK177" s="282">
        <f>ROUND(I177*H177,2)</f>
        <v>0</v>
      </c>
      <c r="BL177" s="185" t="s">
        <v>145</v>
      </c>
      <c r="BM177" s="185" t="s">
        <v>444</v>
      </c>
    </row>
    <row r="178" spans="2:51" s="292" customFormat="1" ht="13.5">
      <c r="B178" s="291"/>
      <c r="D178" s="285" t="s">
        <v>147</v>
      </c>
      <c r="E178" s="293" t="s">
        <v>5</v>
      </c>
      <c r="F178" s="294" t="s">
        <v>445</v>
      </c>
      <c r="H178" s="306" t="s">
        <v>5</v>
      </c>
      <c r="L178" s="291"/>
      <c r="M178" s="295"/>
      <c r="N178" s="296"/>
      <c r="O178" s="296"/>
      <c r="P178" s="296"/>
      <c r="Q178" s="296"/>
      <c r="R178" s="296"/>
      <c r="S178" s="296"/>
      <c r="T178" s="297"/>
      <c r="AT178" s="293" t="s">
        <v>147</v>
      </c>
      <c r="AU178" s="293" t="s">
        <v>81</v>
      </c>
      <c r="AV178" s="292" t="s">
        <v>79</v>
      </c>
      <c r="AW178" s="292" t="s">
        <v>34</v>
      </c>
      <c r="AX178" s="292" t="s">
        <v>71</v>
      </c>
      <c r="AY178" s="293" t="s">
        <v>138</v>
      </c>
    </row>
    <row r="179" spans="2:51" s="284" customFormat="1" ht="13.5">
      <c r="B179" s="283"/>
      <c r="D179" s="285" t="s">
        <v>147</v>
      </c>
      <c r="E179" s="286" t="s">
        <v>5</v>
      </c>
      <c r="F179" s="287" t="s">
        <v>446</v>
      </c>
      <c r="H179" s="305">
        <v>224.584</v>
      </c>
      <c r="L179" s="283"/>
      <c r="M179" s="288"/>
      <c r="N179" s="289"/>
      <c r="O179" s="289"/>
      <c r="P179" s="289"/>
      <c r="Q179" s="289"/>
      <c r="R179" s="289"/>
      <c r="S179" s="289"/>
      <c r="T179" s="290"/>
      <c r="AT179" s="286" t="s">
        <v>147</v>
      </c>
      <c r="AU179" s="286" t="s">
        <v>81</v>
      </c>
      <c r="AV179" s="284" t="s">
        <v>81</v>
      </c>
      <c r="AW179" s="284" t="s">
        <v>34</v>
      </c>
      <c r="AX179" s="284" t="s">
        <v>71</v>
      </c>
      <c r="AY179" s="286" t="s">
        <v>138</v>
      </c>
    </row>
    <row r="180" spans="2:65" s="196" customFormat="1" ht="16.5" customHeight="1">
      <c r="B180" s="85"/>
      <c r="C180" s="86" t="s">
        <v>184</v>
      </c>
      <c r="D180" s="86" t="s">
        <v>140</v>
      </c>
      <c r="E180" s="87" t="s">
        <v>174</v>
      </c>
      <c r="F180" s="88" t="s">
        <v>175</v>
      </c>
      <c r="G180" s="89" t="s">
        <v>143</v>
      </c>
      <c r="H180" s="304">
        <v>539.494</v>
      </c>
      <c r="I180" s="90">
        <v>0</v>
      </c>
      <c r="J180" s="90">
        <f>ROUND(I180*H180,2)</f>
        <v>0</v>
      </c>
      <c r="K180" s="88" t="s">
        <v>5267</v>
      </c>
      <c r="L180" s="85"/>
      <c r="M180" s="278" t="s">
        <v>5</v>
      </c>
      <c r="N180" s="279" t="s">
        <v>42</v>
      </c>
      <c r="O180" s="280">
        <v>0.009</v>
      </c>
      <c r="P180" s="280">
        <f>O180*H180</f>
        <v>4.855446</v>
      </c>
      <c r="Q180" s="280">
        <v>0</v>
      </c>
      <c r="R180" s="280">
        <f>Q180*H180</f>
        <v>0</v>
      </c>
      <c r="S180" s="280">
        <v>0</v>
      </c>
      <c r="T180" s="281">
        <f>S180*H180</f>
        <v>0</v>
      </c>
      <c r="AR180" s="185" t="s">
        <v>145</v>
      </c>
      <c r="AT180" s="185" t="s">
        <v>140</v>
      </c>
      <c r="AU180" s="185" t="s">
        <v>81</v>
      </c>
      <c r="AY180" s="185" t="s">
        <v>138</v>
      </c>
      <c r="BE180" s="282">
        <f>IF(N180="základní",J180,0)</f>
        <v>0</v>
      </c>
      <c r="BF180" s="282">
        <f>IF(N180="snížená",J180,0)</f>
        <v>0</v>
      </c>
      <c r="BG180" s="282">
        <f>IF(N180="zákl. přenesená",J180,0)</f>
        <v>0</v>
      </c>
      <c r="BH180" s="282">
        <f>IF(N180="sníž. přenesená",J180,0)</f>
        <v>0</v>
      </c>
      <c r="BI180" s="282">
        <f>IF(N180="nulová",J180,0)</f>
        <v>0</v>
      </c>
      <c r="BJ180" s="185" t="s">
        <v>79</v>
      </c>
      <c r="BK180" s="282">
        <f>ROUND(I180*H180,2)</f>
        <v>0</v>
      </c>
      <c r="BL180" s="185" t="s">
        <v>145</v>
      </c>
      <c r="BM180" s="185" t="s">
        <v>447</v>
      </c>
    </row>
    <row r="181" spans="2:65" s="196" customFormat="1" ht="25.5" customHeight="1">
      <c r="B181" s="85"/>
      <c r="C181" s="86" t="s">
        <v>204</v>
      </c>
      <c r="D181" s="86" t="s">
        <v>140</v>
      </c>
      <c r="E181" s="87" t="s">
        <v>179</v>
      </c>
      <c r="F181" s="88" t="s">
        <v>180</v>
      </c>
      <c r="G181" s="89" t="s">
        <v>181</v>
      </c>
      <c r="H181" s="304">
        <v>971.089</v>
      </c>
      <c r="I181" s="90">
        <v>0</v>
      </c>
      <c r="J181" s="90">
        <f>ROUND(I181*H181,2)</f>
        <v>0</v>
      </c>
      <c r="K181" s="88" t="s">
        <v>5267</v>
      </c>
      <c r="L181" s="85"/>
      <c r="M181" s="278" t="s">
        <v>5</v>
      </c>
      <c r="N181" s="279" t="s">
        <v>42</v>
      </c>
      <c r="O181" s="280">
        <v>0</v>
      </c>
      <c r="P181" s="280">
        <f>O181*H181</f>
        <v>0</v>
      </c>
      <c r="Q181" s="280">
        <v>0</v>
      </c>
      <c r="R181" s="280">
        <f>Q181*H181</f>
        <v>0</v>
      </c>
      <c r="S181" s="280">
        <v>0</v>
      </c>
      <c r="T181" s="281">
        <f>S181*H181</f>
        <v>0</v>
      </c>
      <c r="AR181" s="185" t="s">
        <v>145</v>
      </c>
      <c r="AT181" s="185" t="s">
        <v>140</v>
      </c>
      <c r="AU181" s="185" t="s">
        <v>81</v>
      </c>
      <c r="AY181" s="185" t="s">
        <v>138</v>
      </c>
      <c r="BE181" s="282">
        <f>IF(N181="základní",J181,0)</f>
        <v>0</v>
      </c>
      <c r="BF181" s="282">
        <f>IF(N181="snížená",J181,0)</f>
        <v>0</v>
      </c>
      <c r="BG181" s="282">
        <f>IF(N181="zákl. přenesená",J181,0)</f>
        <v>0</v>
      </c>
      <c r="BH181" s="282">
        <f>IF(N181="sníž. přenesená",J181,0)</f>
        <v>0</v>
      </c>
      <c r="BI181" s="282">
        <f>IF(N181="nulová",J181,0)</f>
        <v>0</v>
      </c>
      <c r="BJ181" s="185" t="s">
        <v>79</v>
      </c>
      <c r="BK181" s="282">
        <f>ROUND(I181*H181,2)</f>
        <v>0</v>
      </c>
      <c r="BL181" s="185" t="s">
        <v>145</v>
      </c>
      <c r="BM181" s="185" t="s">
        <v>448</v>
      </c>
    </row>
    <row r="182" spans="2:51" s="284" customFormat="1" ht="13.5">
      <c r="B182" s="283"/>
      <c r="D182" s="285" t="s">
        <v>147</v>
      </c>
      <c r="F182" s="287" t="s">
        <v>449</v>
      </c>
      <c r="H182" s="305">
        <v>971.089</v>
      </c>
      <c r="L182" s="283"/>
      <c r="M182" s="288"/>
      <c r="N182" s="289"/>
      <c r="O182" s="289"/>
      <c r="P182" s="289"/>
      <c r="Q182" s="289"/>
      <c r="R182" s="289"/>
      <c r="S182" s="289"/>
      <c r="T182" s="290"/>
      <c r="AT182" s="286" t="s">
        <v>147</v>
      </c>
      <c r="AU182" s="286" t="s">
        <v>81</v>
      </c>
      <c r="AV182" s="284" t="s">
        <v>81</v>
      </c>
      <c r="AW182" s="284" t="s">
        <v>6</v>
      </c>
      <c r="AX182" s="284" t="s">
        <v>79</v>
      </c>
      <c r="AY182" s="286" t="s">
        <v>138</v>
      </c>
    </row>
    <row r="183" spans="2:65" s="196" customFormat="1" ht="51" customHeight="1">
      <c r="B183" s="85"/>
      <c r="C183" s="86" t="s">
        <v>209</v>
      </c>
      <c r="D183" s="86" t="s">
        <v>140</v>
      </c>
      <c r="E183" s="87" t="s">
        <v>450</v>
      </c>
      <c r="F183" s="88" t="s">
        <v>451</v>
      </c>
      <c r="G183" s="89" t="s">
        <v>143</v>
      </c>
      <c r="H183" s="304">
        <v>224.584</v>
      </c>
      <c r="I183" s="90">
        <v>0</v>
      </c>
      <c r="J183" s="90">
        <f>ROUND(I183*H183,2)</f>
        <v>0</v>
      </c>
      <c r="K183" s="88" t="s">
        <v>5267</v>
      </c>
      <c r="L183" s="85"/>
      <c r="M183" s="278" t="s">
        <v>5</v>
      </c>
      <c r="N183" s="279" t="s">
        <v>42</v>
      </c>
      <c r="O183" s="280">
        <v>2.256</v>
      </c>
      <c r="P183" s="280">
        <f>O183*H183</f>
        <v>506.661504</v>
      </c>
      <c r="Q183" s="280">
        <v>0</v>
      </c>
      <c r="R183" s="280">
        <f>Q183*H183</f>
        <v>0</v>
      </c>
      <c r="S183" s="280">
        <v>0</v>
      </c>
      <c r="T183" s="281">
        <f>S183*H183</f>
        <v>0</v>
      </c>
      <c r="AR183" s="185" t="s">
        <v>145</v>
      </c>
      <c r="AT183" s="185" t="s">
        <v>140</v>
      </c>
      <c r="AU183" s="185" t="s">
        <v>81</v>
      </c>
      <c r="AY183" s="185" t="s">
        <v>138</v>
      </c>
      <c r="BE183" s="282">
        <f>IF(N183="základní",J183,0)</f>
        <v>0</v>
      </c>
      <c r="BF183" s="282">
        <f>IF(N183="snížená",J183,0)</f>
        <v>0</v>
      </c>
      <c r="BG183" s="282">
        <f>IF(N183="zákl. přenesená",J183,0)</f>
        <v>0</v>
      </c>
      <c r="BH183" s="282">
        <f>IF(N183="sníž. přenesená",J183,0)</f>
        <v>0</v>
      </c>
      <c r="BI183" s="282">
        <f>IF(N183="nulová",J183,0)</f>
        <v>0</v>
      </c>
      <c r="BJ183" s="185" t="s">
        <v>79</v>
      </c>
      <c r="BK183" s="282">
        <f>ROUND(I183*H183,2)</f>
        <v>0</v>
      </c>
      <c r="BL183" s="185" t="s">
        <v>145</v>
      </c>
      <c r="BM183" s="185" t="s">
        <v>452</v>
      </c>
    </row>
    <row r="184" spans="2:51" s="292" customFormat="1" ht="13.5">
      <c r="B184" s="291"/>
      <c r="D184" s="285" t="s">
        <v>147</v>
      </c>
      <c r="E184" s="293" t="s">
        <v>5</v>
      </c>
      <c r="F184" s="294" t="s">
        <v>453</v>
      </c>
      <c r="H184" s="306" t="s">
        <v>5</v>
      </c>
      <c r="L184" s="291"/>
      <c r="M184" s="295"/>
      <c r="N184" s="296"/>
      <c r="O184" s="296"/>
      <c r="P184" s="296"/>
      <c r="Q184" s="296"/>
      <c r="R184" s="296"/>
      <c r="S184" s="296"/>
      <c r="T184" s="297"/>
      <c r="AT184" s="293" t="s">
        <v>147</v>
      </c>
      <c r="AU184" s="293" t="s">
        <v>81</v>
      </c>
      <c r="AV184" s="292" t="s">
        <v>79</v>
      </c>
      <c r="AW184" s="292" t="s">
        <v>34</v>
      </c>
      <c r="AX184" s="292" t="s">
        <v>71</v>
      </c>
      <c r="AY184" s="293" t="s">
        <v>138</v>
      </c>
    </row>
    <row r="185" spans="2:51" s="284" customFormat="1" ht="13.5">
      <c r="B185" s="283"/>
      <c r="D185" s="285" t="s">
        <v>147</v>
      </c>
      <c r="E185" s="286" t="s">
        <v>5</v>
      </c>
      <c r="F185" s="287" t="s">
        <v>446</v>
      </c>
      <c r="H185" s="305">
        <v>224.584</v>
      </c>
      <c r="L185" s="283"/>
      <c r="M185" s="288"/>
      <c r="N185" s="289"/>
      <c r="O185" s="289"/>
      <c r="P185" s="289"/>
      <c r="Q185" s="289"/>
      <c r="R185" s="289"/>
      <c r="S185" s="289"/>
      <c r="T185" s="290"/>
      <c r="AT185" s="286" t="s">
        <v>147</v>
      </c>
      <c r="AU185" s="286" t="s">
        <v>81</v>
      </c>
      <c r="AV185" s="284" t="s">
        <v>81</v>
      </c>
      <c r="AW185" s="284" t="s">
        <v>34</v>
      </c>
      <c r="AX185" s="284" t="s">
        <v>71</v>
      </c>
      <c r="AY185" s="286" t="s">
        <v>138</v>
      </c>
    </row>
    <row r="186" spans="2:65" s="196" customFormat="1" ht="25.5" customHeight="1">
      <c r="B186" s="85"/>
      <c r="C186" s="86" t="s">
        <v>11</v>
      </c>
      <c r="D186" s="86" t="s">
        <v>140</v>
      </c>
      <c r="E186" s="87" t="s">
        <v>454</v>
      </c>
      <c r="F186" s="88" t="s">
        <v>455</v>
      </c>
      <c r="G186" s="89" t="s">
        <v>225</v>
      </c>
      <c r="H186" s="304">
        <v>435.024</v>
      </c>
      <c r="I186" s="90">
        <v>0</v>
      </c>
      <c r="J186" s="90">
        <f>ROUND(I186*H186,2)</f>
        <v>0</v>
      </c>
      <c r="K186" s="88" t="s">
        <v>5267</v>
      </c>
      <c r="L186" s="85"/>
      <c r="M186" s="278" t="s">
        <v>5</v>
      </c>
      <c r="N186" s="279" t="s">
        <v>42</v>
      </c>
      <c r="O186" s="280">
        <v>0.018</v>
      </c>
      <c r="P186" s="280">
        <f>O186*H186</f>
        <v>7.830431999999999</v>
      </c>
      <c r="Q186" s="280">
        <v>0</v>
      </c>
      <c r="R186" s="280">
        <f>Q186*H186</f>
        <v>0</v>
      </c>
      <c r="S186" s="280">
        <v>0</v>
      </c>
      <c r="T186" s="281">
        <f>S186*H186</f>
        <v>0</v>
      </c>
      <c r="AR186" s="185" t="s">
        <v>145</v>
      </c>
      <c r="AT186" s="185" t="s">
        <v>140</v>
      </c>
      <c r="AU186" s="185" t="s">
        <v>81</v>
      </c>
      <c r="AY186" s="185" t="s">
        <v>138</v>
      </c>
      <c r="BE186" s="282">
        <f>IF(N186="základní",J186,0)</f>
        <v>0</v>
      </c>
      <c r="BF186" s="282">
        <f>IF(N186="snížená",J186,0)</f>
        <v>0</v>
      </c>
      <c r="BG186" s="282">
        <f>IF(N186="zákl. přenesená",J186,0)</f>
        <v>0</v>
      </c>
      <c r="BH186" s="282">
        <f>IF(N186="sníž. přenesená",J186,0)</f>
        <v>0</v>
      </c>
      <c r="BI186" s="282">
        <f>IF(N186="nulová",J186,0)</f>
        <v>0</v>
      </c>
      <c r="BJ186" s="185" t="s">
        <v>79</v>
      </c>
      <c r="BK186" s="282">
        <f>ROUND(I186*H186,2)</f>
        <v>0</v>
      </c>
      <c r="BL186" s="185" t="s">
        <v>145</v>
      </c>
      <c r="BM186" s="185" t="s">
        <v>456</v>
      </c>
    </row>
    <row r="187" spans="2:51" s="284" customFormat="1" ht="13.5">
      <c r="B187" s="283"/>
      <c r="D187" s="285" t="s">
        <v>147</v>
      </c>
      <c r="E187" s="286" t="s">
        <v>5</v>
      </c>
      <c r="F187" s="287" t="s">
        <v>457</v>
      </c>
      <c r="H187" s="305">
        <v>435.024</v>
      </c>
      <c r="L187" s="283"/>
      <c r="M187" s="288"/>
      <c r="N187" s="289"/>
      <c r="O187" s="289"/>
      <c r="P187" s="289"/>
      <c r="Q187" s="289"/>
      <c r="R187" s="289"/>
      <c r="S187" s="289"/>
      <c r="T187" s="290"/>
      <c r="AT187" s="286" t="s">
        <v>147</v>
      </c>
      <c r="AU187" s="286" t="s">
        <v>81</v>
      </c>
      <c r="AV187" s="284" t="s">
        <v>81</v>
      </c>
      <c r="AW187" s="284" t="s">
        <v>34</v>
      </c>
      <c r="AX187" s="284" t="s">
        <v>71</v>
      </c>
      <c r="AY187" s="286" t="s">
        <v>138</v>
      </c>
    </row>
    <row r="188" spans="2:65" s="196" customFormat="1" ht="16.5" customHeight="1">
      <c r="B188" s="85"/>
      <c r="C188" s="86" t="s">
        <v>214</v>
      </c>
      <c r="D188" s="86" t="s">
        <v>140</v>
      </c>
      <c r="E188" s="87" t="s">
        <v>458</v>
      </c>
      <c r="F188" s="88" t="s">
        <v>459</v>
      </c>
      <c r="G188" s="89" t="s">
        <v>460</v>
      </c>
      <c r="H188" s="304">
        <v>1</v>
      </c>
      <c r="I188" s="90">
        <v>0</v>
      </c>
      <c r="J188" s="90">
        <f>ROUND(I188*H188,2)</f>
        <v>0</v>
      </c>
      <c r="K188" s="88" t="s">
        <v>5</v>
      </c>
      <c r="L188" s="85"/>
      <c r="M188" s="278" t="s">
        <v>5</v>
      </c>
      <c r="N188" s="279" t="s">
        <v>42</v>
      </c>
      <c r="O188" s="280">
        <v>0</v>
      </c>
      <c r="P188" s="280">
        <f>O188*H188</f>
        <v>0</v>
      </c>
      <c r="Q188" s="280">
        <v>0</v>
      </c>
      <c r="R188" s="280">
        <f>Q188*H188</f>
        <v>0</v>
      </c>
      <c r="S188" s="280">
        <v>0</v>
      </c>
      <c r="T188" s="281">
        <f>S188*H188</f>
        <v>0</v>
      </c>
      <c r="AR188" s="185" t="s">
        <v>145</v>
      </c>
      <c r="AT188" s="185" t="s">
        <v>140</v>
      </c>
      <c r="AU188" s="185" t="s">
        <v>81</v>
      </c>
      <c r="AY188" s="185" t="s">
        <v>138</v>
      </c>
      <c r="BE188" s="282">
        <f>IF(N188="základní",J188,0)</f>
        <v>0</v>
      </c>
      <c r="BF188" s="282">
        <f>IF(N188="snížená",J188,0)</f>
        <v>0</v>
      </c>
      <c r="BG188" s="282">
        <f>IF(N188="zákl. přenesená",J188,0)</f>
        <v>0</v>
      </c>
      <c r="BH188" s="282">
        <f>IF(N188="sníž. přenesená",J188,0)</f>
        <v>0</v>
      </c>
      <c r="BI188" s="282">
        <f>IF(N188="nulová",J188,0)</f>
        <v>0</v>
      </c>
      <c r="BJ188" s="185" t="s">
        <v>79</v>
      </c>
      <c r="BK188" s="282">
        <f>ROUND(I188*H188,2)</f>
        <v>0</v>
      </c>
      <c r="BL188" s="185" t="s">
        <v>145</v>
      </c>
      <c r="BM188" s="185" t="s">
        <v>461</v>
      </c>
    </row>
    <row r="189" spans="2:63" s="266" customFormat="1" ht="29.85" customHeight="1">
      <c r="B189" s="265"/>
      <c r="D189" s="267" t="s">
        <v>70</v>
      </c>
      <c r="E189" s="276" t="s">
        <v>81</v>
      </c>
      <c r="F189" s="276" t="s">
        <v>221</v>
      </c>
      <c r="H189" s="307"/>
      <c r="J189" s="277">
        <f>BK189</f>
        <v>0</v>
      </c>
      <c r="L189" s="265"/>
      <c r="M189" s="270"/>
      <c r="N189" s="271"/>
      <c r="O189" s="271"/>
      <c r="P189" s="272">
        <f>SUM(P190:P243)</f>
        <v>1727.927419</v>
      </c>
      <c r="Q189" s="271"/>
      <c r="R189" s="272">
        <f>SUM(R190:R243)</f>
        <v>1475.18977401</v>
      </c>
      <c r="S189" s="271"/>
      <c r="T189" s="273">
        <f>SUM(T190:T243)</f>
        <v>0</v>
      </c>
      <c r="AR189" s="267" t="s">
        <v>79</v>
      </c>
      <c r="AT189" s="274" t="s">
        <v>70</v>
      </c>
      <c r="AU189" s="274" t="s">
        <v>79</v>
      </c>
      <c r="AY189" s="267" t="s">
        <v>138</v>
      </c>
      <c r="BK189" s="275">
        <f>SUM(BK190:BK243)</f>
        <v>0</v>
      </c>
    </row>
    <row r="190" spans="2:65" s="196" customFormat="1" ht="25.5" customHeight="1">
      <c r="B190" s="85"/>
      <c r="C190" s="86" t="s">
        <v>216</v>
      </c>
      <c r="D190" s="86" t="s">
        <v>140</v>
      </c>
      <c r="E190" s="87" t="s">
        <v>462</v>
      </c>
      <c r="F190" s="88" t="s">
        <v>463</v>
      </c>
      <c r="G190" s="89" t="s">
        <v>234</v>
      </c>
      <c r="H190" s="304">
        <v>139.2</v>
      </c>
      <c r="I190" s="90">
        <v>0</v>
      </c>
      <c r="J190" s="90">
        <f>ROUND(I190*H190,2)</f>
        <v>0</v>
      </c>
      <c r="K190" s="88" t="s">
        <v>5267</v>
      </c>
      <c r="L190" s="85"/>
      <c r="M190" s="278" t="s">
        <v>5</v>
      </c>
      <c r="N190" s="279" t="s">
        <v>42</v>
      </c>
      <c r="O190" s="280">
        <v>0.327</v>
      </c>
      <c r="P190" s="280">
        <f>O190*H190</f>
        <v>45.5184</v>
      </c>
      <c r="Q190" s="280">
        <v>0.00014</v>
      </c>
      <c r="R190" s="280">
        <f>Q190*H190</f>
        <v>0.019488</v>
      </c>
      <c r="S190" s="280">
        <v>0</v>
      </c>
      <c r="T190" s="281">
        <f>S190*H190</f>
        <v>0</v>
      </c>
      <c r="AR190" s="185" t="s">
        <v>145</v>
      </c>
      <c r="AT190" s="185" t="s">
        <v>140</v>
      </c>
      <c r="AU190" s="185" t="s">
        <v>81</v>
      </c>
      <c r="AY190" s="185" t="s">
        <v>138</v>
      </c>
      <c r="BE190" s="282">
        <f>IF(N190="základní",J190,0)</f>
        <v>0</v>
      </c>
      <c r="BF190" s="282">
        <f>IF(N190="snížená",J190,0)</f>
        <v>0</v>
      </c>
      <c r="BG190" s="282">
        <f>IF(N190="zákl. přenesená",J190,0)</f>
        <v>0</v>
      </c>
      <c r="BH190" s="282">
        <f>IF(N190="sníž. přenesená",J190,0)</f>
        <v>0</v>
      </c>
      <c r="BI190" s="282">
        <f>IF(N190="nulová",J190,0)</f>
        <v>0</v>
      </c>
      <c r="BJ190" s="185" t="s">
        <v>79</v>
      </c>
      <c r="BK190" s="282">
        <f>ROUND(I190*H190,2)</f>
        <v>0</v>
      </c>
      <c r="BL190" s="185" t="s">
        <v>145</v>
      </c>
      <c r="BM190" s="185" t="s">
        <v>464</v>
      </c>
    </row>
    <row r="191" spans="2:51" s="284" customFormat="1" ht="13.5">
      <c r="B191" s="283"/>
      <c r="D191" s="285" t="s">
        <v>147</v>
      </c>
      <c r="E191" s="286" t="s">
        <v>5</v>
      </c>
      <c r="F191" s="287" t="s">
        <v>465</v>
      </c>
      <c r="H191" s="305">
        <v>139.2</v>
      </c>
      <c r="L191" s="283"/>
      <c r="M191" s="288"/>
      <c r="N191" s="289"/>
      <c r="O191" s="289"/>
      <c r="P191" s="289"/>
      <c r="Q191" s="289"/>
      <c r="R191" s="289"/>
      <c r="S191" s="289"/>
      <c r="T191" s="290"/>
      <c r="AT191" s="286" t="s">
        <v>147</v>
      </c>
      <c r="AU191" s="286" t="s">
        <v>81</v>
      </c>
      <c r="AV191" s="284" t="s">
        <v>81</v>
      </c>
      <c r="AW191" s="284" t="s">
        <v>34</v>
      </c>
      <c r="AX191" s="284" t="s">
        <v>71</v>
      </c>
      <c r="AY191" s="286" t="s">
        <v>138</v>
      </c>
    </row>
    <row r="192" spans="2:65" s="196" customFormat="1" ht="25.5" customHeight="1">
      <c r="B192" s="85"/>
      <c r="C192" s="86" t="s">
        <v>218</v>
      </c>
      <c r="D192" s="86" t="s">
        <v>140</v>
      </c>
      <c r="E192" s="87" t="s">
        <v>248</v>
      </c>
      <c r="F192" s="88" t="s">
        <v>249</v>
      </c>
      <c r="G192" s="89" t="s">
        <v>234</v>
      </c>
      <c r="H192" s="304">
        <v>139.2</v>
      </c>
      <c r="I192" s="90">
        <v>0</v>
      </c>
      <c r="J192" s="90">
        <f>ROUND(I192*H192,2)</f>
        <v>0</v>
      </c>
      <c r="K192" s="88" t="s">
        <v>5267</v>
      </c>
      <c r="L192" s="85"/>
      <c r="M192" s="278" t="s">
        <v>5</v>
      </c>
      <c r="N192" s="279" t="s">
        <v>42</v>
      </c>
      <c r="O192" s="280">
        <v>0.56</v>
      </c>
      <c r="P192" s="280">
        <f>O192*H192</f>
        <v>77.952</v>
      </c>
      <c r="Q192" s="280">
        <v>0</v>
      </c>
      <c r="R192" s="280">
        <f>Q192*H192</f>
        <v>0</v>
      </c>
      <c r="S192" s="280">
        <v>0</v>
      </c>
      <c r="T192" s="281">
        <f>S192*H192</f>
        <v>0</v>
      </c>
      <c r="AR192" s="185" t="s">
        <v>145</v>
      </c>
      <c r="AT192" s="185" t="s">
        <v>140</v>
      </c>
      <c r="AU192" s="185" t="s">
        <v>81</v>
      </c>
      <c r="AY192" s="185" t="s">
        <v>138</v>
      </c>
      <c r="BE192" s="282">
        <f>IF(N192="základní",J192,0)</f>
        <v>0</v>
      </c>
      <c r="BF192" s="282">
        <f>IF(N192="snížená",J192,0)</f>
        <v>0</v>
      </c>
      <c r="BG192" s="282">
        <f>IF(N192="zákl. přenesená",J192,0)</f>
        <v>0</v>
      </c>
      <c r="BH192" s="282">
        <f>IF(N192="sníž. přenesená",J192,0)</f>
        <v>0</v>
      </c>
      <c r="BI192" s="282">
        <f>IF(N192="nulová",J192,0)</f>
        <v>0</v>
      </c>
      <c r="BJ192" s="185" t="s">
        <v>79</v>
      </c>
      <c r="BK192" s="282">
        <f>ROUND(I192*H192,2)</f>
        <v>0</v>
      </c>
      <c r="BL192" s="185" t="s">
        <v>145</v>
      </c>
      <c r="BM192" s="185" t="s">
        <v>466</v>
      </c>
    </row>
    <row r="193" spans="2:65" s="196" customFormat="1" ht="16.5" customHeight="1">
      <c r="B193" s="85"/>
      <c r="C193" s="91" t="s">
        <v>222</v>
      </c>
      <c r="D193" s="91" t="s">
        <v>228</v>
      </c>
      <c r="E193" s="92" t="s">
        <v>467</v>
      </c>
      <c r="F193" s="93" t="s">
        <v>468</v>
      </c>
      <c r="G193" s="94" t="s">
        <v>143</v>
      </c>
      <c r="H193" s="308">
        <v>65</v>
      </c>
      <c r="I193" s="95">
        <v>0</v>
      </c>
      <c r="J193" s="95">
        <f>ROUND(I193*H193,2)</f>
        <v>0</v>
      </c>
      <c r="K193" s="174" t="s">
        <v>5267</v>
      </c>
      <c r="L193" s="298"/>
      <c r="M193" s="299" t="s">
        <v>5</v>
      </c>
      <c r="N193" s="300" t="s">
        <v>42</v>
      </c>
      <c r="O193" s="280">
        <v>0</v>
      </c>
      <c r="P193" s="280">
        <f>O193*H193</f>
        <v>0</v>
      </c>
      <c r="Q193" s="280">
        <v>2.429</v>
      </c>
      <c r="R193" s="280">
        <f>Q193*H193</f>
        <v>157.885</v>
      </c>
      <c r="S193" s="280">
        <v>0</v>
      </c>
      <c r="T193" s="281">
        <f>S193*H193</f>
        <v>0</v>
      </c>
      <c r="AR193" s="185" t="s">
        <v>178</v>
      </c>
      <c r="AT193" s="185" t="s">
        <v>228</v>
      </c>
      <c r="AU193" s="185" t="s">
        <v>81</v>
      </c>
      <c r="AY193" s="185" t="s">
        <v>138</v>
      </c>
      <c r="BE193" s="282">
        <f>IF(N193="základní",J193,0)</f>
        <v>0</v>
      </c>
      <c r="BF193" s="282">
        <f>IF(N193="snížená",J193,0)</f>
        <v>0</v>
      </c>
      <c r="BG193" s="282">
        <f>IF(N193="zákl. přenesená",J193,0)</f>
        <v>0</v>
      </c>
      <c r="BH193" s="282">
        <f>IF(N193="sníž. přenesená",J193,0)</f>
        <v>0</v>
      </c>
      <c r="BI193" s="282">
        <f>IF(N193="nulová",J193,0)</f>
        <v>0</v>
      </c>
      <c r="BJ193" s="185" t="s">
        <v>79</v>
      </c>
      <c r="BK193" s="282">
        <f>ROUND(I193*H193,2)</f>
        <v>0</v>
      </c>
      <c r="BL193" s="185" t="s">
        <v>145</v>
      </c>
      <c r="BM193" s="185" t="s">
        <v>469</v>
      </c>
    </row>
    <row r="194" spans="2:65" s="196" customFormat="1" ht="16.5" customHeight="1">
      <c r="B194" s="85"/>
      <c r="C194" s="86" t="s">
        <v>227</v>
      </c>
      <c r="D194" s="86" t="s">
        <v>140</v>
      </c>
      <c r="E194" s="87" t="s">
        <v>260</v>
      </c>
      <c r="F194" s="88" t="s">
        <v>261</v>
      </c>
      <c r="G194" s="89" t="s">
        <v>181</v>
      </c>
      <c r="H194" s="304">
        <v>5.85</v>
      </c>
      <c r="I194" s="90">
        <v>0</v>
      </c>
      <c r="J194" s="90">
        <f>ROUND(I194*H194,2)</f>
        <v>0</v>
      </c>
      <c r="K194" s="88" t="s">
        <v>5267</v>
      </c>
      <c r="L194" s="85"/>
      <c r="M194" s="278" t="s">
        <v>5</v>
      </c>
      <c r="N194" s="279" t="s">
        <v>42</v>
      </c>
      <c r="O194" s="280">
        <v>27.098</v>
      </c>
      <c r="P194" s="280">
        <f>O194*H194</f>
        <v>158.52329999999998</v>
      </c>
      <c r="Q194" s="280">
        <v>1.11332</v>
      </c>
      <c r="R194" s="280">
        <f>Q194*H194</f>
        <v>6.5129220000000005</v>
      </c>
      <c r="S194" s="280">
        <v>0</v>
      </c>
      <c r="T194" s="281">
        <f>S194*H194</f>
        <v>0</v>
      </c>
      <c r="AR194" s="185" t="s">
        <v>145</v>
      </c>
      <c r="AT194" s="185" t="s">
        <v>140</v>
      </c>
      <c r="AU194" s="185" t="s">
        <v>81</v>
      </c>
      <c r="AY194" s="185" t="s">
        <v>138</v>
      </c>
      <c r="BE194" s="282">
        <f>IF(N194="základní",J194,0)</f>
        <v>0</v>
      </c>
      <c r="BF194" s="282">
        <f>IF(N194="snížená",J194,0)</f>
        <v>0</v>
      </c>
      <c r="BG194" s="282">
        <f>IF(N194="zákl. přenesená",J194,0)</f>
        <v>0</v>
      </c>
      <c r="BH194" s="282">
        <f>IF(N194="sníž. přenesená",J194,0)</f>
        <v>0</v>
      </c>
      <c r="BI194" s="282">
        <f>IF(N194="nulová",J194,0)</f>
        <v>0</v>
      </c>
      <c r="BJ194" s="185" t="s">
        <v>79</v>
      </c>
      <c r="BK194" s="282">
        <f>ROUND(I194*H194,2)</f>
        <v>0</v>
      </c>
      <c r="BL194" s="185" t="s">
        <v>145</v>
      </c>
      <c r="BM194" s="185" t="s">
        <v>470</v>
      </c>
    </row>
    <row r="195" spans="2:65" s="196" customFormat="1" ht="38.25" customHeight="1">
      <c r="B195" s="85"/>
      <c r="C195" s="86" t="s">
        <v>10</v>
      </c>
      <c r="D195" s="86" t="s">
        <v>140</v>
      </c>
      <c r="E195" s="87" t="s">
        <v>471</v>
      </c>
      <c r="F195" s="88" t="s">
        <v>472</v>
      </c>
      <c r="G195" s="89" t="s">
        <v>143</v>
      </c>
      <c r="H195" s="304">
        <v>87.005</v>
      </c>
      <c r="I195" s="90">
        <v>0</v>
      </c>
      <c r="J195" s="90">
        <f>ROUND(I195*H195,2)</f>
        <v>0</v>
      </c>
      <c r="K195" s="88" t="s">
        <v>5267</v>
      </c>
      <c r="L195" s="85"/>
      <c r="M195" s="278" t="s">
        <v>5</v>
      </c>
      <c r="N195" s="279" t="s">
        <v>42</v>
      </c>
      <c r="O195" s="280">
        <v>1.025</v>
      </c>
      <c r="P195" s="280">
        <f>O195*H195</f>
        <v>89.18012499999999</v>
      </c>
      <c r="Q195" s="280">
        <v>2.16</v>
      </c>
      <c r="R195" s="280">
        <f>Q195*H195</f>
        <v>187.9308</v>
      </c>
      <c r="S195" s="280">
        <v>0</v>
      </c>
      <c r="T195" s="281">
        <f>S195*H195</f>
        <v>0</v>
      </c>
      <c r="AR195" s="185" t="s">
        <v>145</v>
      </c>
      <c r="AT195" s="185" t="s">
        <v>140</v>
      </c>
      <c r="AU195" s="185" t="s">
        <v>81</v>
      </c>
      <c r="AY195" s="185" t="s">
        <v>138</v>
      </c>
      <c r="BE195" s="282">
        <f>IF(N195="základní",J195,0)</f>
        <v>0</v>
      </c>
      <c r="BF195" s="282">
        <f>IF(N195="snížená",J195,0)</f>
        <v>0</v>
      </c>
      <c r="BG195" s="282">
        <f>IF(N195="zákl. přenesená",J195,0)</f>
        <v>0</v>
      </c>
      <c r="BH195" s="282">
        <f>IF(N195="sníž. přenesená",J195,0)</f>
        <v>0</v>
      </c>
      <c r="BI195" s="282">
        <f>IF(N195="nulová",J195,0)</f>
        <v>0</v>
      </c>
      <c r="BJ195" s="185" t="s">
        <v>79</v>
      </c>
      <c r="BK195" s="282">
        <f>ROUND(I195*H195,2)</f>
        <v>0</v>
      </c>
      <c r="BL195" s="185" t="s">
        <v>145</v>
      </c>
      <c r="BM195" s="185" t="s">
        <v>473</v>
      </c>
    </row>
    <row r="196" spans="2:51" s="284" customFormat="1" ht="13.5">
      <c r="B196" s="283"/>
      <c r="D196" s="285" t="s">
        <v>147</v>
      </c>
      <c r="E196" s="286" t="s">
        <v>5</v>
      </c>
      <c r="F196" s="287" t="s">
        <v>474</v>
      </c>
      <c r="H196" s="305">
        <v>87.005</v>
      </c>
      <c r="L196" s="283"/>
      <c r="M196" s="288"/>
      <c r="N196" s="289"/>
      <c r="O196" s="289"/>
      <c r="P196" s="289"/>
      <c r="Q196" s="289"/>
      <c r="R196" s="289"/>
      <c r="S196" s="289"/>
      <c r="T196" s="290"/>
      <c r="AT196" s="286" t="s">
        <v>147</v>
      </c>
      <c r="AU196" s="286" t="s">
        <v>81</v>
      </c>
      <c r="AV196" s="284" t="s">
        <v>81</v>
      </c>
      <c r="AW196" s="284" t="s">
        <v>34</v>
      </c>
      <c r="AX196" s="284" t="s">
        <v>71</v>
      </c>
      <c r="AY196" s="286" t="s">
        <v>138</v>
      </c>
    </row>
    <row r="197" spans="2:65" s="196" customFormat="1" ht="25.5" customHeight="1">
      <c r="B197" s="85"/>
      <c r="C197" s="86" t="s">
        <v>237</v>
      </c>
      <c r="D197" s="86" t="s">
        <v>140</v>
      </c>
      <c r="E197" s="87" t="s">
        <v>475</v>
      </c>
      <c r="F197" s="88" t="s">
        <v>476</v>
      </c>
      <c r="G197" s="89" t="s">
        <v>143</v>
      </c>
      <c r="H197" s="304">
        <v>43.502</v>
      </c>
      <c r="I197" s="90">
        <v>0</v>
      </c>
      <c r="J197" s="90">
        <f>ROUND(I197*H197,2)</f>
        <v>0</v>
      </c>
      <c r="K197" s="88" t="s">
        <v>5267</v>
      </c>
      <c r="L197" s="85"/>
      <c r="M197" s="278" t="s">
        <v>5</v>
      </c>
      <c r="N197" s="279" t="s">
        <v>42</v>
      </c>
      <c r="O197" s="280">
        <v>0.584</v>
      </c>
      <c r="P197" s="280">
        <f>O197*H197</f>
        <v>25.405168</v>
      </c>
      <c r="Q197" s="280">
        <v>2.25634</v>
      </c>
      <c r="R197" s="280">
        <f>Q197*H197</f>
        <v>98.15530267999999</v>
      </c>
      <c r="S197" s="280">
        <v>0</v>
      </c>
      <c r="T197" s="281">
        <f>S197*H197</f>
        <v>0</v>
      </c>
      <c r="AR197" s="185" t="s">
        <v>145</v>
      </c>
      <c r="AT197" s="185" t="s">
        <v>140</v>
      </c>
      <c r="AU197" s="185" t="s">
        <v>81</v>
      </c>
      <c r="AY197" s="185" t="s">
        <v>138</v>
      </c>
      <c r="BE197" s="282">
        <f>IF(N197="základní",J197,0)</f>
        <v>0</v>
      </c>
      <c r="BF197" s="282">
        <f>IF(N197="snížená",J197,0)</f>
        <v>0</v>
      </c>
      <c r="BG197" s="282">
        <f>IF(N197="zákl. přenesená",J197,0)</f>
        <v>0</v>
      </c>
      <c r="BH197" s="282">
        <f>IF(N197="sníž. přenesená",J197,0)</f>
        <v>0</v>
      </c>
      <c r="BI197" s="282">
        <f>IF(N197="nulová",J197,0)</f>
        <v>0</v>
      </c>
      <c r="BJ197" s="185" t="s">
        <v>79</v>
      </c>
      <c r="BK197" s="282">
        <f>ROUND(I197*H197,2)</f>
        <v>0</v>
      </c>
      <c r="BL197" s="185" t="s">
        <v>145</v>
      </c>
      <c r="BM197" s="185" t="s">
        <v>477</v>
      </c>
    </row>
    <row r="198" spans="2:51" s="284" customFormat="1" ht="13.5">
      <c r="B198" s="283"/>
      <c r="D198" s="285" t="s">
        <v>147</v>
      </c>
      <c r="E198" s="286" t="s">
        <v>5</v>
      </c>
      <c r="F198" s="287" t="s">
        <v>478</v>
      </c>
      <c r="H198" s="305">
        <v>43.502</v>
      </c>
      <c r="L198" s="283"/>
      <c r="M198" s="288"/>
      <c r="N198" s="289"/>
      <c r="O198" s="289"/>
      <c r="P198" s="289"/>
      <c r="Q198" s="289"/>
      <c r="R198" s="289"/>
      <c r="S198" s="289"/>
      <c r="T198" s="290"/>
      <c r="AT198" s="286" t="s">
        <v>147</v>
      </c>
      <c r="AU198" s="286" t="s">
        <v>81</v>
      </c>
      <c r="AV198" s="284" t="s">
        <v>81</v>
      </c>
      <c r="AW198" s="284" t="s">
        <v>34</v>
      </c>
      <c r="AX198" s="284" t="s">
        <v>71</v>
      </c>
      <c r="AY198" s="286" t="s">
        <v>138</v>
      </c>
    </row>
    <row r="199" spans="2:65" s="196" customFormat="1" ht="25.5" customHeight="1">
      <c r="B199" s="85"/>
      <c r="C199" s="86" t="s">
        <v>242</v>
      </c>
      <c r="D199" s="86" t="s">
        <v>140</v>
      </c>
      <c r="E199" s="87" t="s">
        <v>479</v>
      </c>
      <c r="F199" s="88" t="s">
        <v>480</v>
      </c>
      <c r="G199" s="89" t="s">
        <v>143</v>
      </c>
      <c r="H199" s="304">
        <v>116</v>
      </c>
      <c r="I199" s="90">
        <v>0</v>
      </c>
      <c r="J199" s="90">
        <f>ROUND(I199*H199,2)</f>
        <v>0</v>
      </c>
      <c r="K199" s="88" t="s">
        <v>5267</v>
      </c>
      <c r="L199" s="85"/>
      <c r="M199" s="278" t="s">
        <v>5</v>
      </c>
      <c r="N199" s="279" t="s">
        <v>42</v>
      </c>
      <c r="O199" s="280">
        <v>0.629</v>
      </c>
      <c r="P199" s="280">
        <f>O199*H199</f>
        <v>72.964</v>
      </c>
      <c r="Q199" s="280">
        <v>2.45329</v>
      </c>
      <c r="R199" s="280">
        <f>Q199*H199</f>
        <v>284.58164</v>
      </c>
      <c r="S199" s="280">
        <v>0</v>
      </c>
      <c r="T199" s="281">
        <f>S199*H199</f>
        <v>0</v>
      </c>
      <c r="AR199" s="185" t="s">
        <v>145</v>
      </c>
      <c r="AT199" s="185" t="s">
        <v>140</v>
      </c>
      <c r="AU199" s="185" t="s">
        <v>81</v>
      </c>
      <c r="AY199" s="185" t="s">
        <v>138</v>
      </c>
      <c r="BE199" s="282">
        <f>IF(N199="základní",J199,0)</f>
        <v>0</v>
      </c>
      <c r="BF199" s="282">
        <f>IF(N199="snížená",J199,0)</f>
        <v>0</v>
      </c>
      <c r="BG199" s="282">
        <f>IF(N199="zákl. přenesená",J199,0)</f>
        <v>0</v>
      </c>
      <c r="BH199" s="282">
        <f>IF(N199="sníž. přenesená",J199,0)</f>
        <v>0</v>
      </c>
      <c r="BI199" s="282">
        <f>IF(N199="nulová",J199,0)</f>
        <v>0</v>
      </c>
      <c r="BJ199" s="185" t="s">
        <v>79</v>
      </c>
      <c r="BK199" s="282">
        <f>ROUND(I199*H199,2)</f>
        <v>0</v>
      </c>
      <c r="BL199" s="185" t="s">
        <v>145</v>
      </c>
      <c r="BM199" s="185" t="s">
        <v>481</v>
      </c>
    </row>
    <row r="200" spans="2:51" s="292" customFormat="1" ht="13.5">
      <c r="B200" s="291"/>
      <c r="D200" s="285" t="s">
        <v>147</v>
      </c>
      <c r="E200" s="293" t="s">
        <v>5</v>
      </c>
      <c r="F200" s="294" t="s">
        <v>482</v>
      </c>
      <c r="H200" s="306" t="s">
        <v>5</v>
      </c>
      <c r="L200" s="291"/>
      <c r="M200" s="295"/>
      <c r="N200" s="296"/>
      <c r="O200" s="296"/>
      <c r="P200" s="296"/>
      <c r="Q200" s="296"/>
      <c r="R200" s="296"/>
      <c r="S200" s="296"/>
      <c r="T200" s="297"/>
      <c r="AT200" s="293" t="s">
        <v>147</v>
      </c>
      <c r="AU200" s="293" t="s">
        <v>81</v>
      </c>
      <c r="AV200" s="292" t="s">
        <v>79</v>
      </c>
      <c r="AW200" s="292" t="s">
        <v>34</v>
      </c>
      <c r="AX200" s="292" t="s">
        <v>71</v>
      </c>
      <c r="AY200" s="293" t="s">
        <v>138</v>
      </c>
    </row>
    <row r="201" spans="2:51" s="284" customFormat="1" ht="13.5">
      <c r="B201" s="283"/>
      <c r="D201" s="285" t="s">
        <v>147</v>
      </c>
      <c r="E201" s="286" t="s">
        <v>5</v>
      </c>
      <c r="F201" s="287" t="s">
        <v>483</v>
      </c>
      <c r="H201" s="305">
        <v>116</v>
      </c>
      <c r="L201" s="283"/>
      <c r="M201" s="288"/>
      <c r="N201" s="289"/>
      <c r="O201" s="289"/>
      <c r="P201" s="289"/>
      <c r="Q201" s="289"/>
      <c r="R201" s="289"/>
      <c r="S201" s="289"/>
      <c r="T201" s="290"/>
      <c r="AT201" s="286" t="s">
        <v>147</v>
      </c>
      <c r="AU201" s="286" t="s">
        <v>81</v>
      </c>
      <c r="AV201" s="284" t="s">
        <v>81</v>
      </c>
      <c r="AW201" s="284" t="s">
        <v>34</v>
      </c>
      <c r="AX201" s="284" t="s">
        <v>71</v>
      </c>
      <c r="AY201" s="286" t="s">
        <v>138</v>
      </c>
    </row>
    <row r="202" spans="2:65" s="196" customFormat="1" ht="38.25" customHeight="1">
      <c r="B202" s="85"/>
      <c r="C202" s="86" t="s">
        <v>247</v>
      </c>
      <c r="D202" s="86" t="s">
        <v>140</v>
      </c>
      <c r="E202" s="87" t="s">
        <v>484</v>
      </c>
      <c r="F202" s="88" t="s">
        <v>485</v>
      </c>
      <c r="G202" s="89" t="s">
        <v>143</v>
      </c>
      <c r="H202" s="304">
        <v>140.814</v>
      </c>
      <c r="I202" s="90">
        <v>0</v>
      </c>
      <c r="J202" s="90">
        <f>ROUND(I202*H202,2)</f>
        <v>0</v>
      </c>
      <c r="K202" s="88" t="s">
        <v>5267</v>
      </c>
      <c r="L202" s="85"/>
      <c r="M202" s="278" t="s">
        <v>5</v>
      </c>
      <c r="N202" s="279" t="s">
        <v>42</v>
      </c>
      <c r="O202" s="280">
        <v>0.629</v>
      </c>
      <c r="P202" s="280">
        <f>O202*H202</f>
        <v>88.572006</v>
      </c>
      <c r="Q202" s="280">
        <v>2.45329</v>
      </c>
      <c r="R202" s="280">
        <f>Q202*H202</f>
        <v>345.45757806</v>
      </c>
      <c r="S202" s="280">
        <v>0</v>
      </c>
      <c r="T202" s="281">
        <f>S202*H202</f>
        <v>0</v>
      </c>
      <c r="AR202" s="185" t="s">
        <v>145</v>
      </c>
      <c r="AT202" s="185" t="s">
        <v>140</v>
      </c>
      <c r="AU202" s="185" t="s">
        <v>81</v>
      </c>
      <c r="AY202" s="185" t="s">
        <v>138</v>
      </c>
      <c r="BE202" s="282">
        <f>IF(N202="základní",J202,0)</f>
        <v>0</v>
      </c>
      <c r="BF202" s="282">
        <f>IF(N202="snížená",J202,0)</f>
        <v>0</v>
      </c>
      <c r="BG202" s="282">
        <f>IF(N202="zákl. přenesená",J202,0)</f>
        <v>0</v>
      </c>
      <c r="BH202" s="282">
        <f>IF(N202="sníž. přenesená",J202,0)</f>
        <v>0</v>
      </c>
      <c r="BI202" s="282">
        <f>IF(N202="nulová",J202,0)</f>
        <v>0</v>
      </c>
      <c r="BJ202" s="185" t="s">
        <v>79</v>
      </c>
      <c r="BK202" s="282">
        <f>ROUND(I202*H202,2)</f>
        <v>0</v>
      </c>
      <c r="BL202" s="185" t="s">
        <v>145</v>
      </c>
      <c r="BM202" s="185" t="s">
        <v>486</v>
      </c>
    </row>
    <row r="203" spans="2:51" s="284" customFormat="1" ht="13.5">
      <c r="B203" s="283"/>
      <c r="D203" s="285" t="s">
        <v>147</v>
      </c>
      <c r="E203" s="286" t="s">
        <v>5</v>
      </c>
      <c r="F203" s="287" t="s">
        <v>487</v>
      </c>
      <c r="H203" s="305">
        <v>127.24</v>
      </c>
      <c r="L203" s="283"/>
      <c r="M203" s="288"/>
      <c r="N203" s="289"/>
      <c r="O203" s="289"/>
      <c r="P203" s="289"/>
      <c r="Q203" s="289"/>
      <c r="R203" s="289"/>
      <c r="S203" s="289"/>
      <c r="T203" s="290"/>
      <c r="AT203" s="286" t="s">
        <v>147</v>
      </c>
      <c r="AU203" s="286" t="s">
        <v>81</v>
      </c>
      <c r="AV203" s="284" t="s">
        <v>81</v>
      </c>
      <c r="AW203" s="284" t="s">
        <v>34</v>
      </c>
      <c r="AX203" s="284" t="s">
        <v>71</v>
      </c>
      <c r="AY203" s="286" t="s">
        <v>138</v>
      </c>
    </row>
    <row r="204" spans="2:51" s="284" customFormat="1" ht="13.5">
      <c r="B204" s="283"/>
      <c r="D204" s="285" t="s">
        <v>147</v>
      </c>
      <c r="E204" s="286" t="s">
        <v>5</v>
      </c>
      <c r="F204" s="287" t="s">
        <v>488</v>
      </c>
      <c r="H204" s="305">
        <v>0.574</v>
      </c>
      <c r="L204" s="283"/>
      <c r="M204" s="288"/>
      <c r="N204" s="289"/>
      <c r="O204" s="289"/>
      <c r="P204" s="289"/>
      <c r="Q204" s="289"/>
      <c r="R204" s="289"/>
      <c r="S204" s="289"/>
      <c r="T204" s="290"/>
      <c r="AT204" s="286" t="s">
        <v>147</v>
      </c>
      <c r="AU204" s="286" t="s">
        <v>81</v>
      </c>
      <c r="AV204" s="284" t="s">
        <v>81</v>
      </c>
      <c r="AW204" s="284" t="s">
        <v>34</v>
      </c>
      <c r="AX204" s="284" t="s">
        <v>71</v>
      </c>
      <c r="AY204" s="286" t="s">
        <v>138</v>
      </c>
    </row>
    <row r="205" spans="2:51" s="292" customFormat="1" ht="13.5">
      <c r="B205" s="291"/>
      <c r="D205" s="285" t="s">
        <v>147</v>
      </c>
      <c r="E205" s="293" t="s">
        <v>5</v>
      </c>
      <c r="F205" s="294" t="s">
        <v>489</v>
      </c>
      <c r="H205" s="306" t="s">
        <v>5</v>
      </c>
      <c r="L205" s="291"/>
      <c r="M205" s="295"/>
      <c r="N205" s="296"/>
      <c r="O205" s="296"/>
      <c r="P205" s="296"/>
      <c r="Q205" s="296"/>
      <c r="R205" s="296"/>
      <c r="S205" s="296"/>
      <c r="T205" s="297"/>
      <c r="AT205" s="293" t="s">
        <v>147</v>
      </c>
      <c r="AU205" s="293" t="s">
        <v>81</v>
      </c>
      <c r="AV205" s="292" t="s">
        <v>79</v>
      </c>
      <c r="AW205" s="292" t="s">
        <v>34</v>
      </c>
      <c r="AX205" s="292" t="s">
        <v>71</v>
      </c>
      <c r="AY205" s="293" t="s">
        <v>138</v>
      </c>
    </row>
    <row r="206" spans="2:51" s="284" customFormat="1" ht="13.5">
      <c r="B206" s="283"/>
      <c r="D206" s="285" t="s">
        <v>147</v>
      </c>
      <c r="E206" s="286" t="s">
        <v>5</v>
      </c>
      <c r="F206" s="287" t="s">
        <v>204</v>
      </c>
      <c r="H206" s="305">
        <v>13</v>
      </c>
      <c r="L206" s="283"/>
      <c r="M206" s="288"/>
      <c r="N206" s="289"/>
      <c r="O206" s="289"/>
      <c r="P206" s="289"/>
      <c r="Q206" s="289"/>
      <c r="R206" s="289"/>
      <c r="S206" s="289"/>
      <c r="T206" s="290"/>
      <c r="AT206" s="286" t="s">
        <v>147</v>
      </c>
      <c r="AU206" s="286" t="s">
        <v>81</v>
      </c>
      <c r="AV206" s="284" t="s">
        <v>81</v>
      </c>
      <c r="AW206" s="284" t="s">
        <v>34</v>
      </c>
      <c r="AX206" s="284" t="s">
        <v>71</v>
      </c>
      <c r="AY206" s="286" t="s">
        <v>138</v>
      </c>
    </row>
    <row r="207" spans="2:65" s="196" customFormat="1" ht="16.5" customHeight="1">
      <c r="B207" s="85"/>
      <c r="C207" s="86" t="s">
        <v>251</v>
      </c>
      <c r="D207" s="86" t="s">
        <v>140</v>
      </c>
      <c r="E207" s="87" t="s">
        <v>490</v>
      </c>
      <c r="F207" s="88" t="s">
        <v>491</v>
      </c>
      <c r="G207" s="89" t="s">
        <v>225</v>
      </c>
      <c r="H207" s="304">
        <v>43.269</v>
      </c>
      <c r="I207" s="90">
        <v>0</v>
      </c>
      <c r="J207" s="90">
        <f>ROUND(I207*H207,2)</f>
        <v>0</v>
      </c>
      <c r="K207" s="88" t="s">
        <v>5267</v>
      </c>
      <c r="L207" s="85"/>
      <c r="M207" s="278" t="s">
        <v>5</v>
      </c>
      <c r="N207" s="279" t="s">
        <v>42</v>
      </c>
      <c r="O207" s="280">
        <v>0.3</v>
      </c>
      <c r="P207" s="280">
        <f>O207*H207</f>
        <v>12.980699999999999</v>
      </c>
      <c r="Q207" s="280">
        <v>0.00247</v>
      </c>
      <c r="R207" s="280">
        <f>Q207*H207</f>
        <v>0.10687442999999999</v>
      </c>
      <c r="S207" s="280">
        <v>0</v>
      </c>
      <c r="T207" s="281">
        <f>S207*H207</f>
        <v>0</v>
      </c>
      <c r="AR207" s="185" t="s">
        <v>145</v>
      </c>
      <c r="AT207" s="185" t="s">
        <v>140</v>
      </c>
      <c r="AU207" s="185" t="s">
        <v>81</v>
      </c>
      <c r="AY207" s="185" t="s">
        <v>138</v>
      </c>
      <c r="BE207" s="282">
        <f>IF(N207="základní",J207,0)</f>
        <v>0</v>
      </c>
      <c r="BF207" s="282">
        <f>IF(N207="snížená",J207,0)</f>
        <v>0</v>
      </c>
      <c r="BG207" s="282">
        <f>IF(N207="zákl. přenesená",J207,0)</f>
        <v>0</v>
      </c>
      <c r="BH207" s="282">
        <f>IF(N207="sníž. přenesená",J207,0)</f>
        <v>0</v>
      </c>
      <c r="BI207" s="282">
        <f>IF(N207="nulová",J207,0)</f>
        <v>0</v>
      </c>
      <c r="BJ207" s="185" t="s">
        <v>79</v>
      </c>
      <c r="BK207" s="282">
        <f>ROUND(I207*H207,2)</f>
        <v>0</v>
      </c>
      <c r="BL207" s="185" t="s">
        <v>145</v>
      </c>
      <c r="BM207" s="185" t="s">
        <v>492</v>
      </c>
    </row>
    <row r="208" spans="2:51" s="292" customFormat="1" ht="13.5">
      <c r="B208" s="291"/>
      <c r="D208" s="285" t="s">
        <v>147</v>
      </c>
      <c r="E208" s="293" t="s">
        <v>5</v>
      </c>
      <c r="F208" s="294" t="s">
        <v>493</v>
      </c>
      <c r="H208" s="306" t="s">
        <v>5</v>
      </c>
      <c r="L208" s="291"/>
      <c r="M208" s="295"/>
      <c r="N208" s="296"/>
      <c r="O208" s="296"/>
      <c r="P208" s="296"/>
      <c r="Q208" s="296"/>
      <c r="R208" s="296"/>
      <c r="S208" s="296"/>
      <c r="T208" s="297"/>
      <c r="AT208" s="293" t="s">
        <v>147</v>
      </c>
      <c r="AU208" s="293" t="s">
        <v>81</v>
      </c>
      <c r="AV208" s="292" t="s">
        <v>79</v>
      </c>
      <c r="AW208" s="292" t="s">
        <v>34</v>
      </c>
      <c r="AX208" s="292" t="s">
        <v>71</v>
      </c>
      <c r="AY208" s="293" t="s">
        <v>138</v>
      </c>
    </row>
    <row r="209" spans="2:51" s="284" customFormat="1" ht="13.5">
      <c r="B209" s="283"/>
      <c r="D209" s="285" t="s">
        <v>147</v>
      </c>
      <c r="E209" s="286" t="s">
        <v>5</v>
      </c>
      <c r="F209" s="287" t="s">
        <v>494</v>
      </c>
      <c r="H209" s="305">
        <v>23.905</v>
      </c>
      <c r="L209" s="283"/>
      <c r="M209" s="288"/>
      <c r="N209" s="289"/>
      <c r="O209" s="289"/>
      <c r="P209" s="289"/>
      <c r="Q209" s="289"/>
      <c r="R209" s="289"/>
      <c r="S209" s="289"/>
      <c r="T209" s="290"/>
      <c r="AT209" s="286" t="s">
        <v>147</v>
      </c>
      <c r="AU209" s="286" t="s">
        <v>81</v>
      </c>
      <c r="AV209" s="284" t="s">
        <v>81</v>
      </c>
      <c r="AW209" s="284" t="s">
        <v>34</v>
      </c>
      <c r="AX209" s="284" t="s">
        <v>71</v>
      </c>
      <c r="AY209" s="286" t="s">
        <v>138</v>
      </c>
    </row>
    <row r="210" spans="2:51" s="292" customFormat="1" ht="13.5">
      <c r="B210" s="291"/>
      <c r="D210" s="285" t="s">
        <v>147</v>
      </c>
      <c r="E210" s="293" t="s">
        <v>5</v>
      </c>
      <c r="F210" s="294" t="s">
        <v>495</v>
      </c>
      <c r="H210" s="306" t="s">
        <v>5</v>
      </c>
      <c r="L210" s="291"/>
      <c r="M210" s="295"/>
      <c r="N210" s="296"/>
      <c r="O210" s="296"/>
      <c r="P210" s="296"/>
      <c r="Q210" s="296"/>
      <c r="R210" s="296"/>
      <c r="S210" s="296"/>
      <c r="T210" s="297"/>
      <c r="AT210" s="293" t="s">
        <v>147</v>
      </c>
      <c r="AU210" s="293" t="s">
        <v>81</v>
      </c>
      <c r="AV210" s="292" t="s">
        <v>79</v>
      </c>
      <c r="AW210" s="292" t="s">
        <v>34</v>
      </c>
      <c r="AX210" s="292" t="s">
        <v>71</v>
      </c>
      <c r="AY210" s="293" t="s">
        <v>138</v>
      </c>
    </row>
    <row r="211" spans="2:51" s="284" customFormat="1" ht="13.5">
      <c r="B211" s="283"/>
      <c r="D211" s="285" t="s">
        <v>147</v>
      </c>
      <c r="E211" s="286" t="s">
        <v>5</v>
      </c>
      <c r="F211" s="287" t="s">
        <v>496</v>
      </c>
      <c r="H211" s="305">
        <v>19.364</v>
      </c>
      <c r="L211" s="283"/>
      <c r="M211" s="288"/>
      <c r="N211" s="289"/>
      <c r="O211" s="289"/>
      <c r="P211" s="289"/>
      <c r="Q211" s="289"/>
      <c r="R211" s="289"/>
      <c r="S211" s="289"/>
      <c r="T211" s="290"/>
      <c r="AT211" s="286" t="s">
        <v>147</v>
      </c>
      <c r="AU211" s="286" t="s">
        <v>81</v>
      </c>
      <c r="AV211" s="284" t="s">
        <v>81</v>
      </c>
      <c r="AW211" s="284" t="s">
        <v>34</v>
      </c>
      <c r="AX211" s="284" t="s">
        <v>71</v>
      </c>
      <c r="AY211" s="286" t="s">
        <v>138</v>
      </c>
    </row>
    <row r="212" spans="2:65" s="196" customFormat="1" ht="16.5" customHeight="1">
      <c r="B212" s="85"/>
      <c r="C212" s="86" t="s">
        <v>255</v>
      </c>
      <c r="D212" s="86" t="s">
        <v>140</v>
      </c>
      <c r="E212" s="87" t="s">
        <v>497</v>
      </c>
      <c r="F212" s="88" t="s">
        <v>498</v>
      </c>
      <c r="G212" s="89" t="s">
        <v>225</v>
      </c>
      <c r="H212" s="304">
        <v>43.269</v>
      </c>
      <c r="I212" s="90">
        <v>0</v>
      </c>
      <c r="J212" s="90">
        <f>ROUND(I212*H212,2)</f>
        <v>0</v>
      </c>
      <c r="K212" s="88" t="s">
        <v>5267</v>
      </c>
      <c r="L212" s="85"/>
      <c r="M212" s="278" t="s">
        <v>5</v>
      </c>
      <c r="N212" s="279" t="s">
        <v>42</v>
      </c>
      <c r="O212" s="280">
        <v>0.152</v>
      </c>
      <c r="P212" s="280">
        <f>O212*H212</f>
        <v>6.576887999999999</v>
      </c>
      <c r="Q212" s="280">
        <v>0</v>
      </c>
      <c r="R212" s="280">
        <f>Q212*H212</f>
        <v>0</v>
      </c>
      <c r="S212" s="280">
        <v>0</v>
      </c>
      <c r="T212" s="281">
        <f>S212*H212</f>
        <v>0</v>
      </c>
      <c r="AR212" s="185" t="s">
        <v>145</v>
      </c>
      <c r="AT212" s="185" t="s">
        <v>140</v>
      </c>
      <c r="AU212" s="185" t="s">
        <v>81</v>
      </c>
      <c r="AY212" s="185" t="s">
        <v>138</v>
      </c>
      <c r="BE212" s="282">
        <f>IF(N212="základní",J212,0)</f>
        <v>0</v>
      </c>
      <c r="BF212" s="282">
        <f>IF(N212="snížená",J212,0)</f>
        <v>0</v>
      </c>
      <c r="BG212" s="282">
        <f>IF(N212="zákl. přenesená",J212,0)</f>
        <v>0</v>
      </c>
      <c r="BH212" s="282">
        <f>IF(N212="sníž. přenesená",J212,0)</f>
        <v>0</v>
      </c>
      <c r="BI212" s="282">
        <f>IF(N212="nulová",J212,0)</f>
        <v>0</v>
      </c>
      <c r="BJ212" s="185" t="s">
        <v>79</v>
      </c>
      <c r="BK212" s="282">
        <f>ROUND(I212*H212,2)</f>
        <v>0</v>
      </c>
      <c r="BL212" s="185" t="s">
        <v>145</v>
      </c>
      <c r="BM212" s="185" t="s">
        <v>499</v>
      </c>
    </row>
    <row r="213" spans="2:65" s="196" customFormat="1" ht="16.5" customHeight="1">
      <c r="B213" s="85"/>
      <c r="C213" s="86" t="s">
        <v>259</v>
      </c>
      <c r="D213" s="86" t="s">
        <v>140</v>
      </c>
      <c r="E213" s="87" t="s">
        <v>500</v>
      </c>
      <c r="F213" s="88" t="s">
        <v>501</v>
      </c>
      <c r="G213" s="89" t="s">
        <v>181</v>
      </c>
      <c r="H213" s="304">
        <v>21.66</v>
      </c>
      <c r="I213" s="90">
        <v>0</v>
      </c>
      <c r="J213" s="90">
        <f>ROUND(I213*H213,2)</f>
        <v>0</v>
      </c>
      <c r="K213" s="88" t="s">
        <v>5267</v>
      </c>
      <c r="L213" s="85"/>
      <c r="M213" s="278" t="s">
        <v>5</v>
      </c>
      <c r="N213" s="279" t="s">
        <v>42</v>
      </c>
      <c r="O213" s="280">
        <v>15.231</v>
      </c>
      <c r="P213" s="280">
        <f>O213*H213</f>
        <v>329.90346</v>
      </c>
      <c r="Q213" s="280">
        <v>1.06277</v>
      </c>
      <c r="R213" s="280">
        <f>Q213*H213</f>
        <v>23.0195982</v>
      </c>
      <c r="S213" s="280">
        <v>0</v>
      </c>
      <c r="T213" s="281">
        <f>S213*H213</f>
        <v>0</v>
      </c>
      <c r="AR213" s="185" t="s">
        <v>145</v>
      </c>
      <c r="AT213" s="185" t="s">
        <v>140</v>
      </c>
      <c r="AU213" s="185" t="s">
        <v>81</v>
      </c>
      <c r="AY213" s="185" t="s">
        <v>138</v>
      </c>
      <c r="BE213" s="282">
        <f>IF(N213="základní",J213,0)</f>
        <v>0</v>
      </c>
      <c r="BF213" s="282">
        <f>IF(N213="snížená",J213,0)</f>
        <v>0</v>
      </c>
      <c r="BG213" s="282">
        <f>IF(N213="zákl. přenesená",J213,0)</f>
        <v>0</v>
      </c>
      <c r="BH213" s="282">
        <f>IF(N213="sníž. přenesená",J213,0)</f>
        <v>0</v>
      </c>
      <c r="BI213" s="282">
        <f>IF(N213="nulová",J213,0)</f>
        <v>0</v>
      </c>
      <c r="BJ213" s="185" t="s">
        <v>79</v>
      </c>
      <c r="BK213" s="282">
        <f>ROUND(I213*H213,2)</f>
        <v>0</v>
      </c>
      <c r="BL213" s="185" t="s">
        <v>145</v>
      </c>
      <c r="BM213" s="185" t="s">
        <v>502</v>
      </c>
    </row>
    <row r="214" spans="2:51" s="292" customFormat="1" ht="13.5">
      <c r="B214" s="291"/>
      <c r="D214" s="285" t="s">
        <v>147</v>
      </c>
      <c r="E214" s="293" t="s">
        <v>5</v>
      </c>
      <c r="F214" s="294" t="s">
        <v>503</v>
      </c>
      <c r="H214" s="306" t="s">
        <v>5</v>
      </c>
      <c r="L214" s="291"/>
      <c r="M214" s="295"/>
      <c r="N214" s="296"/>
      <c r="O214" s="296"/>
      <c r="P214" s="296"/>
      <c r="Q214" s="296"/>
      <c r="R214" s="296"/>
      <c r="S214" s="296"/>
      <c r="T214" s="297"/>
      <c r="AT214" s="293" t="s">
        <v>147</v>
      </c>
      <c r="AU214" s="293" t="s">
        <v>81</v>
      </c>
      <c r="AV214" s="292" t="s">
        <v>79</v>
      </c>
      <c r="AW214" s="292" t="s">
        <v>34</v>
      </c>
      <c r="AX214" s="292" t="s">
        <v>71</v>
      </c>
      <c r="AY214" s="293" t="s">
        <v>138</v>
      </c>
    </row>
    <row r="215" spans="2:51" s="284" customFormat="1" ht="13.5">
      <c r="B215" s="283"/>
      <c r="D215" s="285" t="s">
        <v>147</v>
      </c>
      <c r="E215" s="286" t="s">
        <v>5</v>
      </c>
      <c r="F215" s="287" t="s">
        <v>504</v>
      </c>
      <c r="H215" s="305">
        <v>13.54</v>
      </c>
      <c r="L215" s="283"/>
      <c r="M215" s="288"/>
      <c r="N215" s="289"/>
      <c r="O215" s="289"/>
      <c r="P215" s="289"/>
      <c r="Q215" s="289"/>
      <c r="R215" s="289"/>
      <c r="S215" s="289"/>
      <c r="T215" s="290"/>
      <c r="AT215" s="286" t="s">
        <v>147</v>
      </c>
      <c r="AU215" s="286" t="s">
        <v>81</v>
      </c>
      <c r="AV215" s="284" t="s">
        <v>81</v>
      </c>
      <c r="AW215" s="284" t="s">
        <v>34</v>
      </c>
      <c r="AX215" s="284" t="s">
        <v>71</v>
      </c>
      <c r="AY215" s="286" t="s">
        <v>138</v>
      </c>
    </row>
    <row r="216" spans="2:51" s="292" customFormat="1" ht="13.5">
      <c r="B216" s="291"/>
      <c r="D216" s="285" t="s">
        <v>147</v>
      </c>
      <c r="E216" s="293" t="s">
        <v>5</v>
      </c>
      <c r="F216" s="294" t="s">
        <v>495</v>
      </c>
      <c r="H216" s="306" t="s">
        <v>5</v>
      </c>
      <c r="L216" s="291"/>
      <c r="M216" s="295"/>
      <c r="N216" s="296"/>
      <c r="O216" s="296"/>
      <c r="P216" s="296"/>
      <c r="Q216" s="296"/>
      <c r="R216" s="296"/>
      <c r="S216" s="296"/>
      <c r="T216" s="297"/>
      <c r="AT216" s="293" t="s">
        <v>147</v>
      </c>
      <c r="AU216" s="293" t="s">
        <v>81</v>
      </c>
      <c r="AV216" s="292" t="s">
        <v>79</v>
      </c>
      <c r="AW216" s="292" t="s">
        <v>34</v>
      </c>
      <c r="AX216" s="292" t="s">
        <v>71</v>
      </c>
      <c r="AY216" s="293" t="s">
        <v>138</v>
      </c>
    </row>
    <row r="217" spans="2:51" s="284" customFormat="1" ht="13.5">
      <c r="B217" s="283"/>
      <c r="D217" s="285" t="s">
        <v>147</v>
      </c>
      <c r="E217" s="286" t="s">
        <v>5</v>
      </c>
      <c r="F217" s="287" t="s">
        <v>505</v>
      </c>
      <c r="H217" s="305">
        <v>8.12</v>
      </c>
      <c r="L217" s="283"/>
      <c r="M217" s="288"/>
      <c r="N217" s="289"/>
      <c r="O217" s="289"/>
      <c r="P217" s="289"/>
      <c r="Q217" s="289"/>
      <c r="R217" s="289"/>
      <c r="S217" s="289"/>
      <c r="T217" s="290"/>
      <c r="AT217" s="286" t="s">
        <v>147</v>
      </c>
      <c r="AU217" s="286" t="s">
        <v>81</v>
      </c>
      <c r="AV217" s="284" t="s">
        <v>81</v>
      </c>
      <c r="AW217" s="284" t="s">
        <v>34</v>
      </c>
      <c r="AX217" s="284" t="s">
        <v>71</v>
      </c>
      <c r="AY217" s="286" t="s">
        <v>138</v>
      </c>
    </row>
    <row r="218" spans="2:65" s="196" customFormat="1" ht="25.5" customHeight="1">
      <c r="B218" s="85"/>
      <c r="C218" s="86" t="s">
        <v>263</v>
      </c>
      <c r="D218" s="86" t="s">
        <v>140</v>
      </c>
      <c r="E218" s="87" t="s">
        <v>506</v>
      </c>
      <c r="F218" s="88" t="s">
        <v>507</v>
      </c>
      <c r="G218" s="89" t="s">
        <v>143</v>
      </c>
      <c r="H218" s="304">
        <v>11.183</v>
      </c>
      <c r="I218" s="90">
        <v>0</v>
      </c>
      <c r="J218" s="90">
        <f>ROUND(I218*H218,2)</f>
        <v>0</v>
      </c>
      <c r="K218" s="88" t="s">
        <v>5267</v>
      </c>
      <c r="L218" s="85"/>
      <c r="M218" s="278" t="s">
        <v>5</v>
      </c>
      <c r="N218" s="279" t="s">
        <v>42</v>
      </c>
      <c r="O218" s="280">
        <v>0.584</v>
      </c>
      <c r="P218" s="280">
        <f>O218*H218</f>
        <v>6.530872</v>
      </c>
      <c r="Q218" s="280">
        <v>2.45329</v>
      </c>
      <c r="R218" s="280">
        <f>Q218*H218</f>
        <v>27.435142069999998</v>
      </c>
      <c r="S218" s="280">
        <v>0</v>
      </c>
      <c r="T218" s="281">
        <f>S218*H218</f>
        <v>0</v>
      </c>
      <c r="AR218" s="185" t="s">
        <v>145</v>
      </c>
      <c r="AT218" s="185" t="s">
        <v>140</v>
      </c>
      <c r="AU218" s="185" t="s">
        <v>81</v>
      </c>
      <c r="AY218" s="185" t="s">
        <v>138</v>
      </c>
      <c r="BE218" s="282">
        <f>IF(N218="základní",J218,0)</f>
        <v>0</v>
      </c>
      <c r="BF218" s="282">
        <f>IF(N218="snížená",J218,0)</f>
        <v>0</v>
      </c>
      <c r="BG218" s="282">
        <f>IF(N218="zákl. přenesená",J218,0)</f>
        <v>0</v>
      </c>
      <c r="BH218" s="282">
        <f>IF(N218="sníž. přenesená",J218,0)</f>
        <v>0</v>
      </c>
      <c r="BI218" s="282">
        <f>IF(N218="nulová",J218,0)</f>
        <v>0</v>
      </c>
      <c r="BJ218" s="185" t="s">
        <v>79</v>
      </c>
      <c r="BK218" s="282">
        <f>ROUND(I218*H218,2)</f>
        <v>0</v>
      </c>
      <c r="BL218" s="185" t="s">
        <v>145</v>
      </c>
      <c r="BM218" s="185" t="s">
        <v>508</v>
      </c>
    </row>
    <row r="219" spans="2:51" s="292" customFormat="1" ht="13.5">
      <c r="B219" s="291"/>
      <c r="D219" s="285" t="s">
        <v>147</v>
      </c>
      <c r="E219" s="293" t="s">
        <v>5</v>
      </c>
      <c r="F219" s="294" t="s">
        <v>509</v>
      </c>
      <c r="H219" s="306" t="s">
        <v>5</v>
      </c>
      <c r="L219" s="291"/>
      <c r="M219" s="295"/>
      <c r="N219" s="296"/>
      <c r="O219" s="296"/>
      <c r="P219" s="296"/>
      <c r="Q219" s="296"/>
      <c r="R219" s="296"/>
      <c r="S219" s="296"/>
      <c r="T219" s="297"/>
      <c r="AT219" s="293" t="s">
        <v>147</v>
      </c>
      <c r="AU219" s="293" t="s">
        <v>81</v>
      </c>
      <c r="AV219" s="292" t="s">
        <v>79</v>
      </c>
      <c r="AW219" s="292" t="s">
        <v>34</v>
      </c>
      <c r="AX219" s="292" t="s">
        <v>71</v>
      </c>
      <c r="AY219" s="293" t="s">
        <v>138</v>
      </c>
    </row>
    <row r="220" spans="2:51" s="284" customFormat="1" ht="13.5">
      <c r="B220" s="283"/>
      <c r="D220" s="285" t="s">
        <v>147</v>
      </c>
      <c r="E220" s="286" t="s">
        <v>5</v>
      </c>
      <c r="F220" s="287" t="s">
        <v>428</v>
      </c>
      <c r="H220" s="305">
        <v>5.4</v>
      </c>
      <c r="L220" s="283"/>
      <c r="M220" s="288"/>
      <c r="N220" s="289"/>
      <c r="O220" s="289"/>
      <c r="P220" s="289"/>
      <c r="Q220" s="289"/>
      <c r="R220" s="289"/>
      <c r="S220" s="289"/>
      <c r="T220" s="290"/>
      <c r="AT220" s="286" t="s">
        <v>147</v>
      </c>
      <c r="AU220" s="286" t="s">
        <v>81</v>
      </c>
      <c r="AV220" s="284" t="s">
        <v>81</v>
      </c>
      <c r="AW220" s="284" t="s">
        <v>34</v>
      </c>
      <c r="AX220" s="284" t="s">
        <v>71</v>
      </c>
      <c r="AY220" s="286" t="s">
        <v>138</v>
      </c>
    </row>
    <row r="221" spans="2:51" s="292" customFormat="1" ht="13.5">
      <c r="B221" s="291"/>
      <c r="D221" s="285" t="s">
        <v>147</v>
      </c>
      <c r="E221" s="293" t="s">
        <v>5</v>
      </c>
      <c r="F221" s="294" t="s">
        <v>432</v>
      </c>
      <c r="H221" s="306" t="s">
        <v>5</v>
      </c>
      <c r="L221" s="291"/>
      <c r="M221" s="295"/>
      <c r="N221" s="296"/>
      <c r="O221" s="296"/>
      <c r="P221" s="296"/>
      <c r="Q221" s="296"/>
      <c r="R221" s="296"/>
      <c r="S221" s="296"/>
      <c r="T221" s="297"/>
      <c r="AT221" s="293" t="s">
        <v>147</v>
      </c>
      <c r="AU221" s="293" t="s">
        <v>81</v>
      </c>
      <c r="AV221" s="292" t="s">
        <v>79</v>
      </c>
      <c r="AW221" s="292" t="s">
        <v>34</v>
      </c>
      <c r="AX221" s="292" t="s">
        <v>71</v>
      </c>
      <c r="AY221" s="293" t="s">
        <v>138</v>
      </c>
    </row>
    <row r="222" spans="2:51" s="284" customFormat="1" ht="13.5">
      <c r="B222" s="283"/>
      <c r="D222" s="285" t="s">
        <v>147</v>
      </c>
      <c r="E222" s="286" t="s">
        <v>5</v>
      </c>
      <c r="F222" s="287" t="s">
        <v>433</v>
      </c>
      <c r="H222" s="305">
        <v>5.783</v>
      </c>
      <c r="L222" s="283"/>
      <c r="M222" s="288"/>
      <c r="N222" s="289"/>
      <c r="O222" s="289"/>
      <c r="P222" s="289"/>
      <c r="Q222" s="289"/>
      <c r="R222" s="289"/>
      <c r="S222" s="289"/>
      <c r="T222" s="290"/>
      <c r="AT222" s="286" t="s">
        <v>147</v>
      </c>
      <c r="AU222" s="286" t="s">
        <v>81</v>
      </c>
      <c r="AV222" s="284" t="s">
        <v>81</v>
      </c>
      <c r="AW222" s="284" t="s">
        <v>34</v>
      </c>
      <c r="AX222" s="284" t="s">
        <v>71</v>
      </c>
      <c r="AY222" s="286" t="s">
        <v>138</v>
      </c>
    </row>
    <row r="223" spans="2:65" s="196" customFormat="1" ht="25.5" customHeight="1">
      <c r="B223" s="85"/>
      <c r="C223" s="86" t="s">
        <v>267</v>
      </c>
      <c r="D223" s="86" t="s">
        <v>140</v>
      </c>
      <c r="E223" s="87" t="s">
        <v>510</v>
      </c>
      <c r="F223" s="88" t="s">
        <v>511</v>
      </c>
      <c r="G223" s="89" t="s">
        <v>143</v>
      </c>
      <c r="H223" s="304">
        <v>107</v>
      </c>
      <c r="I223" s="90">
        <v>0</v>
      </c>
      <c r="J223" s="90">
        <f>ROUND(I223*H223,2)</f>
        <v>0</v>
      </c>
      <c r="K223" s="88" t="s">
        <v>5267</v>
      </c>
      <c r="L223" s="85"/>
      <c r="M223" s="278" t="s">
        <v>5</v>
      </c>
      <c r="N223" s="279" t="s">
        <v>42</v>
      </c>
      <c r="O223" s="280">
        <v>0.629</v>
      </c>
      <c r="P223" s="280">
        <f>O223*H223</f>
        <v>67.303</v>
      </c>
      <c r="Q223" s="280">
        <v>2.45329</v>
      </c>
      <c r="R223" s="280">
        <f>Q223*H223</f>
        <v>262.50203</v>
      </c>
      <c r="S223" s="280">
        <v>0</v>
      </c>
      <c r="T223" s="281">
        <f>S223*H223</f>
        <v>0</v>
      </c>
      <c r="AR223" s="185" t="s">
        <v>145</v>
      </c>
      <c r="AT223" s="185" t="s">
        <v>140</v>
      </c>
      <c r="AU223" s="185" t="s">
        <v>81</v>
      </c>
      <c r="AY223" s="185" t="s">
        <v>138</v>
      </c>
      <c r="BE223" s="282">
        <f>IF(N223="základní",J223,0)</f>
        <v>0</v>
      </c>
      <c r="BF223" s="282">
        <f>IF(N223="snížená",J223,0)</f>
        <v>0</v>
      </c>
      <c r="BG223" s="282">
        <f>IF(N223="zákl. přenesená",J223,0)</f>
        <v>0</v>
      </c>
      <c r="BH223" s="282">
        <f>IF(N223="sníž. přenesená",J223,0)</f>
        <v>0</v>
      </c>
      <c r="BI223" s="282">
        <f>IF(N223="nulová",J223,0)</f>
        <v>0</v>
      </c>
      <c r="BJ223" s="185" t="s">
        <v>79</v>
      </c>
      <c r="BK223" s="282">
        <f>ROUND(I223*H223,2)</f>
        <v>0</v>
      </c>
      <c r="BL223" s="185" t="s">
        <v>145</v>
      </c>
      <c r="BM223" s="185" t="s">
        <v>512</v>
      </c>
    </row>
    <row r="224" spans="2:51" s="292" customFormat="1" ht="13.5">
      <c r="B224" s="291"/>
      <c r="D224" s="285" t="s">
        <v>147</v>
      </c>
      <c r="E224" s="293" t="s">
        <v>5</v>
      </c>
      <c r="F224" s="294" t="s">
        <v>513</v>
      </c>
      <c r="H224" s="306" t="s">
        <v>5</v>
      </c>
      <c r="L224" s="291"/>
      <c r="M224" s="295"/>
      <c r="N224" s="296"/>
      <c r="O224" s="296"/>
      <c r="P224" s="296"/>
      <c r="Q224" s="296"/>
      <c r="R224" s="296"/>
      <c r="S224" s="296"/>
      <c r="T224" s="297"/>
      <c r="AT224" s="293" t="s">
        <v>147</v>
      </c>
      <c r="AU224" s="293" t="s">
        <v>81</v>
      </c>
      <c r="AV224" s="292" t="s">
        <v>79</v>
      </c>
      <c r="AW224" s="292" t="s">
        <v>34</v>
      </c>
      <c r="AX224" s="292" t="s">
        <v>71</v>
      </c>
      <c r="AY224" s="293" t="s">
        <v>138</v>
      </c>
    </row>
    <row r="225" spans="2:51" s="284" customFormat="1" ht="13.5">
      <c r="B225" s="283"/>
      <c r="D225" s="285" t="s">
        <v>147</v>
      </c>
      <c r="E225" s="286" t="s">
        <v>5</v>
      </c>
      <c r="F225" s="287" t="s">
        <v>514</v>
      </c>
      <c r="H225" s="305">
        <v>107</v>
      </c>
      <c r="L225" s="283"/>
      <c r="M225" s="288"/>
      <c r="N225" s="289"/>
      <c r="O225" s="289"/>
      <c r="P225" s="289"/>
      <c r="Q225" s="289"/>
      <c r="R225" s="289"/>
      <c r="S225" s="289"/>
      <c r="T225" s="290"/>
      <c r="AT225" s="286" t="s">
        <v>147</v>
      </c>
      <c r="AU225" s="286" t="s">
        <v>81</v>
      </c>
      <c r="AV225" s="284" t="s">
        <v>81</v>
      </c>
      <c r="AW225" s="284" t="s">
        <v>34</v>
      </c>
      <c r="AX225" s="284" t="s">
        <v>71</v>
      </c>
      <c r="AY225" s="286" t="s">
        <v>138</v>
      </c>
    </row>
    <row r="226" spans="2:65" s="196" customFormat="1" ht="16.5" customHeight="1">
      <c r="B226" s="85"/>
      <c r="C226" s="86" t="s">
        <v>272</v>
      </c>
      <c r="D226" s="86" t="s">
        <v>140</v>
      </c>
      <c r="E226" s="87" t="s">
        <v>268</v>
      </c>
      <c r="F226" s="88" t="s">
        <v>269</v>
      </c>
      <c r="G226" s="89" t="s">
        <v>225</v>
      </c>
      <c r="H226" s="304">
        <v>328.143</v>
      </c>
      <c r="I226" s="90">
        <v>0</v>
      </c>
      <c r="J226" s="90">
        <f>ROUND(I226*H226,2)</f>
        <v>0</v>
      </c>
      <c r="K226" s="88" t="s">
        <v>5267</v>
      </c>
      <c r="L226" s="85"/>
      <c r="M226" s="278" t="s">
        <v>5</v>
      </c>
      <c r="N226" s="279" t="s">
        <v>42</v>
      </c>
      <c r="O226" s="280">
        <v>0.247</v>
      </c>
      <c r="P226" s="280">
        <f>O226*H226</f>
        <v>81.05132099999999</v>
      </c>
      <c r="Q226" s="280">
        <v>0.00269</v>
      </c>
      <c r="R226" s="280">
        <f>Q226*H226</f>
        <v>0.88270467</v>
      </c>
      <c r="S226" s="280">
        <v>0</v>
      </c>
      <c r="T226" s="281">
        <f>S226*H226</f>
        <v>0</v>
      </c>
      <c r="AR226" s="185" t="s">
        <v>145</v>
      </c>
      <c r="AT226" s="185" t="s">
        <v>140</v>
      </c>
      <c r="AU226" s="185" t="s">
        <v>81</v>
      </c>
      <c r="AY226" s="185" t="s">
        <v>138</v>
      </c>
      <c r="BE226" s="282">
        <f>IF(N226="základní",J226,0)</f>
        <v>0</v>
      </c>
      <c r="BF226" s="282">
        <f>IF(N226="snížená",J226,0)</f>
        <v>0</v>
      </c>
      <c r="BG226" s="282">
        <f>IF(N226="zákl. přenesená",J226,0)</f>
        <v>0</v>
      </c>
      <c r="BH226" s="282">
        <f>IF(N226="sníž. přenesená",J226,0)</f>
        <v>0</v>
      </c>
      <c r="BI226" s="282">
        <f>IF(N226="nulová",J226,0)</f>
        <v>0</v>
      </c>
      <c r="BJ226" s="185" t="s">
        <v>79</v>
      </c>
      <c r="BK226" s="282">
        <f>ROUND(I226*H226,2)</f>
        <v>0</v>
      </c>
      <c r="BL226" s="185" t="s">
        <v>145</v>
      </c>
      <c r="BM226" s="185" t="s">
        <v>515</v>
      </c>
    </row>
    <row r="227" spans="2:51" s="292" customFormat="1" ht="13.5">
      <c r="B227" s="291"/>
      <c r="D227" s="285" t="s">
        <v>147</v>
      </c>
      <c r="E227" s="293" t="s">
        <v>5</v>
      </c>
      <c r="F227" s="294" t="s">
        <v>516</v>
      </c>
      <c r="H227" s="306" t="s">
        <v>5</v>
      </c>
      <c r="L227" s="291"/>
      <c r="M227" s="295"/>
      <c r="N227" s="296"/>
      <c r="O227" s="296"/>
      <c r="P227" s="296"/>
      <c r="Q227" s="296"/>
      <c r="R227" s="296"/>
      <c r="S227" s="296"/>
      <c r="T227" s="297"/>
      <c r="AT227" s="293" t="s">
        <v>147</v>
      </c>
      <c r="AU227" s="293" t="s">
        <v>81</v>
      </c>
      <c r="AV227" s="292" t="s">
        <v>79</v>
      </c>
      <c r="AW227" s="292" t="s">
        <v>34</v>
      </c>
      <c r="AX227" s="292" t="s">
        <v>71</v>
      </c>
      <c r="AY227" s="293" t="s">
        <v>138</v>
      </c>
    </row>
    <row r="228" spans="2:51" s="284" customFormat="1" ht="13.5">
      <c r="B228" s="283"/>
      <c r="D228" s="285" t="s">
        <v>147</v>
      </c>
      <c r="E228" s="286" t="s">
        <v>5</v>
      </c>
      <c r="F228" s="287" t="s">
        <v>517</v>
      </c>
      <c r="H228" s="305">
        <v>258.776</v>
      </c>
      <c r="L228" s="283"/>
      <c r="M228" s="288"/>
      <c r="N228" s="289"/>
      <c r="O228" s="289"/>
      <c r="P228" s="289"/>
      <c r="Q228" s="289"/>
      <c r="R228" s="289"/>
      <c r="S228" s="289"/>
      <c r="T228" s="290"/>
      <c r="AT228" s="286" t="s">
        <v>147</v>
      </c>
      <c r="AU228" s="286" t="s">
        <v>81</v>
      </c>
      <c r="AV228" s="284" t="s">
        <v>81</v>
      </c>
      <c r="AW228" s="284" t="s">
        <v>34</v>
      </c>
      <c r="AX228" s="284" t="s">
        <v>71</v>
      </c>
      <c r="AY228" s="286" t="s">
        <v>138</v>
      </c>
    </row>
    <row r="229" spans="2:51" s="284" customFormat="1" ht="13.5">
      <c r="B229" s="283"/>
      <c r="D229" s="285" t="s">
        <v>147</v>
      </c>
      <c r="E229" s="286" t="s">
        <v>5</v>
      </c>
      <c r="F229" s="287" t="s">
        <v>518</v>
      </c>
      <c r="H229" s="305">
        <v>12.832</v>
      </c>
      <c r="L229" s="283"/>
      <c r="M229" s="288"/>
      <c r="N229" s="289"/>
      <c r="O229" s="289"/>
      <c r="P229" s="289"/>
      <c r="Q229" s="289"/>
      <c r="R229" s="289"/>
      <c r="S229" s="289"/>
      <c r="T229" s="290"/>
      <c r="AT229" s="286" t="s">
        <v>147</v>
      </c>
      <c r="AU229" s="286" t="s">
        <v>81</v>
      </c>
      <c r="AV229" s="284" t="s">
        <v>81</v>
      </c>
      <c r="AW229" s="284" t="s">
        <v>34</v>
      </c>
      <c r="AX229" s="284" t="s">
        <v>71</v>
      </c>
      <c r="AY229" s="286" t="s">
        <v>138</v>
      </c>
    </row>
    <row r="230" spans="2:51" s="292" customFormat="1" ht="13.5">
      <c r="B230" s="291"/>
      <c r="D230" s="285" t="s">
        <v>147</v>
      </c>
      <c r="E230" s="293" t="s">
        <v>5</v>
      </c>
      <c r="F230" s="294" t="s">
        <v>519</v>
      </c>
      <c r="H230" s="306" t="s">
        <v>5</v>
      </c>
      <c r="L230" s="291"/>
      <c r="M230" s="295"/>
      <c r="N230" s="296"/>
      <c r="O230" s="296"/>
      <c r="P230" s="296"/>
      <c r="Q230" s="296"/>
      <c r="R230" s="296"/>
      <c r="S230" s="296"/>
      <c r="T230" s="297"/>
      <c r="AT230" s="293" t="s">
        <v>147</v>
      </c>
      <c r="AU230" s="293" t="s">
        <v>81</v>
      </c>
      <c r="AV230" s="292" t="s">
        <v>79</v>
      </c>
      <c r="AW230" s="292" t="s">
        <v>34</v>
      </c>
      <c r="AX230" s="292" t="s">
        <v>71</v>
      </c>
      <c r="AY230" s="293" t="s">
        <v>138</v>
      </c>
    </row>
    <row r="231" spans="2:51" s="284" customFormat="1" ht="13.5">
      <c r="B231" s="283"/>
      <c r="D231" s="285" t="s">
        <v>147</v>
      </c>
      <c r="E231" s="286" t="s">
        <v>5</v>
      </c>
      <c r="F231" s="287" t="s">
        <v>520</v>
      </c>
      <c r="H231" s="305">
        <v>22.116</v>
      </c>
      <c r="L231" s="283"/>
      <c r="M231" s="288"/>
      <c r="N231" s="289"/>
      <c r="O231" s="289"/>
      <c r="P231" s="289"/>
      <c r="Q231" s="289"/>
      <c r="R231" s="289"/>
      <c r="S231" s="289"/>
      <c r="T231" s="290"/>
      <c r="AT231" s="286" t="s">
        <v>147</v>
      </c>
      <c r="AU231" s="286" t="s">
        <v>81</v>
      </c>
      <c r="AV231" s="284" t="s">
        <v>81</v>
      </c>
      <c r="AW231" s="284" t="s">
        <v>34</v>
      </c>
      <c r="AX231" s="284" t="s">
        <v>71</v>
      </c>
      <c r="AY231" s="286" t="s">
        <v>138</v>
      </c>
    </row>
    <row r="232" spans="2:51" s="292" customFormat="1" ht="13.5">
      <c r="B232" s="291"/>
      <c r="D232" s="285" t="s">
        <v>147</v>
      </c>
      <c r="E232" s="293" t="s">
        <v>5</v>
      </c>
      <c r="F232" s="294" t="s">
        <v>521</v>
      </c>
      <c r="H232" s="306" t="s">
        <v>5</v>
      </c>
      <c r="L232" s="291"/>
      <c r="M232" s="295"/>
      <c r="N232" s="296"/>
      <c r="O232" s="296"/>
      <c r="P232" s="296"/>
      <c r="Q232" s="296"/>
      <c r="R232" s="296"/>
      <c r="S232" s="296"/>
      <c r="T232" s="297"/>
      <c r="AT232" s="293" t="s">
        <v>147</v>
      </c>
      <c r="AU232" s="293" t="s">
        <v>81</v>
      </c>
      <c r="AV232" s="292" t="s">
        <v>79</v>
      </c>
      <c r="AW232" s="292" t="s">
        <v>34</v>
      </c>
      <c r="AX232" s="292" t="s">
        <v>71</v>
      </c>
      <c r="AY232" s="293" t="s">
        <v>138</v>
      </c>
    </row>
    <row r="233" spans="2:51" s="284" customFormat="1" ht="13.5">
      <c r="B233" s="283"/>
      <c r="D233" s="285" t="s">
        <v>147</v>
      </c>
      <c r="E233" s="286" t="s">
        <v>5</v>
      </c>
      <c r="F233" s="287" t="s">
        <v>522</v>
      </c>
      <c r="H233" s="305">
        <v>16.551</v>
      </c>
      <c r="L233" s="283"/>
      <c r="M233" s="288"/>
      <c r="N233" s="289"/>
      <c r="O233" s="289"/>
      <c r="P233" s="289"/>
      <c r="Q233" s="289"/>
      <c r="R233" s="289"/>
      <c r="S233" s="289"/>
      <c r="T233" s="290"/>
      <c r="AT233" s="286" t="s">
        <v>147</v>
      </c>
      <c r="AU233" s="286" t="s">
        <v>81</v>
      </c>
      <c r="AV233" s="284" t="s">
        <v>81</v>
      </c>
      <c r="AW233" s="284" t="s">
        <v>34</v>
      </c>
      <c r="AX233" s="284" t="s">
        <v>71</v>
      </c>
      <c r="AY233" s="286" t="s">
        <v>138</v>
      </c>
    </row>
    <row r="234" spans="2:51" s="292" customFormat="1" ht="13.5">
      <c r="B234" s="291"/>
      <c r="D234" s="285" t="s">
        <v>147</v>
      </c>
      <c r="E234" s="293" t="s">
        <v>5</v>
      </c>
      <c r="F234" s="294" t="s">
        <v>523</v>
      </c>
      <c r="H234" s="306" t="s">
        <v>5</v>
      </c>
      <c r="L234" s="291"/>
      <c r="M234" s="295"/>
      <c r="N234" s="296"/>
      <c r="O234" s="296"/>
      <c r="P234" s="296"/>
      <c r="Q234" s="296"/>
      <c r="R234" s="296"/>
      <c r="S234" s="296"/>
      <c r="T234" s="297"/>
      <c r="AT234" s="293" t="s">
        <v>147</v>
      </c>
      <c r="AU234" s="293" t="s">
        <v>81</v>
      </c>
      <c r="AV234" s="292" t="s">
        <v>79</v>
      </c>
      <c r="AW234" s="292" t="s">
        <v>34</v>
      </c>
      <c r="AX234" s="292" t="s">
        <v>71</v>
      </c>
      <c r="AY234" s="293" t="s">
        <v>138</v>
      </c>
    </row>
    <row r="235" spans="2:51" s="284" customFormat="1" ht="13.5">
      <c r="B235" s="283"/>
      <c r="D235" s="285" t="s">
        <v>147</v>
      </c>
      <c r="E235" s="286" t="s">
        <v>5</v>
      </c>
      <c r="F235" s="287" t="s">
        <v>524</v>
      </c>
      <c r="H235" s="305">
        <v>17.868</v>
      </c>
      <c r="L235" s="283"/>
      <c r="M235" s="288"/>
      <c r="N235" s="289"/>
      <c r="O235" s="289"/>
      <c r="P235" s="289"/>
      <c r="Q235" s="289"/>
      <c r="R235" s="289"/>
      <c r="S235" s="289"/>
      <c r="T235" s="290"/>
      <c r="AT235" s="286" t="s">
        <v>147</v>
      </c>
      <c r="AU235" s="286" t="s">
        <v>81</v>
      </c>
      <c r="AV235" s="284" t="s">
        <v>81</v>
      </c>
      <c r="AW235" s="284" t="s">
        <v>34</v>
      </c>
      <c r="AX235" s="284" t="s">
        <v>71</v>
      </c>
      <c r="AY235" s="286" t="s">
        <v>138</v>
      </c>
    </row>
    <row r="236" spans="2:65" s="196" customFormat="1" ht="16.5" customHeight="1">
      <c r="B236" s="85"/>
      <c r="C236" s="86" t="s">
        <v>276</v>
      </c>
      <c r="D236" s="86" t="s">
        <v>140</v>
      </c>
      <c r="E236" s="87" t="s">
        <v>273</v>
      </c>
      <c r="F236" s="88" t="s">
        <v>274</v>
      </c>
      <c r="G236" s="89" t="s">
        <v>225</v>
      </c>
      <c r="H236" s="304">
        <v>328.143</v>
      </c>
      <c r="I236" s="90">
        <v>0</v>
      </c>
      <c r="J236" s="90">
        <f>ROUND(I236*H236,2)</f>
        <v>0</v>
      </c>
      <c r="K236" s="88" t="s">
        <v>5267</v>
      </c>
      <c r="L236" s="85"/>
      <c r="M236" s="278" t="s">
        <v>5</v>
      </c>
      <c r="N236" s="279" t="s">
        <v>42</v>
      </c>
      <c r="O236" s="280">
        <v>0.083</v>
      </c>
      <c r="P236" s="280">
        <f>O236*H236</f>
        <v>27.235868999999997</v>
      </c>
      <c r="Q236" s="280">
        <v>0</v>
      </c>
      <c r="R236" s="280">
        <f>Q236*H236</f>
        <v>0</v>
      </c>
      <c r="S236" s="280">
        <v>0</v>
      </c>
      <c r="T236" s="281">
        <f>S236*H236</f>
        <v>0</v>
      </c>
      <c r="AR236" s="185" t="s">
        <v>145</v>
      </c>
      <c r="AT236" s="185" t="s">
        <v>140</v>
      </c>
      <c r="AU236" s="185" t="s">
        <v>81</v>
      </c>
      <c r="AY236" s="185" t="s">
        <v>138</v>
      </c>
      <c r="BE236" s="282">
        <f>IF(N236="základní",J236,0)</f>
        <v>0</v>
      </c>
      <c r="BF236" s="282">
        <f>IF(N236="snížená",J236,0)</f>
        <v>0</v>
      </c>
      <c r="BG236" s="282">
        <f>IF(N236="zákl. přenesená",J236,0)</f>
        <v>0</v>
      </c>
      <c r="BH236" s="282">
        <f>IF(N236="sníž. přenesená",J236,0)</f>
        <v>0</v>
      </c>
      <c r="BI236" s="282">
        <f>IF(N236="nulová",J236,0)</f>
        <v>0</v>
      </c>
      <c r="BJ236" s="185" t="s">
        <v>79</v>
      </c>
      <c r="BK236" s="282">
        <f>ROUND(I236*H236,2)</f>
        <v>0</v>
      </c>
      <c r="BL236" s="185" t="s">
        <v>145</v>
      </c>
      <c r="BM236" s="185" t="s">
        <v>525</v>
      </c>
    </row>
    <row r="237" spans="2:65" s="196" customFormat="1" ht="16.5" customHeight="1">
      <c r="B237" s="85"/>
      <c r="C237" s="86" t="s">
        <v>281</v>
      </c>
      <c r="D237" s="86" t="s">
        <v>140</v>
      </c>
      <c r="E237" s="87" t="s">
        <v>277</v>
      </c>
      <c r="F237" s="88" t="s">
        <v>278</v>
      </c>
      <c r="G237" s="89" t="s">
        <v>181</v>
      </c>
      <c r="H237" s="304">
        <v>10.17</v>
      </c>
      <c r="I237" s="90">
        <v>0</v>
      </c>
      <c r="J237" s="90">
        <f>ROUND(I237*H237,2)</f>
        <v>0</v>
      </c>
      <c r="K237" s="88" t="s">
        <v>5267</v>
      </c>
      <c r="L237" s="85"/>
      <c r="M237" s="278" t="s">
        <v>5</v>
      </c>
      <c r="N237" s="279" t="s">
        <v>42</v>
      </c>
      <c r="O237" s="280">
        <v>32.821</v>
      </c>
      <c r="P237" s="280">
        <f>O237*H237</f>
        <v>333.78956999999997</v>
      </c>
      <c r="Q237" s="280">
        <v>1.06017</v>
      </c>
      <c r="R237" s="280">
        <f>Q237*H237</f>
        <v>10.7819289</v>
      </c>
      <c r="S237" s="280">
        <v>0</v>
      </c>
      <c r="T237" s="281">
        <f>S237*H237</f>
        <v>0</v>
      </c>
      <c r="AR237" s="185" t="s">
        <v>145</v>
      </c>
      <c r="AT237" s="185" t="s">
        <v>140</v>
      </c>
      <c r="AU237" s="185" t="s">
        <v>81</v>
      </c>
      <c r="AY237" s="185" t="s">
        <v>138</v>
      </c>
      <c r="BE237" s="282">
        <f>IF(N237="základní",J237,0)</f>
        <v>0</v>
      </c>
      <c r="BF237" s="282">
        <f>IF(N237="snížená",J237,0)</f>
        <v>0</v>
      </c>
      <c r="BG237" s="282">
        <f>IF(N237="zákl. přenesená",J237,0)</f>
        <v>0</v>
      </c>
      <c r="BH237" s="282">
        <f>IF(N237="sníž. přenesená",J237,0)</f>
        <v>0</v>
      </c>
      <c r="BI237" s="282">
        <f>IF(N237="nulová",J237,0)</f>
        <v>0</v>
      </c>
      <c r="BJ237" s="185" t="s">
        <v>79</v>
      </c>
      <c r="BK237" s="282">
        <f>ROUND(I237*H237,2)</f>
        <v>0</v>
      </c>
      <c r="BL237" s="185" t="s">
        <v>145</v>
      </c>
      <c r="BM237" s="185" t="s">
        <v>526</v>
      </c>
    </row>
    <row r="238" spans="2:65" s="196" customFormat="1" ht="25.5" customHeight="1">
      <c r="B238" s="85"/>
      <c r="C238" s="86" t="s">
        <v>286</v>
      </c>
      <c r="D238" s="86" t="s">
        <v>140</v>
      </c>
      <c r="E238" s="87" t="s">
        <v>527</v>
      </c>
      <c r="F238" s="88" t="s">
        <v>528</v>
      </c>
      <c r="G238" s="89" t="s">
        <v>143</v>
      </c>
      <c r="H238" s="304">
        <v>28.5</v>
      </c>
      <c r="I238" s="90">
        <v>0</v>
      </c>
      <c r="J238" s="90">
        <f>ROUND(I238*H238,2)</f>
        <v>0</v>
      </c>
      <c r="K238" s="88" t="s">
        <v>5</v>
      </c>
      <c r="L238" s="85"/>
      <c r="M238" s="278" t="s">
        <v>5</v>
      </c>
      <c r="N238" s="279" t="s">
        <v>42</v>
      </c>
      <c r="O238" s="280">
        <v>7.822</v>
      </c>
      <c r="P238" s="280">
        <f>O238*H238</f>
        <v>222.927</v>
      </c>
      <c r="Q238" s="280">
        <v>2.45329</v>
      </c>
      <c r="R238" s="280">
        <f>Q238*H238</f>
        <v>69.918765</v>
      </c>
      <c r="S238" s="280">
        <v>0</v>
      </c>
      <c r="T238" s="281">
        <f>S238*H238</f>
        <v>0</v>
      </c>
      <c r="AR238" s="185" t="s">
        <v>145</v>
      </c>
      <c r="AT238" s="185" t="s">
        <v>140</v>
      </c>
      <c r="AU238" s="185" t="s">
        <v>81</v>
      </c>
      <c r="AY238" s="185" t="s">
        <v>138</v>
      </c>
      <c r="BE238" s="282">
        <f>IF(N238="základní",J238,0)</f>
        <v>0</v>
      </c>
      <c r="BF238" s="282">
        <f>IF(N238="snížená",J238,0)</f>
        <v>0</v>
      </c>
      <c r="BG238" s="282">
        <f>IF(N238="zákl. přenesená",J238,0)</f>
        <v>0</v>
      </c>
      <c r="BH238" s="282">
        <f>IF(N238="sníž. přenesená",J238,0)</f>
        <v>0</v>
      </c>
      <c r="BI238" s="282">
        <f>IF(N238="nulová",J238,0)</f>
        <v>0</v>
      </c>
      <c r="BJ238" s="185" t="s">
        <v>79</v>
      </c>
      <c r="BK238" s="282">
        <f>ROUND(I238*H238,2)</f>
        <v>0</v>
      </c>
      <c r="BL238" s="185" t="s">
        <v>145</v>
      </c>
      <c r="BM238" s="185" t="s">
        <v>529</v>
      </c>
    </row>
    <row r="239" spans="2:51" s="292" customFormat="1" ht="13.5">
      <c r="B239" s="291"/>
      <c r="D239" s="285" t="s">
        <v>147</v>
      </c>
      <c r="E239" s="293" t="s">
        <v>5</v>
      </c>
      <c r="F239" s="294" t="s">
        <v>530</v>
      </c>
      <c r="H239" s="306" t="s">
        <v>5</v>
      </c>
      <c r="L239" s="291"/>
      <c r="M239" s="295"/>
      <c r="N239" s="296"/>
      <c r="O239" s="296"/>
      <c r="P239" s="296"/>
      <c r="Q239" s="296"/>
      <c r="R239" s="296"/>
      <c r="S239" s="296"/>
      <c r="T239" s="297"/>
      <c r="AT239" s="293" t="s">
        <v>147</v>
      </c>
      <c r="AU239" s="293" t="s">
        <v>81</v>
      </c>
      <c r="AV239" s="292" t="s">
        <v>79</v>
      </c>
      <c r="AW239" s="292" t="s">
        <v>34</v>
      </c>
      <c r="AX239" s="292" t="s">
        <v>71</v>
      </c>
      <c r="AY239" s="293" t="s">
        <v>138</v>
      </c>
    </row>
    <row r="240" spans="2:51" s="284" customFormat="1" ht="13.5">
      <c r="B240" s="283"/>
      <c r="D240" s="285" t="s">
        <v>147</v>
      </c>
      <c r="E240" s="286" t="s">
        <v>5</v>
      </c>
      <c r="F240" s="287" t="s">
        <v>423</v>
      </c>
      <c r="H240" s="305">
        <v>28.5</v>
      </c>
      <c r="L240" s="283"/>
      <c r="M240" s="288"/>
      <c r="N240" s="289"/>
      <c r="O240" s="289"/>
      <c r="P240" s="289"/>
      <c r="Q240" s="289"/>
      <c r="R240" s="289"/>
      <c r="S240" s="289"/>
      <c r="T240" s="290"/>
      <c r="AT240" s="286" t="s">
        <v>147</v>
      </c>
      <c r="AU240" s="286" t="s">
        <v>81</v>
      </c>
      <c r="AV240" s="284" t="s">
        <v>81</v>
      </c>
      <c r="AW240" s="284" t="s">
        <v>34</v>
      </c>
      <c r="AX240" s="284" t="s">
        <v>71</v>
      </c>
      <c r="AY240" s="286" t="s">
        <v>138</v>
      </c>
    </row>
    <row r="241" spans="2:65" s="196" customFormat="1" ht="38.25" customHeight="1">
      <c r="B241" s="85"/>
      <c r="C241" s="86" t="s">
        <v>291</v>
      </c>
      <c r="D241" s="86" t="s">
        <v>140</v>
      </c>
      <c r="E241" s="87" t="s">
        <v>531</v>
      </c>
      <c r="F241" s="88" t="s">
        <v>532</v>
      </c>
      <c r="G241" s="89" t="s">
        <v>143</v>
      </c>
      <c r="H241" s="304">
        <v>397.628</v>
      </c>
      <c r="I241" s="90">
        <v>0</v>
      </c>
      <c r="J241" s="90">
        <f>ROUND(I241*H241,2)</f>
        <v>0</v>
      </c>
      <c r="K241" s="88" t="s">
        <v>5267</v>
      </c>
      <c r="L241" s="85"/>
      <c r="M241" s="278" t="s">
        <v>5</v>
      </c>
      <c r="N241" s="279" t="s">
        <v>42</v>
      </c>
      <c r="O241" s="280">
        <v>0.205</v>
      </c>
      <c r="P241" s="280">
        <f>O241*H241</f>
        <v>81.51374</v>
      </c>
      <c r="Q241" s="280">
        <v>0</v>
      </c>
      <c r="R241" s="280">
        <f>Q241*H241</f>
        <v>0</v>
      </c>
      <c r="S241" s="280">
        <v>0</v>
      </c>
      <c r="T241" s="281">
        <f>S241*H241</f>
        <v>0</v>
      </c>
      <c r="AR241" s="185" t="s">
        <v>145</v>
      </c>
      <c r="AT241" s="185" t="s">
        <v>140</v>
      </c>
      <c r="AU241" s="185" t="s">
        <v>81</v>
      </c>
      <c r="AY241" s="185" t="s">
        <v>138</v>
      </c>
      <c r="BE241" s="282">
        <f>IF(N241="základní",J241,0)</f>
        <v>0</v>
      </c>
      <c r="BF241" s="282">
        <f>IF(N241="snížená",J241,0)</f>
        <v>0</v>
      </c>
      <c r="BG241" s="282">
        <f>IF(N241="zákl. přenesená",J241,0)</f>
        <v>0</v>
      </c>
      <c r="BH241" s="282">
        <f>IF(N241="sníž. přenesená",J241,0)</f>
        <v>0</v>
      </c>
      <c r="BI241" s="282">
        <f>IF(N241="nulová",J241,0)</f>
        <v>0</v>
      </c>
      <c r="BJ241" s="185" t="s">
        <v>79</v>
      </c>
      <c r="BK241" s="282">
        <f>ROUND(I241*H241,2)</f>
        <v>0</v>
      </c>
      <c r="BL241" s="185" t="s">
        <v>145</v>
      </c>
      <c r="BM241" s="185" t="s">
        <v>533</v>
      </c>
    </row>
    <row r="242" spans="2:51" s="284" customFormat="1" ht="13.5">
      <c r="B242" s="283"/>
      <c r="D242" s="285" t="s">
        <v>147</v>
      </c>
      <c r="E242" s="286" t="s">
        <v>5</v>
      </c>
      <c r="F242" s="287" t="s">
        <v>534</v>
      </c>
      <c r="H242" s="305">
        <v>281.628</v>
      </c>
      <c r="L242" s="283"/>
      <c r="M242" s="288"/>
      <c r="N242" s="289"/>
      <c r="O242" s="289"/>
      <c r="P242" s="289"/>
      <c r="Q242" s="289"/>
      <c r="R242" s="289"/>
      <c r="S242" s="289"/>
      <c r="T242" s="290"/>
      <c r="AT242" s="286" t="s">
        <v>147</v>
      </c>
      <c r="AU242" s="286" t="s">
        <v>81</v>
      </c>
      <c r="AV242" s="284" t="s">
        <v>81</v>
      </c>
      <c r="AW242" s="284" t="s">
        <v>34</v>
      </c>
      <c r="AX242" s="284" t="s">
        <v>71</v>
      </c>
      <c r="AY242" s="286" t="s">
        <v>138</v>
      </c>
    </row>
    <row r="243" spans="2:51" s="284" customFormat="1" ht="13.5">
      <c r="B243" s="283"/>
      <c r="D243" s="285" t="s">
        <v>147</v>
      </c>
      <c r="E243" s="286" t="s">
        <v>5</v>
      </c>
      <c r="F243" s="287" t="s">
        <v>483</v>
      </c>
      <c r="H243" s="305">
        <v>116</v>
      </c>
      <c r="L243" s="283"/>
      <c r="M243" s="288"/>
      <c r="N243" s="289"/>
      <c r="O243" s="289"/>
      <c r="P243" s="289"/>
      <c r="Q243" s="289"/>
      <c r="R243" s="289"/>
      <c r="S243" s="289"/>
      <c r="T243" s="290"/>
      <c r="AT243" s="286" t="s">
        <v>147</v>
      </c>
      <c r="AU243" s="286" t="s">
        <v>81</v>
      </c>
      <c r="AV243" s="284" t="s">
        <v>81</v>
      </c>
      <c r="AW243" s="284" t="s">
        <v>34</v>
      </c>
      <c r="AX243" s="284" t="s">
        <v>71</v>
      </c>
      <c r="AY243" s="286" t="s">
        <v>138</v>
      </c>
    </row>
    <row r="244" spans="2:63" s="266" customFormat="1" ht="29.85" customHeight="1">
      <c r="B244" s="265"/>
      <c r="D244" s="267" t="s">
        <v>70</v>
      </c>
      <c r="E244" s="276" t="s">
        <v>153</v>
      </c>
      <c r="F244" s="276" t="s">
        <v>303</v>
      </c>
      <c r="H244" s="307"/>
      <c r="J244" s="277">
        <f>BK244</f>
        <v>0</v>
      </c>
      <c r="L244" s="265"/>
      <c r="M244" s="270"/>
      <c r="N244" s="271"/>
      <c r="O244" s="271"/>
      <c r="P244" s="272">
        <f>SUM(P245:P264)</f>
        <v>3477.294579</v>
      </c>
      <c r="Q244" s="271"/>
      <c r="R244" s="272">
        <f>SUM(R245:R264)</f>
        <v>989.13072608</v>
      </c>
      <c r="S244" s="271"/>
      <c r="T244" s="273">
        <f>SUM(T245:T264)</f>
        <v>0</v>
      </c>
      <c r="AR244" s="267" t="s">
        <v>79</v>
      </c>
      <c r="AT244" s="274" t="s">
        <v>70</v>
      </c>
      <c r="AU244" s="274" t="s">
        <v>79</v>
      </c>
      <c r="AY244" s="267" t="s">
        <v>138</v>
      </c>
      <c r="BK244" s="275">
        <f>SUM(BK245:BK264)</f>
        <v>0</v>
      </c>
    </row>
    <row r="245" spans="2:65" s="196" customFormat="1" ht="38.25" customHeight="1">
      <c r="B245" s="85"/>
      <c r="C245" s="86" t="s">
        <v>295</v>
      </c>
      <c r="D245" s="86" t="s">
        <v>140</v>
      </c>
      <c r="E245" s="87" t="s">
        <v>535</v>
      </c>
      <c r="F245" s="88" t="s">
        <v>536</v>
      </c>
      <c r="G245" s="89" t="s">
        <v>225</v>
      </c>
      <c r="H245" s="304">
        <v>70.204</v>
      </c>
      <c r="I245" s="90">
        <v>0</v>
      </c>
      <c r="J245" s="90">
        <f>ROUND(I245*H245,2)</f>
        <v>0</v>
      </c>
      <c r="K245" s="88" t="s">
        <v>5267</v>
      </c>
      <c r="L245" s="85"/>
      <c r="M245" s="278" t="s">
        <v>5</v>
      </c>
      <c r="N245" s="279" t="s">
        <v>42</v>
      </c>
      <c r="O245" s="280">
        <v>1.308</v>
      </c>
      <c r="P245" s="280">
        <f>O245*H245</f>
        <v>91.826832</v>
      </c>
      <c r="Q245" s="280">
        <v>0.34617</v>
      </c>
      <c r="R245" s="280">
        <f>Q245*H245</f>
        <v>24.302518679999995</v>
      </c>
      <c r="S245" s="280">
        <v>0</v>
      </c>
      <c r="T245" s="281">
        <f>S245*H245</f>
        <v>0</v>
      </c>
      <c r="AR245" s="185" t="s">
        <v>145</v>
      </c>
      <c r="AT245" s="185" t="s">
        <v>140</v>
      </c>
      <c r="AU245" s="185" t="s">
        <v>81</v>
      </c>
      <c r="AY245" s="185" t="s">
        <v>138</v>
      </c>
      <c r="BE245" s="282">
        <f>IF(N245="základní",J245,0)</f>
        <v>0</v>
      </c>
      <c r="BF245" s="282">
        <f>IF(N245="snížená",J245,0)</f>
        <v>0</v>
      </c>
      <c r="BG245" s="282">
        <f>IF(N245="zákl. přenesená",J245,0)</f>
        <v>0</v>
      </c>
      <c r="BH245" s="282">
        <f>IF(N245="sníž. přenesená",J245,0)</f>
        <v>0</v>
      </c>
      <c r="BI245" s="282">
        <f>IF(N245="nulová",J245,0)</f>
        <v>0</v>
      </c>
      <c r="BJ245" s="185" t="s">
        <v>79</v>
      </c>
      <c r="BK245" s="282">
        <f>ROUND(I245*H245,2)</f>
        <v>0</v>
      </c>
      <c r="BL245" s="185" t="s">
        <v>145</v>
      </c>
      <c r="BM245" s="185" t="s">
        <v>537</v>
      </c>
    </row>
    <row r="246" spans="2:51" s="292" customFormat="1" ht="13.5">
      <c r="B246" s="291"/>
      <c r="D246" s="285" t="s">
        <v>147</v>
      </c>
      <c r="E246" s="293" t="s">
        <v>5</v>
      </c>
      <c r="F246" s="294" t="s">
        <v>538</v>
      </c>
      <c r="H246" s="306" t="s">
        <v>5</v>
      </c>
      <c r="L246" s="291"/>
      <c r="M246" s="295"/>
      <c r="N246" s="296"/>
      <c r="O246" s="296"/>
      <c r="P246" s="296"/>
      <c r="Q246" s="296"/>
      <c r="R246" s="296"/>
      <c r="S246" s="296"/>
      <c r="T246" s="297"/>
      <c r="AT246" s="293" t="s">
        <v>147</v>
      </c>
      <c r="AU246" s="293" t="s">
        <v>81</v>
      </c>
      <c r="AV246" s="292" t="s">
        <v>79</v>
      </c>
      <c r="AW246" s="292" t="s">
        <v>34</v>
      </c>
      <c r="AX246" s="292" t="s">
        <v>71</v>
      </c>
      <c r="AY246" s="293" t="s">
        <v>138</v>
      </c>
    </row>
    <row r="247" spans="2:51" s="284" customFormat="1" ht="13.5">
      <c r="B247" s="283"/>
      <c r="D247" s="285" t="s">
        <v>147</v>
      </c>
      <c r="E247" s="286" t="s">
        <v>5</v>
      </c>
      <c r="F247" s="287" t="s">
        <v>539</v>
      </c>
      <c r="H247" s="305">
        <v>53.118</v>
      </c>
      <c r="L247" s="283"/>
      <c r="M247" s="288"/>
      <c r="N247" s="289"/>
      <c r="O247" s="289"/>
      <c r="P247" s="289"/>
      <c r="Q247" s="289"/>
      <c r="R247" s="289"/>
      <c r="S247" s="289"/>
      <c r="T247" s="290"/>
      <c r="AT247" s="286" t="s">
        <v>147</v>
      </c>
      <c r="AU247" s="286" t="s">
        <v>81</v>
      </c>
      <c r="AV247" s="284" t="s">
        <v>81</v>
      </c>
      <c r="AW247" s="284" t="s">
        <v>34</v>
      </c>
      <c r="AX247" s="284" t="s">
        <v>71</v>
      </c>
      <c r="AY247" s="286" t="s">
        <v>138</v>
      </c>
    </row>
    <row r="248" spans="2:51" s="284" customFormat="1" ht="13.5">
      <c r="B248" s="283"/>
      <c r="D248" s="285" t="s">
        <v>147</v>
      </c>
      <c r="E248" s="286" t="s">
        <v>5</v>
      </c>
      <c r="F248" s="287" t="s">
        <v>540</v>
      </c>
      <c r="H248" s="305">
        <v>17.086</v>
      </c>
      <c r="L248" s="283"/>
      <c r="M248" s="288"/>
      <c r="N248" s="289"/>
      <c r="O248" s="289"/>
      <c r="P248" s="289"/>
      <c r="Q248" s="289"/>
      <c r="R248" s="289"/>
      <c r="S248" s="289"/>
      <c r="T248" s="290"/>
      <c r="AT248" s="286" t="s">
        <v>147</v>
      </c>
      <c r="AU248" s="286" t="s">
        <v>81</v>
      </c>
      <c r="AV248" s="284" t="s">
        <v>81</v>
      </c>
      <c r="AW248" s="284" t="s">
        <v>34</v>
      </c>
      <c r="AX248" s="284" t="s">
        <v>71</v>
      </c>
      <c r="AY248" s="286" t="s">
        <v>138</v>
      </c>
    </row>
    <row r="249" spans="2:65" s="196" customFormat="1" ht="16.5" customHeight="1">
      <c r="B249" s="85"/>
      <c r="C249" s="86" t="s">
        <v>299</v>
      </c>
      <c r="D249" s="86" t="s">
        <v>140</v>
      </c>
      <c r="E249" s="87" t="s">
        <v>541</v>
      </c>
      <c r="F249" s="88" t="s">
        <v>542</v>
      </c>
      <c r="G249" s="89" t="s">
        <v>143</v>
      </c>
      <c r="H249" s="304">
        <v>369</v>
      </c>
      <c r="I249" s="90">
        <v>0</v>
      </c>
      <c r="J249" s="90">
        <f>ROUND(I249*H249,2)</f>
        <v>0</v>
      </c>
      <c r="K249" s="88" t="s">
        <v>5267</v>
      </c>
      <c r="L249" s="85"/>
      <c r="M249" s="278" t="s">
        <v>5</v>
      </c>
      <c r="N249" s="279" t="s">
        <v>42</v>
      </c>
      <c r="O249" s="280">
        <v>1.2</v>
      </c>
      <c r="P249" s="280">
        <f>O249*H249</f>
        <v>442.8</v>
      </c>
      <c r="Q249" s="280">
        <v>2.45329</v>
      </c>
      <c r="R249" s="280">
        <f>Q249*H249</f>
        <v>905.26401</v>
      </c>
      <c r="S249" s="280">
        <v>0</v>
      </c>
      <c r="T249" s="281">
        <f>S249*H249</f>
        <v>0</v>
      </c>
      <c r="AR249" s="185" t="s">
        <v>145</v>
      </c>
      <c r="AT249" s="185" t="s">
        <v>140</v>
      </c>
      <c r="AU249" s="185" t="s">
        <v>81</v>
      </c>
      <c r="AY249" s="185" t="s">
        <v>138</v>
      </c>
      <c r="BE249" s="282">
        <f>IF(N249="základní",J249,0)</f>
        <v>0</v>
      </c>
      <c r="BF249" s="282">
        <f>IF(N249="snížená",J249,0)</f>
        <v>0</v>
      </c>
      <c r="BG249" s="282">
        <f>IF(N249="zákl. přenesená",J249,0)</f>
        <v>0</v>
      </c>
      <c r="BH249" s="282">
        <f>IF(N249="sníž. přenesená",J249,0)</f>
        <v>0</v>
      </c>
      <c r="BI249" s="282">
        <f>IF(N249="nulová",J249,0)</f>
        <v>0</v>
      </c>
      <c r="BJ249" s="185" t="s">
        <v>79</v>
      </c>
      <c r="BK249" s="282">
        <f>ROUND(I249*H249,2)</f>
        <v>0</v>
      </c>
      <c r="BL249" s="185" t="s">
        <v>145</v>
      </c>
      <c r="BM249" s="185" t="s">
        <v>543</v>
      </c>
    </row>
    <row r="250" spans="2:65" s="196" customFormat="1" ht="25.5" customHeight="1">
      <c r="B250" s="85"/>
      <c r="C250" s="86" t="s">
        <v>304</v>
      </c>
      <c r="D250" s="86" t="s">
        <v>140</v>
      </c>
      <c r="E250" s="87" t="s">
        <v>309</v>
      </c>
      <c r="F250" s="88" t="s">
        <v>310</v>
      </c>
      <c r="G250" s="89" t="s">
        <v>225</v>
      </c>
      <c r="H250" s="304">
        <v>2143.348</v>
      </c>
      <c r="I250" s="90">
        <v>0</v>
      </c>
      <c r="J250" s="90">
        <f>ROUND(I250*H250,2)</f>
        <v>0</v>
      </c>
      <c r="K250" s="88" t="s">
        <v>5267</v>
      </c>
      <c r="L250" s="85"/>
      <c r="M250" s="278" t="s">
        <v>5</v>
      </c>
      <c r="N250" s="279" t="s">
        <v>42</v>
      </c>
      <c r="O250" s="280">
        <v>0.499</v>
      </c>
      <c r="P250" s="280">
        <f>O250*H250</f>
        <v>1069.530652</v>
      </c>
      <c r="Q250" s="280">
        <v>0.00275</v>
      </c>
      <c r="R250" s="280">
        <f>Q250*H250</f>
        <v>5.894207</v>
      </c>
      <c r="S250" s="280">
        <v>0</v>
      </c>
      <c r="T250" s="281">
        <f>S250*H250</f>
        <v>0</v>
      </c>
      <c r="AR250" s="185" t="s">
        <v>145</v>
      </c>
      <c r="AT250" s="185" t="s">
        <v>140</v>
      </c>
      <c r="AU250" s="185" t="s">
        <v>81</v>
      </c>
      <c r="AY250" s="185" t="s">
        <v>138</v>
      </c>
      <c r="BE250" s="282">
        <f>IF(N250="základní",J250,0)</f>
        <v>0</v>
      </c>
      <c r="BF250" s="282">
        <f>IF(N250="snížená",J250,0)</f>
        <v>0</v>
      </c>
      <c r="BG250" s="282">
        <f>IF(N250="zákl. přenesená",J250,0)</f>
        <v>0</v>
      </c>
      <c r="BH250" s="282">
        <f>IF(N250="sníž. přenesená",J250,0)</f>
        <v>0</v>
      </c>
      <c r="BI250" s="282">
        <f>IF(N250="nulová",J250,0)</f>
        <v>0</v>
      </c>
      <c r="BJ250" s="185" t="s">
        <v>79</v>
      </c>
      <c r="BK250" s="282">
        <f>ROUND(I250*H250,2)</f>
        <v>0</v>
      </c>
      <c r="BL250" s="185" t="s">
        <v>145</v>
      </c>
      <c r="BM250" s="185" t="s">
        <v>544</v>
      </c>
    </row>
    <row r="251" spans="2:51" s="284" customFormat="1" ht="13.5">
      <c r="B251" s="283"/>
      <c r="D251" s="285" t="s">
        <v>147</v>
      </c>
      <c r="E251" s="286" t="s">
        <v>5</v>
      </c>
      <c r="F251" s="287" t="s">
        <v>545</v>
      </c>
      <c r="H251" s="305">
        <v>309.07</v>
      </c>
      <c r="L251" s="283"/>
      <c r="M251" s="288"/>
      <c r="N251" s="289"/>
      <c r="O251" s="289"/>
      <c r="P251" s="289"/>
      <c r="Q251" s="289"/>
      <c r="R251" s="289"/>
      <c r="S251" s="289"/>
      <c r="T251" s="290"/>
      <c r="AT251" s="286" t="s">
        <v>147</v>
      </c>
      <c r="AU251" s="286" t="s">
        <v>81</v>
      </c>
      <c r="AV251" s="284" t="s">
        <v>81</v>
      </c>
      <c r="AW251" s="284" t="s">
        <v>34</v>
      </c>
      <c r="AX251" s="284" t="s">
        <v>71</v>
      </c>
      <c r="AY251" s="286" t="s">
        <v>138</v>
      </c>
    </row>
    <row r="252" spans="2:51" s="284" customFormat="1" ht="13.5">
      <c r="B252" s="283"/>
      <c r="D252" s="285" t="s">
        <v>147</v>
      </c>
      <c r="E252" s="286" t="s">
        <v>5</v>
      </c>
      <c r="F252" s="287" t="s">
        <v>546</v>
      </c>
      <c r="H252" s="305">
        <v>909.279</v>
      </c>
      <c r="L252" s="283"/>
      <c r="M252" s="288"/>
      <c r="N252" s="289"/>
      <c r="O252" s="289"/>
      <c r="P252" s="289"/>
      <c r="Q252" s="289"/>
      <c r="R252" s="289"/>
      <c r="S252" s="289"/>
      <c r="T252" s="290"/>
      <c r="AT252" s="286" t="s">
        <v>147</v>
      </c>
      <c r="AU252" s="286" t="s">
        <v>81</v>
      </c>
      <c r="AV252" s="284" t="s">
        <v>81</v>
      </c>
      <c r="AW252" s="284" t="s">
        <v>34</v>
      </c>
      <c r="AX252" s="284" t="s">
        <v>71</v>
      </c>
      <c r="AY252" s="286" t="s">
        <v>138</v>
      </c>
    </row>
    <row r="253" spans="2:51" s="284" customFormat="1" ht="13.5">
      <c r="B253" s="283"/>
      <c r="D253" s="285" t="s">
        <v>147</v>
      </c>
      <c r="E253" s="286" t="s">
        <v>5</v>
      </c>
      <c r="F253" s="287" t="s">
        <v>547</v>
      </c>
      <c r="H253" s="305">
        <v>816.072</v>
      </c>
      <c r="L253" s="283"/>
      <c r="M253" s="288"/>
      <c r="N253" s="289"/>
      <c r="O253" s="289"/>
      <c r="P253" s="289"/>
      <c r="Q253" s="289"/>
      <c r="R253" s="289"/>
      <c r="S253" s="289"/>
      <c r="T253" s="290"/>
      <c r="AT253" s="286" t="s">
        <v>147</v>
      </c>
      <c r="AU253" s="286" t="s">
        <v>81</v>
      </c>
      <c r="AV253" s="284" t="s">
        <v>81</v>
      </c>
      <c r="AW253" s="284" t="s">
        <v>34</v>
      </c>
      <c r="AX253" s="284" t="s">
        <v>71</v>
      </c>
      <c r="AY253" s="286" t="s">
        <v>138</v>
      </c>
    </row>
    <row r="254" spans="2:51" s="284" customFormat="1" ht="13.5">
      <c r="B254" s="283"/>
      <c r="D254" s="285" t="s">
        <v>147</v>
      </c>
      <c r="E254" s="286" t="s">
        <v>5</v>
      </c>
      <c r="F254" s="287" t="s">
        <v>548</v>
      </c>
      <c r="H254" s="305">
        <v>108.927</v>
      </c>
      <c r="L254" s="283"/>
      <c r="M254" s="288"/>
      <c r="N254" s="289"/>
      <c r="O254" s="289"/>
      <c r="P254" s="289"/>
      <c r="Q254" s="289"/>
      <c r="R254" s="289"/>
      <c r="S254" s="289"/>
      <c r="T254" s="290"/>
      <c r="AT254" s="286" t="s">
        <v>147</v>
      </c>
      <c r="AU254" s="286" t="s">
        <v>81</v>
      </c>
      <c r="AV254" s="284" t="s">
        <v>81</v>
      </c>
      <c r="AW254" s="284" t="s">
        <v>34</v>
      </c>
      <c r="AX254" s="284" t="s">
        <v>71</v>
      </c>
      <c r="AY254" s="286" t="s">
        <v>138</v>
      </c>
    </row>
    <row r="255" spans="2:65" s="196" customFormat="1" ht="25.5" customHeight="1">
      <c r="B255" s="85"/>
      <c r="C255" s="86" t="s">
        <v>308</v>
      </c>
      <c r="D255" s="86" t="s">
        <v>140</v>
      </c>
      <c r="E255" s="87" t="s">
        <v>314</v>
      </c>
      <c r="F255" s="88" t="s">
        <v>315</v>
      </c>
      <c r="G255" s="89" t="s">
        <v>225</v>
      </c>
      <c r="H255" s="304">
        <v>2143.348</v>
      </c>
      <c r="I255" s="90">
        <v>0</v>
      </c>
      <c r="J255" s="90">
        <f>ROUND(I255*H255,2)</f>
        <v>0</v>
      </c>
      <c r="K255" s="88" t="s">
        <v>5267</v>
      </c>
      <c r="L255" s="85"/>
      <c r="M255" s="278" t="s">
        <v>5</v>
      </c>
      <c r="N255" s="279" t="s">
        <v>42</v>
      </c>
      <c r="O255" s="280">
        <v>0.17</v>
      </c>
      <c r="P255" s="280">
        <f>O255*H255</f>
        <v>364.36916</v>
      </c>
      <c r="Q255" s="280">
        <v>0</v>
      </c>
      <c r="R255" s="280">
        <f>Q255*H255</f>
        <v>0</v>
      </c>
      <c r="S255" s="280">
        <v>0</v>
      </c>
      <c r="T255" s="281">
        <f>S255*H255</f>
        <v>0</v>
      </c>
      <c r="AR255" s="185" t="s">
        <v>145</v>
      </c>
      <c r="AT255" s="185" t="s">
        <v>140</v>
      </c>
      <c r="AU255" s="185" t="s">
        <v>81</v>
      </c>
      <c r="AY255" s="185" t="s">
        <v>138</v>
      </c>
      <c r="BE255" s="282">
        <f>IF(N255="základní",J255,0)</f>
        <v>0</v>
      </c>
      <c r="BF255" s="282">
        <f>IF(N255="snížená",J255,0)</f>
        <v>0</v>
      </c>
      <c r="BG255" s="282">
        <f>IF(N255="zákl. přenesená",J255,0)</f>
        <v>0</v>
      </c>
      <c r="BH255" s="282">
        <f>IF(N255="sníž. přenesená",J255,0)</f>
        <v>0</v>
      </c>
      <c r="BI255" s="282">
        <f>IF(N255="nulová",J255,0)</f>
        <v>0</v>
      </c>
      <c r="BJ255" s="185" t="s">
        <v>79</v>
      </c>
      <c r="BK255" s="282">
        <f>ROUND(I255*H255,2)</f>
        <v>0</v>
      </c>
      <c r="BL255" s="185" t="s">
        <v>145</v>
      </c>
      <c r="BM255" s="185" t="s">
        <v>549</v>
      </c>
    </row>
    <row r="256" spans="2:65" s="196" customFormat="1" ht="25.5" customHeight="1">
      <c r="B256" s="85"/>
      <c r="C256" s="86" t="s">
        <v>313</v>
      </c>
      <c r="D256" s="86" t="s">
        <v>140</v>
      </c>
      <c r="E256" s="87" t="s">
        <v>322</v>
      </c>
      <c r="F256" s="88" t="s">
        <v>323</v>
      </c>
      <c r="G256" s="89" t="s">
        <v>181</v>
      </c>
      <c r="H256" s="304">
        <v>38.75</v>
      </c>
      <c r="I256" s="90">
        <v>0</v>
      </c>
      <c r="J256" s="90">
        <f>ROUND(I256*H256,2)</f>
        <v>0</v>
      </c>
      <c r="K256" s="88" t="s">
        <v>5267</v>
      </c>
      <c r="L256" s="85"/>
      <c r="M256" s="278" t="s">
        <v>5</v>
      </c>
      <c r="N256" s="279" t="s">
        <v>42</v>
      </c>
      <c r="O256" s="280">
        <v>36.738</v>
      </c>
      <c r="P256" s="280">
        <f>O256*H256</f>
        <v>1423.5975</v>
      </c>
      <c r="Q256" s="280">
        <v>1.04881</v>
      </c>
      <c r="R256" s="280">
        <f>Q256*H256</f>
        <v>40.6413875</v>
      </c>
      <c r="S256" s="280">
        <v>0</v>
      </c>
      <c r="T256" s="281">
        <f>S256*H256</f>
        <v>0</v>
      </c>
      <c r="AR256" s="185" t="s">
        <v>145</v>
      </c>
      <c r="AT256" s="185" t="s">
        <v>140</v>
      </c>
      <c r="AU256" s="185" t="s">
        <v>81</v>
      </c>
      <c r="AY256" s="185" t="s">
        <v>138</v>
      </c>
      <c r="BE256" s="282">
        <f>IF(N256="základní",J256,0)</f>
        <v>0</v>
      </c>
      <c r="BF256" s="282">
        <f>IF(N256="snížená",J256,0)</f>
        <v>0</v>
      </c>
      <c r="BG256" s="282">
        <f>IF(N256="zákl. přenesená",J256,0)</f>
        <v>0</v>
      </c>
      <c r="BH256" s="282">
        <f>IF(N256="sníž. přenesená",J256,0)</f>
        <v>0</v>
      </c>
      <c r="BI256" s="282">
        <f>IF(N256="nulová",J256,0)</f>
        <v>0</v>
      </c>
      <c r="BJ256" s="185" t="s">
        <v>79</v>
      </c>
      <c r="BK256" s="282">
        <f>ROUND(I256*H256,2)</f>
        <v>0</v>
      </c>
      <c r="BL256" s="185" t="s">
        <v>145</v>
      </c>
      <c r="BM256" s="185" t="s">
        <v>550</v>
      </c>
    </row>
    <row r="257" spans="2:65" s="196" customFormat="1" ht="25.5" customHeight="1">
      <c r="B257" s="85"/>
      <c r="C257" s="86" t="s">
        <v>317</v>
      </c>
      <c r="D257" s="86" t="s">
        <v>140</v>
      </c>
      <c r="E257" s="87" t="s">
        <v>551</v>
      </c>
      <c r="F257" s="88" t="s">
        <v>552</v>
      </c>
      <c r="G257" s="89" t="s">
        <v>143</v>
      </c>
      <c r="H257" s="304">
        <v>10.395</v>
      </c>
      <c r="I257" s="90">
        <v>0</v>
      </c>
      <c r="J257" s="90">
        <f>ROUND(I257*H257,2)</f>
        <v>0</v>
      </c>
      <c r="K257" s="88" t="s">
        <v>5267</v>
      </c>
      <c r="L257" s="85"/>
      <c r="M257" s="278" t="s">
        <v>5</v>
      </c>
      <c r="N257" s="279" t="s">
        <v>42</v>
      </c>
      <c r="O257" s="280">
        <v>4.153</v>
      </c>
      <c r="P257" s="280">
        <f>O257*H257</f>
        <v>43.17043499999999</v>
      </c>
      <c r="Q257" s="280">
        <v>0.72102</v>
      </c>
      <c r="R257" s="280">
        <f>Q257*H257</f>
        <v>7.495002899999999</v>
      </c>
      <c r="S257" s="280">
        <v>0</v>
      </c>
      <c r="T257" s="281">
        <f>S257*H257</f>
        <v>0</v>
      </c>
      <c r="AR257" s="185" t="s">
        <v>145</v>
      </c>
      <c r="AT257" s="185" t="s">
        <v>140</v>
      </c>
      <c r="AU257" s="185" t="s">
        <v>81</v>
      </c>
      <c r="AY257" s="185" t="s">
        <v>138</v>
      </c>
      <c r="BE257" s="282">
        <f>IF(N257="základní",J257,0)</f>
        <v>0</v>
      </c>
      <c r="BF257" s="282">
        <f>IF(N257="snížená",J257,0)</f>
        <v>0</v>
      </c>
      <c r="BG257" s="282">
        <f>IF(N257="zákl. přenesená",J257,0)</f>
        <v>0</v>
      </c>
      <c r="BH257" s="282">
        <f>IF(N257="sníž. přenesená",J257,0)</f>
        <v>0</v>
      </c>
      <c r="BI257" s="282">
        <f>IF(N257="nulová",J257,0)</f>
        <v>0</v>
      </c>
      <c r="BJ257" s="185" t="s">
        <v>79</v>
      </c>
      <c r="BK257" s="282">
        <f>ROUND(I257*H257,2)</f>
        <v>0</v>
      </c>
      <c r="BL257" s="185" t="s">
        <v>145</v>
      </c>
      <c r="BM257" s="185" t="s">
        <v>553</v>
      </c>
    </row>
    <row r="258" spans="2:51" s="292" customFormat="1" ht="13.5">
      <c r="B258" s="291"/>
      <c r="D258" s="285" t="s">
        <v>147</v>
      </c>
      <c r="E258" s="293" t="s">
        <v>5</v>
      </c>
      <c r="F258" s="294" t="s">
        <v>554</v>
      </c>
      <c r="H258" s="306" t="s">
        <v>5</v>
      </c>
      <c r="L258" s="291"/>
      <c r="M258" s="295"/>
      <c r="N258" s="296"/>
      <c r="O258" s="296"/>
      <c r="P258" s="296"/>
      <c r="Q258" s="296"/>
      <c r="R258" s="296"/>
      <c r="S258" s="296"/>
      <c r="T258" s="297"/>
      <c r="AT258" s="293" t="s">
        <v>147</v>
      </c>
      <c r="AU258" s="293" t="s">
        <v>81</v>
      </c>
      <c r="AV258" s="292" t="s">
        <v>79</v>
      </c>
      <c r="AW258" s="292" t="s">
        <v>34</v>
      </c>
      <c r="AX258" s="292" t="s">
        <v>71</v>
      </c>
      <c r="AY258" s="293" t="s">
        <v>138</v>
      </c>
    </row>
    <row r="259" spans="2:51" s="284" customFormat="1" ht="13.5">
      <c r="B259" s="283"/>
      <c r="D259" s="285" t="s">
        <v>147</v>
      </c>
      <c r="E259" s="286" t="s">
        <v>5</v>
      </c>
      <c r="F259" s="287" t="s">
        <v>555</v>
      </c>
      <c r="H259" s="305">
        <v>7.425</v>
      </c>
      <c r="L259" s="283"/>
      <c r="M259" s="288"/>
      <c r="N259" s="289"/>
      <c r="O259" s="289"/>
      <c r="P259" s="289"/>
      <c r="Q259" s="289"/>
      <c r="R259" s="289"/>
      <c r="S259" s="289"/>
      <c r="T259" s="290"/>
      <c r="AT259" s="286" t="s">
        <v>147</v>
      </c>
      <c r="AU259" s="286" t="s">
        <v>81</v>
      </c>
      <c r="AV259" s="284" t="s">
        <v>81</v>
      </c>
      <c r="AW259" s="284" t="s">
        <v>34</v>
      </c>
      <c r="AX259" s="284" t="s">
        <v>71</v>
      </c>
      <c r="AY259" s="286" t="s">
        <v>138</v>
      </c>
    </row>
    <row r="260" spans="2:51" s="284" customFormat="1" ht="13.5">
      <c r="B260" s="283"/>
      <c r="D260" s="285" t="s">
        <v>147</v>
      </c>
      <c r="E260" s="286" t="s">
        <v>5</v>
      </c>
      <c r="F260" s="287" t="s">
        <v>556</v>
      </c>
      <c r="H260" s="305">
        <v>2.97</v>
      </c>
      <c r="L260" s="283"/>
      <c r="M260" s="288"/>
      <c r="N260" s="289"/>
      <c r="O260" s="289"/>
      <c r="P260" s="289"/>
      <c r="Q260" s="289"/>
      <c r="R260" s="289"/>
      <c r="S260" s="289"/>
      <c r="T260" s="290"/>
      <c r="AT260" s="286" t="s">
        <v>147</v>
      </c>
      <c r="AU260" s="286" t="s">
        <v>81</v>
      </c>
      <c r="AV260" s="284" t="s">
        <v>81</v>
      </c>
      <c r="AW260" s="284" t="s">
        <v>34</v>
      </c>
      <c r="AX260" s="284" t="s">
        <v>71</v>
      </c>
      <c r="AY260" s="286" t="s">
        <v>138</v>
      </c>
    </row>
    <row r="261" spans="2:65" s="196" customFormat="1" ht="25.5" customHeight="1">
      <c r="B261" s="85"/>
      <c r="C261" s="86" t="s">
        <v>321</v>
      </c>
      <c r="D261" s="86" t="s">
        <v>140</v>
      </c>
      <c r="E261" s="87" t="s">
        <v>557</v>
      </c>
      <c r="F261" s="88" t="s">
        <v>558</v>
      </c>
      <c r="G261" s="89" t="s">
        <v>225</v>
      </c>
      <c r="H261" s="304">
        <v>80</v>
      </c>
      <c r="I261" s="90">
        <v>0</v>
      </c>
      <c r="J261" s="90">
        <f>ROUND(I261*H261,2)</f>
        <v>0</v>
      </c>
      <c r="K261" s="88" t="s">
        <v>5267</v>
      </c>
      <c r="L261" s="85"/>
      <c r="M261" s="278" t="s">
        <v>5</v>
      </c>
      <c r="N261" s="279" t="s">
        <v>42</v>
      </c>
      <c r="O261" s="280">
        <v>0.525</v>
      </c>
      <c r="P261" s="280">
        <f>O261*H261</f>
        <v>42</v>
      </c>
      <c r="Q261" s="280">
        <v>0.06917</v>
      </c>
      <c r="R261" s="280">
        <f>Q261*H261</f>
        <v>5.5336</v>
      </c>
      <c r="S261" s="280">
        <v>0</v>
      </c>
      <c r="T261" s="281">
        <f>S261*H261</f>
        <v>0</v>
      </c>
      <c r="AR261" s="185" t="s">
        <v>145</v>
      </c>
      <c r="AT261" s="185" t="s">
        <v>140</v>
      </c>
      <c r="AU261" s="185" t="s">
        <v>81</v>
      </c>
      <c r="AY261" s="185" t="s">
        <v>138</v>
      </c>
      <c r="BE261" s="282">
        <f>IF(N261="základní",J261,0)</f>
        <v>0</v>
      </c>
      <c r="BF261" s="282">
        <f>IF(N261="snížená",J261,0)</f>
        <v>0</v>
      </c>
      <c r="BG261" s="282">
        <f>IF(N261="zákl. přenesená",J261,0)</f>
        <v>0</v>
      </c>
      <c r="BH261" s="282">
        <f>IF(N261="sníž. přenesená",J261,0)</f>
        <v>0</v>
      </c>
      <c r="BI261" s="282">
        <f>IF(N261="nulová",J261,0)</f>
        <v>0</v>
      </c>
      <c r="BJ261" s="185" t="s">
        <v>79</v>
      </c>
      <c r="BK261" s="282">
        <f>ROUND(I261*H261,2)</f>
        <v>0</v>
      </c>
      <c r="BL261" s="185" t="s">
        <v>145</v>
      </c>
      <c r="BM261" s="185" t="s">
        <v>559</v>
      </c>
    </row>
    <row r="262" spans="2:51" s="292" customFormat="1" ht="13.5">
      <c r="B262" s="291"/>
      <c r="D262" s="285" t="s">
        <v>147</v>
      </c>
      <c r="E262" s="293" t="s">
        <v>5</v>
      </c>
      <c r="F262" s="294" t="s">
        <v>560</v>
      </c>
      <c r="H262" s="306" t="s">
        <v>5</v>
      </c>
      <c r="L262" s="291"/>
      <c r="M262" s="295"/>
      <c r="N262" s="296"/>
      <c r="O262" s="296"/>
      <c r="P262" s="296"/>
      <c r="Q262" s="296"/>
      <c r="R262" s="296"/>
      <c r="S262" s="296"/>
      <c r="T262" s="297"/>
      <c r="AT262" s="293" t="s">
        <v>147</v>
      </c>
      <c r="AU262" s="293" t="s">
        <v>81</v>
      </c>
      <c r="AV262" s="292" t="s">
        <v>79</v>
      </c>
      <c r="AW262" s="292" t="s">
        <v>34</v>
      </c>
      <c r="AX262" s="292" t="s">
        <v>71</v>
      </c>
      <c r="AY262" s="293" t="s">
        <v>138</v>
      </c>
    </row>
    <row r="263" spans="2:51" s="292" customFormat="1" ht="13.5">
      <c r="B263" s="291"/>
      <c r="D263" s="285" t="s">
        <v>147</v>
      </c>
      <c r="E263" s="293" t="s">
        <v>5</v>
      </c>
      <c r="F263" s="294" t="s">
        <v>561</v>
      </c>
      <c r="H263" s="306" t="s">
        <v>5</v>
      </c>
      <c r="L263" s="291"/>
      <c r="M263" s="295"/>
      <c r="N263" s="296"/>
      <c r="O263" s="296"/>
      <c r="P263" s="296"/>
      <c r="Q263" s="296"/>
      <c r="R263" s="296"/>
      <c r="S263" s="296"/>
      <c r="T263" s="297"/>
      <c r="AT263" s="293" t="s">
        <v>147</v>
      </c>
      <c r="AU263" s="293" t="s">
        <v>81</v>
      </c>
      <c r="AV263" s="292" t="s">
        <v>79</v>
      </c>
      <c r="AW263" s="292" t="s">
        <v>34</v>
      </c>
      <c r="AX263" s="292" t="s">
        <v>71</v>
      </c>
      <c r="AY263" s="293" t="s">
        <v>138</v>
      </c>
    </row>
    <row r="264" spans="2:51" s="284" customFormat="1" ht="13.5">
      <c r="B264" s="283"/>
      <c r="D264" s="285" t="s">
        <v>147</v>
      </c>
      <c r="E264" s="286" t="s">
        <v>5</v>
      </c>
      <c r="F264" s="287" t="s">
        <v>562</v>
      </c>
      <c r="H264" s="305">
        <v>80</v>
      </c>
      <c r="L264" s="283"/>
      <c r="M264" s="288"/>
      <c r="N264" s="289"/>
      <c r="O264" s="289"/>
      <c r="P264" s="289"/>
      <c r="Q264" s="289"/>
      <c r="R264" s="289"/>
      <c r="S264" s="289"/>
      <c r="T264" s="290"/>
      <c r="AT264" s="286" t="s">
        <v>147</v>
      </c>
      <c r="AU264" s="286" t="s">
        <v>81</v>
      </c>
      <c r="AV264" s="284" t="s">
        <v>81</v>
      </c>
      <c r="AW264" s="284" t="s">
        <v>34</v>
      </c>
      <c r="AX264" s="284" t="s">
        <v>71</v>
      </c>
      <c r="AY264" s="286" t="s">
        <v>138</v>
      </c>
    </row>
    <row r="265" spans="2:63" s="266" customFormat="1" ht="29.85" customHeight="1">
      <c r="B265" s="265"/>
      <c r="D265" s="267" t="s">
        <v>70</v>
      </c>
      <c r="E265" s="276" t="s">
        <v>145</v>
      </c>
      <c r="F265" s="276" t="s">
        <v>563</v>
      </c>
      <c r="H265" s="307"/>
      <c r="J265" s="277">
        <f>BK265</f>
        <v>0</v>
      </c>
      <c r="L265" s="265"/>
      <c r="M265" s="270"/>
      <c r="N265" s="271"/>
      <c r="O265" s="271"/>
      <c r="P265" s="272">
        <f>SUM(P266:P383)</f>
        <v>4351.077778999999</v>
      </c>
      <c r="Q265" s="271"/>
      <c r="R265" s="272">
        <f>SUM(R266:R383)</f>
        <v>358.23884986999997</v>
      </c>
      <c r="S265" s="271"/>
      <c r="T265" s="273">
        <f>SUM(T266:T383)</f>
        <v>0</v>
      </c>
      <c r="AR265" s="267" t="s">
        <v>79</v>
      </c>
      <c r="AT265" s="274" t="s">
        <v>70</v>
      </c>
      <c r="AU265" s="274" t="s">
        <v>79</v>
      </c>
      <c r="AY265" s="267" t="s">
        <v>138</v>
      </c>
      <c r="BK265" s="275">
        <f>SUM(BK266:BK383)</f>
        <v>0</v>
      </c>
    </row>
    <row r="266" spans="2:65" s="196" customFormat="1" ht="16.5" customHeight="1">
      <c r="B266" s="85"/>
      <c r="C266" s="86" t="s">
        <v>325</v>
      </c>
      <c r="D266" s="86" t="s">
        <v>140</v>
      </c>
      <c r="E266" s="87" t="s">
        <v>564</v>
      </c>
      <c r="F266" s="88" t="s">
        <v>565</v>
      </c>
      <c r="G266" s="89" t="s">
        <v>143</v>
      </c>
      <c r="H266" s="304">
        <v>0.14</v>
      </c>
      <c r="I266" s="90">
        <v>0</v>
      </c>
      <c r="J266" s="90">
        <f>ROUND(I266*H266,2)</f>
        <v>0</v>
      </c>
      <c r="K266" s="88" t="s">
        <v>5267</v>
      </c>
      <c r="L266" s="85"/>
      <c r="M266" s="278" t="s">
        <v>5</v>
      </c>
      <c r="N266" s="279" t="s">
        <v>42</v>
      </c>
      <c r="O266" s="280">
        <v>5.623</v>
      </c>
      <c r="P266" s="280">
        <f>O266*H266</f>
        <v>0.7872200000000001</v>
      </c>
      <c r="Q266" s="280">
        <v>2.5961</v>
      </c>
      <c r="R266" s="280">
        <f>Q266*H266</f>
        <v>0.363454</v>
      </c>
      <c r="S266" s="280">
        <v>0</v>
      </c>
      <c r="T266" s="281">
        <f>S266*H266</f>
        <v>0</v>
      </c>
      <c r="AR266" s="185" t="s">
        <v>145</v>
      </c>
      <c r="AT266" s="185" t="s">
        <v>140</v>
      </c>
      <c r="AU266" s="185" t="s">
        <v>81</v>
      </c>
      <c r="AY266" s="185" t="s">
        <v>138</v>
      </c>
      <c r="BE266" s="282">
        <f>IF(N266="základní",J266,0)</f>
        <v>0</v>
      </c>
      <c r="BF266" s="282">
        <f>IF(N266="snížená",J266,0)</f>
        <v>0</v>
      </c>
      <c r="BG266" s="282">
        <f>IF(N266="zákl. přenesená",J266,0)</f>
        <v>0</v>
      </c>
      <c r="BH266" s="282">
        <f>IF(N266="sníž. přenesená",J266,0)</f>
        <v>0</v>
      </c>
      <c r="BI266" s="282">
        <f>IF(N266="nulová",J266,0)</f>
        <v>0</v>
      </c>
      <c r="BJ266" s="185" t="s">
        <v>79</v>
      </c>
      <c r="BK266" s="282">
        <f>ROUND(I266*H266,2)</f>
        <v>0</v>
      </c>
      <c r="BL266" s="185" t="s">
        <v>145</v>
      </c>
      <c r="BM266" s="185" t="s">
        <v>566</v>
      </c>
    </row>
    <row r="267" spans="2:51" s="292" customFormat="1" ht="13.5">
      <c r="B267" s="291"/>
      <c r="D267" s="285" t="s">
        <v>147</v>
      </c>
      <c r="E267" s="293" t="s">
        <v>5</v>
      </c>
      <c r="F267" s="294" t="s">
        <v>567</v>
      </c>
      <c r="H267" s="306" t="s">
        <v>5</v>
      </c>
      <c r="L267" s="291"/>
      <c r="M267" s="295"/>
      <c r="N267" s="296"/>
      <c r="O267" s="296"/>
      <c r="P267" s="296"/>
      <c r="Q267" s="296"/>
      <c r="R267" s="296"/>
      <c r="S267" s="296"/>
      <c r="T267" s="297"/>
      <c r="AT267" s="293" t="s">
        <v>147</v>
      </c>
      <c r="AU267" s="293" t="s">
        <v>81</v>
      </c>
      <c r="AV267" s="292" t="s">
        <v>79</v>
      </c>
      <c r="AW267" s="292" t="s">
        <v>34</v>
      </c>
      <c r="AX267" s="292" t="s">
        <v>71</v>
      </c>
      <c r="AY267" s="293" t="s">
        <v>138</v>
      </c>
    </row>
    <row r="268" spans="2:51" s="284" customFormat="1" ht="13.5">
      <c r="B268" s="283"/>
      <c r="D268" s="285" t="s">
        <v>147</v>
      </c>
      <c r="E268" s="286" t="s">
        <v>5</v>
      </c>
      <c r="F268" s="287" t="s">
        <v>568</v>
      </c>
      <c r="H268" s="305">
        <v>0.14</v>
      </c>
      <c r="L268" s="283"/>
      <c r="M268" s="288"/>
      <c r="N268" s="289"/>
      <c r="O268" s="289"/>
      <c r="P268" s="289"/>
      <c r="Q268" s="289"/>
      <c r="R268" s="289"/>
      <c r="S268" s="289"/>
      <c r="T268" s="290"/>
      <c r="AT268" s="286" t="s">
        <v>147</v>
      </c>
      <c r="AU268" s="286" t="s">
        <v>81</v>
      </c>
      <c r="AV268" s="284" t="s">
        <v>81</v>
      </c>
      <c r="AW268" s="284" t="s">
        <v>34</v>
      </c>
      <c r="AX268" s="284" t="s">
        <v>71</v>
      </c>
      <c r="AY268" s="286" t="s">
        <v>138</v>
      </c>
    </row>
    <row r="269" spans="2:65" s="196" customFormat="1" ht="38.25" customHeight="1">
      <c r="B269" s="85"/>
      <c r="C269" s="86" t="s">
        <v>330</v>
      </c>
      <c r="D269" s="86" t="s">
        <v>140</v>
      </c>
      <c r="E269" s="87" t="s">
        <v>569</v>
      </c>
      <c r="F269" s="88" t="s">
        <v>570</v>
      </c>
      <c r="G269" s="89" t="s">
        <v>143</v>
      </c>
      <c r="H269" s="304">
        <v>92.632</v>
      </c>
      <c r="I269" s="90">
        <v>0</v>
      </c>
      <c r="J269" s="90">
        <f>ROUND(I269*H269,2)</f>
        <v>0</v>
      </c>
      <c r="K269" s="88" t="s">
        <v>5267</v>
      </c>
      <c r="L269" s="85"/>
      <c r="M269" s="278" t="s">
        <v>5</v>
      </c>
      <c r="N269" s="279" t="s">
        <v>42</v>
      </c>
      <c r="O269" s="280">
        <v>1.224</v>
      </c>
      <c r="P269" s="280">
        <f>O269*H269</f>
        <v>113.381568</v>
      </c>
      <c r="Q269" s="280">
        <v>2.45343</v>
      </c>
      <c r="R269" s="280">
        <f>Q269*H269</f>
        <v>227.26612776000002</v>
      </c>
      <c r="S269" s="280">
        <v>0</v>
      </c>
      <c r="T269" s="281">
        <f>S269*H269</f>
        <v>0</v>
      </c>
      <c r="AR269" s="185" t="s">
        <v>145</v>
      </c>
      <c r="AT269" s="185" t="s">
        <v>140</v>
      </c>
      <c r="AU269" s="185" t="s">
        <v>81</v>
      </c>
      <c r="AY269" s="185" t="s">
        <v>138</v>
      </c>
      <c r="BE269" s="282">
        <f>IF(N269="základní",J269,0)</f>
        <v>0</v>
      </c>
      <c r="BF269" s="282">
        <f>IF(N269="snížená",J269,0)</f>
        <v>0</v>
      </c>
      <c r="BG269" s="282">
        <f>IF(N269="zákl. přenesená",J269,0)</f>
        <v>0</v>
      </c>
      <c r="BH269" s="282">
        <f>IF(N269="sníž. přenesená",J269,0)</f>
        <v>0</v>
      </c>
      <c r="BI269" s="282">
        <f>IF(N269="nulová",J269,0)</f>
        <v>0</v>
      </c>
      <c r="BJ269" s="185" t="s">
        <v>79</v>
      </c>
      <c r="BK269" s="282">
        <f>ROUND(I269*H269,2)</f>
        <v>0</v>
      </c>
      <c r="BL269" s="185" t="s">
        <v>145</v>
      </c>
      <c r="BM269" s="185" t="s">
        <v>571</v>
      </c>
    </row>
    <row r="270" spans="2:51" s="292" customFormat="1" ht="13.5">
      <c r="B270" s="291"/>
      <c r="D270" s="285" t="s">
        <v>147</v>
      </c>
      <c r="E270" s="293" t="s">
        <v>5</v>
      </c>
      <c r="F270" s="294" t="s">
        <v>572</v>
      </c>
      <c r="H270" s="306" t="s">
        <v>5</v>
      </c>
      <c r="L270" s="291"/>
      <c r="M270" s="295"/>
      <c r="N270" s="296"/>
      <c r="O270" s="296"/>
      <c r="P270" s="296"/>
      <c r="Q270" s="296"/>
      <c r="R270" s="296"/>
      <c r="S270" s="296"/>
      <c r="T270" s="297"/>
      <c r="AT270" s="293" t="s">
        <v>147</v>
      </c>
      <c r="AU270" s="293" t="s">
        <v>81</v>
      </c>
      <c r="AV270" s="292" t="s">
        <v>79</v>
      </c>
      <c r="AW270" s="292" t="s">
        <v>34</v>
      </c>
      <c r="AX270" s="292" t="s">
        <v>71</v>
      </c>
      <c r="AY270" s="293" t="s">
        <v>138</v>
      </c>
    </row>
    <row r="271" spans="2:51" s="284" customFormat="1" ht="13.5">
      <c r="B271" s="283"/>
      <c r="D271" s="285" t="s">
        <v>147</v>
      </c>
      <c r="E271" s="286" t="s">
        <v>5</v>
      </c>
      <c r="F271" s="287" t="s">
        <v>573</v>
      </c>
      <c r="H271" s="305">
        <v>0.259</v>
      </c>
      <c r="L271" s="283"/>
      <c r="M271" s="288"/>
      <c r="N271" s="289"/>
      <c r="O271" s="289"/>
      <c r="P271" s="289"/>
      <c r="Q271" s="289"/>
      <c r="R271" s="289"/>
      <c r="S271" s="289"/>
      <c r="T271" s="290"/>
      <c r="AT271" s="286" t="s">
        <v>147</v>
      </c>
      <c r="AU271" s="286" t="s">
        <v>81</v>
      </c>
      <c r="AV271" s="284" t="s">
        <v>81</v>
      </c>
      <c r="AW271" s="284" t="s">
        <v>34</v>
      </c>
      <c r="AX271" s="284" t="s">
        <v>71</v>
      </c>
      <c r="AY271" s="286" t="s">
        <v>138</v>
      </c>
    </row>
    <row r="272" spans="2:51" s="292" customFormat="1" ht="13.5">
      <c r="B272" s="291"/>
      <c r="D272" s="285" t="s">
        <v>147</v>
      </c>
      <c r="E272" s="293" t="s">
        <v>5</v>
      </c>
      <c r="F272" s="294" t="s">
        <v>574</v>
      </c>
      <c r="H272" s="306" t="s">
        <v>5</v>
      </c>
      <c r="L272" s="291"/>
      <c r="M272" s="295"/>
      <c r="N272" s="296"/>
      <c r="O272" s="296"/>
      <c r="P272" s="296"/>
      <c r="Q272" s="296"/>
      <c r="R272" s="296"/>
      <c r="S272" s="296"/>
      <c r="T272" s="297"/>
      <c r="AT272" s="293" t="s">
        <v>147</v>
      </c>
      <c r="AU272" s="293" t="s">
        <v>81</v>
      </c>
      <c r="AV272" s="292" t="s">
        <v>79</v>
      </c>
      <c r="AW272" s="292" t="s">
        <v>34</v>
      </c>
      <c r="AX272" s="292" t="s">
        <v>71</v>
      </c>
      <c r="AY272" s="293" t="s">
        <v>138</v>
      </c>
    </row>
    <row r="273" spans="2:51" s="284" customFormat="1" ht="13.5">
      <c r="B273" s="283"/>
      <c r="D273" s="285" t="s">
        <v>147</v>
      </c>
      <c r="E273" s="286" t="s">
        <v>5</v>
      </c>
      <c r="F273" s="287" t="s">
        <v>575</v>
      </c>
      <c r="H273" s="305">
        <v>0.373</v>
      </c>
      <c r="L273" s="283"/>
      <c r="M273" s="288"/>
      <c r="N273" s="289"/>
      <c r="O273" s="289"/>
      <c r="P273" s="289"/>
      <c r="Q273" s="289"/>
      <c r="R273" s="289"/>
      <c r="S273" s="289"/>
      <c r="T273" s="290"/>
      <c r="AT273" s="286" t="s">
        <v>147</v>
      </c>
      <c r="AU273" s="286" t="s">
        <v>81</v>
      </c>
      <c r="AV273" s="284" t="s">
        <v>81</v>
      </c>
      <c r="AW273" s="284" t="s">
        <v>34</v>
      </c>
      <c r="AX273" s="284" t="s">
        <v>71</v>
      </c>
      <c r="AY273" s="286" t="s">
        <v>138</v>
      </c>
    </row>
    <row r="274" spans="2:51" s="292" customFormat="1" ht="13.5">
      <c r="B274" s="291"/>
      <c r="D274" s="285" t="s">
        <v>147</v>
      </c>
      <c r="E274" s="293" t="s">
        <v>5</v>
      </c>
      <c r="F274" s="294" t="s">
        <v>576</v>
      </c>
      <c r="H274" s="306" t="s">
        <v>5</v>
      </c>
      <c r="L274" s="291"/>
      <c r="M274" s="295"/>
      <c r="N274" s="296"/>
      <c r="O274" s="296"/>
      <c r="P274" s="296"/>
      <c r="Q274" s="296"/>
      <c r="R274" s="296"/>
      <c r="S274" s="296"/>
      <c r="T274" s="297"/>
      <c r="AT274" s="293" t="s">
        <v>147</v>
      </c>
      <c r="AU274" s="293" t="s">
        <v>81</v>
      </c>
      <c r="AV274" s="292" t="s">
        <v>79</v>
      </c>
      <c r="AW274" s="292" t="s">
        <v>34</v>
      </c>
      <c r="AX274" s="292" t="s">
        <v>71</v>
      </c>
      <c r="AY274" s="293" t="s">
        <v>138</v>
      </c>
    </row>
    <row r="275" spans="2:51" s="284" customFormat="1" ht="13.5">
      <c r="B275" s="283"/>
      <c r="D275" s="285" t="s">
        <v>147</v>
      </c>
      <c r="E275" s="286" t="s">
        <v>5</v>
      </c>
      <c r="F275" s="287" t="s">
        <v>577</v>
      </c>
      <c r="H275" s="305">
        <v>92</v>
      </c>
      <c r="L275" s="283"/>
      <c r="M275" s="288"/>
      <c r="N275" s="289"/>
      <c r="O275" s="289"/>
      <c r="P275" s="289"/>
      <c r="Q275" s="289"/>
      <c r="R275" s="289"/>
      <c r="S275" s="289"/>
      <c r="T275" s="290"/>
      <c r="AT275" s="286" t="s">
        <v>147</v>
      </c>
      <c r="AU275" s="286" t="s">
        <v>81</v>
      </c>
      <c r="AV275" s="284" t="s">
        <v>81</v>
      </c>
      <c r="AW275" s="284" t="s">
        <v>34</v>
      </c>
      <c r="AX275" s="284" t="s">
        <v>71</v>
      </c>
      <c r="AY275" s="286" t="s">
        <v>138</v>
      </c>
    </row>
    <row r="276" spans="2:65" s="196" customFormat="1" ht="25.5" customHeight="1">
      <c r="B276" s="85"/>
      <c r="C276" s="86" t="s">
        <v>338</v>
      </c>
      <c r="D276" s="86" t="s">
        <v>140</v>
      </c>
      <c r="E276" s="87" t="s">
        <v>578</v>
      </c>
      <c r="F276" s="88" t="s">
        <v>579</v>
      </c>
      <c r="G276" s="89" t="s">
        <v>225</v>
      </c>
      <c r="H276" s="304">
        <v>4.39</v>
      </c>
      <c r="I276" s="90">
        <v>0</v>
      </c>
      <c r="J276" s="90">
        <f>ROUND(I276*H276,2)</f>
        <v>0</v>
      </c>
      <c r="K276" s="88" t="s">
        <v>5267</v>
      </c>
      <c r="L276" s="85"/>
      <c r="M276" s="278" t="s">
        <v>5</v>
      </c>
      <c r="N276" s="279" t="s">
        <v>42</v>
      </c>
      <c r="O276" s="280">
        <v>0.377</v>
      </c>
      <c r="P276" s="280">
        <f>O276*H276</f>
        <v>1.6550299999999998</v>
      </c>
      <c r="Q276" s="280">
        <v>0.00533</v>
      </c>
      <c r="R276" s="280">
        <f>Q276*H276</f>
        <v>0.023398699999999998</v>
      </c>
      <c r="S276" s="280">
        <v>0</v>
      </c>
      <c r="T276" s="281">
        <f>S276*H276</f>
        <v>0</v>
      </c>
      <c r="AR276" s="185" t="s">
        <v>145</v>
      </c>
      <c r="AT276" s="185" t="s">
        <v>140</v>
      </c>
      <c r="AU276" s="185" t="s">
        <v>81</v>
      </c>
      <c r="AY276" s="185" t="s">
        <v>138</v>
      </c>
      <c r="BE276" s="282">
        <f>IF(N276="základní",J276,0)</f>
        <v>0</v>
      </c>
      <c r="BF276" s="282">
        <f>IF(N276="snížená",J276,0)</f>
        <v>0</v>
      </c>
      <c r="BG276" s="282">
        <f>IF(N276="zákl. přenesená",J276,0)</f>
        <v>0</v>
      </c>
      <c r="BH276" s="282">
        <f>IF(N276="sníž. přenesená",J276,0)</f>
        <v>0</v>
      </c>
      <c r="BI276" s="282">
        <f>IF(N276="nulová",J276,0)</f>
        <v>0</v>
      </c>
      <c r="BJ276" s="185" t="s">
        <v>79</v>
      </c>
      <c r="BK276" s="282">
        <f>ROUND(I276*H276,2)</f>
        <v>0</v>
      </c>
      <c r="BL276" s="185" t="s">
        <v>145</v>
      </c>
      <c r="BM276" s="185" t="s">
        <v>580</v>
      </c>
    </row>
    <row r="277" spans="2:51" s="292" customFormat="1" ht="13.5">
      <c r="B277" s="291"/>
      <c r="D277" s="285" t="s">
        <v>147</v>
      </c>
      <c r="E277" s="293" t="s">
        <v>5</v>
      </c>
      <c r="F277" s="294" t="s">
        <v>572</v>
      </c>
      <c r="H277" s="306" t="s">
        <v>5</v>
      </c>
      <c r="L277" s="291"/>
      <c r="M277" s="295"/>
      <c r="N277" s="296"/>
      <c r="O277" s="296"/>
      <c r="P277" s="296"/>
      <c r="Q277" s="296"/>
      <c r="R277" s="296"/>
      <c r="S277" s="296"/>
      <c r="T277" s="297"/>
      <c r="AT277" s="293" t="s">
        <v>147</v>
      </c>
      <c r="AU277" s="293" t="s">
        <v>81</v>
      </c>
      <c r="AV277" s="292" t="s">
        <v>79</v>
      </c>
      <c r="AW277" s="292" t="s">
        <v>34</v>
      </c>
      <c r="AX277" s="292" t="s">
        <v>71</v>
      </c>
      <c r="AY277" s="293" t="s">
        <v>138</v>
      </c>
    </row>
    <row r="278" spans="2:51" s="284" customFormat="1" ht="13.5">
      <c r="B278" s="283"/>
      <c r="D278" s="285" t="s">
        <v>147</v>
      </c>
      <c r="E278" s="286" t="s">
        <v>5</v>
      </c>
      <c r="F278" s="287" t="s">
        <v>581</v>
      </c>
      <c r="H278" s="305">
        <v>1.724</v>
      </c>
      <c r="L278" s="283"/>
      <c r="M278" s="288"/>
      <c r="N278" s="289"/>
      <c r="O278" s="289"/>
      <c r="P278" s="289"/>
      <c r="Q278" s="289"/>
      <c r="R278" s="289"/>
      <c r="S278" s="289"/>
      <c r="T278" s="290"/>
      <c r="AT278" s="286" t="s">
        <v>147</v>
      </c>
      <c r="AU278" s="286" t="s">
        <v>81</v>
      </c>
      <c r="AV278" s="284" t="s">
        <v>81</v>
      </c>
      <c r="AW278" s="284" t="s">
        <v>34</v>
      </c>
      <c r="AX278" s="284" t="s">
        <v>71</v>
      </c>
      <c r="AY278" s="286" t="s">
        <v>138</v>
      </c>
    </row>
    <row r="279" spans="2:51" s="292" customFormat="1" ht="13.5">
      <c r="B279" s="291"/>
      <c r="D279" s="285" t="s">
        <v>147</v>
      </c>
      <c r="E279" s="293" t="s">
        <v>5</v>
      </c>
      <c r="F279" s="294" t="s">
        <v>574</v>
      </c>
      <c r="H279" s="306" t="s">
        <v>5</v>
      </c>
      <c r="L279" s="291"/>
      <c r="M279" s="295"/>
      <c r="N279" s="296"/>
      <c r="O279" s="296"/>
      <c r="P279" s="296"/>
      <c r="Q279" s="296"/>
      <c r="R279" s="296"/>
      <c r="S279" s="296"/>
      <c r="T279" s="297"/>
      <c r="AT279" s="293" t="s">
        <v>147</v>
      </c>
      <c r="AU279" s="293" t="s">
        <v>81</v>
      </c>
      <c r="AV279" s="292" t="s">
        <v>79</v>
      </c>
      <c r="AW279" s="292" t="s">
        <v>34</v>
      </c>
      <c r="AX279" s="292" t="s">
        <v>71</v>
      </c>
      <c r="AY279" s="293" t="s">
        <v>138</v>
      </c>
    </row>
    <row r="280" spans="2:51" s="284" customFormat="1" ht="13.5">
      <c r="B280" s="283"/>
      <c r="D280" s="285" t="s">
        <v>147</v>
      </c>
      <c r="E280" s="286" t="s">
        <v>5</v>
      </c>
      <c r="F280" s="287" t="s">
        <v>582</v>
      </c>
      <c r="H280" s="305">
        <v>2.666</v>
      </c>
      <c r="L280" s="283"/>
      <c r="M280" s="288"/>
      <c r="N280" s="289"/>
      <c r="O280" s="289"/>
      <c r="P280" s="289"/>
      <c r="Q280" s="289"/>
      <c r="R280" s="289"/>
      <c r="S280" s="289"/>
      <c r="T280" s="290"/>
      <c r="AT280" s="286" t="s">
        <v>147</v>
      </c>
      <c r="AU280" s="286" t="s">
        <v>81</v>
      </c>
      <c r="AV280" s="284" t="s">
        <v>81</v>
      </c>
      <c r="AW280" s="284" t="s">
        <v>34</v>
      </c>
      <c r="AX280" s="284" t="s">
        <v>71</v>
      </c>
      <c r="AY280" s="286" t="s">
        <v>138</v>
      </c>
    </row>
    <row r="281" spans="2:65" s="196" customFormat="1" ht="25.5" customHeight="1">
      <c r="B281" s="85"/>
      <c r="C281" s="86" t="s">
        <v>583</v>
      </c>
      <c r="D281" s="86" t="s">
        <v>140</v>
      </c>
      <c r="E281" s="87" t="s">
        <v>584</v>
      </c>
      <c r="F281" s="88" t="s">
        <v>585</v>
      </c>
      <c r="G281" s="89" t="s">
        <v>225</v>
      </c>
      <c r="H281" s="304">
        <v>4.39</v>
      </c>
      <c r="I281" s="90">
        <v>0</v>
      </c>
      <c r="J281" s="90">
        <f>ROUND(I281*H281,2)</f>
        <v>0</v>
      </c>
      <c r="K281" s="88" t="s">
        <v>5267</v>
      </c>
      <c r="L281" s="85"/>
      <c r="M281" s="278" t="s">
        <v>5</v>
      </c>
      <c r="N281" s="279" t="s">
        <v>42</v>
      </c>
      <c r="O281" s="280">
        <v>0.225</v>
      </c>
      <c r="P281" s="280">
        <f>O281*H281</f>
        <v>0.9877499999999999</v>
      </c>
      <c r="Q281" s="280">
        <v>0</v>
      </c>
      <c r="R281" s="280">
        <f>Q281*H281</f>
        <v>0</v>
      </c>
      <c r="S281" s="280">
        <v>0</v>
      </c>
      <c r="T281" s="281">
        <f>S281*H281</f>
        <v>0</v>
      </c>
      <c r="AR281" s="185" t="s">
        <v>145</v>
      </c>
      <c r="AT281" s="185" t="s">
        <v>140</v>
      </c>
      <c r="AU281" s="185" t="s">
        <v>81</v>
      </c>
      <c r="AY281" s="185" t="s">
        <v>138</v>
      </c>
      <c r="BE281" s="282">
        <f>IF(N281="základní",J281,0)</f>
        <v>0</v>
      </c>
      <c r="BF281" s="282">
        <f>IF(N281="snížená",J281,0)</f>
        <v>0</v>
      </c>
      <c r="BG281" s="282">
        <f>IF(N281="zákl. přenesená",J281,0)</f>
        <v>0</v>
      </c>
      <c r="BH281" s="282">
        <f>IF(N281="sníž. přenesená",J281,0)</f>
        <v>0</v>
      </c>
      <c r="BI281" s="282">
        <f>IF(N281="nulová",J281,0)</f>
        <v>0</v>
      </c>
      <c r="BJ281" s="185" t="s">
        <v>79</v>
      </c>
      <c r="BK281" s="282">
        <f>ROUND(I281*H281,2)</f>
        <v>0</v>
      </c>
      <c r="BL281" s="185" t="s">
        <v>145</v>
      </c>
      <c r="BM281" s="185" t="s">
        <v>586</v>
      </c>
    </row>
    <row r="282" spans="2:65" s="196" customFormat="1" ht="25.5" customHeight="1">
      <c r="B282" s="85"/>
      <c r="C282" s="86" t="s">
        <v>587</v>
      </c>
      <c r="D282" s="86" t="s">
        <v>140</v>
      </c>
      <c r="E282" s="87" t="s">
        <v>588</v>
      </c>
      <c r="F282" s="88" t="s">
        <v>589</v>
      </c>
      <c r="G282" s="89" t="s">
        <v>225</v>
      </c>
      <c r="H282" s="304">
        <v>4.39</v>
      </c>
      <c r="I282" s="90">
        <v>0</v>
      </c>
      <c r="J282" s="90">
        <f>ROUND(I282*H282,2)</f>
        <v>0</v>
      </c>
      <c r="K282" s="88" t="s">
        <v>5267</v>
      </c>
      <c r="L282" s="85"/>
      <c r="M282" s="278" t="s">
        <v>5</v>
      </c>
      <c r="N282" s="279" t="s">
        <v>42</v>
      </c>
      <c r="O282" s="280">
        <v>0.169</v>
      </c>
      <c r="P282" s="280">
        <f>O282*H282</f>
        <v>0.74191</v>
      </c>
      <c r="Q282" s="280">
        <v>0.00081</v>
      </c>
      <c r="R282" s="280">
        <f>Q282*H282</f>
        <v>0.0035558999999999994</v>
      </c>
      <c r="S282" s="280">
        <v>0</v>
      </c>
      <c r="T282" s="281">
        <f>S282*H282</f>
        <v>0</v>
      </c>
      <c r="AR282" s="185" t="s">
        <v>145</v>
      </c>
      <c r="AT282" s="185" t="s">
        <v>140</v>
      </c>
      <c r="AU282" s="185" t="s">
        <v>81</v>
      </c>
      <c r="AY282" s="185" t="s">
        <v>138</v>
      </c>
      <c r="BE282" s="282">
        <f>IF(N282="základní",J282,0)</f>
        <v>0</v>
      </c>
      <c r="BF282" s="282">
        <f>IF(N282="snížená",J282,0)</f>
        <v>0</v>
      </c>
      <c r="BG282" s="282">
        <f>IF(N282="zákl. přenesená",J282,0)</f>
        <v>0</v>
      </c>
      <c r="BH282" s="282">
        <f>IF(N282="sníž. přenesená",J282,0)</f>
        <v>0</v>
      </c>
      <c r="BI282" s="282">
        <f>IF(N282="nulová",J282,0)</f>
        <v>0</v>
      </c>
      <c r="BJ282" s="185" t="s">
        <v>79</v>
      </c>
      <c r="BK282" s="282">
        <f>ROUND(I282*H282,2)</f>
        <v>0</v>
      </c>
      <c r="BL282" s="185" t="s">
        <v>145</v>
      </c>
      <c r="BM282" s="185" t="s">
        <v>590</v>
      </c>
    </row>
    <row r="283" spans="2:65" s="196" customFormat="1" ht="25.5" customHeight="1">
      <c r="B283" s="85"/>
      <c r="C283" s="86" t="s">
        <v>591</v>
      </c>
      <c r="D283" s="86" t="s">
        <v>140</v>
      </c>
      <c r="E283" s="87" t="s">
        <v>592</v>
      </c>
      <c r="F283" s="88" t="s">
        <v>593</v>
      </c>
      <c r="G283" s="89" t="s">
        <v>225</v>
      </c>
      <c r="H283" s="304">
        <v>4.39</v>
      </c>
      <c r="I283" s="90">
        <v>0</v>
      </c>
      <c r="J283" s="90">
        <f>ROUND(I283*H283,2)</f>
        <v>0</v>
      </c>
      <c r="K283" s="88" t="s">
        <v>5267</v>
      </c>
      <c r="L283" s="85"/>
      <c r="M283" s="278" t="s">
        <v>5</v>
      </c>
      <c r="N283" s="279" t="s">
        <v>42</v>
      </c>
      <c r="O283" s="280">
        <v>0.08</v>
      </c>
      <c r="P283" s="280">
        <f>O283*H283</f>
        <v>0.35119999999999996</v>
      </c>
      <c r="Q283" s="280">
        <v>0</v>
      </c>
      <c r="R283" s="280">
        <f>Q283*H283</f>
        <v>0</v>
      </c>
      <c r="S283" s="280">
        <v>0</v>
      </c>
      <c r="T283" s="281">
        <f>S283*H283</f>
        <v>0</v>
      </c>
      <c r="AR283" s="185" t="s">
        <v>145</v>
      </c>
      <c r="AT283" s="185" t="s">
        <v>140</v>
      </c>
      <c r="AU283" s="185" t="s">
        <v>81</v>
      </c>
      <c r="AY283" s="185" t="s">
        <v>138</v>
      </c>
      <c r="BE283" s="282">
        <f>IF(N283="základní",J283,0)</f>
        <v>0</v>
      </c>
      <c r="BF283" s="282">
        <f>IF(N283="snížená",J283,0)</f>
        <v>0</v>
      </c>
      <c r="BG283" s="282">
        <f>IF(N283="zákl. přenesená",J283,0)</f>
        <v>0</v>
      </c>
      <c r="BH283" s="282">
        <f>IF(N283="sníž. přenesená",J283,0)</f>
        <v>0</v>
      </c>
      <c r="BI283" s="282">
        <f>IF(N283="nulová",J283,0)</f>
        <v>0</v>
      </c>
      <c r="BJ283" s="185" t="s">
        <v>79</v>
      </c>
      <c r="BK283" s="282">
        <f>ROUND(I283*H283,2)</f>
        <v>0</v>
      </c>
      <c r="BL283" s="185" t="s">
        <v>145</v>
      </c>
      <c r="BM283" s="185" t="s">
        <v>594</v>
      </c>
    </row>
    <row r="284" spans="2:65" s="196" customFormat="1" ht="63.75" customHeight="1">
      <c r="B284" s="85"/>
      <c r="C284" s="86" t="s">
        <v>595</v>
      </c>
      <c r="D284" s="86" t="s">
        <v>140</v>
      </c>
      <c r="E284" s="87" t="s">
        <v>596</v>
      </c>
      <c r="F284" s="88" t="s">
        <v>597</v>
      </c>
      <c r="G284" s="89" t="s">
        <v>181</v>
      </c>
      <c r="H284" s="304">
        <v>0.054</v>
      </c>
      <c r="I284" s="90">
        <v>0</v>
      </c>
      <c r="J284" s="90">
        <f>ROUND(I284*H284,2)</f>
        <v>0</v>
      </c>
      <c r="K284" s="88" t="s">
        <v>5267</v>
      </c>
      <c r="L284" s="85"/>
      <c r="M284" s="278" t="s">
        <v>5</v>
      </c>
      <c r="N284" s="279" t="s">
        <v>42</v>
      </c>
      <c r="O284" s="280">
        <v>15.211</v>
      </c>
      <c r="P284" s="280">
        <f>O284*H284</f>
        <v>0.821394</v>
      </c>
      <c r="Q284" s="280">
        <v>1.06277</v>
      </c>
      <c r="R284" s="280">
        <f>Q284*H284</f>
        <v>0.057389579999999996</v>
      </c>
      <c r="S284" s="280">
        <v>0</v>
      </c>
      <c r="T284" s="281">
        <f>S284*H284</f>
        <v>0</v>
      </c>
      <c r="AR284" s="185" t="s">
        <v>145</v>
      </c>
      <c r="AT284" s="185" t="s">
        <v>140</v>
      </c>
      <c r="AU284" s="185" t="s">
        <v>81</v>
      </c>
      <c r="AY284" s="185" t="s">
        <v>138</v>
      </c>
      <c r="BE284" s="282">
        <f>IF(N284="základní",J284,0)</f>
        <v>0</v>
      </c>
      <c r="BF284" s="282">
        <f>IF(N284="snížená",J284,0)</f>
        <v>0</v>
      </c>
      <c r="BG284" s="282">
        <f>IF(N284="zákl. přenesená",J284,0)</f>
        <v>0</v>
      </c>
      <c r="BH284" s="282">
        <f>IF(N284="sníž. přenesená",J284,0)</f>
        <v>0</v>
      </c>
      <c r="BI284" s="282">
        <f>IF(N284="nulová",J284,0)</f>
        <v>0</v>
      </c>
      <c r="BJ284" s="185" t="s">
        <v>79</v>
      </c>
      <c r="BK284" s="282">
        <f>ROUND(I284*H284,2)</f>
        <v>0</v>
      </c>
      <c r="BL284" s="185" t="s">
        <v>145</v>
      </c>
      <c r="BM284" s="185" t="s">
        <v>598</v>
      </c>
    </row>
    <row r="285" spans="2:51" s="284" customFormat="1" ht="13.5">
      <c r="B285" s="283"/>
      <c r="D285" s="285" t="s">
        <v>147</v>
      </c>
      <c r="E285" s="286" t="s">
        <v>5</v>
      </c>
      <c r="F285" s="287" t="s">
        <v>599</v>
      </c>
      <c r="H285" s="305">
        <v>0.054</v>
      </c>
      <c r="L285" s="283"/>
      <c r="M285" s="288"/>
      <c r="N285" s="289"/>
      <c r="O285" s="289"/>
      <c r="P285" s="289"/>
      <c r="Q285" s="289"/>
      <c r="R285" s="289"/>
      <c r="S285" s="289"/>
      <c r="T285" s="290"/>
      <c r="AT285" s="286" t="s">
        <v>147</v>
      </c>
      <c r="AU285" s="286" t="s">
        <v>81</v>
      </c>
      <c r="AV285" s="284" t="s">
        <v>81</v>
      </c>
      <c r="AW285" s="284" t="s">
        <v>34</v>
      </c>
      <c r="AX285" s="284" t="s">
        <v>71</v>
      </c>
      <c r="AY285" s="286" t="s">
        <v>138</v>
      </c>
    </row>
    <row r="286" spans="2:65" s="196" customFormat="1" ht="25.5" customHeight="1">
      <c r="B286" s="85"/>
      <c r="C286" s="86" t="s">
        <v>600</v>
      </c>
      <c r="D286" s="86" t="s">
        <v>140</v>
      </c>
      <c r="E286" s="87" t="s">
        <v>601</v>
      </c>
      <c r="F286" s="88" t="s">
        <v>602</v>
      </c>
      <c r="G286" s="89" t="s">
        <v>181</v>
      </c>
      <c r="H286" s="304">
        <v>55.68</v>
      </c>
      <c r="I286" s="90">
        <v>0</v>
      </c>
      <c r="J286" s="90">
        <f>ROUND(I286*H286,2)</f>
        <v>0</v>
      </c>
      <c r="K286" s="88" t="s">
        <v>5267</v>
      </c>
      <c r="L286" s="85"/>
      <c r="M286" s="278" t="s">
        <v>5</v>
      </c>
      <c r="N286" s="279" t="s">
        <v>42</v>
      </c>
      <c r="O286" s="280">
        <v>30.29</v>
      </c>
      <c r="P286" s="280">
        <f>O286*H286</f>
        <v>1686.5472</v>
      </c>
      <c r="Q286" s="280">
        <v>0</v>
      </c>
      <c r="R286" s="280">
        <f>Q286*H286</f>
        <v>0</v>
      </c>
      <c r="S286" s="280">
        <v>0</v>
      </c>
      <c r="T286" s="281">
        <f>S286*H286</f>
        <v>0</v>
      </c>
      <c r="AR286" s="185" t="s">
        <v>145</v>
      </c>
      <c r="AT286" s="185" t="s">
        <v>140</v>
      </c>
      <c r="AU286" s="185" t="s">
        <v>81</v>
      </c>
      <c r="AY286" s="185" t="s">
        <v>138</v>
      </c>
      <c r="BE286" s="282">
        <f>IF(N286="základní",J286,0)</f>
        <v>0</v>
      </c>
      <c r="BF286" s="282">
        <f>IF(N286="snížená",J286,0)</f>
        <v>0</v>
      </c>
      <c r="BG286" s="282">
        <f>IF(N286="zákl. přenesená",J286,0)</f>
        <v>0</v>
      </c>
      <c r="BH286" s="282">
        <f>IF(N286="sníž. přenesená",J286,0)</f>
        <v>0</v>
      </c>
      <c r="BI286" s="282">
        <f>IF(N286="nulová",J286,0)</f>
        <v>0</v>
      </c>
      <c r="BJ286" s="185" t="s">
        <v>79</v>
      </c>
      <c r="BK286" s="282">
        <f>ROUND(I286*H286,2)</f>
        <v>0</v>
      </c>
      <c r="BL286" s="185" t="s">
        <v>145</v>
      </c>
      <c r="BM286" s="185" t="s">
        <v>603</v>
      </c>
    </row>
    <row r="287" spans="2:51" s="292" customFormat="1" ht="13.5">
      <c r="B287" s="291"/>
      <c r="D287" s="285" t="s">
        <v>147</v>
      </c>
      <c r="E287" s="293" t="s">
        <v>5</v>
      </c>
      <c r="F287" s="294" t="s">
        <v>604</v>
      </c>
      <c r="H287" s="306" t="s">
        <v>5</v>
      </c>
      <c r="L287" s="291"/>
      <c r="M287" s="295"/>
      <c r="N287" s="296"/>
      <c r="O287" s="296"/>
      <c r="P287" s="296"/>
      <c r="Q287" s="296"/>
      <c r="R287" s="296"/>
      <c r="S287" s="296"/>
      <c r="T287" s="297"/>
      <c r="AT287" s="293" t="s">
        <v>147</v>
      </c>
      <c r="AU287" s="293" t="s">
        <v>81</v>
      </c>
      <c r="AV287" s="292" t="s">
        <v>79</v>
      </c>
      <c r="AW287" s="292" t="s">
        <v>34</v>
      </c>
      <c r="AX287" s="292" t="s">
        <v>71</v>
      </c>
      <c r="AY287" s="293" t="s">
        <v>138</v>
      </c>
    </row>
    <row r="288" spans="2:51" s="292" customFormat="1" ht="13.5">
      <c r="B288" s="291"/>
      <c r="D288" s="285" t="s">
        <v>147</v>
      </c>
      <c r="E288" s="293" t="s">
        <v>5</v>
      </c>
      <c r="F288" s="294" t="s">
        <v>605</v>
      </c>
      <c r="H288" s="306" t="s">
        <v>5</v>
      </c>
      <c r="L288" s="291"/>
      <c r="M288" s="295"/>
      <c r="N288" s="296"/>
      <c r="O288" s="296"/>
      <c r="P288" s="296"/>
      <c r="Q288" s="296"/>
      <c r="R288" s="296"/>
      <c r="S288" s="296"/>
      <c r="T288" s="297"/>
      <c r="AT288" s="293" t="s">
        <v>147</v>
      </c>
      <c r="AU288" s="293" t="s">
        <v>81</v>
      </c>
      <c r="AV288" s="292" t="s">
        <v>79</v>
      </c>
      <c r="AW288" s="292" t="s">
        <v>34</v>
      </c>
      <c r="AX288" s="292" t="s">
        <v>71</v>
      </c>
      <c r="AY288" s="293" t="s">
        <v>138</v>
      </c>
    </row>
    <row r="289" spans="2:51" s="284" customFormat="1" ht="13.5">
      <c r="B289" s="283"/>
      <c r="D289" s="285" t="s">
        <v>147</v>
      </c>
      <c r="E289" s="286" t="s">
        <v>5</v>
      </c>
      <c r="F289" s="287" t="s">
        <v>606</v>
      </c>
      <c r="H289" s="305">
        <v>44.992</v>
      </c>
      <c r="L289" s="283"/>
      <c r="M289" s="288"/>
      <c r="N289" s="289"/>
      <c r="O289" s="289"/>
      <c r="P289" s="289"/>
      <c r="Q289" s="289"/>
      <c r="R289" s="289"/>
      <c r="S289" s="289"/>
      <c r="T289" s="290"/>
      <c r="AT289" s="286" t="s">
        <v>147</v>
      </c>
      <c r="AU289" s="286" t="s">
        <v>81</v>
      </c>
      <c r="AV289" s="284" t="s">
        <v>81</v>
      </c>
      <c r="AW289" s="284" t="s">
        <v>34</v>
      </c>
      <c r="AX289" s="284" t="s">
        <v>71</v>
      </c>
      <c r="AY289" s="286" t="s">
        <v>138</v>
      </c>
    </row>
    <row r="290" spans="2:51" s="292" customFormat="1" ht="13.5">
      <c r="B290" s="291"/>
      <c r="D290" s="285" t="s">
        <v>147</v>
      </c>
      <c r="E290" s="293" t="s">
        <v>5</v>
      </c>
      <c r="F290" s="294" t="s">
        <v>607</v>
      </c>
      <c r="H290" s="306" t="s">
        <v>5</v>
      </c>
      <c r="L290" s="291"/>
      <c r="M290" s="295"/>
      <c r="N290" s="296"/>
      <c r="O290" s="296"/>
      <c r="P290" s="296"/>
      <c r="Q290" s="296"/>
      <c r="R290" s="296"/>
      <c r="S290" s="296"/>
      <c r="T290" s="297"/>
      <c r="AT290" s="293" t="s">
        <v>147</v>
      </c>
      <c r="AU290" s="293" t="s">
        <v>81</v>
      </c>
      <c r="AV290" s="292" t="s">
        <v>79</v>
      </c>
      <c r="AW290" s="292" t="s">
        <v>34</v>
      </c>
      <c r="AX290" s="292" t="s">
        <v>71</v>
      </c>
      <c r="AY290" s="293" t="s">
        <v>138</v>
      </c>
    </row>
    <row r="291" spans="2:51" s="284" customFormat="1" ht="13.5">
      <c r="B291" s="283"/>
      <c r="D291" s="285" t="s">
        <v>147</v>
      </c>
      <c r="E291" s="286" t="s">
        <v>5</v>
      </c>
      <c r="F291" s="287" t="s">
        <v>608</v>
      </c>
      <c r="H291" s="305">
        <v>0.96</v>
      </c>
      <c r="L291" s="283"/>
      <c r="M291" s="288"/>
      <c r="N291" s="289"/>
      <c r="O291" s="289"/>
      <c r="P291" s="289"/>
      <c r="Q291" s="289"/>
      <c r="R291" s="289"/>
      <c r="S291" s="289"/>
      <c r="T291" s="290"/>
      <c r="AT291" s="286" t="s">
        <v>147</v>
      </c>
      <c r="AU291" s="286" t="s">
        <v>81</v>
      </c>
      <c r="AV291" s="284" t="s">
        <v>81</v>
      </c>
      <c r="AW291" s="284" t="s">
        <v>34</v>
      </c>
      <c r="AX291" s="284" t="s">
        <v>71</v>
      </c>
      <c r="AY291" s="286" t="s">
        <v>138</v>
      </c>
    </row>
    <row r="292" spans="2:51" s="292" customFormat="1" ht="13.5">
      <c r="B292" s="291"/>
      <c r="D292" s="285" t="s">
        <v>147</v>
      </c>
      <c r="E292" s="293" t="s">
        <v>5</v>
      </c>
      <c r="F292" s="294" t="s">
        <v>609</v>
      </c>
      <c r="H292" s="306" t="s">
        <v>5</v>
      </c>
      <c r="L292" s="291"/>
      <c r="M292" s="295"/>
      <c r="N292" s="296"/>
      <c r="O292" s="296"/>
      <c r="P292" s="296"/>
      <c r="Q292" s="296"/>
      <c r="R292" s="296"/>
      <c r="S292" s="296"/>
      <c r="T292" s="297"/>
      <c r="AT292" s="293" t="s">
        <v>147</v>
      </c>
      <c r="AU292" s="293" t="s">
        <v>81</v>
      </c>
      <c r="AV292" s="292" t="s">
        <v>79</v>
      </c>
      <c r="AW292" s="292" t="s">
        <v>34</v>
      </c>
      <c r="AX292" s="292" t="s">
        <v>71</v>
      </c>
      <c r="AY292" s="293" t="s">
        <v>138</v>
      </c>
    </row>
    <row r="293" spans="2:51" s="284" customFormat="1" ht="13.5">
      <c r="B293" s="283"/>
      <c r="D293" s="285" t="s">
        <v>147</v>
      </c>
      <c r="E293" s="286" t="s">
        <v>5</v>
      </c>
      <c r="F293" s="287" t="s">
        <v>610</v>
      </c>
      <c r="H293" s="305">
        <v>0.428</v>
      </c>
      <c r="L293" s="283"/>
      <c r="M293" s="288"/>
      <c r="N293" s="289"/>
      <c r="O293" s="289"/>
      <c r="P293" s="289"/>
      <c r="Q293" s="289"/>
      <c r="R293" s="289"/>
      <c r="S293" s="289"/>
      <c r="T293" s="290"/>
      <c r="AT293" s="286" t="s">
        <v>147</v>
      </c>
      <c r="AU293" s="286" t="s">
        <v>81</v>
      </c>
      <c r="AV293" s="284" t="s">
        <v>81</v>
      </c>
      <c r="AW293" s="284" t="s">
        <v>34</v>
      </c>
      <c r="AX293" s="284" t="s">
        <v>71</v>
      </c>
      <c r="AY293" s="286" t="s">
        <v>138</v>
      </c>
    </row>
    <row r="294" spans="2:51" s="292" customFormat="1" ht="13.5">
      <c r="B294" s="291"/>
      <c r="D294" s="285" t="s">
        <v>147</v>
      </c>
      <c r="E294" s="293" t="s">
        <v>5</v>
      </c>
      <c r="F294" s="294" t="s">
        <v>611</v>
      </c>
      <c r="H294" s="306" t="s">
        <v>5</v>
      </c>
      <c r="L294" s="291"/>
      <c r="M294" s="295"/>
      <c r="N294" s="296"/>
      <c r="O294" s="296"/>
      <c r="P294" s="296"/>
      <c r="Q294" s="296"/>
      <c r="R294" s="296"/>
      <c r="S294" s="296"/>
      <c r="T294" s="297"/>
      <c r="AT294" s="293" t="s">
        <v>147</v>
      </c>
      <c r="AU294" s="293" t="s">
        <v>81</v>
      </c>
      <c r="AV294" s="292" t="s">
        <v>79</v>
      </c>
      <c r="AW294" s="292" t="s">
        <v>34</v>
      </c>
      <c r="AX294" s="292" t="s">
        <v>71</v>
      </c>
      <c r="AY294" s="293" t="s">
        <v>138</v>
      </c>
    </row>
    <row r="295" spans="2:51" s="284" customFormat="1" ht="13.5">
      <c r="B295" s="283"/>
      <c r="D295" s="285" t="s">
        <v>147</v>
      </c>
      <c r="E295" s="286" t="s">
        <v>5</v>
      </c>
      <c r="F295" s="287" t="s">
        <v>612</v>
      </c>
      <c r="H295" s="305">
        <v>4.5</v>
      </c>
      <c r="L295" s="283"/>
      <c r="M295" s="288"/>
      <c r="N295" s="289"/>
      <c r="O295" s="289"/>
      <c r="P295" s="289"/>
      <c r="Q295" s="289"/>
      <c r="R295" s="289"/>
      <c r="S295" s="289"/>
      <c r="T295" s="290"/>
      <c r="AT295" s="286" t="s">
        <v>147</v>
      </c>
      <c r="AU295" s="286" t="s">
        <v>81</v>
      </c>
      <c r="AV295" s="284" t="s">
        <v>81</v>
      </c>
      <c r="AW295" s="284" t="s">
        <v>34</v>
      </c>
      <c r="AX295" s="284" t="s">
        <v>71</v>
      </c>
      <c r="AY295" s="286" t="s">
        <v>138</v>
      </c>
    </row>
    <row r="296" spans="2:51" s="292" customFormat="1" ht="13.5">
      <c r="B296" s="291"/>
      <c r="D296" s="285" t="s">
        <v>147</v>
      </c>
      <c r="E296" s="293" t="s">
        <v>5</v>
      </c>
      <c r="F296" s="294" t="s">
        <v>613</v>
      </c>
      <c r="H296" s="306" t="s">
        <v>5</v>
      </c>
      <c r="L296" s="291"/>
      <c r="M296" s="295"/>
      <c r="N296" s="296"/>
      <c r="O296" s="296"/>
      <c r="P296" s="296"/>
      <c r="Q296" s="296"/>
      <c r="R296" s="296"/>
      <c r="S296" s="296"/>
      <c r="T296" s="297"/>
      <c r="AT296" s="293" t="s">
        <v>147</v>
      </c>
      <c r="AU296" s="293" t="s">
        <v>81</v>
      </c>
      <c r="AV296" s="292" t="s">
        <v>79</v>
      </c>
      <c r="AW296" s="292" t="s">
        <v>34</v>
      </c>
      <c r="AX296" s="292" t="s">
        <v>71</v>
      </c>
      <c r="AY296" s="293" t="s">
        <v>138</v>
      </c>
    </row>
    <row r="297" spans="2:51" s="284" customFormat="1" ht="13.5">
      <c r="B297" s="283"/>
      <c r="D297" s="285" t="s">
        <v>147</v>
      </c>
      <c r="E297" s="286" t="s">
        <v>5</v>
      </c>
      <c r="F297" s="287" t="s">
        <v>614</v>
      </c>
      <c r="H297" s="305">
        <v>4.8</v>
      </c>
      <c r="L297" s="283"/>
      <c r="M297" s="288"/>
      <c r="N297" s="289"/>
      <c r="O297" s="289"/>
      <c r="P297" s="289"/>
      <c r="Q297" s="289"/>
      <c r="R297" s="289"/>
      <c r="S297" s="289"/>
      <c r="T297" s="290"/>
      <c r="AT297" s="286" t="s">
        <v>147</v>
      </c>
      <c r="AU297" s="286" t="s">
        <v>81</v>
      </c>
      <c r="AV297" s="284" t="s">
        <v>81</v>
      </c>
      <c r="AW297" s="284" t="s">
        <v>34</v>
      </c>
      <c r="AX297" s="284" t="s">
        <v>71</v>
      </c>
      <c r="AY297" s="286" t="s">
        <v>138</v>
      </c>
    </row>
    <row r="298" spans="2:65" s="196" customFormat="1" ht="16.5" customHeight="1">
      <c r="B298" s="85"/>
      <c r="C298" s="91" t="s">
        <v>615</v>
      </c>
      <c r="D298" s="91" t="s">
        <v>228</v>
      </c>
      <c r="E298" s="92" t="s">
        <v>616</v>
      </c>
      <c r="F298" s="93" t="s">
        <v>617</v>
      </c>
      <c r="G298" s="94" t="s">
        <v>181</v>
      </c>
      <c r="H298" s="308">
        <v>40.186</v>
      </c>
      <c r="I298" s="95">
        <v>0</v>
      </c>
      <c r="J298" s="95">
        <f>ROUND(I298*H298,2)</f>
        <v>0</v>
      </c>
      <c r="K298" s="174" t="s">
        <v>5267</v>
      </c>
      <c r="L298" s="298"/>
      <c r="M298" s="299" t="s">
        <v>5</v>
      </c>
      <c r="N298" s="300" t="s">
        <v>42</v>
      </c>
      <c r="O298" s="280">
        <v>0</v>
      </c>
      <c r="P298" s="280">
        <f>O298*H298</f>
        <v>0</v>
      </c>
      <c r="Q298" s="280">
        <v>1</v>
      </c>
      <c r="R298" s="280">
        <f>Q298*H298</f>
        <v>40.186</v>
      </c>
      <c r="S298" s="280">
        <v>0</v>
      </c>
      <c r="T298" s="281">
        <f>S298*H298</f>
        <v>0</v>
      </c>
      <c r="AR298" s="185" t="s">
        <v>178</v>
      </c>
      <c r="AT298" s="185" t="s">
        <v>228</v>
      </c>
      <c r="AU298" s="185" t="s">
        <v>81</v>
      </c>
      <c r="AY298" s="185" t="s">
        <v>138</v>
      </c>
      <c r="BE298" s="282">
        <f>IF(N298="základní",J298,0)</f>
        <v>0</v>
      </c>
      <c r="BF298" s="282">
        <f>IF(N298="snížená",J298,0)</f>
        <v>0</v>
      </c>
      <c r="BG298" s="282">
        <f>IF(N298="zákl. přenesená",J298,0)</f>
        <v>0</v>
      </c>
      <c r="BH298" s="282">
        <f>IF(N298="sníž. přenesená",J298,0)</f>
        <v>0</v>
      </c>
      <c r="BI298" s="282">
        <f>IF(N298="nulová",J298,0)</f>
        <v>0</v>
      </c>
      <c r="BJ298" s="185" t="s">
        <v>79</v>
      </c>
      <c r="BK298" s="282">
        <f>ROUND(I298*H298,2)</f>
        <v>0</v>
      </c>
      <c r="BL298" s="185" t="s">
        <v>145</v>
      </c>
      <c r="BM298" s="185" t="s">
        <v>618</v>
      </c>
    </row>
    <row r="299" spans="2:51" s="292" customFormat="1" ht="13.5">
      <c r="B299" s="291"/>
      <c r="D299" s="285" t="s">
        <v>147</v>
      </c>
      <c r="E299" s="293" t="s">
        <v>5</v>
      </c>
      <c r="F299" s="294" t="s">
        <v>619</v>
      </c>
      <c r="H299" s="306" t="s">
        <v>5</v>
      </c>
      <c r="L299" s="291"/>
      <c r="M299" s="295"/>
      <c r="N299" s="296"/>
      <c r="O299" s="296"/>
      <c r="P299" s="296"/>
      <c r="Q299" s="296"/>
      <c r="R299" s="296"/>
      <c r="S299" s="296"/>
      <c r="T299" s="297"/>
      <c r="AT299" s="293" t="s">
        <v>147</v>
      </c>
      <c r="AU299" s="293" t="s">
        <v>81</v>
      </c>
      <c r="AV299" s="292" t="s">
        <v>79</v>
      </c>
      <c r="AW299" s="292" t="s">
        <v>34</v>
      </c>
      <c r="AX299" s="292" t="s">
        <v>71</v>
      </c>
      <c r="AY299" s="293" t="s">
        <v>138</v>
      </c>
    </row>
    <row r="300" spans="2:51" s="284" customFormat="1" ht="13.5">
      <c r="B300" s="283"/>
      <c r="D300" s="285" t="s">
        <v>147</v>
      </c>
      <c r="E300" s="286" t="s">
        <v>5</v>
      </c>
      <c r="F300" s="287" t="s">
        <v>620</v>
      </c>
      <c r="H300" s="305">
        <v>11.26</v>
      </c>
      <c r="L300" s="283"/>
      <c r="M300" s="288"/>
      <c r="N300" s="289"/>
      <c r="O300" s="289"/>
      <c r="P300" s="289"/>
      <c r="Q300" s="289"/>
      <c r="R300" s="289"/>
      <c r="S300" s="289"/>
      <c r="T300" s="290"/>
      <c r="AT300" s="286" t="s">
        <v>147</v>
      </c>
      <c r="AU300" s="286" t="s">
        <v>81</v>
      </c>
      <c r="AV300" s="284" t="s">
        <v>81</v>
      </c>
      <c r="AW300" s="284" t="s">
        <v>34</v>
      </c>
      <c r="AX300" s="284" t="s">
        <v>71</v>
      </c>
      <c r="AY300" s="286" t="s">
        <v>138</v>
      </c>
    </row>
    <row r="301" spans="2:51" s="292" customFormat="1" ht="13.5">
      <c r="B301" s="291"/>
      <c r="D301" s="285" t="s">
        <v>147</v>
      </c>
      <c r="E301" s="293" t="s">
        <v>5</v>
      </c>
      <c r="F301" s="294" t="s">
        <v>621</v>
      </c>
      <c r="H301" s="306" t="s">
        <v>5</v>
      </c>
      <c r="L301" s="291"/>
      <c r="M301" s="295"/>
      <c r="N301" s="296"/>
      <c r="O301" s="296"/>
      <c r="P301" s="296"/>
      <c r="Q301" s="296"/>
      <c r="R301" s="296"/>
      <c r="S301" s="296"/>
      <c r="T301" s="297"/>
      <c r="AT301" s="293" t="s">
        <v>147</v>
      </c>
      <c r="AU301" s="293" t="s">
        <v>81</v>
      </c>
      <c r="AV301" s="292" t="s">
        <v>79</v>
      </c>
      <c r="AW301" s="292" t="s">
        <v>34</v>
      </c>
      <c r="AX301" s="292" t="s">
        <v>71</v>
      </c>
      <c r="AY301" s="293" t="s">
        <v>138</v>
      </c>
    </row>
    <row r="302" spans="2:51" s="284" customFormat="1" ht="13.5">
      <c r="B302" s="283"/>
      <c r="D302" s="285" t="s">
        <v>147</v>
      </c>
      <c r="E302" s="286" t="s">
        <v>5</v>
      </c>
      <c r="F302" s="287" t="s">
        <v>622</v>
      </c>
      <c r="H302" s="305">
        <v>25.949</v>
      </c>
      <c r="L302" s="283"/>
      <c r="M302" s="288"/>
      <c r="N302" s="289"/>
      <c r="O302" s="289"/>
      <c r="P302" s="289"/>
      <c r="Q302" s="289"/>
      <c r="R302" s="289"/>
      <c r="S302" s="289"/>
      <c r="T302" s="290"/>
      <c r="AT302" s="286" t="s">
        <v>147</v>
      </c>
      <c r="AU302" s="286" t="s">
        <v>81</v>
      </c>
      <c r="AV302" s="284" t="s">
        <v>81</v>
      </c>
      <c r="AW302" s="284" t="s">
        <v>34</v>
      </c>
      <c r="AX302" s="284" t="s">
        <v>71</v>
      </c>
      <c r="AY302" s="286" t="s">
        <v>138</v>
      </c>
    </row>
    <row r="303" spans="2:51" s="284" customFormat="1" ht="13.5">
      <c r="B303" s="283"/>
      <c r="D303" s="285" t="s">
        <v>147</v>
      </c>
      <c r="F303" s="287" t="s">
        <v>623</v>
      </c>
      <c r="H303" s="305">
        <v>40.186</v>
      </c>
      <c r="L303" s="283"/>
      <c r="M303" s="288"/>
      <c r="N303" s="289"/>
      <c r="O303" s="289"/>
      <c r="P303" s="289"/>
      <c r="Q303" s="289"/>
      <c r="R303" s="289"/>
      <c r="S303" s="289"/>
      <c r="T303" s="290"/>
      <c r="AT303" s="286" t="s">
        <v>147</v>
      </c>
      <c r="AU303" s="286" t="s">
        <v>81</v>
      </c>
      <c r="AV303" s="284" t="s">
        <v>81</v>
      </c>
      <c r="AW303" s="284" t="s">
        <v>6</v>
      </c>
      <c r="AX303" s="284" t="s">
        <v>79</v>
      </c>
      <c r="AY303" s="286" t="s">
        <v>138</v>
      </c>
    </row>
    <row r="304" spans="2:65" s="196" customFormat="1" ht="16.5" customHeight="1">
      <c r="B304" s="85"/>
      <c r="C304" s="91" t="s">
        <v>624</v>
      </c>
      <c r="D304" s="91" t="s">
        <v>228</v>
      </c>
      <c r="E304" s="92" t="s">
        <v>625</v>
      </c>
      <c r="F304" s="93" t="s">
        <v>626</v>
      </c>
      <c r="G304" s="94" t="s">
        <v>181</v>
      </c>
      <c r="H304" s="308">
        <v>8.395</v>
      </c>
      <c r="I304" s="95">
        <v>0</v>
      </c>
      <c r="J304" s="95">
        <f>ROUND(I304*H304,2)</f>
        <v>0</v>
      </c>
      <c r="K304" s="174" t="s">
        <v>5267</v>
      </c>
      <c r="L304" s="298"/>
      <c r="M304" s="299" t="s">
        <v>5</v>
      </c>
      <c r="N304" s="300" t="s">
        <v>42</v>
      </c>
      <c r="O304" s="280">
        <v>0</v>
      </c>
      <c r="P304" s="280">
        <f>O304*H304</f>
        <v>0</v>
      </c>
      <c r="Q304" s="280">
        <v>1</v>
      </c>
      <c r="R304" s="280">
        <f>Q304*H304</f>
        <v>8.395</v>
      </c>
      <c r="S304" s="280">
        <v>0</v>
      </c>
      <c r="T304" s="281">
        <f>S304*H304</f>
        <v>0</v>
      </c>
      <c r="AR304" s="185" t="s">
        <v>178</v>
      </c>
      <c r="AT304" s="185" t="s">
        <v>228</v>
      </c>
      <c r="AU304" s="185" t="s">
        <v>81</v>
      </c>
      <c r="AY304" s="185" t="s">
        <v>138</v>
      </c>
      <c r="BE304" s="282">
        <f>IF(N304="základní",J304,0)</f>
        <v>0</v>
      </c>
      <c r="BF304" s="282">
        <f>IF(N304="snížená",J304,0)</f>
        <v>0</v>
      </c>
      <c r="BG304" s="282">
        <f>IF(N304="zákl. přenesená",J304,0)</f>
        <v>0</v>
      </c>
      <c r="BH304" s="282">
        <f>IF(N304="sníž. přenesená",J304,0)</f>
        <v>0</v>
      </c>
      <c r="BI304" s="282">
        <f>IF(N304="nulová",J304,0)</f>
        <v>0</v>
      </c>
      <c r="BJ304" s="185" t="s">
        <v>79</v>
      </c>
      <c r="BK304" s="282">
        <f>ROUND(I304*H304,2)</f>
        <v>0</v>
      </c>
      <c r="BL304" s="185" t="s">
        <v>145</v>
      </c>
      <c r="BM304" s="185" t="s">
        <v>627</v>
      </c>
    </row>
    <row r="305" spans="2:51" s="292" customFormat="1" ht="13.5">
      <c r="B305" s="291"/>
      <c r="D305" s="285" t="s">
        <v>147</v>
      </c>
      <c r="E305" s="293" t="s">
        <v>5</v>
      </c>
      <c r="F305" s="294" t="s">
        <v>628</v>
      </c>
      <c r="H305" s="306" t="s">
        <v>5</v>
      </c>
      <c r="L305" s="291"/>
      <c r="M305" s="295"/>
      <c r="N305" s="296"/>
      <c r="O305" s="296"/>
      <c r="P305" s="296"/>
      <c r="Q305" s="296"/>
      <c r="R305" s="296"/>
      <c r="S305" s="296"/>
      <c r="T305" s="297"/>
      <c r="AT305" s="293" t="s">
        <v>147</v>
      </c>
      <c r="AU305" s="293" t="s">
        <v>81</v>
      </c>
      <c r="AV305" s="292" t="s">
        <v>79</v>
      </c>
      <c r="AW305" s="292" t="s">
        <v>34</v>
      </c>
      <c r="AX305" s="292" t="s">
        <v>71</v>
      </c>
      <c r="AY305" s="293" t="s">
        <v>138</v>
      </c>
    </row>
    <row r="306" spans="2:51" s="284" customFormat="1" ht="13.5">
      <c r="B306" s="283"/>
      <c r="D306" s="285" t="s">
        <v>147</v>
      </c>
      <c r="E306" s="286" t="s">
        <v>5</v>
      </c>
      <c r="F306" s="287" t="s">
        <v>629</v>
      </c>
      <c r="H306" s="305">
        <v>7.773</v>
      </c>
      <c r="L306" s="283"/>
      <c r="M306" s="288"/>
      <c r="N306" s="289"/>
      <c r="O306" s="289"/>
      <c r="P306" s="289"/>
      <c r="Q306" s="289"/>
      <c r="R306" s="289"/>
      <c r="S306" s="289"/>
      <c r="T306" s="290"/>
      <c r="AT306" s="286" t="s">
        <v>147</v>
      </c>
      <c r="AU306" s="286" t="s">
        <v>81</v>
      </c>
      <c r="AV306" s="284" t="s">
        <v>81</v>
      </c>
      <c r="AW306" s="284" t="s">
        <v>34</v>
      </c>
      <c r="AX306" s="284" t="s">
        <v>71</v>
      </c>
      <c r="AY306" s="286" t="s">
        <v>138</v>
      </c>
    </row>
    <row r="307" spans="2:51" s="284" customFormat="1" ht="13.5">
      <c r="B307" s="283"/>
      <c r="D307" s="285" t="s">
        <v>147</v>
      </c>
      <c r="F307" s="287" t="s">
        <v>630</v>
      </c>
      <c r="H307" s="305">
        <v>8.395</v>
      </c>
      <c r="L307" s="283"/>
      <c r="M307" s="288"/>
      <c r="N307" s="289"/>
      <c r="O307" s="289"/>
      <c r="P307" s="289"/>
      <c r="Q307" s="289"/>
      <c r="R307" s="289"/>
      <c r="S307" s="289"/>
      <c r="T307" s="290"/>
      <c r="AT307" s="286" t="s">
        <v>147</v>
      </c>
      <c r="AU307" s="286" t="s">
        <v>81</v>
      </c>
      <c r="AV307" s="284" t="s">
        <v>81</v>
      </c>
      <c r="AW307" s="284" t="s">
        <v>6</v>
      </c>
      <c r="AX307" s="284" t="s">
        <v>79</v>
      </c>
      <c r="AY307" s="286" t="s">
        <v>138</v>
      </c>
    </row>
    <row r="308" spans="2:65" s="196" customFormat="1" ht="16.5" customHeight="1">
      <c r="B308" s="85"/>
      <c r="C308" s="91" t="s">
        <v>631</v>
      </c>
      <c r="D308" s="91" t="s">
        <v>228</v>
      </c>
      <c r="E308" s="92" t="s">
        <v>632</v>
      </c>
      <c r="F308" s="93" t="s">
        <v>633</v>
      </c>
      <c r="G308" s="94" t="s">
        <v>181</v>
      </c>
      <c r="H308" s="308">
        <v>0.462</v>
      </c>
      <c r="I308" s="95">
        <v>0</v>
      </c>
      <c r="J308" s="95">
        <f>ROUND(I308*H308,2)</f>
        <v>0</v>
      </c>
      <c r="K308" s="174" t="s">
        <v>5267</v>
      </c>
      <c r="L308" s="298"/>
      <c r="M308" s="299" t="s">
        <v>5</v>
      </c>
      <c r="N308" s="300" t="s">
        <v>42</v>
      </c>
      <c r="O308" s="280">
        <v>0</v>
      </c>
      <c r="P308" s="280">
        <f>O308*H308</f>
        <v>0</v>
      </c>
      <c r="Q308" s="280">
        <v>1</v>
      </c>
      <c r="R308" s="280">
        <f>Q308*H308</f>
        <v>0.462</v>
      </c>
      <c r="S308" s="280">
        <v>0</v>
      </c>
      <c r="T308" s="281">
        <f>S308*H308</f>
        <v>0</v>
      </c>
      <c r="AR308" s="185" t="s">
        <v>178</v>
      </c>
      <c r="AT308" s="185" t="s">
        <v>228</v>
      </c>
      <c r="AU308" s="185" t="s">
        <v>81</v>
      </c>
      <c r="AY308" s="185" t="s">
        <v>138</v>
      </c>
      <c r="BE308" s="282">
        <f>IF(N308="základní",J308,0)</f>
        <v>0</v>
      </c>
      <c r="BF308" s="282">
        <f>IF(N308="snížená",J308,0)</f>
        <v>0</v>
      </c>
      <c r="BG308" s="282">
        <f>IF(N308="zákl. přenesená",J308,0)</f>
        <v>0</v>
      </c>
      <c r="BH308" s="282">
        <f>IF(N308="sníž. přenesená",J308,0)</f>
        <v>0</v>
      </c>
      <c r="BI308" s="282">
        <f>IF(N308="nulová",J308,0)</f>
        <v>0</v>
      </c>
      <c r="BJ308" s="185" t="s">
        <v>79</v>
      </c>
      <c r="BK308" s="282">
        <f>ROUND(I308*H308,2)</f>
        <v>0</v>
      </c>
      <c r="BL308" s="185" t="s">
        <v>145</v>
      </c>
      <c r="BM308" s="185" t="s">
        <v>634</v>
      </c>
    </row>
    <row r="309" spans="2:51" s="292" customFormat="1" ht="13.5">
      <c r="B309" s="291"/>
      <c r="D309" s="285" t="s">
        <v>147</v>
      </c>
      <c r="E309" s="293" t="s">
        <v>5</v>
      </c>
      <c r="F309" s="294" t="s">
        <v>635</v>
      </c>
      <c r="H309" s="306" t="s">
        <v>5</v>
      </c>
      <c r="L309" s="291"/>
      <c r="M309" s="295"/>
      <c r="N309" s="296"/>
      <c r="O309" s="296"/>
      <c r="P309" s="296"/>
      <c r="Q309" s="296"/>
      <c r="R309" s="296"/>
      <c r="S309" s="296"/>
      <c r="T309" s="297"/>
      <c r="AT309" s="293" t="s">
        <v>147</v>
      </c>
      <c r="AU309" s="293" t="s">
        <v>81</v>
      </c>
      <c r="AV309" s="292" t="s">
        <v>79</v>
      </c>
      <c r="AW309" s="292" t="s">
        <v>34</v>
      </c>
      <c r="AX309" s="292" t="s">
        <v>71</v>
      </c>
      <c r="AY309" s="293" t="s">
        <v>138</v>
      </c>
    </row>
    <row r="310" spans="2:51" s="284" customFormat="1" ht="13.5">
      <c r="B310" s="283"/>
      <c r="D310" s="285" t="s">
        <v>147</v>
      </c>
      <c r="E310" s="286" t="s">
        <v>5</v>
      </c>
      <c r="F310" s="287" t="s">
        <v>610</v>
      </c>
      <c r="H310" s="305">
        <v>0.428</v>
      </c>
      <c r="L310" s="283"/>
      <c r="M310" s="288"/>
      <c r="N310" s="289"/>
      <c r="O310" s="289"/>
      <c r="P310" s="289"/>
      <c r="Q310" s="289"/>
      <c r="R310" s="289"/>
      <c r="S310" s="289"/>
      <c r="T310" s="290"/>
      <c r="AT310" s="286" t="s">
        <v>147</v>
      </c>
      <c r="AU310" s="286" t="s">
        <v>81</v>
      </c>
      <c r="AV310" s="284" t="s">
        <v>81</v>
      </c>
      <c r="AW310" s="284" t="s">
        <v>34</v>
      </c>
      <c r="AX310" s="284" t="s">
        <v>71</v>
      </c>
      <c r="AY310" s="286" t="s">
        <v>138</v>
      </c>
    </row>
    <row r="311" spans="2:51" s="284" customFormat="1" ht="13.5">
      <c r="B311" s="283"/>
      <c r="D311" s="285" t="s">
        <v>147</v>
      </c>
      <c r="F311" s="287" t="s">
        <v>636</v>
      </c>
      <c r="H311" s="305">
        <v>0.462</v>
      </c>
      <c r="L311" s="283"/>
      <c r="M311" s="288"/>
      <c r="N311" s="289"/>
      <c r="O311" s="289"/>
      <c r="P311" s="289"/>
      <c r="Q311" s="289"/>
      <c r="R311" s="289"/>
      <c r="S311" s="289"/>
      <c r="T311" s="290"/>
      <c r="AT311" s="286" t="s">
        <v>147</v>
      </c>
      <c r="AU311" s="286" t="s">
        <v>81</v>
      </c>
      <c r="AV311" s="284" t="s">
        <v>81</v>
      </c>
      <c r="AW311" s="284" t="s">
        <v>6</v>
      </c>
      <c r="AX311" s="284" t="s">
        <v>79</v>
      </c>
      <c r="AY311" s="286" t="s">
        <v>138</v>
      </c>
    </row>
    <row r="312" spans="2:65" s="196" customFormat="1" ht="16.5" customHeight="1">
      <c r="B312" s="85"/>
      <c r="C312" s="91" t="s">
        <v>637</v>
      </c>
      <c r="D312" s="91" t="s">
        <v>228</v>
      </c>
      <c r="E312" s="92" t="s">
        <v>638</v>
      </c>
      <c r="F312" s="93" t="s">
        <v>639</v>
      </c>
      <c r="G312" s="94" t="s">
        <v>181</v>
      </c>
      <c r="H312" s="308">
        <v>4.86</v>
      </c>
      <c r="I312" s="95">
        <v>0</v>
      </c>
      <c r="J312" s="95">
        <f>ROUND(I312*H312,2)</f>
        <v>0</v>
      </c>
      <c r="K312" s="174" t="s">
        <v>5267</v>
      </c>
      <c r="L312" s="298"/>
      <c r="M312" s="299" t="s">
        <v>5</v>
      </c>
      <c r="N312" s="300" t="s">
        <v>42</v>
      </c>
      <c r="O312" s="280">
        <v>0</v>
      </c>
      <c r="P312" s="280">
        <f>O312*H312</f>
        <v>0</v>
      </c>
      <c r="Q312" s="280">
        <v>1</v>
      </c>
      <c r="R312" s="280">
        <f>Q312*H312</f>
        <v>4.86</v>
      </c>
      <c r="S312" s="280">
        <v>0</v>
      </c>
      <c r="T312" s="281">
        <f>S312*H312</f>
        <v>0</v>
      </c>
      <c r="AR312" s="185" t="s">
        <v>178</v>
      </c>
      <c r="AT312" s="185" t="s">
        <v>228</v>
      </c>
      <c r="AU312" s="185" t="s">
        <v>81</v>
      </c>
      <c r="AY312" s="185" t="s">
        <v>138</v>
      </c>
      <c r="BE312" s="282">
        <f>IF(N312="základní",J312,0)</f>
        <v>0</v>
      </c>
      <c r="BF312" s="282">
        <f>IF(N312="snížená",J312,0)</f>
        <v>0</v>
      </c>
      <c r="BG312" s="282">
        <f>IF(N312="zákl. přenesená",J312,0)</f>
        <v>0</v>
      </c>
      <c r="BH312" s="282">
        <f>IF(N312="sníž. přenesená",J312,0)</f>
        <v>0</v>
      </c>
      <c r="BI312" s="282">
        <f>IF(N312="nulová",J312,0)</f>
        <v>0</v>
      </c>
      <c r="BJ312" s="185" t="s">
        <v>79</v>
      </c>
      <c r="BK312" s="282">
        <f>ROUND(I312*H312,2)</f>
        <v>0</v>
      </c>
      <c r="BL312" s="185" t="s">
        <v>145</v>
      </c>
      <c r="BM312" s="185" t="s">
        <v>640</v>
      </c>
    </row>
    <row r="313" spans="2:51" s="292" customFormat="1" ht="13.5">
      <c r="B313" s="291"/>
      <c r="D313" s="285" t="s">
        <v>147</v>
      </c>
      <c r="E313" s="293" t="s">
        <v>5</v>
      </c>
      <c r="F313" s="294" t="s">
        <v>641</v>
      </c>
      <c r="H313" s="306" t="s">
        <v>5</v>
      </c>
      <c r="L313" s="291"/>
      <c r="M313" s="295"/>
      <c r="N313" s="296"/>
      <c r="O313" s="296"/>
      <c r="P313" s="296"/>
      <c r="Q313" s="296"/>
      <c r="R313" s="296"/>
      <c r="S313" s="296"/>
      <c r="T313" s="297"/>
      <c r="AT313" s="293" t="s">
        <v>147</v>
      </c>
      <c r="AU313" s="293" t="s">
        <v>81</v>
      </c>
      <c r="AV313" s="292" t="s">
        <v>79</v>
      </c>
      <c r="AW313" s="292" t="s">
        <v>34</v>
      </c>
      <c r="AX313" s="292" t="s">
        <v>71</v>
      </c>
      <c r="AY313" s="293" t="s">
        <v>138</v>
      </c>
    </row>
    <row r="314" spans="2:51" s="284" customFormat="1" ht="13.5">
      <c r="B314" s="283"/>
      <c r="D314" s="285" t="s">
        <v>147</v>
      </c>
      <c r="E314" s="286" t="s">
        <v>5</v>
      </c>
      <c r="F314" s="287" t="s">
        <v>612</v>
      </c>
      <c r="H314" s="305">
        <v>4.5</v>
      </c>
      <c r="L314" s="283"/>
      <c r="M314" s="288"/>
      <c r="N314" s="289"/>
      <c r="O314" s="289"/>
      <c r="P314" s="289"/>
      <c r="Q314" s="289"/>
      <c r="R314" s="289"/>
      <c r="S314" s="289"/>
      <c r="T314" s="290"/>
      <c r="AT314" s="286" t="s">
        <v>147</v>
      </c>
      <c r="AU314" s="286" t="s">
        <v>81</v>
      </c>
      <c r="AV314" s="284" t="s">
        <v>81</v>
      </c>
      <c r="AW314" s="284" t="s">
        <v>34</v>
      </c>
      <c r="AX314" s="284" t="s">
        <v>71</v>
      </c>
      <c r="AY314" s="286" t="s">
        <v>138</v>
      </c>
    </row>
    <row r="315" spans="2:51" s="284" customFormat="1" ht="13.5">
      <c r="B315" s="283"/>
      <c r="D315" s="285" t="s">
        <v>147</v>
      </c>
      <c r="F315" s="287" t="s">
        <v>642</v>
      </c>
      <c r="H315" s="305">
        <v>4.86</v>
      </c>
      <c r="L315" s="283"/>
      <c r="M315" s="288"/>
      <c r="N315" s="289"/>
      <c r="O315" s="289"/>
      <c r="P315" s="289"/>
      <c r="Q315" s="289"/>
      <c r="R315" s="289"/>
      <c r="S315" s="289"/>
      <c r="T315" s="290"/>
      <c r="AT315" s="286" t="s">
        <v>147</v>
      </c>
      <c r="AU315" s="286" t="s">
        <v>81</v>
      </c>
      <c r="AV315" s="284" t="s">
        <v>81</v>
      </c>
      <c r="AW315" s="284" t="s">
        <v>6</v>
      </c>
      <c r="AX315" s="284" t="s">
        <v>79</v>
      </c>
      <c r="AY315" s="286" t="s">
        <v>138</v>
      </c>
    </row>
    <row r="316" spans="2:65" s="196" customFormat="1" ht="16.5" customHeight="1">
      <c r="B316" s="85"/>
      <c r="C316" s="91" t="s">
        <v>643</v>
      </c>
      <c r="D316" s="91" t="s">
        <v>228</v>
      </c>
      <c r="E316" s="92" t="s">
        <v>644</v>
      </c>
      <c r="F316" s="93" t="s">
        <v>645</v>
      </c>
      <c r="G316" s="94" t="s">
        <v>181</v>
      </c>
      <c r="H316" s="308">
        <v>6.221</v>
      </c>
      <c r="I316" s="95">
        <v>0</v>
      </c>
      <c r="J316" s="95">
        <f>ROUND(I316*H316,2)</f>
        <v>0</v>
      </c>
      <c r="K316" s="93" t="s">
        <v>5</v>
      </c>
      <c r="L316" s="298"/>
      <c r="M316" s="299" t="s">
        <v>5</v>
      </c>
      <c r="N316" s="300" t="s">
        <v>42</v>
      </c>
      <c r="O316" s="280">
        <v>0</v>
      </c>
      <c r="P316" s="280">
        <f>O316*H316</f>
        <v>0</v>
      </c>
      <c r="Q316" s="280">
        <v>0</v>
      </c>
      <c r="R316" s="280">
        <f>Q316*H316</f>
        <v>0</v>
      </c>
      <c r="S316" s="280">
        <v>0</v>
      </c>
      <c r="T316" s="281">
        <f>S316*H316</f>
        <v>0</v>
      </c>
      <c r="AR316" s="185" t="s">
        <v>178</v>
      </c>
      <c r="AT316" s="185" t="s">
        <v>228</v>
      </c>
      <c r="AU316" s="185" t="s">
        <v>81</v>
      </c>
      <c r="AY316" s="185" t="s">
        <v>138</v>
      </c>
      <c r="BE316" s="282">
        <f>IF(N316="základní",J316,0)</f>
        <v>0</v>
      </c>
      <c r="BF316" s="282">
        <f>IF(N316="snížená",J316,0)</f>
        <v>0</v>
      </c>
      <c r="BG316" s="282">
        <f>IF(N316="zákl. přenesená",J316,0)</f>
        <v>0</v>
      </c>
      <c r="BH316" s="282">
        <f>IF(N316="sníž. přenesená",J316,0)</f>
        <v>0</v>
      </c>
      <c r="BI316" s="282">
        <f>IF(N316="nulová",J316,0)</f>
        <v>0</v>
      </c>
      <c r="BJ316" s="185" t="s">
        <v>79</v>
      </c>
      <c r="BK316" s="282">
        <f>ROUND(I316*H316,2)</f>
        <v>0</v>
      </c>
      <c r="BL316" s="185" t="s">
        <v>145</v>
      </c>
      <c r="BM316" s="185" t="s">
        <v>646</v>
      </c>
    </row>
    <row r="317" spans="2:51" s="284" customFormat="1" ht="13.5">
      <c r="B317" s="283"/>
      <c r="D317" s="285" t="s">
        <v>147</v>
      </c>
      <c r="E317" s="286" t="s">
        <v>5</v>
      </c>
      <c r="F317" s="287" t="s">
        <v>647</v>
      </c>
      <c r="H317" s="305">
        <v>5.76</v>
      </c>
      <c r="L317" s="283"/>
      <c r="M317" s="288"/>
      <c r="N317" s="289"/>
      <c r="O317" s="289"/>
      <c r="P317" s="289"/>
      <c r="Q317" s="289"/>
      <c r="R317" s="289"/>
      <c r="S317" s="289"/>
      <c r="T317" s="290"/>
      <c r="AT317" s="286" t="s">
        <v>147</v>
      </c>
      <c r="AU317" s="286" t="s">
        <v>81</v>
      </c>
      <c r="AV317" s="284" t="s">
        <v>81</v>
      </c>
      <c r="AW317" s="284" t="s">
        <v>34</v>
      </c>
      <c r="AX317" s="284" t="s">
        <v>71</v>
      </c>
      <c r="AY317" s="286" t="s">
        <v>138</v>
      </c>
    </row>
    <row r="318" spans="2:51" s="284" customFormat="1" ht="13.5">
      <c r="B318" s="283"/>
      <c r="D318" s="285" t="s">
        <v>147</v>
      </c>
      <c r="F318" s="287" t="s">
        <v>648</v>
      </c>
      <c r="H318" s="305">
        <v>6.221</v>
      </c>
      <c r="L318" s="283"/>
      <c r="M318" s="288"/>
      <c r="N318" s="289"/>
      <c r="O318" s="289"/>
      <c r="P318" s="289"/>
      <c r="Q318" s="289"/>
      <c r="R318" s="289"/>
      <c r="S318" s="289"/>
      <c r="T318" s="290"/>
      <c r="AT318" s="286" t="s">
        <v>147</v>
      </c>
      <c r="AU318" s="286" t="s">
        <v>81</v>
      </c>
      <c r="AV318" s="284" t="s">
        <v>81</v>
      </c>
      <c r="AW318" s="284" t="s">
        <v>6</v>
      </c>
      <c r="AX318" s="284" t="s">
        <v>79</v>
      </c>
      <c r="AY318" s="286" t="s">
        <v>138</v>
      </c>
    </row>
    <row r="319" spans="2:65" s="196" customFormat="1" ht="76.5" customHeight="1">
      <c r="B319" s="85"/>
      <c r="C319" s="86" t="s">
        <v>649</v>
      </c>
      <c r="D319" s="86" t="s">
        <v>140</v>
      </c>
      <c r="E319" s="87" t="s">
        <v>650</v>
      </c>
      <c r="F319" s="88" t="s">
        <v>651</v>
      </c>
      <c r="G319" s="89" t="s">
        <v>225</v>
      </c>
      <c r="H319" s="304">
        <v>2024.782</v>
      </c>
      <c r="I319" s="90">
        <v>0</v>
      </c>
      <c r="J319" s="90">
        <f>ROUND(I319*H319,2)</f>
        <v>0</v>
      </c>
      <c r="K319" s="88" t="s">
        <v>5267</v>
      </c>
      <c r="L319" s="85"/>
      <c r="M319" s="278" t="s">
        <v>5</v>
      </c>
      <c r="N319" s="279" t="s">
        <v>42</v>
      </c>
      <c r="O319" s="280">
        <v>0.133</v>
      </c>
      <c r="P319" s="280">
        <f>O319*H319</f>
        <v>269.296006</v>
      </c>
      <c r="Q319" s="280">
        <v>0.01083</v>
      </c>
      <c r="R319" s="280">
        <f>Q319*H319</f>
        <v>21.928389059999997</v>
      </c>
      <c r="S319" s="280">
        <v>0</v>
      </c>
      <c r="T319" s="281">
        <f>S319*H319</f>
        <v>0</v>
      </c>
      <c r="AR319" s="185" t="s">
        <v>145</v>
      </c>
      <c r="AT319" s="185" t="s">
        <v>140</v>
      </c>
      <c r="AU319" s="185" t="s">
        <v>81</v>
      </c>
      <c r="AY319" s="185" t="s">
        <v>138</v>
      </c>
      <c r="BE319" s="282">
        <f>IF(N319="základní",J319,0)</f>
        <v>0</v>
      </c>
      <c r="BF319" s="282">
        <f>IF(N319="snížená",J319,0)</f>
        <v>0</v>
      </c>
      <c r="BG319" s="282">
        <f>IF(N319="zákl. přenesená",J319,0)</f>
        <v>0</v>
      </c>
      <c r="BH319" s="282">
        <f>IF(N319="sníž. přenesená",J319,0)</f>
        <v>0</v>
      </c>
      <c r="BI319" s="282">
        <f>IF(N319="nulová",J319,0)</f>
        <v>0</v>
      </c>
      <c r="BJ319" s="185" t="s">
        <v>79</v>
      </c>
      <c r="BK319" s="282">
        <f>ROUND(I319*H319,2)</f>
        <v>0</v>
      </c>
      <c r="BL319" s="185" t="s">
        <v>145</v>
      </c>
      <c r="BM319" s="185" t="s">
        <v>652</v>
      </c>
    </row>
    <row r="320" spans="2:51" s="292" customFormat="1" ht="13.5">
      <c r="B320" s="291"/>
      <c r="D320" s="285" t="s">
        <v>147</v>
      </c>
      <c r="E320" s="293" t="s">
        <v>5</v>
      </c>
      <c r="F320" s="294" t="s">
        <v>653</v>
      </c>
      <c r="H320" s="306" t="s">
        <v>5</v>
      </c>
      <c r="L320" s="291"/>
      <c r="M320" s="295"/>
      <c r="N320" s="296"/>
      <c r="O320" s="296"/>
      <c r="P320" s="296"/>
      <c r="Q320" s="296"/>
      <c r="R320" s="296"/>
      <c r="S320" s="296"/>
      <c r="T320" s="297"/>
      <c r="AT320" s="293" t="s">
        <v>147</v>
      </c>
      <c r="AU320" s="293" t="s">
        <v>81</v>
      </c>
      <c r="AV320" s="292" t="s">
        <v>79</v>
      </c>
      <c r="AW320" s="292" t="s">
        <v>34</v>
      </c>
      <c r="AX320" s="292" t="s">
        <v>71</v>
      </c>
      <c r="AY320" s="293" t="s">
        <v>138</v>
      </c>
    </row>
    <row r="321" spans="2:51" s="284" customFormat="1" ht="13.5">
      <c r="B321" s="283"/>
      <c r="D321" s="285" t="s">
        <v>147</v>
      </c>
      <c r="E321" s="286" t="s">
        <v>5</v>
      </c>
      <c r="F321" s="287" t="s">
        <v>654</v>
      </c>
      <c r="H321" s="305">
        <v>767.556</v>
      </c>
      <c r="L321" s="283"/>
      <c r="M321" s="288"/>
      <c r="N321" s="289"/>
      <c r="O321" s="289"/>
      <c r="P321" s="289"/>
      <c r="Q321" s="289"/>
      <c r="R321" s="289"/>
      <c r="S321" s="289"/>
      <c r="T321" s="290"/>
      <c r="AT321" s="286" t="s">
        <v>147</v>
      </c>
      <c r="AU321" s="286" t="s">
        <v>81</v>
      </c>
      <c r="AV321" s="284" t="s">
        <v>81</v>
      </c>
      <c r="AW321" s="284" t="s">
        <v>34</v>
      </c>
      <c r="AX321" s="284" t="s">
        <v>71</v>
      </c>
      <c r="AY321" s="286" t="s">
        <v>138</v>
      </c>
    </row>
    <row r="322" spans="2:51" s="284" customFormat="1" ht="13.5">
      <c r="B322" s="283"/>
      <c r="D322" s="285" t="s">
        <v>147</v>
      </c>
      <c r="E322" s="286" t="s">
        <v>5</v>
      </c>
      <c r="F322" s="287" t="s">
        <v>655</v>
      </c>
      <c r="H322" s="305">
        <v>72.191</v>
      </c>
      <c r="L322" s="283"/>
      <c r="M322" s="288"/>
      <c r="N322" s="289"/>
      <c r="O322" s="289"/>
      <c r="P322" s="289"/>
      <c r="Q322" s="289"/>
      <c r="R322" s="289"/>
      <c r="S322" s="289"/>
      <c r="T322" s="290"/>
      <c r="AT322" s="286" t="s">
        <v>147</v>
      </c>
      <c r="AU322" s="286" t="s">
        <v>81</v>
      </c>
      <c r="AV322" s="284" t="s">
        <v>81</v>
      </c>
      <c r="AW322" s="284" t="s">
        <v>34</v>
      </c>
      <c r="AX322" s="284" t="s">
        <v>71</v>
      </c>
      <c r="AY322" s="286" t="s">
        <v>138</v>
      </c>
    </row>
    <row r="323" spans="2:51" s="284" customFormat="1" ht="13.5">
      <c r="B323" s="283"/>
      <c r="D323" s="285" t="s">
        <v>147</v>
      </c>
      <c r="E323" s="286" t="s">
        <v>5</v>
      </c>
      <c r="F323" s="287" t="s">
        <v>656</v>
      </c>
      <c r="H323" s="305">
        <v>41.762</v>
      </c>
      <c r="L323" s="283"/>
      <c r="M323" s="288"/>
      <c r="N323" s="289"/>
      <c r="O323" s="289"/>
      <c r="P323" s="289"/>
      <c r="Q323" s="289"/>
      <c r="R323" s="289"/>
      <c r="S323" s="289"/>
      <c r="T323" s="290"/>
      <c r="AT323" s="286" t="s">
        <v>147</v>
      </c>
      <c r="AU323" s="286" t="s">
        <v>81</v>
      </c>
      <c r="AV323" s="284" t="s">
        <v>81</v>
      </c>
      <c r="AW323" s="284" t="s">
        <v>34</v>
      </c>
      <c r="AX323" s="284" t="s">
        <v>71</v>
      </c>
      <c r="AY323" s="286" t="s">
        <v>138</v>
      </c>
    </row>
    <row r="324" spans="2:51" s="284" customFormat="1" ht="13.5">
      <c r="B324" s="283"/>
      <c r="D324" s="285" t="s">
        <v>147</v>
      </c>
      <c r="E324" s="286" t="s">
        <v>5</v>
      </c>
      <c r="F324" s="287" t="s">
        <v>657</v>
      </c>
      <c r="H324" s="305">
        <v>102.62</v>
      </c>
      <c r="L324" s="283"/>
      <c r="M324" s="288"/>
      <c r="N324" s="289"/>
      <c r="O324" s="289"/>
      <c r="P324" s="289"/>
      <c r="Q324" s="289"/>
      <c r="R324" s="289"/>
      <c r="S324" s="289"/>
      <c r="T324" s="290"/>
      <c r="AT324" s="286" t="s">
        <v>147</v>
      </c>
      <c r="AU324" s="286" t="s">
        <v>81</v>
      </c>
      <c r="AV324" s="284" t="s">
        <v>81</v>
      </c>
      <c r="AW324" s="284" t="s">
        <v>34</v>
      </c>
      <c r="AX324" s="284" t="s">
        <v>71</v>
      </c>
      <c r="AY324" s="286" t="s">
        <v>138</v>
      </c>
    </row>
    <row r="325" spans="2:51" s="292" customFormat="1" ht="13.5">
      <c r="B325" s="291"/>
      <c r="D325" s="285" t="s">
        <v>147</v>
      </c>
      <c r="E325" s="293" t="s">
        <v>5</v>
      </c>
      <c r="F325" s="294" t="s">
        <v>658</v>
      </c>
      <c r="H325" s="306" t="s">
        <v>5</v>
      </c>
      <c r="L325" s="291"/>
      <c r="M325" s="295"/>
      <c r="N325" s="296"/>
      <c r="O325" s="296"/>
      <c r="P325" s="296"/>
      <c r="Q325" s="296"/>
      <c r="R325" s="296"/>
      <c r="S325" s="296"/>
      <c r="T325" s="297"/>
      <c r="AT325" s="293" t="s">
        <v>147</v>
      </c>
      <c r="AU325" s="293" t="s">
        <v>81</v>
      </c>
      <c r="AV325" s="292" t="s">
        <v>79</v>
      </c>
      <c r="AW325" s="292" t="s">
        <v>34</v>
      </c>
      <c r="AX325" s="292" t="s">
        <v>71</v>
      </c>
      <c r="AY325" s="293" t="s">
        <v>138</v>
      </c>
    </row>
    <row r="326" spans="2:51" s="284" customFormat="1" ht="13.5">
      <c r="B326" s="283"/>
      <c r="D326" s="285" t="s">
        <v>147</v>
      </c>
      <c r="E326" s="286" t="s">
        <v>5</v>
      </c>
      <c r="F326" s="287" t="s">
        <v>659</v>
      </c>
      <c r="H326" s="305">
        <v>116.914</v>
      </c>
      <c r="L326" s="283"/>
      <c r="M326" s="288"/>
      <c r="N326" s="289"/>
      <c r="O326" s="289"/>
      <c r="P326" s="289"/>
      <c r="Q326" s="289"/>
      <c r="R326" s="289"/>
      <c r="S326" s="289"/>
      <c r="T326" s="290"/>
      <c r="AT326" s="286" t="s">
        <v>147</v>
      </c>
      <c r="AU326" s="286" t="s">
        <v>81</v>
      </c>
      <c r="AV326" s="284" t="s">
        <v>81</v>
      </c>
      <c r="AW326" s="284" t="s">
        <v>34</v>
      </c>
      <c r="AX326" s="284" t="s">
        <v>71</v>
      </c>
      <c r="AY326" s="286" t="s">
        <v>138</v>
      </c>
    </row>
    <row r="327" spans="2:51" s="284" customFormat="1" ht="13.5">
      <c r="B327" s="283"/>
      <c r="D327" s="285" t="s">
        <v>147</v>
      </c>
      <c r="E327" s="286" t="s">
        <v>5</v>
      </c>
      <c r="F327" s="287" t="s">
        <v>660</v>
      </c>
      <c r="H327" s="305">
        <v>594.856</v>
      </c>
      <c r="L327" s="283"/>
      <c r="M327" s="288"/>
      <c r="N327" s="289"/>
      <c r="O327" s="289"/>
      <c r="P327" s="289"/>
      <c r="Q327" s="289"/>
      <c r="R327" s="289"/>
      <c r="S327" s="289"/>
      <c r="T327" s="290"/>
      <c r="AT327" s="286" t="s">
        <v>147</v>
      </c>
      <c r="AU327" s="286" t="s">
        <v>81</v>
      </c>
      <c r="AV327" s="284" t="s">
        <v>81</v>
      </c>
      <c r="AW327" s="284" t="s">
        <v>34</v>
      </c>
      <c r="AX327" s="284" t="s">
        <v>71</v>
      </c>
      <c r="AY327" s="286" t="s">
        <v>138</v>
      </c>
    </row>
    <row r="328" spans="2:51" s="284" customFormat="1" ht="13.5">
      <c r="B328" s="283"/>
      <c r="D328" s="285" t="s">
        <v>147</v>
      </c>
      <c r="E328" s="286" t="s">
        <v>5</v>
      </c>
      <c r="F328" s="287" t="s">
        <v>661</v>
      </c>
      <c r="H328" s="305">
        <v>112.774</v>
      </c>
      <c r="L328" s="283"/>
      <c r="M328" s="288"/>
      <c r="N328" s="289"/>
      <c r="O328" s="289"/>
      <c r="P328" s="289"/>
      <c r="Q328" s="289"/>
      <c r="R328" s="289"/>
      <c r="S328" s="289"/>
      <c r="T328" s="290"/>
      <c r="AT328" s="286" t="s">
        <v>147</v>
      </c>
      <c r="AU328" s="286" t="s">
        <v>81</v>
      </c>
      <c r="AV328" s="284" t="s">
        <v>81</v>
      </c>
      <c r="AW328" s="284" t="s">
        <v>34</v>
      </c>
      <c r="AX328" s="284" t="s">
        <v>71</v>
      </c>
      <c r="AY328" s="286" t="s">
        <v>138</v>
      </c>
    </row>
    <row r="329" spans="2:51" s="284" customFormat="1" ht="13.5">
      <c r="B329" s="283"/>
      <c r="D329" s="285" t="s">
        <v>147</v>
      </c>
      <c r="E329" s="286" t="s">
        <v>5</v>
      </c>
      <c r="F329" s="287" t="s">
        <v>662</v>
      </c>
      <c r="H329" s="305">
        <v>89.735</v>
      </c>
      <c r="L329" s="283"/>
      <c r="M329" s="288"/>
      <c r="N329" s="289"/>
      <c r="O329" s="289"/>
      <c r="P329" s="289"/>
      <c r="Q329" s="289"/>
      <c r="R329" s="289"/>
      <c r="S329" s="289"/>
      <c r="T329" s="290"/>
      <c r="AT329" s="286" t="s">
        <v>147</v>
      </c>
      <c r="AU329" s="286" t="s">
        <v>81</v>
      </c>
      <c r="AV329" s="284" t="s">
        <v>81</v>
      </c>
      <c r="AW329" s="284" t="s">
        <v>34</v>
      </c>
      <c r="AX329" s="284" t="s">
        <v>71</v>
      </c>
      <c r="AY329" s="286" t="s">
        <v>138</v>
      </c>
    </row>
    <row r="330" spans="2:51" s="284" customFormat="1" ht="13.5">
      <c r="B330" s="283"/>
      <c r="D330" s="285" t="s">
        <v>147</v>
      </c>
      <c r="E330" s="286" t="s">
        <v>5</v>
      </c>
      <c r="F330" s="287" t="s">
        <v>663</v>
      </c>
      <c r="H330" s="305">
        <v>126.374</v>
      </c>
      <c r="L330" s="283"/>
      <c r="M330" s="288"/>
      <c r="N330" s="289"/>
      <c r="O330" s="289"/>
      <c r="P330" s="289"/>
      <c r="Q330" s="289"/>
      <c r="R330" s="289"/>
      <c r="S330" s="289"/>
      <c r="T330" s="290"/>
      <c r="AT330" s="286" t="s">
        <v>147</v>
      </c>
      <c r="AU330" s="286" t="s">
        <v>81</v>
      </c>
      <c r="AV330" s="284" t="s">
        <v>81</v>
      </c>
      <c r="AW330" s="284" t="s">
        <v>34</v>
      </c>
      <c r="AX330" s="284" t="s">
        <v>71</v>
      </c>
      <c r="AY330" s="286" t="s">
        <v>138</v>
      </c>
    </row>
    <row r="331" spans="2:65" s="196" customFormat="1" ht="16.5" customHeight="1">
      <c r="B331" s="85"/>
      <c r="C331" s="91" t="s">
        <v>664</v>
      </c>
      <c r="D331" s="91" t="s">
        <v>228</v>
      </c>
      <c r="E331" s="92" t="s">
        <v>665</v>
      </c>
      <c r="F331" s="93" t="s">
        <v>666</v>
      </c>
      <c r="G331" s="94" t="s">
        <v>181</v>
      </c>
      <c r="H331" s="308">
        <v>1.8</v>
      </c>
      <c r="I331" s="95">
        <v>0</v>
      </c>
      <c r="J331" s="95">
        <f>ROUND(I331*H331,2)</f>
        <v>0</v>
      </c>
      <c r="K331" s="93" t="s">
        <v>5</v>
      </c>
      <c r="L331" s="298"/>
      <c r="M331" s="299" t="s">
        <v>5</v>
      </c>
      <c r="N331" s="300" t="s">
        <v>42</v>
      </c>
      <c r="O331" s="280">
        <v>0</v>
      </c>
      <c r="P331" s="280">
        <f>O331*H331</f>
        <v>0</v>
      </c>
      <c r="Q331" s="280">
        <v>1</v>
      </c>
      <c r="R331" s="280">
        <f>Q331*H331</f>
        <v>1.8</v>
      </c>
      <c r="S331" s="280">
        <v>0</v>
      </c>
      <c r="T331" s="281">
        <f>S331*H331</f>
        <v>0</v>
      </c>
      <c r="AR331" s="185" t="s">
        <v>178</v>
      </c>
      <c r="AT331" s="185" t="s">
        <v>228</v>
      </c>
      <c r="AU331" s="185" t="s">
        <v>81</v>
      </c>
      <c r="AY331" s="185" t="s">
        <v>138</v>
      </c>
      <c r="BE331" s="282">
        <f>IF(N331="základní",J331,0)</f>
        <v>0</v>
      </c>
      <c r="BF331" s="282">
        <f>IF(N331="snížená",J331,0)</f>
        <v>0</v>
      </c>
      <c r="BG331" s="282">
        <f>IF(N331="zákl. přenesená",J331,0)</f>
        <v>0</v>
      </c>
      <c r="BH331" s="282">
        <f>IF(N331="sníž. přenesená",J331,0)</f>
        <v>0</v>
      </c>
      <c r="BI331" s="282">
        <f>IF(N331="nulová",J331,0)</f>
        <v>0</v>
      </c>
      <c r="BJ331" s="185" t="s">
        <v>79</v>
      </c>
      <c r="BK331" s="282">
        <f>ROUND(I331*H331,2)</f>
        <v>0</v>
      </c>
      <c r="BL331" s="185" t="s">
        <v>145</v>
      </c>
      <c r="BM331" s="185" t="s">
        <v>667</v>
      </c>
    </row>
    <row r="332" spans="2:51" s="292" customFormat="1" ht="13.5">
      <c r="B332" s="291"/>
      <c r="D332" s="285" t="s">
        <v>147</v>
      </c>
      <c r="E332" s="293" t="s">
        <v>5</v>
      </c>
      <c r="F332" s="294" t="s">
        <v>653</v>
      </c>
      <c r="H332" s="306" t="s">
        <v>5</v>
      </c>
      <c r="L332" s="291"/>
      <c r="M332" s="295"/>
      <c r="N332" s="296"/>
      <c r="O332" s="296"/>
      <c r="P332" s="296"/>
      <c r="Q332" s="296"/>
      <c r="R332" s="296"/>
      <c r="S332" s="296"/>
      <c r="T332" s="297"/>
      <c r="AT332" s="293" t="s">
        <v>147</v>
      </c>
      <c r="AU332" s="293" t="s">
        <v>81</v>
      </c>
      <c r="AV332" s="292" t="s">
        <v>79</v>
      </c>
      <c r="AW332" s="292" t="s">
        <v>34</v>
      </c>
      <c r="AX332" s="292" t="s">
        <v>71</v>
      </c>
      <c r="AY332" s="293" t="s">
        <v>138</v>
      </c>
    </row>
    <row r="333" spans="2:51" s="284" customFormat="1" ht="13.5">
      <c r="B333" s="283"/>
      <c r="D333" s="285" t="s">
        <v>147</v>
      </c>
      <c r="E333" s="286" t="s">
        <v>5</v>
      </c>
      <c r="F333" s="287" t="s">
        <v>668</v>
      </c>
      <c r="H333" s="305">
        <v>0.9</v>
      </c>
      <c r="L333" s="283"/>
      <c r="M333" s="288"/>
      <c r="N333" s="289"/>
      <c r="O333" s="289"/>
      <c r="P333" s="289"/>
      <c r="Q333" s="289"/>
      <c r="R333" s="289"/>
      <c r="S333" s="289"/>
      <c r="T333" s="290"/>
      <c r="AT333" s="286" t="s">
        <v>147</v>
      </c>
      <c r="AU333" s="286" t="s">
        <v>81</v>
      </c>
      <c r="AV333" s="284" t="s">
        <v>81</v>
      </c>
      <c r="AW333" s="284" t="s">
        <v>34</v>
      </c>
      <c r="AX333" s="284" t="s">
        <v>71</v>
      </c>
      <c r="AY333" s="286" t="s">
        <v>138</v>
      </c>
    </row>
    <row r="334" spans="2:51" s="292" customFormat="1" ht="13.5">
      <c r="B334" s="291"/>
      <c r="D334" s="285" t="s">
        <v>147</v>
      </c>
      <c r="E334" s="293" t="s">
        <v>5</v>
      </c>
      <c r="F334" s="294" t="s">
        <v>658</v>
      </c>
      <c r="H334" s="306" t="s">
        <v>5</v>
      </c>
      <c r="L334" s="291"/>
      <c r="M334" s="295"/>
      <c r="N334" s="296"/>
      <c r="O334" s="296"/>
      <c r="P334" s="296"/>
      <c r="Q334" s="296"/>
      <c r="R334" s="296"/>
      <c r="S334" s="296"/>
      <c r="T334" s="297"/>
      <c r="AT334" s="293" t="s">
        <v>147</v>
      </c>
      <c r="AU334" s="293" t="s">
        <v>81</v>
      </c>
      <c r="AV334" s="292" t="s">
        <v>79</v>
      </c>
      <c r="AW334" s="292" t="s">
        <v>34</v>
      </c>
      <c r="AX334" s="292" t="s">
        <v>71</v>
      </c>
      <c r="AY334" s="293" t="s">
        <v>138</v>
      </c>
    </row>
    <row r="335" spans="2:51" s="284" customFormat="1" ht="13.5">
      <c r="B335" s="283"/>
      <c r="D335" s="285" t="s">
        <v>147</v>
      </c>
      <c r="E335" s="286" t="s">
        <v>5</v>
      </c>
      <c r="F335" s="287" t="s">
        <v>668</v>
      </c>
      <c r="H335" s="305">
        <v>0.9</v>
      </c>
      <c r="L335" s="283"/>
      <c r="M335" s="288"/>
      <c r="N335" s="289"/>
      <c r="O335" s="289"/>
      <c r="P335" s="289"/>
      <c r="Q335" s="289"/>
      <c r="R335" s="289"/>
      <c r="S335" s="289"/>
      <c r="T335" s="290"/>
      <c r="AT335" s="286" t="s">
        <v>147</v>
      </c>
      <c r="AU335" s="286" t="s">
        <v>81</v>
      </c>
      <c r="AV335" s="284" t="s">
        <v>81</v>
      </c>
      <c r="AW335" s="284" t="s">
        <v>34</v>
      </c>
      <c r="AX335" s="284" t="s">
        <v>71</v>
      </c>
      <c r="AY335" s="286" t="s">
        <v>138</v>
      </c>
    </row>
    <row r="336" spans="2:65" s="196" customFormat="1" ht="63.75" customHeight="1">
      <c r="B336" s="85"/>
      <c r="C336" s="86" t="s">
        <v>669</v>
      </c>
      <c r="D336" s="86" t="s">
        <v>140</v>
      </c>
      <c r="E336" s="87" t="s">
        <v>670</v>
      </c>
      <c r="F336" s="88" t="s">
        <v>671</v>
      </c>
      <c r="G336" s="89" t="s">
        <v>181</v>
      </c>
      <c r="H336" s="304">
        <v>17.801</v>
      </c>
      <c r="I336" s="90">
        <v>0</v>
      </c>
      <c r="J336" s="90">
        <f>ROUND(I336*H336,2)</f>
        <v>0</v>
      </c>
      <c r="K336" s="88" t="s">
        <v>5267</v>
      </c>
      <c r="L336" s="85"/>
      <c r="M336" s="278" t="s">
        <v>5</v>
      </c>
      <c r="N336" s="279" t="s">
        <v>42</v>
      </c>
      <c r="O336" s="280">
        <v>38.118</v>
      </c>
      <c r="P336" s="280">
        <f>O336*H336</f>
        <v>678.538518</v>
      </c>
      <c r="Q336" s="280">
        <v>1.05516</v>
      </c>
      <c r="R336" s="280">
        <f>Q336*H336</f>
        <v>18.78290316</v>
      </c>
      <c r="S336" s="280">
        <v>0</v>
      </c>
      <c r="T336" s="281">
        <f>S336*H336</f>
        <v>0</v>
      </c>
      <c r="AR336" s="185" t="s">
        <v>145</v>
      </c>
      <c r="AT336" s="185" t="s">
        <v>140</v>
      </c>
      <c r="AU336" s="185" t="s">
        <v>81</v>
      </c>
      <c r="AY336" s="185" t="s">
        <v>138</v>
      </c>
      <c r="BE336" s="282">
        <f>IF(N336="základní",J336,0)</f>
        <v>0</v>
      </c>
      <c r="BF336" s="282">
        <f>IF(N336="snížená",J336,0)</f>
        <v>0</v>
      </c>
      <c r="BG336" s="282">
        <f>IF(N336="zákl. přenesená",J336,0)</f>
        <v>0</v>
      </c>
      <c r="BH336" s="282">
        <f>IF(N336="sníž. přenesená",J336,0)</f>
        <v>0</v>
      </c>
      <c r="BI336" s="282">
        <f>IF(N336="nulová",J336,0)</f>
        <v>0</v>
      </c>
      <c r="BJ336" s="185" t="s">
        <v>79</v>
      </c>
      <c r="BK336" s="282">
        <f>ROUND(I336*H336,2)</f>
        <v>0</v>
      </c>
      <c r="BL336" s="185" t="s">
        <v>145</v>
      </c>
      <c r="BM336" s="185" t="s">
        <v>672</v>
      </c>
    </row>
    <row r="337" spans="2:51" s="292" customFormat="1" ht="13.5">
      <c r="B337" s="291"/>
      <c r="D337" s="285" t="s">
        <v>147</v>
      </c>
      <c r="E337" s="293" t="s">
        <v>5</v>
      </c>
      <c r="F337" s="294" t="s">
        <v>673</v>
      </c>
      <c r="H337" s="306" t="s">
        <v>5</v>
      </c>
      <c r="L337" s="291"/>
      <c r="M337" s="295"/>
      <c r="N337" s="296"/>
      <c r="O337" s="296"/>
      <c r="P337" s="296"/>
      <c r="Q337" s="296"/>
      <c r="R337" s="296"/>
      <c r="S337" s="296"/>
      <c r="T337" s="297"/>
      <c r="AT337" s="293" t="s">
        <v>147</v>
      </c>
      <c r="AU337" s="293" t="s">
        <v>81</v>
      </c>
      <c r="AV337" s="292" t="s">
        <v>79</v>
      </c>
      <c r="AW337" s="292" t="s">
        <v>34</v>
      </c>
      <c r="AX337" s="292" t="s">
        <v>71</v>
      </c>
      <c r="AY337" s="293" t="s">
        <v>138</v>
      </c>
    </row>
    <row r="338" spans="2:51" s="284" customFormat="1" ht="13.5">
      <c r="B338" s="283"/>
      <c r="D338" s="285" t="s">
        <v>147</v>
      </c>
      <c r="E338" s="286" t="s">
        <v>5</v>
      </c>
      <c r="F338" s="287" t="s">
        <v>674</v>
      </c>
      <c r="H338" s="305">
        <v>17.801</v>
      </c>
      <c r="L338" s="283"/>
      <c r="M338" s="288"/>
      <c r="N338" s="289"/>
      <c r="O338" s="289"/>
      <c r="P338" s="289"/>
      <c r="Q338" s="289"/>
      <c r="R338" s="289"/>
      <c r="S338" s="289"/>
      <c r="T338" s="290"/>
      <c r="AT338" s="286" t="s">
        <v>147</v>
      </c>
      <c r="AU338" s="286" t="s">
        <v>81</v>
      </c>
      <c r="AV338" s="284" t="s">
        <v>81</v>
      </c>
      <c r="AW338" s="284" t="s">
        <v>34</v>
      </c>
      <c r="AX338" s="284" t="s">
        <v>71</v>
      </c>
      <c r="AY338" s="286" t="s">
        <v>138</v>
      </c>
    </row>
    <row r="339" spans="2:65" s="196" customFormat="1" ht="25.5" customHeight="1">
      <c r="B339" s="85"/>
      <c r="C339" s="86" t="s">
        <v>675</v>
      </c>
      <c r="D339" s="86" t="s">
        <v>140</v>
      </c>
      <c r="E339" s="87" t="s">
        <v>676</v>
      </c>
      <c r="F339" s="88" t="s">
        <v>677</v>
      </c>
      <c r="G339" s="89" t="s">
        <v>181</v>
      </c>
      <c r="H339" s="304">
        <v>2.319</v>
      </c>
      <c r="I339" s="90">
        <v>0</v>
      </c>
      <c r="J339" s="90">
        <f>ROUND(I339*H339,2)</f>
        <v>0</v>
      </c>
      <c r="K339" s="88" t="s">
        <v>5267</v>
      </c>
      <c r="L339" s="85"/>
      <c r="M339" s="278" t="s">
        <v>5</v>
      </c>
      <c r="N339" s="279" t="s">
        <v>42</v>
      </c>
      <c r="O339" s="280">
        <v>16.583</v>
      </c>
      <c r="P339" s="280">
        <f>O339*H339</f>
        <v>38.455977</v>
      </c>
      <c r="Q339" s="280">
        <v>0.01709</v>
      </c>
      <c r="R339" s="280">
        <f>Q339*H339</f>
        <v>0.03963171</v>
      </c>
      <c r="S339" s="280">
        <v>0</v>
      </c>
      <c r="T339" s="281">
        <f>S339*H339</f>
        <v>0</v>
      </c>
      <c r="AR339" s="185" t="s">
        <v>145</v>
      </c>
      <c r="AT339" s="185" t="s">
        <v>140</v>
      </c>
      <c r="AU339" s="185" t="s">
        <v>81</v>
      </c>
      <c r="AY339" s="185" t="s">
        <v>138</v>
      </c>
      <c r="BE339" s="282">
        <f>IF(N339="základní",J339,0)</f>
        <v>0</v>
      </c>
      <c r="BF339" s="282">
        <f>IF(N339="snížená",J339,0)</f>
        <v>0</v>
      </c>
      <c r="BG339" s="282">
        <f>IF(N339="zákl. přenesená",J339,0)</f>
        <v>0</v>
      </c>
      <c r="BH339" s="282">
        <f>IF(N339="sníž. přenesená",J339,0)</f>
        <v>0</v>
      </c>
      <c r="BI339" s="282">
        <f>IF(N339="nulová",J339,0)</f>
        <v>0</v>
      </c>
      <c r="BJ339" s="185" t="s">
        <v>79</v>
      </c>
      <c r="BK339" s="282">
        <f>ROUND(I339*H339,2)</f>
        <v>0</v>
      </c>
      <c r="BL339" s="185" t="s">
        <v>145</v>
      </c>
      <c r="BM339" s="185" t="s">
        <v>678</v>
      </c>
    </row>
    <row r="340" spans="2:51" s="292" customFormat="1" ht="13.5">
      <c r="B340" s="291"/>
      <c r="D340" s="285" t="s">
        <v>147</v>
      </c>
      <c r="E340" s="293" t="s">
        <v>5</v>
      </c>
      <c r="F340" s="294" t="s">
        <v>679</v>
      </c>
      <c r="H340" s="306" t="s">
        <v>5</v>
      </c>
      <c r="L340" s="291"/>
      <c r="M340" s="295"/>
      <c r="N340" s="296"/>
      <c r="O340" s="296"/>
      <c r="P340" s="296"/>
      <c r="Q340" s="296"/>
      <c r="R340" s="296"/>
      <c r="S340" s="296"/>
      <c r="T340" s="297"/>
      <c r="AT340" s="293" t="s">
        <v>147</v>
      </c>
      <c r="AU340" s="293" t="s">
        <v>81</v>
      </c>
      <c r="AV340" s="292" t="s">
        <v>79</v>
      </c>
      <c r="AW340" s="292" t="s">
        <v>34</v>
      </c>
      <c r="AX340" s="292" t="s">
        <v>71</v>
      </c>
      <c r="AY340" s="293" t="s">
        <v>138</v>
      </c>
    </row>
    <row r="341" spans="2:51" s="292" customFormat="1" ht="13.5">
      <c r="B341" s="291"/>
      <c r="D341" s="285" t="s">
        <v>147</v>
      </c>
      <c r="E341" s="293" t="s">
        <v>5</v>
      </c>
      <c r="F341" s="294" t="s">
        <v>680</v>
      </c>
      <c r="H341" s="306" t="s">
        <v>5</v>
      </c>
      <c r="L341" s="291"/>
      <c r="M341" s="295"/>
      <c r="N341" s="296"/>
      <c r="O341" s="296"/>
      <c r="P341" s="296"/>
      <c r="Q341" s="296"/>
      <c r="R341" s="296"/>
      <c r="S341" s="296"/>
      <c r="T341" s="297"/>
      <c r="AT341" s="293" t="s">
        <v>147</v>
      </c>
      <c r="AU341" s="293" t="s">
        <v>81</v>
      </c>
      <c r="AV341" s="292" t="s">
        <v>79</v>
      </c>
      <c r="AW341" s="292" t="s">
        <v>34</v>
      </c>
      <c r="AX341" s="292" t="s">
        <v>71</v>
      </c>
      <c r="AY341" s="293" t="s">
        <v>138</v>
      </c>
    </row>
    <row r="342" spans="2:51" s="284" customFormat="1" ht="13.5">
      <c r="B342" s="283"/>
      <c r="D342" s="285" t="s">
        <v>147</v>
      </c>
      <c r="E342" s="286" t="s">
        <v>5</v>
      </c>
      <c r="F342" s="287" t="s">
        <v>681</v>
      </c>
      <c r="H342" s="305">
        <v>0.148</v>
      </c>
      <c r="L342" s="283"/>
      <c r="M342" s="288"/>
      <c r="N342" s="289"/>
      <c r="O342" s="289"/>
      <c r="P342" s="289"/>
      <c r="Q342" s="289"/>
      <c r="R342" s="289"/>
      <c r="S342" s="289"/>
      <c r="T342" s="290"/>
      <c r="AT342" s="286" t="s">
        <v>147</v>
      </c>
      <c r="AU342" s="286" t="s">
        <v>81</v>
      </c>
      <c r="AV342" s="284" t="s">
        <v>81</v>
      </c>
      <c r="AW342" s="284" t="s">
        <v>34</v>
      </c>
      <c r="AX342" s="284" t="s">
        <v>71</v>
      </c>
      <c r="AY342" s="286" t="s">
        <v>138</v>
      </c>
    </row>
    <row r="343" spans="2:51" s="292" customFormat="1" ht="13.5">
      <c r="B343" s="291"/>
      <c r="D343" s="285" t="s">
        <v>147</v>
      </c>
      <c r="E343" s="293" t="s">
        <v>5</v>
      </c>
      <c r="F343" s="294" t="s">
        <v>682</v>
      </c>
      <c r="H343" s="306" t="s">
        <v>5</v>
      </c>
      <c r="L343" s="291"/>
      <c r="M343" s="295"/>
      <c r="N343" s="296"/>
      <c r="O343" s="296"/>
      <c r="P343" s="296"/>
      <c r="Q343" s="296"/>
      <c r="R343" s="296"/>
      <c r="S343" s="296"/>
      <c r="T343" s="297"/>
      <c r="AT343" s="293" t="s">
        <v>147</v>
      </c>
      <c r="AU343" s="293" t="s">
        <v>81</v>
      </c>
      <c r="AV343" s="292" t="s">
        <v>79</v>
      </c>
      <c r="AW343" s="292" t="s">
        <v>34</v>
      </c>
      <c r="AX343" s="292" t="s">
        <v>71</v>
      </c>
      <c r="AY343" s="293" t="s">
        <v>138</v>
      </c>
    </row>
    <row r="344" spans="2:51" s="284" customFormat="1" ht="13.5">
      <c r="B344" s="283"/>
      <c r="D344" s="285" t="s">
        <v>147</v>
      </c>
      <c r="E344" s="286" t="s">
        <v>5</v>
      </c>
      <c r="F344" s="287" t="s">
        <v>683</v>
      </c>
      <c r="H344" s="305">
        <v>2.171</v>
      </c>
      <c r="L344" s="283"/>
      <c r="M344" s="288"/>
      <c r="N344" s="289"/>
      <c r="O344" s="289"/>
      <c r="P344" s="289"/>
      <c r="Q344" s="289"/>
      <c r="R344" s="289"/>
      <c r="S344" s="289"/>
      <c r="T344" s="290"/>
      <c r="AT344" s="286" t="s">
        <v>147</v>
      </c>
      <c r="AU344" s="286" t="s">
        <v>81</v>
      </c>
      <c r="AV344" s="284" t="s">
        <v>81</v>
      </c>
      <c r="AW344" s="284" t="s">
        <v>34</v>
      </c>
      <c r="AX344" s="284" t="s">
        <v>71</v>
      </c>
      <c r="AY344" s="286" t="s">
        <v>138</v>
      </c>
    </row>
    <row r="345" spans="2:65" s="196" customFormat="1" ht="16.5" customHeight="1">
      <c r="B345" s="85"/>
      <c r="C345" s="91" t="s">
        <v>684</v>
      </c>
      <c r="D345" s="91" t="s">
        <v>228</v>
      </c>
      <c r="E345" s="92" t="s">
        <v>685</v>
      </c>
      <c r="F345" s="93" t="s">
        <v>686</v>
      </c>
      <c r="G345" s="94" t="s">
        <v>181</v>
      </c>
      <c r="H345" s="308">
        <v>0.161</v>
      </c>
      <c r="I345" s="95">
        <v>0</v>
      </c>
      <c r="J345" s="95">
        <f>ROUND(I345*H345,2)</f>
        <v>0</v>
      </c>
      <c r="K345" s="175" t="s">
        <v>5267</v>
      </c>
      <c r="L345" s="298"/>
      <c r="M345" s="299" t="s">
        <v>5</v>
      </c>
      <c r="N345" s="300" t="s">
        <v>42</v>
      </c>
      <c r="O345" s="280">
        <v>0</v>
      </c>
      <c r="P345" s="280">
        <f>O345*H345</f>
        <v>0</v>
      </c>
      <c r="Q345" s="280">
        <v>1</v>
      </c>
      <c r="R345" s="280">
        <f>Q345*H345</f>
        <v>0.161</v>
      </c>
      <c r="S345" s="280">
        <v>0</v>
      </c>
      <c r="T345" s="281">
        <f>S345*H345</f>
        <v>0</v>
      </c>
      <c r="AR345" s="185" t="s">
        <v>178</v>
      </c>
      <c r="AT345" s="185" t="s">
        <v>228</v>
      </c>
      <c r="AU345" s="185" t="s">
        <v>81</v>
      </c>
      <c r="AY345" s="185" t="s">
        <v>138</v>
      </c>
      <c r="BE345" s="282">
        <f>IF(N345="základní",J345,0)</f>
        <v>0</v>
      </c>
      <c r="BF345" s="282">
        <f>IF(N345="snížená",J345,0)</f>
        <v>0</v>
      </c>
      <c r="BG345" s="282">
        <f>IF(N345="zákl. přenesená",J345,0)</f>
        <v>0</v>
      </c>
      <c r="BH345" s="282">
        <f>IF(N345="sníž. přenesená",J345,0)</f>
        <v>0</v>
      </c>
      <c r="BI345" s="282">
        <f>IF(N345="nulová",J345,0)</f>
        <v>0</v>
      </c>
      <c r="BJ345" s="185" t="s">
        <v>79</v>
      </c>
      <c r="BK345" s="282">
        <f>ROUND(I345*H345,2)</f>
        <v>0</v>
      </c>
      <c r="BL345" s="185" t="s">
        <v>145</v>
      </c>
      <c r="BM345" s="185" t="s">
        <v>687</v>
      </c>
    </row>
    <row r="346" spans="2:51" s="284" customFormat="1" ht="13.5">
      <c r="B346" s="283"/>
      <c r="D346" s="285" t="s">
        <v>147</v>
      </c>
      <c r="F346" s="287" t="s">
        <v>688</v>
      </c>
      <c r="H346" s="305">
        <v>0.161</v>
      </c>
      <c r="L346" s="283"/>
      <c r="M346" s="288"/>
      <c r="N346" s="289"/>
      <c r="O346" s="289"/>
      <c r="P346" s="289"/>
      <c r="Q346" s="289"/>
      <c r="R346" s="289"/>
      <c r="S346" s="289"/>
      <c r="T346" s="290"/>
      <c r="AT346" s="286" t="s">
        <v>147</v>
      </c>
      <c r="AU346" s="286" t="s">
        <v>81</v>
      </c>
      <c r="AV346" s="284" t="s">
        <v>81</v>
      </c>
      <c r="AW346" s="284" t="s">
        <v>6</v>
      </c>
      <c r="AX346" s="284" t="s">
        <v>79</v>
      </c>
      <c r="AY346" s="286" t="s">
        <v>138</v>
      </c>
    </row>
    <row r="347" spans="2:65" s="196" customFormat="1" ht="16.5" customHeight="1">
      <c r="B347" s="85"/>
      <c r="C347" s="91" t="s">
        <v>689</v>
      </c>
      <c r="D347" s="91" t="s">
        <v>228</v>
      </c>
      <c r="E347" s="92" t="s">
        <v>616</v>
      </c>
      <c r="F347" s="93" t="s">
        <v>617</v>
      </c>
      <c r="G347" s="94" t="s">
        <v>181</v>
      </c>
      <c r="H347" s="308">
        <v>2.345</v>
      </c>
      <c r="I347" s="95">
        <v>0</v>
      </c>
      <c r="J347" s="95">
        <f>ROUND(I347*H347,2)</f>
        <v>0</v>
      </c>
      <c r="K347" s="175" t="s">
        <v>5267</v>
      </c>
      <c r="L347" s="298"/>
      <c r="M347" s="299" t="s">
        <v>5</v>
      </c>
      <c r="N347" s="300" t="s">
        <v>42</v>
      </c>
      <c r="O347" s="280">
        <v>0</v>
      </c>
      <c r="P347" s="280">
        <f>O347*H347</f>
        <v>0</v>
      </c>
      <c r="Q347" s="280">
        <v>1</v>
      </c>
      <c r="R347" s="280">
        <f>Q347*H347</f>
        <v>2.345</v>
      </c>
      <c r="S347" s="280">
        <v>0</v>
      </c>
      <c r="T347" s="281">
        <f>S347*H347</f>
        <v>0</v>
      </c>
      <c r="AR347" s="185" t="s">
        <v>178</v>
      </c>
      <c r="AT347" s="185" t="s">
        <v>228</v>
      </c>
      <c r="AU347" s="185" t="s">
        <v>81</v>
      </c>
      <c r="AY347" s="185" t="s">
        <v>138</v>
      </c>
      <c r="BE347" s="282">
        <f>IF(N347="základní",J347,0)</f>
        <v>0</v>
      </c>
      <c r="BF347" s="282">
        <f>IF(N347="snížená",J347,0)</f>
        <v>0</v>
      </c>
      <c r="BG347" s="282">
        <f>IF(N347="zákl. přenesená",J347,0)</f>
        <v>0</v>
      </c>
      <c r="BH347" s="282">
        <f>IF(N347="sníž. přenesená",J347,0)</f>
        <v>0</v>
      </c>
      <c r="BI347" s="282">
        <f>IF(N347="nulová",J347,0)</f>
        <v>0</v>
      </c>
      <c r="BJ347" s="185" t="s">
        <v>79</v>
      </c>
      <c r="BK347" s="282">
        <f>ROUND(I347*H347,2)</f>
        <v>0</v>
      </c>
      <c r="BL347" s="185" t="s">
        <v>145</v>
      </c>
      <c r="BM347" s="185" t="s">
        <v>690</v>
      </c>
    </row>
    <row r="348" spans="2:51" s="284" customFormat="1" ht="13.5">
      <c r="B348" s="283"/>
      <c r="D348" s="285" t="s">
        <v>147</v>
      </c>
      <c r="F348" s="287" t="s">
        <v>691</v>
      </c>
      <c r="H348" s="305">
        <v>2.345</v>
      </c>
      <c r="L348" s="283"/>
      <c r="M348" s="288"/>
      <c r="N348" s="289"/>
      <c r="O348" s="289"/>
      <c r="P348" s="289"/>
      <c r="Q348" s="289"/>
      <c r="R348" s="289"/>
      <c r="S348" s="289"/>
      <c r="T348" s="290"/>
      <c r="AT348" s="286" t="s">
        <v>147</v>
      </c>
      <c r="AU348" s="286" t="s">
        <v>81</v>
      </c>
      <c r="AV348" s="284" t="s">
        <v>81</v>
      </c>
      <c r="AW348" s="284" t="s">
        <v>6</v>
      </c>
      <c r="AX348" s="284" t="s">
        <v>79</v>
      </c>
      <c r="AY348" s="286" t="s">
        <v>138</v>
      </c>
    </row>
    <row r="349" spans="2:65" s="196" customFormat="1" ht="25.5" customHeight="1">
      <c r="B349" s="85"/>
      <c r="C349" s="86" t="s">
        <v>692</v>
      </c>
      <c r="D349" s="86" t="s">
        <v>140</v>
      </c>
      <c r="E349" s="87" t="s">
        <v>693</v>
      </c>
      <c r="F349" s="88" t="s">
        <v>694</v>
      </c>
      <c r="G349" s="89" t="s">
        <v>181</v>
      </c>
      <c r="H349" s="304">
        <v>51.561</v>
      </c>
      <c r="I349" s="90">
        <v>0</v>
      </c>
      <c r="J349" s="90">
        <f>ROUND(I349*H349,2)</f>
        <v>0</v>
      </c>
      <c r="K349" s="88" t="s">
        <v>5267</v>
      </c>
      <c r="L349" s="85"/>
      <c r="M349" s="278" t="s">
        <v>5</v>
      </c>
      <c r="N349" s="279" t="s">
        <v>42</v>
      </c>
      <c r="O349" s="280">
        <v>30.246</v>
      </c>
      <c r="P349" s="280">
        <f>O349*H349</f>
        <v>1559.5140059999999</v>
      </c>
      <c r="Q349" s="280">
        <v>0</v>
      </c>
      <c r="R349" s="280">
        <f>Q349*H349</f>
        <v>0</v>
      </c>
      <c r="S349" s="280">
        <v>0</v>
      </c>
      <c r="T349" s="281">
        <f>S349*H349</f>
        <v>0</v>
      </c>
      <c r="AR349" s="185" t="s">
        <v>145</v>
      </c>
      <c r="AT349" s="185" t="s">
        <v>140</v>
      </c>
      <c r="AU349" s="185" t="s">
        <v>81</v>
      </c>
      <c r="AY349" s="185" t="s">
        <v>138</v>
      </c>
      <c r="BE349" s="282">
        <f>IF(N349="základní",J349,0)</f>
        <v>0</v>
      </c>
      <c r="BF349" s="282">
        <f>IF(N349="snížená",J349,0)</f>
        <v>0</v>
      </c>
      <c r="BG349" s="282">
        <f>IF(N349="zákl. přenesená",J349,0)</f>
        <v>0</v>
      </c>
      <c r="BH349" s="282">
        <f>IF(N349="sníž. přenesená",J349,0)</f>
        <v>0</v>
      </c>
      <c r="BI349" s="282">
        <f>IF(N349="nulová",J349,0)</f>
        <v>0</v>
      </c>
      <c r="BJ349" s="185" t="s">
        <v>79</v>
      </c>
      <c r="BK349" s="282">
        <f>ROUND(I349*H349,2)</f>
        <v>0</v>
      </c>
      <c r="BL349" s="185" t="s">
        <v>145</v>
      </c>
      <c r="BM349" s="185" t="s">
        <v>695</v>
      </c>
    </row>
    <row r="350" spans="2:51" s="292" customFormat="1" ht="13.5">
      <c r="B350" s="291"/>
      <c r="D350" s="285" t="s">
        <v>147</v>
      </c>
      <c r="E350" s="293" t="s">
        <v>5</v>
      </c>
      <c r="F350" s="294" t="s">
        <v>696</v>
      </c>
      <c r="H350" s="306" t="s">
        <v>5</v>
      </c>
      <c r="L350" s="291"/>
      <c r="M350" s="295"/>
      <c r="N350" s="296"/>
      <c r="O350" s="296"/>
      <c r="P350" s="296"/>
      <c r="Q350" s="296"/>
      <c r="R350" s="296"/>
      <c r="S350" s="296"/>
      <c r="T350" s="297"/>
      <c r="AT350" s="293" t="s">
        <v>147</v>
      </c>
      <c r="AU350" s="293" t="s">
        <v>81</v>
      </c>
      <c r="AV350" s="292" t="s">
        <v>79</v>
      </c>
      <c r="AW350" s="292" t="s">
        <v>34</v>
      </c>
      <c r="AX350" s="292" t="s">
        <v>71</v>
      </c>
      <c r="AY350" s="293" t="s">
        <v>138</v>
      </c>
    </row>
    <row r="351" spans="2:51" s="284" customFormat="1" ht="13.5">
      <c r="B351" s="283"/>
      <c r="D351" s="285" t="s">
        <v>147</v>
      </c>
      <c r="E351" s="286" t="s">
        <v>5</v>
      </c>
      <c r="F351" s="287" t="s">
        <v>697</v>
      </c>
      <c r="H351" s="305">
        <v>24.304</v>
      </c>
      <c r="L351" s="283"/>
      <c r="M351" s="288"/>
      <c r="N351" s="289"/>
      <c r="O351" s="289"/>
      <c r="P351" s="289"/>
      <c r="Q351" s="289"/>
      <c r="R351" s="289"/>
      <c r="S351" s="289"/>
      <c r="T351" s="290"/>
      <c r="AT351" s="286" t="s">
        <v>147</v>
      </c>
      <c r="AU351" s="286" t="s">
        <v>81</v>
      </c>
      <c r="AV351" s="284" t="s">
        <v>81</v>
      </c>
      <c r="AW351" s="284" t="s">
        <v>34</v>
      </c>
      <c r="AX351" s="284" t="s">
        <v>71</v>
      </c>
      <c r="AY351" s="286" t="s">
        <v>138</v>
      </c>
    </row>
    <row r="352" spans="2:51" s="292" customFormat="1" ht="13.5">
      <c r="B352" s="291"/>
      <c r="D352" s="285" t="s">
        <v>147</v>
      </c>
      <c r="E352" s="293" t="s">
        <v>5</v>
      </c>
      <c r="F352" s="294" t="s">
        <v>607</v>
      </c>
      <c r="H352" s="306" t="s">
        <v>5</v>
      </c>
      <c r="L352" s="291"/>
      <c r="M352" s="295"/>
      <c r="N352" s="296"/>
      <c r="O352" s="296"/>
      <c r="P352" s="296"/>
      <c r="Q352" s="296"/>
      <c r="R352" s="296"/>
      <c r="S352" s="296"/>
      <c r="T352" s="297"/>
      <c r="AT352" s="293" t="s">
        <v>147</v>
      </c>
      <c r="AU352" s="293" t="s">
        <v>81</v>
      </c>
      <c r="AV352" s="292" t="s">
        <v>79</v>
      </c>
      <c r="AW352" s="292" t="s">
        <v>34</v>
      </c>
      <c r="AX352" s="292" t="s">
        <v>71</v>
      </c>
      <c r="AY352" s="293" t="s">
        <v>138</v>
      </c>
    </row>
    <row r="353" spans="2:51" s="284" customFormat="1" ht="13.5">
      <c r="B353" s="283"/>
      <c r="D353" s="285" t="s">
        <v>147</v>
      </c>
      <c r="E353" s="286" t="s">
        <v>5</v>
      </c>
      <c r="F353" s="287" t="s">
        <v>698</v>
      </c>
      <c r="H353" s="305">
        <v>0.518</v>
      </c>
      <c r="L353" s="283"/>
      <c r="M353" s="288"/>
      <c r="N353" s="289"/>
      <c r="O353" s="289"/>
      <c r="P353" s="289"/>
      <c r="Q353" s="289"/>
      <c r="R353" s="289"/>
      <c r="S353" s="289"/>
      <c r="T353" s="290"/>
      <c r="AT353" s="286" t="s">
        <v>147</v>
      </c>
      <c r="AU353" s="286" t="s">
        <v>81</v>
      </c>
      <c r="AV353" s="284" t="s">
        <v>81</v>
      </c>
      <c r="AW353" s="284" t="s">
        <v>34</v>
      </c>
      <c r="AX353" s="284" t="s">
        <v>71</v>
      </c>
      <c r="AY353" s="286" t="s">
        <v>138</v>
      </c>
    </row>
    <row r="354" spans="2:51" s="292" customFormat="1" ht="13.5">
      <c r="B354" s="291"/>
      <c r="D354" s="285" t="s">
        <v>147</v>
      </c>
      <c r="E354" s="293" t="s">
        <v>5</v>
      </c>
      <c r="F354" s="294" t="s">
        <v>699</v>
      </c>
      <c r="H354" s="306" t="s">
        <v>5</v>
      </c>
      <c r="L354" s="291"/>
      <c r="M354" s="295"/>
      <c r="N354" s="296"/>
      <c r="O354" s="296"/>
      <c r="P354" s="296"/>
      <c r="Q354" s="296"/>
      <c r="R354" s="296"/>
      <c r="S354" s="296"/>
      <c r="T354" s="297"/>
      <c r="AT354" s="293" t="s">
        <v>147</v>
      </c>
      <c r="AU354" s="293" t="s">
        <v>81</v>
      </c>
      <c r="AV354" s="292" t="s">
        <v>79</v>
      </c>
      <c r="AW354" s="292" t="s">
        <v>34</v>
      </c>
      <c r="AX354" s="292" t="s">
        <v>71</v>
      </c>
      <c r="AY354" s="293" t="s">
        <v>138</v>
      </c>
    </row>
    <row r="355" spans="2:51" s="284" customFormat="1" ht="13.5">
      <c r="B355" s="283"/>
      <c r="D355" s="285" t="s">
        <v>147</v>
      </c>
      <c r="E355" s="286" t="s">
        <v>5</v>
      </c>
      <c r="F355" s="287" t="s">
        <v>700</v>
      </c>
      <c r="H355" s="305">
        <v>3.341</v>
      </c>
      <c r="L355" s="283"/>
      <c r="M355" s="288"/>
      <c r="N355" s="289"/>
      <c r="O355" s="289"/>
      <c r="P355" s="289"/>
      <c r="Q355" s="289"/>
      <c r="R355" s="289"/>
      <c r="S355" s="289"/>
      <c r="T355" s="290"/>
      <c r="AT355" s="286" t="s">
        <v>147</v>
      </c>
      <c r="AU355" s="286" t="s">
        <v>81</v>
      </c>
      <c r="AV355" s="284" t="s">
        <v>81</v>
      </c>
      <c r="AW355" s="284" t="s">
        <v>34</v>
      </c>
      <c r="AX355" s="284" t="s">
        <v>71</v>
      </c>
      <c r="AY355" s="286" t="s">
        <v>138</v>
      </c>
    </row>
    <row r="356" spans="2:51" s="292" customFormat="1" ht="13.5">
      <c r="B356" s="291"/>
      <c r="D356" s="285" t="s">
        <v>147</v>
      </c>
      <c r="E356" s="293" t="s">
        <v>5</v>
      </c>
      <c r="F356" s="294" t="s">
        <v>701</v>
      </c>
      <c r="H356" s="306" t="s">
        <v>5</v>
      </c>
      <c r="L356" s="291"/>
      <c r="M356" s="295"/>
      <c r="N356" s="296"/>
      <c r="O356" s="296"/>
      <c r="P356" s="296"/>
      <c r="Q356" s="296"/>
      <c r="R356" s="296"/>
      <c r="S356" s="296"/>
      <c r="T356" s="297"/>
      <c r="AT356" s="293" t="s">
        <v>147</v>
      </c>
      <c r="AU356" s="293" t="s">
        <v>81</v>
      </c>
      <c r="AV356" s="292" t="s">
        <v>79</v>
      </c>
      <c r="AW356" s="292" t="s">
        <v>34</v>
      </c>
      <c r="AX356" s="292" t="s">
        <v>71</v>
      </c>
      <c r="AY356" s="293" t="s">
        <v>138</v>
      </c>
    </row>
    <row r="357" spans="2:51" s="284" customFormat="1" ht="13.5">
      <c r="B357" s="283"/>
      <c r="D357" s="285" t="s">
        <v>147</v>
      </c>
      <c r="E357" s="286" t="s">
        <v>5</v>
      </c>
      <c r="F357" s="287" t="s">
        <v>702</v>
      </c>
      <c r="H357" s="305">
        <v>4.939</v>
      </c>
      <c r="L357" s="283"/>
      <c r="M357" s="288"/>
      <c r="N357" s="289"/>
      <c r="O357" s="289"/>
      <c r="P357" s="289"/>
      <c r="Q357" s="289"/>
      <c r="R357" s="289"/>
      <c r="S357" s="289"/>
      <c r="T357" s="290"/>
      <c r="AT357" s="286" t="s">
        <v>147</v>
      </c>
      <c r="AU357" s="286" t="s">
        <v>81</v>
      </c>
      <c r="AV357" s="284" t="s">
        <v>81</v>
      </c>
      <c r="AW357" s="284" t="s">
        <v>34</v>
      </c>
      <c r="AX357" s="284" t="s">
        <v>71</v>
      </c>
      <c r="AY357" s="286" t="s">
        <v>138</v>
      </c>
    </row>
    <row r="358" spans="2:51" s="292" customFormat="1" ht="13.5">
      <c r="B358" s="291"/>
      <c r="D358" s="285" t="s">
        <v>147</v>
      </c>
      <c r="E358" s="293" t="s">
        <v>5</v>
      </c>
      <c r="F358" s="294" t="s">
        <v>703</v>
      </c>
      <c r="H358" s="306" t="s">
        <v>5</v>
      </c>
      <c r="L358" s="291"/>
      <c r="M358" s="295"/>
      <c r="N358" s="296"/>
      <c r="O358" s="296"/>
      <c r="P358" s="296"/>
      <c r="Q358" s="296"/>
      <c r="R358" s="296"/>
      <c r="S358" s="296"/>
      <c r="T358" s="297"/>
      <c r="AT358" s="293" t="s">
        <v>147</v>
      </c>
      <c r="AU358" s="293" t="s">
        <v>81</v>
      </c>
      <c r="AV358" s="292" t="s">
        <v>79</v>
      </c>
      <c r="AW358" s="292" t="s">
        <v>34</v>
      </c>
      <c r="AX358" s="292" t="s">
        <v>71</v>
      </c>
      <c r="AY358" s="293" t="s">
        <v>138</v>
      </c>
    </row>
    <row r="359" spans="2:51" s="284" customFormat="1" ht="13.5">
      <c r="B359" s="283"/>
      <c r="D359" s="285" t="s">
        <v>147</v>
      </c>
      <c r="E359" s="286" t="s">
        <v>5</v>
      </c>
      <c r="F359" s="287" t="s">
        <v>704</v>
      </c>
      <c r="H359" s="305">
        <v>13.759</v>
      </c>
      <c r="L359" s="283"/>
      <c r="M359" s="288"/>
      <c r="N359" s="289"/>
      <c r="O359" s="289"/>
      <c r="P359" s="289"/>
      <c r="Q359" s="289"/>
      <c r="R359" s="289"/>
      <c r="S359" s="289"/>
      <c r="T359" s="290"/>
      <c r="AT359" s="286" t="s">
        <v>147</v>
      </c>
      <c r="AU359" s="286" t="s">
        <v>81</v>
      </c>
      <c r="AV359" s="284" t="s">
        <v>81</v>
      </c>
      <c r="AW359" s="284" t="s">
        <v>34</v>
      </c>
      <c r="AX359" s="284" t="s">
        <v>71</v>
      </c>
      <c r="AY359" s="286" t="s">
        <v>138</v>
      </c>
    </row>
    <row r="360" spans="2:51" s="292" customFormat="1" ht="13.5">
      <c r="B360" s="291"/>
      <c r="D360" s="285" t="s">
        <v>147</v>
      </c>
      <c r="E360" s="293" t="s">
        <v>5</v>
      </c>
      <c r="F360" s="294" t="s">
        <v>613</v>
      </c>
      <c r="H360" s="306" t="s">
        <v>5</v>
      </c>
      <c r="L360" s="291"/>
      <c r="M360" s="295"/>
      <c r="N360" s="296"/>
      <c r="O360" s="296"/>
      <c r="P360" s="296"/>
      <c r="Q360" s="296"/>
      <c r="R360" s="296"/>
      <c r="S360" s="296"/>
      <c r="T360" s="297"/>
      <c r="AT360" s="293" t="s">
        <v>147</v>
      </c>
      <c r="AU360" s="293" t="s">
        <v>81</v>
      </c>
      <c r="AV360" s="292" t="s">
        <v>79</v>
      </c>
      <c r="AW360" s="292" t="s">
        <v>34</v>
      </c>
      <c r="AX360" s="292" t="s">
        <v>71</v>
      </c>
      <c r="AY360" s="293" t="s">
        <v>138</v>
      </c>
    </row>
    <row r="361" spans="2:51" s="284" customFormat="1" ht="13.5">
      <c r="B361" s="283"/>
      <c r="D361" s="285" t="s">
        <v>147</v>
      </c>
      <c r="E361" s="286" t="s">
        <v>5</v>
      </c>
      <c r="F361" s="287" t="s">
        <v>705</v>
      </c>
      <c r="H361" s="305">
        <v>4.7</v>
      </c>
      <c r="L361" s="283"/>
      <c r="M361" s="288"/>
      <c r="N361" s="289"/>
      <c r="O361" s="289"/>
      <c r="P361" s="289"/>
      <c r="Q361" s="289"/>
      <c r="R361" s="289"/>
      <c r="S361" s="289"/>
      <c r="T361" s="290"/>
      <c r="AT361" s="286" t="s">
        <v>147</v>
      </c>
      <c r="AU361" s="286" t="s">
        <v>81</v>
      </c>
      <c r="AV361" s="284" t="s">
        <v>81</v>
      </c>
      <c r="AW361" s="284" t="s">
        <v>34</v>
      </c>
      <c r="AX361" s="284" t="s">
        <v>71</v>
      </c>
      <c r="AY361" s="286" t="s">
        <v>138</v>
      </c>
    </row>
    <row r="362" spans="2:65" s="196" customFormat="1" ht="16.5" customHeight="1">
      <c r="B362" s="85"/>
      <c r="C362" s="91" t="s">
        <v>706</v>
      </c>
      <c r="D362" s="91" t="s">
        <v>228</v>
      </c>
      <c r="E362" s="92" t="s">
        <v>625</v>
      </c>
      <c r="F362" s="93" t="s">
        <v>626</v>
      </c>
      <c r="G362" s="94" t="s">
        <v>181</v>
      </c>
      <c r="H362" s="308">
        <v>14.964</v>
      </c>
      <c r="I362" s="95">
        <v>0</v>
      </c>
      <c r="J362" s="95">
        <f>ROUND(I362*H362,2)</f>
        <v>0</v>
      </c>
      <c r="K362" s="175" t="s">
        <v>5267</v>
      </c>
      <c r="L362" s="298"/>
      <c r="M362" s="299" t="s">
        <v>5</v>
      </c>
      <c r="N362" s="300" t="s">
        <v>42</v>
      </c>
      <c r="O362" s="280">
        <v>0</v>
      </c>
      <c r="P362" s="280">
        <f>O362*H362</f>
        <v>0</v>
      </c>
      <c r="Q362" s="280">
        <v>1</v>
      </c>
      <c r="R362" s="280">
        <f>Q362*H362</f>
        <v>14.964</v>
      </c>
      <c r="S362" s="280">
        <v>0</v>
      </c>
      <c r="T362" s="281">
        <f>S362*H362</f>
        <v>0</v>
      </c>
      <c r="AR362" s="185" t="s">
        <v>178</v>
      </c>
      <c r="AT362" s="185" t="s">
        <v>228</v>
      </c>
      <c r="AU362" s="185" t="s">
        <v>81</v>
      </c>
      <c r="AY362" s="185" t="s">
        <v>138</v>
      </c>
      <c r="BE362" s="282">
        <f>IF(N362="základní",J362,0)</f>
        <v>0</v>
      </c>
      <c r="BF362" s="282">
        <f>IF(N362="snížená",J362,0)</f>
        <v>0</v>
      </c>
      <c r="BG362" s="282">
        <f>IF(N362="zákl. přenesená",J362,0)</f>
        <v>0</v>
      </c>
      <c r="BH362" s="282">
        <f>IF(N362="sníž. přenesená",J362,0)</f>
        <v>0</v>
      </c>
      <c r="BI362" s="282">
        <f>IF(N362="nulová",J362,0)</f>
        <v>0</v>
      </c>
      <c r="BJ362" s="185" t="s">
        <v>79</v>
      </c>
      <c r="BK362" s="282">
        <f>ROUND(I362*H362,2)</f>
        <v>0</v>
      </c>
      <c r="BL362" s="185" t="s">
        <v>145</v>
      </c>
      <c r="BM362" s="185" t="s">
        <v>707</v>
      </c>
    </row>
    <row r="363" spans="2:51" s="292" customFormat="1" ht="13.5">
      <c r="B363" s="291"/>
      <c r="D363" s="285" t="s">
        <v>147</v>
      </c>
      <c r="E363" s="293" t="s">
        <v>5</v>
      </c>
      <c r="F363" s="294" t="s">
        <v>628</v>
      </c>
      <c r="H363" s="306" t="s">
        <v>5</v>
      </c>
      <c r="L363" s="291"/>
      <c r="M363" s="295"/>
      <c r="N363" s="296"/>
      <c r="O363" s="296"/>
      <c r="P363" s="296"/>
      <c r="Q363" s="296"/>
      <c r="R363" s="296"/>
      <c r="S363" s="296"/>
      <c r="T363" s="297"/>
      <c r="AT363" s="293" t="s">
        <v>147</v>
      </c>
      <c r="AU363" s="293" t="s">
        <v>81</v>
      </c>
      <c r="AV363" s="292" t="s">
        <v>79</v>
      </c>
      <c r="AW363" s="292" t="s">
        <v>34</v>
      </c>
      <c r="AX363" s="292" t="s">
        <v>71</v>
      </c>
      <c r="AY363" s="293" t="s">
        <v>138</v>
      </c>
    </row>
    <row r="364" spans="2:51" s="284" customFormat="1" ht="13.5">
      <c r="B364" s="283"/>
      <c r="D364" s="285" t="s">
        <v>147</v>
      </c>
      <c r="E364" s="286" t="s">
        <v>5</v>
      </c>
      <c r="F364" s="287" t="s">
        <v>708</v>
      </c>
      <c r="H364" s="305">
        <v>13.856</v>
      </c>
      <c r="L364" s="283"/>
      <c r="M364" s="288"/>
      <c r="N364" s="289"/>
      <c r="O364" s="289"/>
      <c r="P364" s="289"/>
      <c r="Q364" s="289"/>
      <c r="R364" s="289"/>
      <c r="S364" s="289"/>
      <c r="T364" s="290"/>
      <c r="AT364" s="286" t="s">
        <v>147</v>
      </c>
      <c r="AU364" s="286" t="s">
        <v>81</v>
      </c>
      <c r="AV364" s="284" t="s">
        <v>81</v>
      </c>
      <c r="AW364" s="284" t="s">
        <v>34</v>
      </c>
      <c r="AX364" s="284" t="s">
        <v>71</v>
      </c>
      <c r="AY364" s="286" t="s">
        <v>138</v>
      </c>
    </row>
    <row r="365" spans="2:51" s="284" customFormat="1" ht="13.5">
      <c r="B365" s="283"/>
      <c r="D365" s="285" t="s">
        <v>147</v>
      </c>
      <c r="F365" s="287" t="s">
        <v>709</v>
      </c>
      <c r="H365" s="305">
        <v>14.964</v>
      </c>
      <c r="L365" s="283"/>
      <c r="M365" s="288"/>
      <c r="N365" s="289"/>
      <c r="O365" s="289"/>
      <c r="P365" s="289"/>
      <c r="Q365" s="289"/>
      <c r="R365" s="289"/>
      <c r="S365" s="289"/>
      <c r="T365" s="290"/>
      <c r="AT365" s="286" t="s">
        <v>147</v>
      </c>
      <c r="AU365" s="286" t="s">
        <v>81</v>
      </c>
      <c r="AV365" s="284" t="s">
        <v>81</v>
      </c>
      <c r="AW365" s="284" t="s">
        <v>6</v>
      </c>
      <c r="AX365" s="284" t="s">
        <v>79</v>
      </c>
      <c r="AY365" s="286" t="s">
        <v>138</v>
      </c>
    </row>
    <row r="366" spans="2:65" s="196" customFormat="1" ht="16.5" customHeight="1">
      <c r="B366" s="85"/>
      <c r="C366" s="91" t="s">
        <v>710</v>
      </c>
      <c r="D366" s="91" t="s">
        <v>228</v>
      </c>
      <c r="E366" s="92" t="s">
        <v>711</v>
      </c>
      <c r="F366" s="93" t="s">
        <v>712</v>
      </c>
      <c r="G366" s="94" t="s">
        <v>181</v>
      </c>
      <c r="H366" s="308">
        <v>11.267</v>
      </c>
      <c r="I366" s="95">
        <v>0</v>
      </c>
      <c r="J366" s="95">
        <f>ROUND(I366*H366,2)</f>
        <v>0</v>
      </c>
      <c r="K366" s="175" t="s">
        <v>5267</v>
      </c>
      <c r="L366" s="298"/>
      <c r="M366" s="299" t="s">
        <v>5</v>
      </c>
      <c r="N366" s="300" t="s">
        <v>42</v>
      </c>
      <c r="O366" s="280">
        <v>0</v>
      </c>
      <c r="P366" s="280">
        <f>O366*H366</f>
        <v>0</v>
      </c>
      <c r="Q366" s="280">
        <v>1</v>
      </c>
      <c r="R366" s="280">
        <f>Q366*H366</f>
        <v>11.267</v>
      </c>
      <c r="S366" s="280">
        <v>0</v>
      </c>
      <c r="T366" s="281">
        <f>S366*H366</f>
        <v>0</v>
      </c>
      <c r="AR366" s="185" t="s">
        <v>178</v>
      </c>
      <c r="AT366" s="185" t="s">
        <v>228</v>
      </c>
      <c r="AU366" s="185" t="s">
        <v>81</v>
      </c>
      <c r="AY366" s="185" t="s">
        <v>138</v>
      </c>
      <c r="BE366" s="282">
        <f>IF(N366="základní",J366,0)</f>
        <v>0</v>
      </c>
      <c r="BF366" s="282">
        <f>IF(N366="snížená",J366,0)</f>
        <v>0</v>
      </c>
      <c r="BG366" s="282">
        <f>IF(N366="zákl. přenesená",J366,0)</f>
        <v>0</v>
      </c>
      <c r="BH366" s="282">
        <f>IF(N366="sníž. přenesená",J366,0)</f>
        <v>0</v>
      </c>
      <c r="BI366" s="282">
        <f>IF(N366="nulová",J366,0)</f>
        <v>0</v>
      </c>
      <c r="BJ366" s="185" t="s">
        <v>79</v>
      </c>
      <c r="BK366" s="282">
        <f>ROUND(I366*H366,2)</f>
        <v>0</v>
      </c>
      <c r="BL366" s="185" t="s">
        <v>145</v>
      </c>
      <c r="BM366" s="185" t="s">
        <v>713</v>
      </c>
    </row>
    <row r="367" spans="2:51" s="284" customFormat="1" ht="13.5">
      <c r="B367" s="283"/>
      <c r="D367" s="285" t="s">
        <v>147</v>
      </c>
      <c r="E367" s="286" t="s">
        <v>5</v>
      </c>
      <c r="F367" s="287" t="s">
        <v>714</v>
      </c>
      <c r="H367" s="305">
        <v>4.448</v>
      </c>
      <c r="L367" s="283"/>
      <c r="M367" s="288"/>
      <c r="N367" s="289"/>
      <c r="O367" s="289"/>
      <c r="P367" s="289"/>
      <c r="Q367" s="289"/>
      <c r="R367" s="289"/>
      <c r="S367" s="289"/>
      <c r="T367" s="290"/>
      <c r="AT367" s="286" t="s">
        <v>147</v>
      </c>
      <c r="AU367" s="286" t="s">
        <v>81</v>
      </c>
      <c r="AV367" s="284" t="s">
        <v>81</v>
      </c>
      <c r="AW367" s="284" t="s">
        <v>34</v>
      </c>
      <c r="AX367" s="284" t="s">
        <v>71</v>
      </c>
      <c r="AY367" s="286" t="s">
        <v>138</v>
      </c>
    </row>
    <row r="368" spans="2:51" s="284" customFormat="1" ht="13.5">
      <c r="B368" s="283"/>
      <c r="D368" s="285" t="s">
        <v>147</v>
      </c>
      <c r="E368" s="286" t="s">
        <v>5</v>
      </c>
      <c r="F368" s="287" t="s">
        <v>715</v>
      </c>
      <c r="H368" s="305">
        <v>5.984</v>
      </c>
      <c r="L368" s="283"/>
      <c r="M368" s="288"/>
      <c r="N368" s="289"/>
      <c r="O368" s="289"/>
      <c r="P368" s="289"/>
      <c r="Q368" s="289"/>
      <c r="R368" s="289"/>
      <c r="S368" s="289"/>
      <c r="T368" s="290"/>
      <c r="AT368" s="286" t="s">
        <v>147</v>
      </c>
      <c r="AU368" s="286" t="s">
        <v>81</v>
      </c>
      <c r="AV368" s="284" t="s">
        <v>81</v>
      </c>
      <c r="AW368" s="284" t="s">
        <v>34</v>
      </c>
      <c r="AX368" s="284" t="s">
        <v>71</v>
      </c>
      <c r="AY368" s="286" t="s">
        <v>138</v>
      </c>
    </row>
    <row r="369" spans="2:51" s="284" customFormat="1" ht="13.5">
      <c r="B369" s="283"/>
      <c r="D369" s="285" t="s">
        <v>147</v>
      </c>
      <c r="F369" s="287" t="s">
        <v>716</v>
      </c>
      <c r="H369" s="305">
        <v>11.267</v>
      </c>
      <c r="L369" s="283"/>
      <c r="M369" s="288"/>
      <c r="N369" s="289"/>
      <c r="O369" s="289"/>
      <c r="P369" s="289"/>
      <c r="Q369" s="289"/>
      <c r="R369" s="289"/>
      <c r="S369" s="289"/>
      <c r="T369" s="290"/>
      <c r="AT369" s="286" t="s">
        <v>147</v>
      </c>
      <c r="AU369" s="286" t="s">
        <v>81</v>
      </c>
      <c r="AV369" s="284" t="s">
        <v>81</v>
      </c>
      <c r="AW369" s="284" t="s">
        <v>6</v>
      </c>
      <c r="AX369" s="284" t="s">
        <v>79</v>
      </c>
      <c r="AY369" s="286" t="s">
        <v>138</v>
      </c>
    </row>
    <row r="370" spans="2:65" s="196" customFormat="1" ht="16.5" customHeight="1">
      <c r="B370" s="85"/>
      <c r="C370" s="91" t="s">
        <v>717</v>
      </c>
      <c r="D370" s="91" t="s">
        <v>228</v>
      </c>
      <c r="E370" s="92" t="s">
        <v>718</v>
      </c>
      <c r="F370" s="93" t="s">
        <v>719</v>
      </c>
      <c r="G370" s="94" t="s">
        <v>181</v>
      </c>
      <c r="H370" s="308">
        <v>5.334</v>
      </c>
      <c r="I370" s="95">
        <v>0</v>
      </c>
      <c r="J370" s="95">
        <f>ROUND(I370*H370,2)</f>
        <v>0</v>
      </c>
      <c r="K370" s="175" t="s">
        <v>5267</v>
      </c>
      <c r="L370" s="298"/>
      <c r="M370" s="299" t="s">
        <v>5</v>
      </c>
      <c r="N370" s="300" t="s">
        <v>42</v>
      </c>
      <c r="O370" s="280">
        <v>0</v>
      </c>
      <c r="P370" s="280">
        <f>O370*H370</f>
        <v>0</v>
      </c>
      <c r="Q370" s="280">
        <v>1</v>
      </c>
      <c r="R370" s="280">
        <f>Q370*H370</f>
        <v>5.334</v>
      </c>
      <c r="S370" s="280">
        <v>0</v>
      </c>
      <c r="T370" s="281">
        <f>S370*H370</f>
        <v>0</v>
      </c>
      <c r="AR370" s="185" t="s">
        <v>178</v>
      </c>
      <c r="AT370" s="185" t="s">
        <v>228</v>
      </c>
      <c r="AU370" s="185" t="s">
        <v>81</v>
      </c>
      <c r="AY370" s="185" t="s">
        <v>138</v>
      </c>
      <c r="BE370" s="282">
        <f>IF(N370="základní",J370,0)</f>
        <v>0</v>
      </c>
      <c r="BF370" s="282">
        <f>IF(N370="snížená",J370,0)</f>
        <v>0</v>
      </c>
      <c r="BG370" s="282">
        <f>IF(N370="zákl. přenesená",J370,0)</f>
        <v>0</v>
      </c>
      <c r="BH370" s="282">
        <f>IF(N370="sníž. přenesená",J370,0)</f>
        <v>0</v>
      </c>
      <c r="BI370" s="282">
        <f>IF(N370="nulová",J370,0)</f>
        <v>0</v>
      </c>
      <c r="BJ370" s="185" t="s">
        <v>79</v>
      </c>
      <c r="BK370" s="282">
        <f>ROUND(I370*H370,2)</f>
        <v>0</v>
      </c>
      <c r="BL370" s="185" t="s">
        <v>145</v>
      </c>
      <c r="BM370" s="185" t="s">
        <v>720</v>
      </c>
    </row>
    <row r="371" spans="2:51" s="292" customFormat="1" ht="13.5">
      <c r="B371" s="291"/>
      <c r="D371" s="285" t="s">
        <v>147</v>
      </c>
      <c r="E371" s="293" t="s">
        <v>5</v>
      </c>
      <c r="F371" s="294" t="s">
        <v>721</v>
      </c>
      <c r="H371" s="306" t="s">
        <v>5</v>
      </c>
      <c r="L371" s="291"/>
      <c r="M371" s="295"/>
      <c r="N371" s="296"/>
      <c r="O371" s="296"/>
      <c r="P371" s="296"/>
      <c r="Q371" s="296"/>
      <c r="R371" s="296"/>
      <c r="S371" s="296"/>
      <c r="T371" s="297"/>
      <c r="AT371" s="293" t="s">
        <v>147</v>
      </c>
      <c r="AU371" s="293" t="s">
        <v>81</v>
      </c>
      <c r="AV371" s="292" t="s">
        <v>79</v>
      </c>
      <c r="AW371" s="292" t="s">
        <v>34</v>
      </c>
      <c r="AX371" s="292" t="s">
        <v>71</v>
      </c>
      <c r="AY371" s="293" t="s">
        <v>138</v>
      </c>
    </row>
    <row r="372" spans="2:51" s="284" customFormat="1" ht="13.5">
      <c r="B372" s="283"/>
      <c r="D372" s="285" t="s">
        <v>147</v>
      </c>
      <c r="E372" s="286" t="s">
        <v>5</v>
      </c>
      <c r="F372" s="287" t="s">
        <v>702</v>
      </c>
      <c r="H372" s="305">
        <v>4.939</v>
      </c>
      <c r="L372" s="283"/>
      <c r="M372" s="288"/>
      <c r="N372" s="289"/>
      <c r="O372" s="289"/>
      <c r="P372" s="289"/>
      <c r="Q372" s="289"/>
      <c r="R372" s="289"/>
      <c r="S372" s="289"/>
      <c r="T372" s="290"/>
      <c r="AT372" s="286" t="s">
        <v>147</v>
      </c>
      <c r="AU372" s="286" t="s">
        <v>81</v>
      </c>
      <c r="AV372" s="284" t="s">
        <v>81</v>
      </c>
      <c r="AW372" s="284" t="s">
        <v>34</v>
      </c>
      <c r="AX372" s="284" t="s">
        <v>71</v>
      </c>
      <c r="AY372" s="286" t="s">
        <v>138</v>
      </c>
    </row>
    <row r="373" spans="2:51" s="284" customFormat="1" ht="13.5">
      <c r="B373" s="283"/>
      <c r="D373" s="285" t="s">
        <v>147</v>
      </c>
      <c r="F373" s="287" t="s">
        <v>722</v>
      </c>
      <c r="H373" s="305">
        <v>5.334</v>
      </c>
      <c r="L373" s="283"/>
      <c r="M373" s="288"/>
      <c r="N373" s="289"/>
      <c r="O373" s="289"/>
      <c r="P373" s="289"/>
      <c r="Q373" s="289"/>
      <c r="R373" s="289"/>
      <c r="S373" s="289"/>
      <c r="T373" s="290"/>
      <c r="AT373" s="286" t="s">
        <v>147</v>
      </c>
      <c r="AU373" s="286" t="s">
        <v>81</v>
      </c>
      <c r="AV373" s="284" t="s">
        <v>81</v>
      </c>
      <c r="AW373" s="284" t="s">
        <v>6</v>
      </c>
      <c r="AX373" s="284" t="s">
        <v>79</v>
      </c>
      <c r="AY373" s="286" t="s">
        <v>138</v>
      </c>
    </row>
    <row r="374" spans="2:65" s="196" customFormat="1" ht="16.5" customHeight="1">
      <c r="B374" s="85"/>
      <c r="C374" s="91" t="s">
        <v>723</v>
      </c>
      <c r="D374" s="91" t="s">
        <v>228</v>
      </c>
      <c r="E374" s="92" t="s">
        <v>724</v>
      </c>
      <c r="F374" s="93" t="s">
        <v>645</v>
      </c>
      <c r="G374" s="94" t="s">
        <v>181</v>
      </c>
      <c r="H374" s="308">
        <v>24.103</v>
      </c>
      <c r="I374" s="95">
        <v>0</v>
      </c>
      <c r="J374" s="95">
        <f>ROUND(I374*H374,2)</f>
        <v>0</v>
      </c>
      <c r="K374" s="93" t="s">
        <v>5</v>
      </c>
      <c r="L374" s="298"/>
      <c r="M374" s="299" t="s">
        <v>5</v>
      </c>
      <c r="N374" s="300" t="s">
        <v>42</v>
      </c>
      <c r="O374" s="280">
        <v>0</v>
      </c>
      <c r="P374" s="280">
        <f>O374*H374</f>
        <v>0</v>
      </c>
      <c r="Q374" s="280">
        <v>0</v>
      </c>
      <c r="R374" s="280">
        <f>Q374*H374</f>
        <v>0</v>
      </c>
      <c r="S374" s="280">
        <v>0</v>
      </c>
      <c r="T374" s="281">
        <f>S374*H374</f>
        <v>0</v>
      </c>
      <c r="AR374" s="185" t="s">
        <v>178</v>
      </c>
      <c r="AT374" s="185" t="s">
        <v>228</v>
      </c>
      <c r="AU374" s="185" t="s">
        <v>81</v>
      </c>
      <c r="AY374" s="185" t="s">
        <v>138</v>
      </c>
      <c r="BE374" s="282">
        <f>IF(N374="základní",J374,0)</f>
        <v>0</v>
      </c>
      <c r="BF374" s="282">
        <f>IF(N374="snížená",J374,0)</f>
        <v>0</v>
      </c>
      <c r="BG374" s="282">
        <f>IF(N374="zákl. přenesená",J374,0)</f>
        <v>0</v>
      </c>
      <c r="BH374" s="282">
        <f>IF(N374="sníž. přenesená",J374,0)</f>
        <v>0</v>
      </c>
      <c r="BI374" s="282">
        <f>IF(N374="nulová",J374,0)</f>
        <v>0</v>
      </c>
      <c r="BJ374" s="185" t="s">
        <v>79</v>
      </c>
      <c r="BK374" s="282">
        <f>ROUND(I374*H374,2)</f>
        <v>0</v>
      </c>
      <c r="BL374" s="185" t="s">
        <v>145</v>
      </c>
      <c r="BM374" s="185" t="s">
        <v>725</v>
      </c>
    </row>
    <row r="375" spans="2:51" s="292" customFormat="1" ht="13.5">
      <c r="B375" s="291"/>
      <c r="D375" s="285" t="s">
        <v>147</v>
      </c>
      <c r="E375" s="293" t="s">
        <v>5</v>
      </c>
      <c r="F375" s="294" t="s">
        <v>607</v>
      </c>
      <c r="H375" s="306" t="s">
        <v>5</v>
      </c>
      <c r="L375" s="291"/>
      <c r="M375" s="295"/>
      <c r="N375" s="296"/>
      <c r="O375" s="296"/>
      <c r="P375" s="296"/>
      <c r="Q375" s="296"/>
      <c r="R375" s="296"/>
      <c r="S375" s="296"/>
      <c r="T375" s="297"/>
      <c r="AT375" s="293" t="s">
        <v>147</v>
      </c>
      <c r="AU375" s="293" t="s">
        <v>81</v>
      </c>
      <c r="AV375" s="292" t="s">
        <v>79</v>
      </c>
      <c r="AW375" s="292" t="s">
        <v>34</v>
      </c>
      <c r="AX375" s="292" t="s">
        <v>71</v>
      </c>
      <c r="AY375" s="293" t="s">
        <v>138</v>
      </c>
    </row>
    <row r="376" spans="2:51" s="284" customFormat="1" ht="13.5">
      <c r="B376" s="283"/>
      <c r="D376" s="285" t="s">
        <v>147</v>
      </c>
      <c r="E376" s="286" t="s">
        <v>5</v>
      </c>
      <c r="F376" s="287" t="s">
        <v>698</v>
      </c>
      <c r="H376" s="305">
        <v>0.518</v>
      </c>
      <c r="L376" s="283"/>
      <c r="M376" s="288"/>
      <c r="N376" s="289"/>
      <c r="O376" s="289"/>
      <c r="P376" s="289"/>
      <c r="Q376" s="289"/>
      <c r="R376" s="289"/>
      <c r="S376" s="289"/>
      <c r="T376" s="290"/>
      <c r="AT376" s="286" t="s">
        <v>147</v>
      </c>
      <c r="AU376" s="286" t="s">
        <v>81</v>
      </c>
      <c r="AV376" s="284" t="s">
        <v>81</v>
      </c>
      <c r="AW376" s="284" t="s">
        <v>34</v>
      </c>
      <c r="AX376" s="284" t="s">
        <v>71</v>
      </c>
      <c r="AY376" s="286" t="s">
        <v>138</v>
      </c>
    </row>
    <row r="377" spans="2:51" s="292" customFormat="1" ht="13.5">
      <c r="B377" s="291"/>
      <c r="D377" s="285" t="s">
        <v>147</v>
      </c>
      <c r="E377" s="293" t="s">
        <v>5</v>
      </c>
      <c r="F377" s="294" t="s">
        <v>699</v>
      </c>
      <c r="H377" s="306" t="s">
        <v>5</v>
      </c>
      <c r="L377" s="291"/>
      <c r="M377" s="295"/>
      <c r="N377" s="296"/>
      <c r="O377" s="296"/>
      <c r="P377" s="296"/>
      <c r="Q377" s="296"/>
      <c r="R377" s="296"/>
      <c r="S377" s="296"/>
      <c r="T377" s="297"/>
      <c r="AT377" s="293" t="s">
        <v>147</v>
      </c>
      <c r="AU377" s="293" t="s">
        <v>81</v>
      </c>
      <c r="AV377" s="292" t="s">
        <v>79</v>
      </c>
      <c r="AW377" s="292" t="s">
        <v>34</v>
      </c>
      <c r="AX377" s="292" t="s">
        <v>71</v>
      </c>
      <c r="AY377" s="293" t="s">
        <v>138</v>
      </c>
    </row>
    <row r="378" spans="2:51" s="284" customFormat="1" ht="13.5">
      <c r="B378" s="283"/>
      <c r="D378" s="285" t="s">
        <v>147</v>
      </c>
      <c r="E378" s="286" t="s">
        <v>5</v>
      </c>
      <c r="F378" s="287" t="s">
        <v>700</v>
      </c>
      <c r="H378" s="305">
        <v>3.341</v>
      </c>
      <c r="L378" s="283"/>
      <c r="M378" s="288"/>
      <c r="N378" s="289"/>
      <c r="O378" s="289"/>
      <c r="P378" s="289"/>
      <c r="Q378" s="289"/>
      <c r="R378" s="289"/>
      <c r="S378" s="289"/>
      <c r="T378" s="290"/>
      <c r="AT378" s="286" t="s">
        <v>147</v>
      </c>
      <c r="AU378" s="286" t="s">
        <v>81</v>
      </c>
      <c r="AV378" s="284" t="s">
        <v>81</v>
      </c>
      <c r="AW378" s="284" t="s">
        <v>34</v>
      </c>
      <c r="AX378" s="284" t="s">
        <v>71</v>
      </c>
      <c r="AY378" s="286" t="s">
        <v>138</v>
      </c>
    </row>
    <row r="379" spans="2:51" s="292" customFormat="1" ht="13.5">
      <c r="B379" s="291"/>
      <c r="D379" s="285" t="s">
        <v>147</v>
      </c>
      <c r="E379" s="293" t="s">
        <v>5</v>
      </c>
      <c r="F379" s="294" t="s">
        <v>703</v>
      </c>
      <c r="H379" s="306" t="s">
        <v>5</v>
      </c>
      <c r="L379" s="291"/>
      <c r="M379" s="295"/>
      <c r="N379" s="296"/>
      <c r="O379" s="296"/>
      <c r="P379" s="296"/>
      <c r="Q379" s="296"/>
      <c r="R379" s="296"/>
      <c r="S379" s="296"/>
      <c r="T379" s="297"/>
      <c r="AT379" s="293" t="s">
        <v>147</v>
      </c>
      <c r="AU379" s="293" t="s">
        <v>81</v>
      </c>
      <c r="AV379" s="292" t="s">
        <v>79</v>
      </c>
      <c r="AW379" s="292" t="s">
        <v>34</v>
      </c>
      <c r="AX379" s="292" t="s">
        <v>71</v>
      </c>
      <c r="AY379" s="293" t="s">
        <v>138</v>
      </c>
    </row>
    <row r="380" spans="2:51" s="284" customFormat="1" ht="13.5">
      <c r="B380" s="283"/>
      <c r="D380" s="285" t="s">
        <v>147</v>
      </c>
      <c r="E380" s="286" t="s">
        <v>5</v>
      </c>
      <c r="F380" s="287" t="s">
        <v>704</v>
      </c>
      <c r="H380" s="305">
        <v>13.759</v>
      </c>
      <c r="L380" s="283"/>
      <c r="M380" s="288"/>
      <c r="N380" s="289"/>
      <c r="O380" s="289"/>
      <c r="P380" s="289"/>
      <c r="Q380" s="289"/>
      <c r="R380" s="289"/>
      <c r="S380" s="289"/>
      <c r="T380" s="290"/>
      <c r="AT380" s="286" t="s">
        <v>147</v>
      </c>
      <c r="AU380" s="286" t="s">
        <v>81</v>
      </c>
      <c r="AV380" s="284" t="s">
        <v>81</v>
      </c>
      <c r="AW380" s="284" t="s">
        <v>34</v>
      </c>
      <c r="AX380" s="284" t="s">
        <v>71</v>
      </c>
      <c r="AY380" s="286" t="s">
        <v>138</v>
      </c>
    </row>
    <row r="381" spans="2:51" s="292" customFormat="1" ht="13.5">
      <c r="B381" s="291"/>
      <c r="D381" s="285" t="s">
        <v>147</v>
      </c>
      <c r="E381" s="293" t="s">
        <v>5</v>
      </c>
      <c r="F381" s="294" t="s">
        <v>613</v>
      </c>
      <c r="H381" s="306" t="s">
        <v>5</v>
      </c>
      <c r="L381" s="291"/>
      <c r="M381" s="295"/>
      <c r="N381" s="296"/>
      <c r="O381" s="296"/>
      <c r="P381" s="296"/>
      <c r="Q381" s="296"/>
      <c r="R381" s="296"/>
      <c r="S381" s="296"/>
      <c r="T381" s="297"/>
      <c r="AT381" s="293" t="s">
        <v>147</v>
      </c>
      <c r="AU381" s="293" t="s">
        <v>81</v>
      </c>
      <c r="AV381" s="292" t="s">
        <v>79</v>
      </c>
      <c r="AW381" s="292" t="s">
        <v>34</v>
      </c>
      <c r="AX381" s="292" t="s">
        <v>71</v>
      </c>
      <c r="AY381" s="293" t="s">
        <v>138</v>
      </c>
    </row>
    <row r="382" spans="2:51" s="284" customFormat="1" ht="13.5">
      <c r="B382" s="283"/>
      <c r="D382" s="285" t="s">
        <v>147</v>
      </c>
      <c r="E382" s="286" t="s">
        <v>5</v>
      </c>
      <c r="F382" s="287" t="s">
        <v>705</v>
      </c>
      <c r="H382" s="305">
        <v>4.7</v>
      </c>
      <c r="L382" s="283"/>
      <c r="M382" s="288"/>
      <c r="N382" s="289"/>
      <c r="O382" s="289"/>
      <c r="P382" s="289"/>
      <c r="Q382" s="289"/>
      <c r="R382" s="289"/>
      <c r="S382" s="289"/>
      <c r="T382" s="290"/>
      <c r="AT382" s="286" t="s">
        <v>147</v>
      </c>
      <c r="AU382" s="286" t="s">
        <v>81</v>
      </c>
      <c r="AV382" s="284" t="s">
        <v>81</v>
      </c>
      <c r="AW382" s="284" t="s">
        <v>34</v>
      </c>
      <c r="AX382" s="284" t="s">
        <v>71</v>
      </c>
      <c r="AY382" s="286" t="s">
        <v>138</v>
      </c>
    </row>
    <row r="383" spans="2:51" s="284" customFormat="1" ht="13.5">
      <c r="B383" s="283"/>
      <c r="D383" s="285" t="s">
        <v>147</v>
      </c>
      <c r="F383" s="287" t="s">
        <v>726</v>
      </c>
      <c r="H383" s="305">
        <v>24.103</v>
      </c>
      <c r="L383" s="283"/>
      <c r="M383" s="288"/>
      <c r="N383" s="289"/>
      <c r="O383" s="289"/>
      <c r="P383" s="289"/>
      <c r="Q383" s="289"/>
      <c r="R383" s="289"/>
      <c r="S383" s="289"/>
      <c r="T383" s="290"/>
      <c r="AT383" s="286" t="s">
        <v>147</v>
      </c>
      <c r="AU383" s="286" t="s">
        <v>81</v>
      </c>
      <c r="AV383" s="284" t="s">
        <v>81</v>
      </c>
      <c r="AW383" s="284" t="s">
        <v>6</v>
      </c>
      <c r="AX383" s="284" t="s">
        <v>79</v>
      </c>
      <c r="AY383" s="286" t="s">
        <v>138</v>
      </c>
    </row>
    <row r="384" spans="2:63" s="266" customFormat="1" ht="29.85" customHeight="1">
      <c r="B384" s="265"/>
      <c r="D384" s="267" t="s">
        <v>70</v>
      </c>
      <c r="E384" s="276" t="s">
        <v>163</v>
      </c>
      <c r="F384" s="276" t="s">
        <v>727</v>
      </c>
      <c r="H384" s="307"/>
      <c r="J384" s="277">
        <f>BK384</f>
        <v>0</v>
      </c>
      <c r="L384" s="265"/>
      <c r="M384" s="270"/>
      <c r="N384" s="271"/>
      <c r="O384" s="271"/>
      <c r="P384" s="272">
        <f>SUM(P385:P401)</f>
        <v>39.573</v>
      </c>
      <c r="Q384" s="271"/>
      <c r="R384" s="272">
        <f>SUM(R385:R401)</f>
        <v>2.2784700000000004</v>
      </c>
      <c r="S384" s="271"/>
      <c r="T384" s="273">
        <f>SUM(T385:T401)</f>
        <v>0</v>
      </c>
      <c r="AR384" s="267" t="s">
        <v>79</v>
      </c>
      <c r="AT384" s="274" t="s">
        <v>70</v>
      </c>
      <c r="AU384" s="274" t="s">
        <v>79</v>
      </c>
      <c r="AY384" s="267" t="s">
        <v>138</v>
      </c>
      <c r="BK384" s="275">
        <f>SUM(BK385:BK401)</f>
        <v>0</v>
      </c>
    </row>
    <row r="385" spans="2:65" s="196" customFormat="1" ht="25.5" customHeight="1">
      <c r="B385" s="85"/>
      <c r="C385" s="86" t="s">
        <v>728</v>
      </c>
      <c r="D385" s="86" t="s">
        <v>140</v>
      </c>
      <c r="E385" s="87" t="s">
        <v>729</v>
      </c>
      <c r="F385" s="88" t="s">
        <v>730</v>
      </c>
      <c r="G385" s="89" t="s">
        <v>225</v>
      </c>
      <c r="H385" s="304">
        <v>9</v>
      </c>
      <c r="I385" s="90">
        <v>0</v>
      </c>
      <c r="J385" s="90">
        <f>ROUND(I385*H385,2)</f>
        <v>0</v>
      </c>
      <c r="K385" s="88" t="s">
        <v>5267</v>
      </c>
      <c r="L385" s="85"/>
      <c r="M385" s="278" t="s">
        <v>5</v>
      </c>
      <c r="N385" s="279" t="s">
        <v>42</v>
      </c>
      <c r="O385" s="280">
        <v>0.024</v>
      </c>
      <c r="P385" s="280">
        <f>O385*H385</f>
        <v>0.216</v>
      </c>
      <c r="Q385" s="280">
        <v>0</v>
      </c>
      <c r="R385" s="280">
        <f>Q385*H385</f>
        <v>0</v>
      </c>
      <c r="S385" s="280">
        <v>0</v>
      </c>
      <c r="T385" s="281">
        <f>S385*H385</f>
        <v>0</v>
      </c>
      <c r="AR385" s="185" t="s">
        <v>145</v>
      </c>
      <c r="AT385" s="185" t="s">
        <v>140</v>
      </c>
      <c r="AU385" s="185" t="s">
        <v>81</v>
      </c>
      <c r="AY385" s="185" t="s">
        <v>138</v>
      </c>
      <c r="BE385" s="282">
        <f>IF(N385="základní",J385,0)</f>
        <v>0</v>
      </c>
      <c r="BF385" s="282">
        <f>IF(N385="snížená",J385,0)</f>
        <v>0</v>
      </c>
      <c r="BG385" s="282">
        <f>IF(N385="zákl. přenesená",J385,0)</f>
        <v>0</v>
      </c>
      <c r="BH385" s="282">
        <f>IF(N385="sníž. přenesená",J385,0)</f>
        <v>0</v>
      </c>
      <c r="BI385" s="282">
        <f>IF(N385="nulová",J385,0)</f>
        <v>0</v>
      </c>
      <c r="BJ385" s="185" t="s">
        <v>79</v>
      </c>
      <c r="BK385" s="282">
        <f>ROUND(I385*H385,2)</f>
        <v>0</v>
      </c>
      <c r="BL385" s="185" t="s">
        <v>145</v>
      </c>
      <c r="BM385" s="185" t="s">
        <v>731</v>
      </c>
    </row>
    <row r="386" spans="2:51" s="292" customFormat="1" ht="13.5">
      <c r="B386" s="291"/>
      <c r="D386" s="285" t="s">
        <v>147</v>
      </c>
      <c r="E386" s="293" t="s">
        <v>5</v>
      </c>
      <c r="F386" s="294" t="s">
        <v>732</v>
      </c>
      <c r="H386" s="306" t="s">
        <v>5</v>
      </c>
      <c r="L386" s="291"/>
      <c r="M386" s="295"/>
      <c r="N386" s="296"/>
      <c r="O386" s="296"/>
      <c r="P386" s="296"/>
      <c r="Q386" s="296"/>
      <c r="R386" s="296"/>
      <c r="S386" s="296"/>
      <c r="T386" s="297"/>
      <c r="AT386" s="293" t="s">
        <v>147</v>
      </c>
      <c r="AU386" s="293" t="s">
        <v>81</v>
      </c>
      <c r="AV386" s="292" t="s">
        <v>79</v>
      </c>
      <c r="AW386" s="292" t="s">
        <v>34</v>
      </c>
      <c r="AX386" s="292" t="s">
        <v>71</v>
      </c>
      <c r="AY386" s="293" t="s">
        <v>138</v>
      </c>
    </row>
    <row r="387" spans="2:51" s="284" customFormat="1" ht="13.5">
      <c r="B387" s="283"/>
      <c r="D387" s="285" t="s">
        <v>147</v>
      </c>
      <c r="E387" s="286" t="s">
        <v>5</v>
      </c>
      <c r="F387" s="287" t="s">
        <v>733</v>
      </c>
      <c r="H387" s="305">
        <v>9</v>
      </c>
      <c r="L387" s="283"/>
      <c r="M387" s="288"/>
      <c r="N387" s="289"/>
      <c r="O387" s="289"/>
      <c r="P387" s="289"/>
      <c r="Q387" s="289"/>
      <c r="R387" s="289"/>
      <c r="S387" s="289"/>
      <c r="T387" s="290"/>
      <c r="AT387" s="286" t="s">
        <v>147</v>
      </c>
      <c r="AU387" s="286" t="s">
        <v>81</v>
      </c>
      <c r="AV387" s="284" t="s">
        <v>81</v>
      </c>
      <c r="AW387" s="284" t="s">
        <v>34</v>
      </c>
      <c r="AX387" s="284" t="s">
        <v>71</v>
      </c>
      <c r="AY387" s="286" t="s">
        <v>138</v>
      </c>
    </row>
    <row r="388" spans="2:65" s="196" customFormat="1" ht="25.5" customHeight="1">
      <c r="B388" s="85"/>
      <c r="C388" s="86" t="s">
        <v>734</v>
      </c>
      <c r="D388" s="86" t="s">
        <v>140</v>
      </c>
      <c r="E388" s="87" t="s">
        <v>735</v>
      </c>
      <c r="F388" s="88" t="s">
        <v>736</v>
      </c>
      <c r="G388" s="89" t="s">
        <v>225</v>
      </c>
      <c r="H388" s="304">
        <v>9</v>
      </c>
      <c r="I388" s="90">
        <v>0</v>
      </c>
      <c r="J388" s="90">
        <f>ROUND(I388*H388,2)</f>
        <v>0</v>
      </c>
      <c r="K388" s="88" t="s">
        <v>5267</v>
      </c>
      <c r="L388" s="85"/>
      <c r="M388" s="278" t="s">
        <v>5</v>
      </c>
      <c r="N388" s="279" t="s">
        <v>42</v>
      </c>
      <c r="O388" s="280">
        <v>0.025</v>
      </c>
      <c r="P388" s="280">
        <f>O388*H388</f>
        <v>0.225</v>
      </c>
      <c r="Q388" s="280">
        <v>0</v>
      </c>
      <c r="R388" s="280">
        <f>Q388*H388</f>
        <v>0</v>
      </c>
      <c r="S388" s="280">
        <v>0</v>
      </c>
      <c r="T388" s="281">
        <f>S388*H388</f>
        <v>0</v>
      </c>
      <c r="AR388" s="185" t="s">
        <v>145</v>
      </c>
      <c r="AT388" s="185" t="s">
        <v>140</v>
      </c>
      <c r="AU388" s="185" t="s">
        <v>81</v>
      </c>
      <c r="AY388" s="185" t="s">
        <v>138</v>
      </c>
      <c r="BE388" s="282">
        <f>IF(N388="základní",J388,0)</f>
        <v>0</v>
      </c>
      <c r="BF388" s="282">
        <f>IF(N388="snížená",J388,0)</f>
        <v>0</v>
      </c>
      <c r="BG388" s="282">
        <f>IF(N388="zákl. přenesená",J388,0)</f>
        <v>0</v>
      </c>
      <c r="BH388" s="282">
        <f>IF(N388="sníž. přenesená",J388,0)</f>
        <v>0</v>
      </c>
      <c r="BI388" s="282">
        <f>IF(N388="nulová",J388,0)</f>
        <v>0</v>
      </c>
      <c r="BJ388" s="185" t="s">
        <v>79</v>
      </c>
      <c r="BK388" s="282">
        <f>ROUND(I388*H388,2)</f>
        <v>0</v>
      </c>
      <c r="BL388" s="185" t="s">
        <v>145</v>
      </c>
      <c r="BM388" s="185" t="s">
        <v>737</v>
      </c>
    </row>
    <row r="389" spans="2:51" s="292" customFormat="1" ht="13.5">
      <c r="B389" s="291"/>
      <c r="D389" s="285" t="s">
        <v>147</v>
      </c>
      <c r="E389" s="293" t="s">
        <v>5</v>
      </c>
      <c r="F389" s="294" t="s">
        <v>732</v>
      </c>
      <c r="H389" s="306" t="s">
        <v>5</v>
      </c>
      <c r="L389" s="291"/>
      <c r="M389" s="295"/>
      <c r="N389" s="296"/>
      <c r="O389" s="296"/>
      <c r="P389" s="296"/>
      <c r="Q389" s="296"/>
      <c r="R389" s="296"/>
      <c r="S389" s="296"/>
      <c r="T389" s="297"/>
      <c r="AT389" s="293" t="s">
        <v>147</v>
      </c>
      <c r="AU389" s="293" t="s">
        <v>81</v>
      </c>
      <c r="AV389" s="292" t="s">
        <v>79</v>
      </c>
      <c r="AW389" s="292" t="s">
        <v>34</v>
      </c>
      <c r="AX389" s="292" t="s">
        <v>71</v>
      </c>
      <c r="AY389" s="293" t="s">
        <v>138</v>
      </c>
    </row>
    <row r="390" spans="2:51" s="284" customFormat="1" ht="13.5">
      <c r="B390" s="283"/>
      <c r="D390" s="285" t="s">
        <v>147</v>
      </c>
      <c r="E390" s="286" t="s">
        <v>5</v>
      </c>
      <c r="F390" s="287" t="s">
        <v>738</v>
      </c>
      <c r="H390" s="305">
        <v>9</v>
      </c>
      <c r="L390" s="283"/>
      <c r="M390" s="288"/>
      <c r="N390" s="289"/>
      <c r="O390" s="289"/>
      <c r="P390" s="289"/>
      <c r="Q390" s="289"/>
      <c r="R390" s="289"/>
      <c r="S390" s="289"/>
      <c r="T390" s="290"/>
      <c r="AT390" s="286" t="s">
        <v>147</v>
      </c>
      <c r="AU390" s="286" t="s">
        <v>81</v>
      </c>
      <c r="AV390" s="284" t="s">
        <v>81</v>
      </c>
      <c r="AW390" s="284" t="s">
        <v>34</v>
      </c>
      <c r="AX390" s="284" t="s">
        <v>71</v>
      </c>
      <c r="AY390" s="286" t="s">
        <v>138</v>
      </c>
    </row>
    <row r="391" spans="2:65" s="196" customFormat="1" ht="51" customHeight="1">
      <c r="B391" s="85"/>
      <c r="C391" s="86" t="s">
        <v>739</v>
      </c>
      <c r="D391" s="86" t="s">
        <v>140</v>
      </c>
      <c r="E391" s="87" t="s">
        <v>740</v>
      </c>
      <c r="F391" s="88" t="s">
        <v>741</v>
      </c>
      <c r="G391" s="89" t="s">
        <v>225</v>
      </c>
      <c r="H391" s="304">
        <v>9</v>
      </c>
      <c r="I391" s="90">
        <v>0</v>
      </c>
      <c r="J391" s="90">
        <f>ROUND(I391*H391,2)</f>
        <v>0</v>
      </c>
      <c r="K391" s="88" t="s">
        <v>5267</v>
      </c>
      <c r="L391" s="85"/>
      <c r="M391" s="278" t="s">
        <v>5</v>
      </c>
      <c r="N391" s="279" t="s">
        <v>42</v>
      </c>
      <c r="O391" s="280">
        <v>0.648</v>
      </c>
      <c r="P391" s="280">
        <f>O391*H391</f>
        <v>5.832</v>
      </c>
      <c r="Q391" s="280">
        <v>0.101</v>
      </c>
      <c r="R391" s="280">
        <f>Q391*H391</f>
        <v>0.909</v>
      </c>
      <c r="S391" s="280">
        <v>0</v>
      </c>
      <c r="T391" s="281">
        <f>S391*H391</f>
        <v>0</v>
      </c>
      <c r="AR391" s="185" t="s">
        <v>145</v>
      </c>
      <c r="AT391" s="185" t="s">
        <v>140</v>
      </c>
      <c r="AU391" s="185" t="s">
        <v>81</v>
      </c>
      <c r="AY391" s="185" t="s">
        <v>138</v>
      </c>
      <c r="BE391" s="282">
        <f>IF(N391="základní",J391,0)</f>
        <v>0</v>
      </c>
      <c r="BF391" s="282">
        <f>IF(N391="snížená",J391,0)</f>
        <v>0</v>
      </c>
      <c r="BG391" s="282">
        <f>IF(N391="zákl. přenesená",J391,0)</f>
        <v>0</v>
      </c>
      <c r="BH391" s="282">
        <f>IF(N391="sníž. přenesená",J391,0)</f>
        <v>0</v>
      </c>
      <c r="BI391" s="282">
        <f>IF(N391="nulová",J391,0)</f>
        <v>0</v>
      </c>
      <c r="BJ391" s="185" t="s">
        <v>79</v>
      </c>
      <c r="BK391" s="282">
        <f>ROUND(I391*H391,2)</f>
        <v>0</v>
      </c>
      <c r="BL391" s="185" t="s">
        <v>145</v>
      </c>
      <c r="BM391" s="185" t="s">
        <v>742</v>
      </c>
    </row>
    <row r="392" spans="2:65" s="196" customFormat="1" ht="16.5" customHeight="1">
      <c r="B392" s="85"/>
      <c r="C392" s="91" t="s">
        <v>743</v>
      </c>
      <c r="D392" s="91" t="s">
        <v>228</v>
      </c>
      <c r="E392" s="92" t="s">
        <v>744</v>
      </c>
      <c r="F392" s="93" t="s">
        <v>745</v>
      </c>
      <c r="G392" s="94" t="s">
        <v>225</v>
      </c>
      <c r="H392" s="308">
        <v>9</v>
      </c>
      <c r="I392" s="95">
        <v>0</v>
      </c>
      <c r="J392" s="95">
        <f>ROUND(I392*H392,2)</f>
        <v>0</v>
      </c>
      <c r="K392" s="175" t="s">
        <v>5267</v>
      </c>
      <c r="L392" s="298"/>
      <c r="M392" s="299" t="s">
        <v>5</v>
      </c>
      <c r="N392" s="300" t="s">
        <v>42</v>
      </c>
      <c r="O392" s="280">
        <v>0</v>
      </c>
      <c r="P392" s="280">
        <f>O392*H392</f>
        <v>0</v>
      </c>
      <c r="Q392" s="280">
        <v>0.132</v>
      </c>
      <c r="R392" s="280">
        <f>Q392*H392</f>
        <v>1.1880000000000002</v>
      </c>
      <c r="S392" s="280">
        <v>0</v>
      </c>
      <c r="T392" s="281">
        <f>S392*H392</f>
        <v>0</v>
      </c>
      <c r="AR392" s="185" t="s">
        <v>178</v>
      </c>
      <c r="AT392" s="185" t="s">
        <v>228</v>
      </c>
      <c r="AU392" s="185" t="s">
        <v>81</v>
      </c>
      <c r="AY392" s="185" t="s">
        <v>138</v>
      </c>
      <c r="BE392" s="282">
        <f>IF(N392="základní",J392,0)</f>
        <v>0</v>
      </c>
      <c r="BF392" s="282">
        <f>IF(N392="snížená",J392,0)</f>
        <v>0</v>
      </c>
      <c r="BG392" s="282">
        <f>IF(N392="zákl. přenesená",J392,0)</f>
        <v>0</v>
      </c>
      <c r="BH392" s="282">
        <f>IF(N392="sníž. přenesená",J392,0)</f>
        <v>0</v>
      </c>
      <c r="BI392" s="282">
        <f>IF(N392="nulová",J392,0)</f>
        <v>0</v>
      </c>
      <c r="BJ392" s="185" t="s">
        <v>79</v>
      </c>
      <c r="BK392" s="282">
        <f>ROUND(I392*H392,2)</f>
        <v>0</v>
      </c>
      <c r="BL392" s="185" t="s">
        <v>145</v>
      </c>
      <c r="BM392" s="185" t="s">
        <v>746</v>
      </c>
    </row>
    <row r="393" spans="2:65" s="196" customFormat="1" ht="25.5" customHeight="1">
      <c r="B393" s="85"/>
      <c r="C393" s="86" t="s">
        <v>747</v>
      </c>
      <c r="D393" s="86" t="s">
        <v>140</v>
      </c>
      <c r="E393" s="87" t="s">
        <v>748</v>
      </c>
      <c r="F393" s="88" t="s">
        <v>749</v>
      </c>
      <c r="G393" s="89" t="s">
        <v>225</v>
      </c>
      <c r="H393" s="304">
        <v>263</v>
      </c>
      <c r="I393" s="90">
        <v>0</v>
      </c>
      <c r="J393" s="90">
        <f>ROUND(I393*H393,2)</f>
        <v>0</v>
      </c>
      <c r="K393" s="88" t="s">
        <v>5267</v>
      </c>
      <c r="L393" s="85"/>
      <c r="M393" s="278" t="s">
        <v>5</v>
      </c>
      <c r="N393" s="279" t="s">
        <v>42</v>
      </c>
      <c r="O393" s="280">
        <v>0.028</v>
      </c>
      <c r="P393" s="280">
        <f>O393*H393</f>
        <v>7.364</v>
      </c>
      <c r="Q393" s="280">
        <v>0</v>
      </c>
      <c r="R393" s="280">
        <f>Q393*H393</f>
        <v>0</v>
      </c>
      <c r="S393" s="280">
        <v>0</v>
      </c>
      <c r="T393" s="281">
        <f>S393*H393</f>
        <v>0</v>
      </c>
      <c r="AR393" s="185" t="s">
        <v>145</v>
      </c>
      <c r="AT393" s="185" t="s">
        <v>140</v>
      </c>
      <c r="AU393" s="185" t="s">
        <v>81</v>
      </c>
      <c r="AY393" s="185" t="s">
        <v>138</v>
      </c>
      <c r="BE393" s="282">
        <f>IF(N393="základní",J393,0)</f>
        <v>0</v>
      </c>
      <c r="BF393" s="282">
        <f>IF(N393="snížená",J393,0)</f>
        <v>0</v>
      </c>
      <c r="BG393" s="282">
        <f>IF(N393="zákl. přenesená",J393,0)</f>
        <v>0</v>
      </c>
      <c r="BH393" s="282">
        <f>IF(N393="sníž. přenesená",J393,0)</f>
        <v>0</v>
      </c>
      <c r="BI393" s="282">
        <f>IF(N393="nulová",J393,0)</f>
        <v>0</v>
      </c>
      <c r="BJ393" s="185" t="s">
        <v>79</v>
      </c>
      <c r="BK393" s="282">
        <f>ROUND(I393*H393,2)</f>
        <v>0</v>
      </c>
      <c r="BL393" s="185" t="s">
        <v>145</v>
      </c>
      <c r="BM393" s="185" t="s">
        <v>750</v>
      </c>
    </row>
    <row r="394" spans="2:51" s="292" customFormat="1" ht="13.5">
      <c r="B394" s="291"/>
      <c r="D394" s="285" t="s">
        <v>147</v>
      </c>
      <c r="E394" s="293" t="s">
        <v>5</v>
      </c>
      <c r="F394" s="294" t="s">
        <v>751</v>
      </c>
      <c r="H394" s="306" t="s">
        <v>5</v>
      </c>
      <c r="L394" s="291"/>
      <c r="M394" s="295"/>
      <c r="N394" s="296"/>
      <c r="O394" s="296"/>
      <c r="P394" s="296"/>
      <c r="Q394" s="296"/>
      <c r="R394" s="296"/>
      <c r="S394" s="296"/>
      <c r="T394" s="297"/>
      <c r="AT394" s="293" t="s">
        <v>147</v>
      </c>
      <c r="AU394" s="293" t="s">
        <v>81</v>
      </c>
      <c r="AV394" s="292" t="s">
        <v>79</v>
      </c>
      <c r="AW394" s="292" t="s">
        <v>34</v>
      </c>
      <c r="AX394" s="292" t="s">
        <v>71</v>
      </c>
      <c r="AY394" s="293" t="s">
        <v>138</v>
      </c>
    </row>
    <row r="395" spans="2:51" s="284" customFormat="1" ht="13.5">
      <c r="B395" s="283"/>
      <c r="D395" s="285" t="s">
        <v>147</v>
      </c>
      <c r="E395" s="286" t="s">
        <v>5</v>
      </c>
      <c r="F395" s="287" t="s">
        <v>752</v>
      </c>
      <c r="H395" s="305">
        <v>263</v>
      </c>
      <c r="L395" s="283"/>
      <c r="M395" s="288"/>
      <c r="N395" s="289"/>
      <c r="O395" s="289"/>
      <c r="P395" s="289"/>
      <c r="Q395" s="289"/>
      <c r="R395" s="289"/>
      <c r="S395" s="289"/>
      <c r="T395" s="290"/>
      <c r="AT395" s="286" t="s">
        <v>147</v>
      </c>
      <c r="AU395" s="286" t="s">
        <v>81</v>
      </c>
      <c r="AV395" s="284" t="s">
        <v>81</v>
      </c>
      <c r="AW395" s="284" t="s">
        <v>34</v>
      </c>
      <c r="AX395" s="284" t="s">
        <v>71</v>
      </c>
      <c r="AY395" s="286" t="s">
        <v>138</v>
      </c>
    </row>
    <row r="396" spans="2:65" s="196" customFormat="1" ht="25.5" customHeight="1">
      <c r="B396" s="85"/>
      <c r="C396" s="86" t="s">
        <v>753</v>
      </c>
      <c r="D396" s="86" t="s">
        <v>140</v>
      </c>
      <c r="E396" s="87" t="s">
        <v>754</v>
      </c>
      <c r="F396" s="88" t="s">
        <v>755</v>
      </c>
      <c r="G396" s="89" t="s">
        <v>225</v>
      </c>
      <c r="H396" s="304">
        <v>263</v>
      </c>
      <c r="I396" s="90">
        <v>0</v>
      </c>
      <c r="J396" s="90">
        <f>ROUND(I396*H396,2)</f>
        <v>0</v>
      </c>
      <c r="K396" s="88" t="s">
        <v>5267</v>
      </c>
      <c r="L396" s="85"/>
      <c r="M396" s="278" t="s">
        <v>5</v>
      </c>
      <c r="N396" s="279" t="s">
        <v>42</v>
      </c>
      <c r="O396" s="280">
        <v>0.08</v>
      </c>
      <c r="P396" s="280">
        <f>O396*H396</f>
        <v>21.04</v>
      </c>
      <c r="Q396" s="280">
        <v>0.00069</v>
      </c>
      <c r="R396" s="280">
        <f>Q396*H396</f>
        <v>0.18147</v>
      </c>
      <c r="S396" s="280">
        <v>0</v>
      </c>
      <c r="T396" s="281">
        <f>S396*H396</f>
        <v>0</v>
      </c>
      <c r="AR396" s="185" t="s">
        <v>145</v>
      </c>
      <c r="AT396" s="185" t="s">
        <v>140</v>
      </c>
      <c r="AU396" s="185" t="s">
        <v>81</v>
      </c>
      <c r="AY396" s="185" t="s">
        <v>138</v>
      </c>
      <c r="BE396" s="282">
        <f>IF(N396="základní",J396,0)</f>
        <v>0</v>
      </c>
      <c r="BF396" s="282">
        <f>IF(N396="snížená",J396,0)</f>
        <v>0</v>
      </c>
      <c r="BG396" s="282">
        <f>IF(N396="zákl. přenesená",J396,0)</f>
        <v>0</v>
      </c>
      <c r="BH396" s="282">
        <f>IF(N396="sníž. přenesená",J396,0)</f>
        <v>0</v>
      </c>
      <c r="BI396" s="282">
        <f>IF(N396="nulová",J396,0)</f>
        <v>0</v>
      </c>
      <c r="BJ396" s="185" t="s">
        <v>79</v>
      </c>
      <c r="BK396" s="282">
        <f>ROUND(I396*H396,2)</f>
        <v>0</v>
      </c>
      <c r="BL396" s="185" t="s">
        <v>145</v>
      </c>
      <c r="BM396" s="185" t="s">
        <v>756</v>
      </c>
    </row>
    <row r="397" spans="2:51" s="292" customFormat="1" ht="13.5">
      <c r="B397" s="291"/>
      <c r="D397" s="285" t="s">
        <v>147</v>
      </c>
      <c r="E397" s="293" t="s">
        <v>5</v>
      </c>
      <c r="F397" s="294" t="s">
        <v>751</v>
      </c>
      <c r="H397" s="306" t="s">
        <v>5</v>
      </c>
      <c r="L397" s="291"/>
      <c r="M397" s="295"/>
      <c r="N397" s="296"/>
      <c r="O397" s="296"/>
      <c r="P397" s="296"/>
      <c r="Q397" s="296"/>
      <c r="R397" s="296"/>
      <c r="S397" s="296"/>
      <c r="T397" s="297"/>
      <c r="AT397" s="293" t="s">
        <v>147</v>
      </c>
      <c r="AU397" s="293" t="s">
        <v>81</v>
      </c>
      <c r="AV397" s="292" t="s">
        <v>79</v>
      </c>
      <c r="AW397" s="292" t="s">
        <v>34</v>
      </c>
      <c r="AX397" s="292" t="s">
        <v>71</v>
      </c>
      <c r="AY397" s="293" t="s">
        <v>138</v>
      </c>
    </row>
    <row r="398" spans="2:51" s="284" customFormat="1" ht="13.5">
      <c r="B398" s="283"/>
      <c r="D398" s="285" t="s">
        <v>147</v>
      </c>
      <c r="E398" s="286" t="s">
        <v>5</v>
      </c>
      <c r="F398" s="287" t="s">
        <v>752</v>
      </c>
      <c r="H398" s="305">
        <v>263</v>
      </c>
      <c r="L398" s="283"/>
      <c r="M398" s="288"/>
      <c r="N398" s="289"/>
      <c r="O398" s="289"/>
      <c r="P398" s="289"/>
      <c r="Q398" s="289"/>
      <c r="R398" s="289"/>
      <c r="S398" s="289"/>
      <c r="T398" s="290"/>
      <c r="AT398" s="286" t="s">
        <v>147</v>
      </c>
      <c r="AU398" s="286" t="s">
        <v>81</v>
      </c>
      <c r="AV398" s="284" t="s">
        <v>81</v>
      </c>
      <c r="AW398" s="284" t="s">
        <v>34</v>
      </c>
      <c r="AX398" s="284" t="s">
        <v>71</v>
      </c>
      <c r="AY398" s="286" t="s">
        <v>138</v>
      </c>
    </row>
    <row r="399" spans="2:65" s="196" customFormat="1" ht="25.5" customHeight="1">
      <c r="B399" s="85"/>
      <c r="C399" s="86" t="s">
        <v>757</v>
      </c>
      <c r="D399" s="86" t="s">
        <v>140</v>
      </c>
      <c r="E399" s="87" t="s">
        <v>454</v>
      </c>
      <c r="F399" s="88" t="s">
        <v>455</v>
      </c>
      <c r="G399" s="89" t="s">
        <v>225</v>
      </c>
      <c r="H399" s="304">
        <v>272</v>
      </c>
      <c r="I399" s="90">
        <v>0</v>
      </c>
      <c r="J399" s="90">
        <f>ROUND(I399*H399,2)</f>
        <v>0</v>
      </c>
      <c r="K399" s="88" t="s">
        <v>5267</v>
      </c>
      <c r="L399" s="85"/>
      <c r="M399" s="278" t="s">
        <v>5</v>
      </c>
      <c r="N399" s="279" t="s">
        <v>42</v>
      </c>
      <c r="O399" s="280">
        <v>0.018</v>
      </c>
      <c r="P399" s="280">
        <f>O399*H399</f>
        <v>4.896</v>
      </c>
      <c r="Q399" s="280">
        <v>0</v>
      </c>
      <c r="R399" s="280">
        <f>Q399*H399</f>
        <v>0</v>
      </c>
      <c r="S399" s="280">
        <v>0</v>
      </c>
      <c r="T399" s="281">
        <f>S399*H399</f>
        <v>0</v>
      </c>
      <c r="AR399" s="185" t="s">
        <v>145</v>
      </c>
      <c r="AT399" s="185" t="s">
        <v>140</v>
      </c>
      <c r="AU399" s="185" t="s">
        <v>81</v>
      </c>
      <c r="AY399" s="185" t="s">
        <v>138</v>
      </c>
      <c r="BE399" s="282">
        <f>IF(N399="základní",J399,0)</f>
        <v>0</v>
      </c>
      <c r="BF399" s="282">
        <f>IF(N399="snížená",J399,0)</f>
        <v>0</v>
      </c>
      <c r="BG399" s="282">
        <f>IF(N399="zákl. přenesená",J399,0)</f>
        <v>0</v>
      </c>
      <c r="BH399" s="282">
        <f>IF(N399="sníž. přenesená",J399,0)</f>
        <v>0</v>
      </c>
      <c r="BI399" s="282">
        <f>IF(N399="nulová",J399,0)</f>
        <v>0</v>
      </c>
      <c r="BJ399" s="185" t="s">
        <v>79</v>
      </c>
      <c r="BK399" s="282">
        <f>ROUND(I399*H399,2)</f>
        <v>0</v>
      </c>
      <c r="BL399" s="185" t="s">
        <v>145</v>
      </c>
      <c r="BM399" s="185" t="s">
        <v>758</v>
      </c>
    </row>
    <row r="400" spans="2:51" s="292" customFormat="1" ht="13.5">
      <c r="B400" s="291"/>
      <c r="D400" s="285" t="s">
        <v>147</v>
      </c>
      <c r="E400" s="293" t="s">
        <v>5</v>
      </c>
      <c r="F400" s="294" t="s">
        <v>759</v>
      </c>
      <c r="H400" s="306" t="s">
        <v>5</v>
      </c>
      <c r="L400" s="291"/>
      <c r="M400" s="295"/>
      <c r="N400" s="296"/>
      <c r="O400" s="296"/>
      <c r="P400" s="296"/>
      <c r="Q400" s="296"/>
      <c r="R400" s="296"/>
      <c r="S400" s="296"/>
      <c r="T400" s="297"/>
      <c r="AT400" s="293" t="s">
        <v>147</v>
      </c>
      <c r="AU400" s="293" t="s">
        <v>81</v>
      </c>
      <c r="AV400" s="292" t="s">
        <v>79</v>
      </c>
      <c r="AW400" s="292" t="s">
        <v>34</v>
      </c>
      <c r="AX400" s="292" t="s">
        <v>71</v>
      </c>
      <c r="AY400" s="293" t="s">
        <v>138</v>
      </c>
    </row>
    <row r="401" spans="2:51" s="284" customFormat="1" ht="13.5">
      <c r="B401" s="283"/>
      <c r="D401" s="285" t="s">
        <v>147</v>
      </c>
      <c r="E401" s="286" t="s">
        <v>5</v>
      </c>
      <c r="F401" s="287" t="s">
        <v>760</v>
      </c>
      <c r="H401" s="305">
        <v>272</v>
      </c>
      <c r="L401" s="283"/>
      <c r="M401" s="288"/>
      <c r="N401" s="289"/>
      <c r="O401" s="289"/>
      <c r="P401" s="289"/>
      <c r="Q401" s="289"/>
      <c r="R401" s="289"/>
      <c r="S401" s="289"/>
      <c r="T401" s="290"/>
      <c r="AT401" s="286" t="s">
        <v>147</v>
      </c>
      <c r="AU401" s="286" t="s">
        <v>81</v>
      </c>
      <c r="AV401" s="284" t="s">
        <v>81</v>
      </c>
      <c r="AW401" s="284" t="s">
        <v>34</v>
      </c>
      <c r="AX401" s="284" t="s">
        <v>71</v>
      </c>
      <c r="AY401" s="286" t="s">
        <v>138</v>
      </c>
    </row>
    <row r="402" spans="2:63" s="266" customFormat="1" ht="29.85" customHeight="1">
      <c r="B402" s="265"/>
      <c r="D402" s="267" t="s">
        <v>70</v>
      </c>
      <c r="E402" s="276" t="s">
        <v>692</v>
      </c>
      <c r="F402" s="276" t="s">
        <v>761</v>
      </c>
      <c r="H402" s="307"/>
      <c r="J402" s="277">
        <f>BK402</f>
        <v>0</v>
      </c>
      <c r="L402" s="265"/>
      <c r="M402" s="270"/>
      <c r="N402" s="271"/>
      <c r="O402" s="271"/>
      <c r="P402" s="272">
        <f>SUM(P403:P431)</f>
        <v>1161.804376</v>
      </c>
      <c r="Q402" s="271"/>
      <c r="R402" s="272">
        <f>SUM(R403:R431)</f>
        <v>24.334035742</v>
      </c>
      <c r="S402" s="271"/>
      <c r="T402" s="273">
        <f>SUM(T403:T431)</f>
        <v>0</v>
      </c>
      <c r="AR402" s="267" t="s">
        <v>79</v>
      </c>
      <c r="AT402" s="274" t="s">
        <v>70</v>
      </c>
      <c r="AU402" s="274" t="s">
        <v>79</v>
      </c>
      <c r="AY402" s="267" t="s">
        <v>138</v>
      </c>
      <c r="BK402" s="275">
        <f>SUM(BK403:BK431)</f>
        <v>0</v>
      </c>
    </row>
    <row r="403" spans="2:65" s="196" customFormat="1" ht="16.5" customHeight="1">
      <c r="B403" s="85"/>
      <c r="C403" s="86" t="s">
        <v>762</v>
      </c>
      <c r="D403" s="86" t="s">
        <v>140</v>
      </c>
      <c r="E403" s="87" t="s">
        <v>763</v>
      </c>
      <c r="F403" s="88" t="s">
        <v>764</v>
      </c>
      <c r="G403" s="89" t="s">
        <v>225</v>
      </c>
      <c r="H403" s="304">
        <v>1224.166</v>
      </c>
      <c r="I403" s="90">
        <v>0</v>
      </c>
      <c r="J403" s="90">
        <f>ROUND(I403*H403,2)</f>
        <v>0</v>
      </c>
      <c r="K403" s="88" t="s">
        <v>5267</v>
      </c>
      <c r="L403" s="85"/>
      <c r="M403" s="278" t="s">
        <v>5</v>
      </c>
      <c r="N403" s="279" t="s">
        <v>42</v>
      </c>
      <c r="O403" s="280">
        <v>0.104</v>
      </c>
      <c r="P403" s="280">
        <f>O403*H403</f>
        <v>127.31326399999999</v>
      </c>
      <c r="Q403" s="280">
        <v>0.000263</v>
      </c>
      <c r="R403" s="280">
        <f>Q403*H403</f>
        <v>0.321955658</v>
      </c>
      <c r="S403" s="280">
        <v>0</v>
      </c>
      <c r="T403" s="281">
        <f>S403*H403</f>
        <v>0</v>
      </c>
      <c r="AR403" s="185" t="s">
        <v>145</v>
      </c>
      <c r="AT403" s="185" t="s">
        <v>140</v>
      </c>
      <c r="AU403" s="185" t="s">
        <v>81</v>
      </c>
      <c r="AY403" s="185" t="s">
        <v>138</v>
      </c>
      <c r="BE403" s="282">
        <f>IF(N403="základní",J403,0)</f>
        <v>0</v>
      </c>
      <c r="BF403" s="282">
        <f>IF(N403="snížená",J403,0)</f>
        <v>0</v>
      </c>
      <c r="BG403" s="282">
        <f>IF(N403="zákl. přenesená",J403,0)</f>
        <v>0</v>
      </c>
      <c r="BH403" s="282">
        <f>IF(N403="sníž. přenesená",J403,0)</f>
        <v>0</v>
      </c>
      <c r="BI403" s="282">
        <f>IF(N403="nulová",J403,0)</f>
        <v>0</v>
      </c>
      <c r="BJ403" s="185" t="s">
        <v>79</v>
      </c>
      <c r="BK403" s="282">
        <f>ROUND(I403*H403,2)</f>
        <v>0</v>
      </c>
      <c r="BL403" s="185" t="s">
        <v>145</v>
      </c>
      <c r="BM403" s="185" t="s">
        <v>765</v>
      </c>
    </row>
    <row r="404" spans="2:65" s="196" customFormat="1" ht="25.5" customHeight="1">
      <c r="B404" s="85"/>
      <c r="C404" s="86" t="s">
        <v>766</v>
      </c>
      <c r="D404" s="86" t="s">
        <v>140</v>
      </c>
      <c r="E404" s="87" t="s">
        <v>767</v>
      </c>
      <c r="F404" s="88" t="s">
        <v>768</v>
      </c>
      <c r="G404" s="89" t="s">
        <v>225</v>
      </c>
      <c r="H404" s="304">
        <v>1224.166</v>
      </c>
      <c r="I404" s="90">
        <v>0</v>
      </c>
      <c r="J404" s="90">
        <f>ROUND(I404*H404,2)</f>
        <v>0</v>
      </c>
      <c r="K404" s="88" t="s">
        <v>5</v>
      </c>
      <c r="L404" s="85"/>
      <c r="M404" s="278" t="s">
        <v>5</v>
      </c>
      <c r="N404" s="279" t="s">
        <v>42</v>
      </c>
      <c r="O404" s="280">
        <v>0.36</v>
      </c>
      <c r="P404" s="280">
        <f>O404*H404</f>
        <v>440.69975999999997</v>
      </c>
      <c r="Q404" s="280">
        <v>0.004384</v>
      </c>
      <c r="R404" s="280">
        <f>Q404*H404</f>
        <v>5.366743744</v>
      </c>
      <c r="S404" s="280">
        <v>0</v>
      </c>
      <c r="T404" s="281">
        <f>S404*H404</f>
        <v>0</v>
      </c>
      <c r="AR404" s="185" t="s">
        <v>145</v>
      </c>
      <c r="AT404" s="185" t="s">
        <v>140</v>
      </c>
      <c r="AU404" s="185" t="s">
        <v>81</v>
      </c>
      <c r="AY404" s="185" t="s">
        <v>138</v>
      </c>
      <c r="BE404" s="282">
        <f>IF(N404="základní",J404,0)</f>
        <v>0</v>
      </c>
      <c r="BF404" s="282">
        <f>IF(N404="snížená",J404,0)</f>
        <v>0</v>
      </c>
      <c r="BG404" s="282">
        <f>IF(N404="zákl. přenesená",J404,0)</f>
        <v>0</v>
      </c>
      <c r="BH404" s="282">
        <f>IF(N404="sníž. přenesená",J404,0)</f>
        <v>0</v>
      </c>
      <c r="BI404" s="282">
        <f>IF(N404="nulová",J404,0)</f>
        <v>0</v>
      </c>
      <c r="BJ404" s="185" t="s">
        <v>79</v>
      </c>
      <c r="BK404" s="282">
        <f>ROUND(I404*H404,2)</f>
        <v>0</v>
      </c>
      <c r="BL404" s="185" t="s">
        <v>145</v>
      </c>
      <c r="BM404" s="185" t="s">
        <v>769</v>
      </c>
    </row>
    <row r="405" spans="2:65" s="196" customFormat="1" ht="16.5" customHeight="1">
      <c r="B405" s="85"/>
      <c r="C405" s="86" t="s">
        <v>770</v>
      </c>
      <c r="D405" s="86" t="s">
        <v>140</v>
      </c>
      <c r="E405" s="87" t="s">
        <v>771</v>
      </c>
      <c r="F405" s="88" t="s">
        <v>772</v>
      </c>
      <c r="G405" s="89" t="s">
        <v>225</v>
      </c>
      <c r="H405" s="304">
        <v>663.166</v>
      </c>
      <c r="I405" s="90">
        <v>0</v>
      </c>
      <c r="J405" s="90">
        <f>ROUND(I405*H405,2)</f>
        <v>0</v>
      </c>
      <c r="K405" s="88" t="s">
        <v>5267</v>
      </c>
      <c r="L405" s="85"/>
      <c r="M405" s="278" t="s">
        <v>5</v>
      </c>
      <c r="N405" s="279" t="s">
        <v>42</v>
      </c>
      <c r="O405" s="280">
        <v>0.272</v>
      </c>
      <c r="P405" s="280">
        <f>O405*H405</f>
        <v>180.38115200000001</v>
      </c>
      <c r="Q405" s="280">
        <v>0.003</v>
      </c>
      <c r="R405" s="280">
        <f>Q405*H405</f>
        <v>1.9894980000000002</v>
      </c>
      <c r="S405" s="280">
        <v>0</v>
      </c>
      <c r="T405" s="281">
        <f>S405*H405</f>
        <v>0</v>
      </c>
      <c r="AR405" s="185" t="s">
        <v>145</v>
      </c>
      <c r="AT405" s="185" t="s">
        <v>140</v>
      </c>
      <c r="AU405" s="185" t="s">
        <v>81</v>
      </c>
      <c r="AY405" s="185" t="s">
        <v>138</v>
      </c>
      <c r="BE405" s="282">
        <f>IF(N405="základní",J405,0)</f>
        <v>0</v>
      </c>
      <c r="BF405" s="282">
        <f>IF(N405="snížená",J405,0)</f>
        <v>0</v>
      </c>
      <c r="BG405" s="282">
        <f>IF(N405="zákl. přenesená",J405,0)</f>
        <v>0</v>
      </c>
      <c r="BH405" s="282">
        <f>IF(N405="sníž. přenesená",J405,0)</f>
        <v>0</v>
      </c>
      <c r="BI405" s="282">
        <f>IF(N405="nulová",J405,0)</f>
        <v>0</v>
      </c>
      <c r="BJ405" s="185" t="s">
        <v>79</v>
      </c>
      <c r="BK405" s="282">
        <f>ROUND(I405*H405,2)</f>
        <v>0</v>
      </c>
      <c r="BL405" s="185" t="s">
        <v>145</v>
      </c>
      <c r="BM405" s="185" t="s">
        <v>773</v>
      </c>
    </row>
    <row r="406" spans="2:51" s="284" customFormat="1" ht="13.5">
      <c r="B406" s="283"/>
      <c r="D406" s="285" t="s">
        <v>147</v>
      </c>
      <c r="E406" s="286" t="s">
        <v>5</v>
      </c>
      <c r="F406" s="287" t="s">
        <v>774</v>
      </c>
      <c r="H406" s="305">
        <v>1224.166</v>
      </c>
      <c r="L406" s="283"/>
      <c r="M406" s="288"/>
      <c r="N406" s="289"/>
      <c r="O406" s="289"/>
      <c r="P406" s="289"/>
      <c r="Q406" s="289"/>
      <c r="R406" s="289"/>
      <c r="S406" s="289"/>
      <c r="T406" s="290"/>
      <c r="AT406" s="286" t="s">
        <v>147</v>
      </c>
      <c r="AU406" s="286" t="s">
        <v>81</v>
      </c>
      <c r="AV406" s="284" t="s">
        <v>81</v>
      </c>
      <c r="AW406" s="284" t="s">
        <v>34</v>
      </c>
      <c r="AX406" s="284" t="s">
        <v>71</v>
      </c>
      <c r="AY406" s="286" t="s">
        <v>138</v>
      </c>
    </row>
    <row r="407" spans="2:51" s="292" customFormat="1" ht="13.5">
      <c r="B407" s="291"/>
      <c r="D407" s="285" t="s">
        <v>147</v>
      </c>
      <c r="E407" s="293" t="s">
        <v>5</v>
      </c>
      <c r="F407" s="294" t="s">
        <v>775</v>
      </c>
      <c r="H407" s="306" t="s">
        <v>5</v>
      </c>
      <c r="L407" s="291"/>
      <c r="M407" s="295"/>
      <c r="N407" s="296"/>
      <c r="O407" s="296"/>
      <c r="P407" s="296"/>
      <c r="Q407" s="296"/>
      <c r="R407" s="296"/>
      <c r="S407" s="296"/>
      <c r="T407" s="297"/>
      <c r="AT407" s="293" t="s">
        <v>147</v>
      </c>
      <c r="AU407" s="293" t="s">
        <v>81</v>
      </c>
      <c r="AV407" s="292" t="s">
        <v>79</v>
      </c>
      <c r="AW407" s="292" t="s">
        <v>34</v>
      </c>
      <c r="AX407" s="292" t="s">
        <v>71</v>
      </c>
      <c r="AY407" s="293" t="s">
        <v>138</v>
      </c>
    </row>
    <row r="408" spans="2:51" s="284" customFormat="1" ht="13.5">
      <c r="B408" s="283"/>
      <c r="D408" s="285" t="s">
        <v>147</v>
      </c>
      <c r="E408" s="286" t="s">
        <v>5</v>
      </c>
      <c r="F408" s="287" t="s">
        <v>776</v>
      </c>
      <c r="H408" s="305">
        <v>-561</v>
      </c>
      <c r="L408" s="283"/>
      <c r="M408" s="288"/>
      <c r="N408" s="289"/>
      <c r="O408" s="289"/>
      <c r="P408" s="289"/>
      <c r="Q408" s="289"/>
      <c r="R408" s="289"/>
      <c r="S408" s="289"/>
      <c r="T408" s="290"/>
      <c r="AT408" s="286" t="s">
        <v>147</v>
      </c>
      <c r="AU408" s="286" t="s">
        <v>81</v>
      </c>
      <c r="AV408" s="284" t="s">
        <v>81</v>
      </c>
      <c r="AW408" s="284" t="s">
        <v>34</v>
      </c>
      <c r="AX408" s="284" t="s">
        <v>71</v>
      </c>
      <c r="AY408" s="286" t="s">
        <v>138</v>
      </c>
    </row>
    <row r="409" spans="2:65" s="196" customFormat="1" ht="25.5" customHeight="1">
      <c r="B409" s="85"/>
      <c r="C409" s="86" t="s">
        <v>777</v>
      </c>
      <c r="D409" s="86" t="s">
        <v>140</v>
      </c>
      <c r="E409" s="87" t="s">
        <v>778</v>
      </c>
      <c r="F409" s="88" t="s">
        <v>779</v>
      </c>
      <c r="G409" s="89" t="s">
        <v>225</v>
      </c>
      <c r="H409" s="304">
        <v>1224.166</v>
      </c>
      <c r="I409" s="90">
        <v>0</v>
      </c>
      <c r="J409" s="90">
        <f>ROUND(I409*H409,2)</f>
        <v>0</v>
      </c>
      <c r="K409" s="88" t="s">
        <v>5267</v>
      </c>
      <c r="L409" s="85"/>
      <c r="M409" s="278" t="s">
        <v>5</v>
      </c>
      <c r="N409" s="279" t="s">
        <v>42</v>
      </c>
      <c r="O409" s="280">
        <v>0.3</v>
      </c>
      <c r="P409" s="280">
        <f>O409*H409</f>
        <v>367.2498</v>
      </c>
      <c r="Q409" s="280">
        <v>0.0136</v>
      </c>
      <c r="R409" s="280">
        <f>Q409*H409</f>
        <v>16.6486576</v>
      </c>
      <c r="S409" s="280">
        <v>0</v>
      </c>
      <c r="T409" s="281">
        <f>S409*H409</f>
        <v>0</v>
      </c>
      <c r="AR409" s="185" t="s">
        <v>145</v>
      </c>
      <c r="AT409" s="185" t="s">
        <v>140</v>
      </c>
      <c r="AU409" s="185" t="s">
        <v>81</v>
      </c>
      <c r="AY409" s="185" t="s">
        <v>138</v>
      </c>
      <c r="BE409" s="282">
        <f>IF(N409="základní",J409,0)</f>
        <v>0</v>
      </c>
      <c r="BF409" s="282">
        <f>IF(N409="snížená",J409,0)</f>
        <v>0</v>
      </c>
      <c r="BG409" s="282">
        <f>IF(N409="zákl. přenesená",J409,0)</f>
        <v>0</v>
      </c>
      <c r="BH409" s="282">
        <f>IF(N409="sníž. přenesená",J409,0)</f>
        <v>0</v>
      </c>
      <c r="BI409" s="282">
        <f>IF(N409="nulová",J409,0)</f>
        <v>0</v>
      </c>
      <c r="BJ409" s="185" t="s">
        <v>79</v>
      </c>
      <c r="BK409" s="282">
        <f>ROUND(I409*H409,2)</f>
        <v>0</v>
      </c>
      <c r="BL409" s="185" t="s">
        <v>145</v>
      </c>
      <c r="BM409" s="185" t="s">
        <v>780</v>
      </c>
    </row>
    <row r="410" spans="2:51" s="292" customFormat="1" ht="13.5">
      <c r="B410" s="291"/>
      <c r="D410" s="285" t="s">
        <v>147</v>
      </c>
      <c r="E410" s="293" t="s">
        <v>5</v>
      </c>
      <c r="F410" s="294" t="s">
        <v>781</v>
      </c>
      <c r="H410" s="306" t="s">
        <v>5</v>
      </c>
      <c r="L410" s="291"/>
      <c r="M410" s="295"/>
      <c r="N410" s="296"/>
      <c r="O410" s="296"/>
      <c r="P410" s="296"/>
      <c r="Q410" s="296"/>
      <c r="R410" s="296"/>
      <c r="S410" s="296"/>
      <c r="T410" s="297"/>
      <c r="AT410" s="293" t="s">
        <v>147</v>
      </c>
      <c r="AU410" s="293" t="s">
        <v>81</v>
      </c>
      <c r="AV410" s="292" t="s">
        <v>79</v>
      </c>
      <c r="AW410" s="292" t="s">
        <v>34</v>
      </c>
      <c r="AX410" s="292" t="s">
        <v>71</v>
      </c>
      <c r="AY410" s="293" t="s">
        <v>138</v>
      </c>
    </row>
    <row r="411" spans="2:51" s="284" customFormat="1" ht="13.5">
      <c r="B411" s="283"/>
      <c r="D411" s="285" t="s">
        <v>147</v>
      </c>
      <c r="E411" s="286" t="s">
        <v>5</v>
      </c>
      <c r="F411" s="287" t="s">
        <v>782</v>
      </c>
      <c r="H411" s="305">
        <v>556.885</v>
      </c>
      <c r="L411" s="283"/>
      <c r="M411" s="288"/>
      <c r="N411" s="289"/>
      <c r="O411" s="289"/>
      <c r="P411" s="289"/>
      <c r="Q411" s="289"/>
      <c r="R411" s="289"/>
      <c r="S411" s="289"/>
      <c r="T411" s="290"/>
      <c r="AT411" s="286" t="s">
        <v>147</v>
      </c>
      <c r="AU411" s="286" t="s">
        <v>81</v>
      </c>
      <c r="AV411" s="284" t="s">
        <v>81</v>
      </c>
      <c r="AW411" s="284" t="s">
        <v>34</v>
      </c>
      <c r="AX411" s="284" t="s">
        <v>71</v>
      </c>
      <c r="AY411" s="286" t="s">
        <v>138</v>
      </c>
    </row>
    <row r="412" spans="2:51" s="284" customFormat="1" ht="13.5">
      <c r="B412" s="283"/>
      <c r="D412" s="285" t="s">
        <v>147</v>
      </c>
      <c r="E412" s="286" t="s">
        <v>5</v>
      </c>
      <c r="F412" s="287" t="s">
        <v>783</v>
      </c>
      <c r="H412" s="305">
        <v>-16.696</v>
      </c>
      <c r="L412" s="283"/>
      <c r="M412" s="288"/>
      <c r="N412" s="289"/>
      <c r="O412" s="289"/>
      <c r="P412" s="289"/>
      <c r="Q412" s="289"/>
      <c r="R412" s="289"/>
      <c r="S412" s="289"/>
      <c r="T412" s="290"/>
      <c r="AT412" s="286" t="s">
        <v>147</v>
      </c>
      <c r="AU412" s="286" t="s">
        <v>81</v>
      </c>
      <c r="AV412" s="284" t="s">
        <v>81</v>
      </c>
      <c r="AW412" s="284" t="s">
        <v>34</v>
      </c>
      <c r="AX412" s="284" t="s">
        <v>71</v>
      </c>
      <c r="AY412" s="286" t="s">
        <v>138</v>
      </c>
    </row>
    <row r="413" spans="2:51" s="284" customFormat="1" ht="13.5">
      <c r="B413" s="283"/>
      <c r="D413" s="285" t="s">
        <v>147</v>
      </c>
      <c r="E413" s="286" t="s">
        <v>5</v>
      </c>
      <c r="F413" s="287" t="s">
        <v>784</v>
      </c>
      <c r="H413" s="305">
        <v>-69.744</v>
      </c>
      <c r="L413" s="283"/>
      <c r="M413" s="288"/>
      <c r="N413" s="289"/>
      <c r="O413" s="289"/>
      <c r="P413" s="289"/>
      <c r="Q413" s="289"/>
      <c r="R413" s="289"/>
      <c r="S413" s="289"/>
      <c r="T413" s="290"/>
      <c r="AT413" s="286" t="s">
        <v>147</v>
      </c>
      <c r="AU413" s="286" t="s">
        <v>81</v>
      </c>
      <c r="AV413" s="284" t="s">
        <v>81</v>
      </c>
      <c r="AW413" s="284" t="s">
        <v>34</v>
      </c>
      <c r="AX413" s="284" t="s">
        <v>71</v>
      </c>
      <c r="AY413" s="286" t="s">
        <v>138</v>
      </c>
    </row>
    <row r="414" spans="2:51" s="284" customFormat="1" ht="13.5">
      <c r="B414" s="283"/>
      <c r="D414" s="285" t="s">
        <v>147</v>
      </c>
      <c r="E414" s="286" t="s">
        <v>5</v>
      </c>
      <c r="F414" s="287" t="s">
        <v>785</v>
      </c>
      <c r="H414" s="305">
        <v>6.065</v>
      </c>
      <c r="L414" s="283"/>
      <c r="M414" s="288"/>
      <c r="N414" s="289"/>
      <c r="O414" s="289"/>
      <c r="P414" s="289"/>
      <c r="Q414" s="289"/>
      <c r="R414" s="289"/>
      <c r="S414" s="289"/>
      <c r="T414" s="290"/>
      <c r="AT414" s="286" t="s">
        <v>147</v>
      </c>
      <c r="AU414" s="286" t="s">
        <v>81</v>
      </c>
      <c r="AV414" s="284" t="s">
        <v>81</v>
      </c>
      <c r="AW414" s="284" t="s">
        <v>34</v>
      </c>
      <c r="AX414" s="284" t="s">
        <v>71</v>
      </c>
      <c r="AY414" s="286" t="s">
        <v>138</v>
      </c>
    </row>
    <row r="415" spans="2:51" s="284" customFormat="1" ht="13.5">
      <c r="B415" s="283"/>
      <c r="D415" s="285" t="s">
        <v>147</v>
      </c>
      <c r="E415" s="286" t="s">
        <v>5</v>
      </c>
      <c r="F415" s="287" t="s">
        <v>786</v>
      </c>
      <c r="H415" s="305">
        <v>23.995</v>
      </c>
      <c r="L415" s="283"/>
      <c r="M415" s="288"/>
      <c r="N415" s="289"/>
      <c r="O415" s="289"/>
      <c r="P415" s="289"/>
      <c r="Q415" s="289"/>
      <c r="R415" s="289"/>
      <c r="S415" s="289"/>
      <c r="T415" s="290"/>
      <c r="AT415" s="286" t="s">
        <v>147</v>
      </c>
      <c r="AU415" s="286" t="s">
        <v>81</v>
      </c>
      <c r="AV415" s="284" t="s">
        <v>81</v>
      </c>
      <c r="AW415" s="284" t="s">
        <v>34</v>
      </c>
      <c r="AX415" s="284" t="s">
        <v>71</v>
      </c>
      <c r="AY415" s="286" t="s">
        <v>138</v>
      </c>
    </row>
    <row r="416" spans="2:51" s="284" customFormat="1" ht="13.5">
      <c r="B416" s="283"/>
      <c r="D416" s="285" t="s">
        <v>147</v>
      </c>
      <c r="E416" s="286" t="s">
        <v>5</v>
      </c>
      <c r="F416" s="287" t="s">
        <v>787</v>
      </c>
      <c r="H416" s="305">
        <v>1.65</v>
      </c>
      <c r="L416" s="283"/>
      <c r="M416" s="288"/>
      <c r="N416" s="289"/>
      <c r="O416" s="289"/>
      <c r="P416" s="289"/>
      <c r="Q416" s="289"/>
      <c r="R416" s="289"/>
      <c r="S416" s="289"/>
      <c r="T416" s="290"/>
      <c r="AT416" s="286" t="s">
        <v>147</v>
      </c>
      <c r="AU416" s="286" t="s">
        <v>81</v>
      </c>
      <c r="AV416" s="284" t="s">
        <v>81</v>
      </c>
      <c r="AW416" s="284" t="s">
        <v>34</v>
      </c>
      <c r="AX416" s="284" t="s">
        <v>71</v>
      </c>
      <c r="AY416" s="286" t="s">
        <v>138</v>
      </c>
    </row>
    <row r="417" spans="2:51" s="292" customFormat="1" ht="13.5">
      <c r="B417" s="291"/>
      <c r="D417" s="285" t="s">
        <v>147</v>
      </c>
      <c r="E417" s="293" t="s">
        <v>5</v>
      </c>
      <c r="F417" s="294" t="s">
        <v>788</v>
      </c>
      <c r="H417" s="306" t="s">
        <v>5</v>
      </c>
      <c r="L417" s="291"/>
      <c r="M417" s="295"/>
      <c r="N417" s="296"/>
      <c r="O417" s="296"/>
      <c r="P417" s="296"/>
      <c r="Q417" s="296"/>
      <c r="R417" s="296"/>
      <c r="S417" s="296"/>
      <c r="T417" s="297"/>
      <c r="AT417" s="293" t="s">
        <v>147</v>
      </c>
      <c r="AU417" s="293" t="s">
        <v>81</v>
      </c>
      <c r="AV417" s="292" t="s">
        <v>79</v>
      </c>
      <c r="AW417" s="292" t="s">
        <v>34</v>
      </c>
      <c r="AX417" s="292" t="s">
        <v>71</v>
      </c>
      <c r="AY417" s="293" t="s">
        <v>138</v>
      </c>
    </row>
    <row r="418" spans="2:51" s="284" customFormat="1" ht="13.5">
      <c r="B418" s="283"/>
      <c r="D418" s="285" t="s">
        <v>147</v>
      </c>
      <c r="E418" s="286" t="s">
        <v>5</v>
      </c>
      <c r="F418" s="287" t="s">
        <v>789</v>
      </c>
      <c r="H418" s="305">
        <v>873.851</v>
      </c>
      <c r="L418" s="283"/>
      <c r="M418" s="288"/>
      <c r="N418" s="289"/>
      <c r="O418" s="289"/>
      <c r="P418" s="289"/>
      <c r="Q418" s="289"/>
      <c r="R418" s="289"/>
      <c r="S418" s="289"/>
      <c r="T418" s="290"/>
      <c r="AT418" s="286" t="s">
        <v>147</v>
      </c>
      <c r="AU418" s="286" t="s">
        <v>81</v>
      </c>
      <c r="AV418" s="284" t="s">
        <v>81</v>
      </c>
      <c r="AW418" s="284" t="s">
        <v>34</v>
      </c>
      <c r="AX418" s="284" t="s">
        <v>71</v>
      </c>
      <c r="AY418" s="286" t="s">
        <v>138</v>
      </c>
    </row>
    <row r="419" spans="2:51" s="284" customFormat="1" ht="13.5">
      <c r="B419" s="283"/>
      <c r="D419" s="285" t="s">
        <v>147</v>
      </c>
      <c r="E419" s="286" t="s">
        <v>5</v>
      </c>
      <c r="F419" s="287" t="s">
        <v>790</v>
      </c>
      <c r="H419" s="305">
        <v>-177.12</v>
      </c>
      <c r="L419" s="283"/>
      <c r="M419" s="288"/>
      <c r="N419" s="289"/>
      <c r="O419" s="289"/>
      <c r="P419" s="289"/>
      <c r="Q419" s="289"/>
      <c r="R419" s="289"/>
      <c r="S419" s="289"/>
      <c r="T419" s="290"/>
      <c r="AT419" s="286" t="s">
        <v>147</v>
      </c>
      <c r="AU419" s="286" t="s">
        <v>81</v>
      </c>
      <c r="AV419" s="284" t="s">
        <v>81</v>
      </c>
      <c r="AW419" s="284" t="s">
        <v>34</v>
      </c>
      <c r="AX419" s="284" t="s">
        <v>71</v>
      </c>
      <c r="AY419" s="286" t="s">
        <v>138</v>
      </c>
    </row>
    <row r="420" spans="2:51" s="284" customFormat="1" ht="13.5">
      <c r="B420" s="283"/>
      <c r="D420" s="285" t="s">
        <v>147</v>
      </c>
      <c r="E420" s="286" t="s">
        <v>5</v>
      </c>
      <c r="F420" s="287" t="s">
        <v>791</v>
      </c>
      <c r="H420" s="305">
        <v>25.28</v>
      </c>
      <c r="L420" s="283"/>
      <c r="M420" s="288"/>
      <c r="N420" s="289"/>
      <c r="O420" s="289"/>
      <c r="P420" s="289"/>
      <c r="Q420" s="289"/>
      <c r="R420" s="289"/>
      <c r="S420" s="289"/>
      <c r="T420" s="290"/>
      <c r="AT420" s="286" t="s">
        <v>147</v>
      </c>
      <c r="AU420" s="286" t="s">
        <v>81</v>
      </c>
      <c r="AV420" s="284" t="s">
        <v>81</v>
      </c>
      <c r="AW420" s="284" t="s">
        <v>34</v>
      </c>
      <c r="AX420" s="284" t="s">
        <v>71</v>
      </c>
      <c r="AY420" s="286" t="s">
        <v>138</v>
      </c>
    </row>
    <row r="421" spans="2:65" s="196" customFormat="1" ht="16.5" customHeight="1">
      <c r="B421" s="85"/>
      <c r="C421" s="86" t="s">
        <v>792</v>
      </c>
      <c r="D421" s="86" t="s">
        <v>140</v>
      </c>
      <c r="E421" s="87" t="s">
        <v>793</v>
      </c>
      <c r="F421" s="88" t="s">
        <v>794</v>
      </c>
      <c r="G421" s="89" t="s">
        <v>225</v>
      </c>
      <c r="H421" s="304">
        <v>263.56</v>
      </c>
      <c r="I421" s="90">
        <v>0</v>
      </c>
      <c r="J421" s="90">
        <f>ROUND(I421*H421,2)</f>
        <v>0</v>
      </c>
      <c r="K421" s="88" t="s">
        <v>5267</v>
      </c>
      <c r="L421" s="85"/>
      <c r="M421" s="278" t="s">
        <v>5</v>
      </c>
      <c r="N421" s="279" t="s">
        <v>42</v>
      </c>
      <c r="O421" s="280">
        <v>0.08</v>
      </c>
      <c r="P421" s="280">
        <f>O421*H421</f>
        <v>21.0848</v>
      </c>
      <c r="Q421" s="280">
        <v>0</v>
      </c>
      <c r="R421" s="280">
        <f>Q421*H421</f>
        <v>0</v>
      </c>
      <c r="S421" s="280">
        <v>0</v>
      </c>
      <c r="T421" s="281">
        <f>S421*H421</f>
        <v>0</v>
      </c>
      <c r="AR421" s="185" t="s">
        <v>145</v>
      </c>
      <c r="AT421" s="185" t="s">
        <v>140</v>
      </c>
      <c r="AU421" s="185" t="s">
        <v>81</v>
      </c>
      <c r="AY421" s="185" t="s">
        <v>138</v>
      </c>
      <c r="BE421" s="282">
        <f>IF(N421="základní",J421,0)</f>
        <v>0</v>
      </c>
      <c r="BF421" s="282">
        <f>IF(N421="snížená",J421,0)</f>
        <v>0</v>
      </c>
      <c r="BG421" s="282">
        <f>IF(N421="zákl. přenesená",J421,0)</f>
        <v>0</v>
      </c>
      <c r="BH421" s="282">
        <f>IF(N421="sníž. přenesená",J421,0)</f>
        <v>0</v>
      </c>
      <c r="BI421" s="282">
        <f>IF(N421="nulová",J421,0)</f>
        <v>0</v>
      </c>
      <c r="BJ421" s="185" t="s">
        <v>79</v>
      </c>
      <c r="BK421" s="282">
        <f>ROUND(I421*H421,2)</f>
        <v>0</v>
      </c>
      <c r="BL421" s="185" t="s">
        <v>145</v>
      </c>
      <c r="BM421" s="185" t="s">
        <v>795</v>
      </c>
    </row>
    <row r="422" spans="2:51" s="284" customFormat="1" ht="13.5">
      <c r="B422" s="283"/>
      <c r="D422" s="285" t="s">
        <v>147</v>
      </c>
      <c r="E422" s="286" t="s">
        <v>5</v>
      </c>
      <c r="F422" s="287" t="s">
        <v>796</v>
      </c>
      <c r="H422" s="305">
        <v>16.696</v>
      </c>
      <c r="L422" s="283"/>
      <c r="M422" s="288"/>
      <c r="N422" s="289"/>
      <c r="O422" s="289"/>
      <c r="P422" s="289"/>
      <c r="Q422" s="289"/>
      <c r="R422" s="289"/>
      <c r="S422" s="289"/>
      <c r="T422" s="290"/>
      <c r="AT422" s="286" t="s">
        <v>147</v>
      </c>
      <c r="AU422" s="286" t="s">
        <v>81</v>
      </c>
      <c r="AV422" s="284" t="s">
        <v>81</v>
      </c>
      <c r="AW422" s="284" t="s">
        <v>34</v>
      </c>
      <c r="AX422" s="284" t="s">
        <v>71</v>
      </c>
      <c r="AY422" s="286" t="s">
        <v>138</v>
      </c>
    </row>
    <row r="423" spans="2:51" s="284" customFormat="1" ht="13.5">
      <c r="B423" s="283"/>
      <c r="D423" s="285" t="s">
        <v>147</v>
      </c>
      <c r="E423" s="286" t="s">
        <v>5</v>
      </c>
      <c r="F423" s="287" t="s">
        <v>797</v>
      </c>
      <c r="H423" s="305">
        <v>69.744</v>
      </c>
      <c r="L423" s="283"/>
      <c r="M423" s="288"/>
      <c r="N423" s="289"/>
      <c r="O423" s="289"/>
      <c r="P423" s="289"/>
      <c r="Q423" s="289"/>
      <c r="R423" s="289"/>
      <c r="S423" s="289"/>
      <c r="T423" s="290"/>
      <c r="AT423" s="286" t="s">
        <v>147</v>
      </c>
      <c r="AU423" s="286" t="s">
        <v>81</v>
      </c>
      <c r="AV423" s="284" t="s">
        <v>81</v>
      </c>
      <c r="AW423" s="284" t="s">
        <v>34</v>
      </c>
      <c r="AX423" s="284" t="s">
        <v>71</v>
      </c>
      <c r="AY423" s="286" t="s">
        <v>138</v>
      </c>
    </row>
    <row r="424" spans="2:51" s="284" customFormat="1" ht="13.5">
      <c r="B424" s="283"/>
      <c r="D424" s="285" t="s">
        <v>147</v>
      </c>
      <c r="E424" s="286" t="s">
        <v>5</v>
      </c>
      <c r="F424" s="287" t="s">
        <v>798</v>
      </c>
      <c r="H424" s="305">
        <v>177.12</v>
      </c>
      <c r="L424" s="283"/>
      <c r="M424" s="288"/>
      <c r="N424" s="289"/>
      <c r="O424" s="289"/>
      <c r="P424" s="289"/>
      <c r="Q424" s="289"/>
      <c r="R424" s="289"/>
      <c r="S424" s="289"/>
      <c r="T424" s="290"/>
      <c r="AT424" s="286" t="s">
        <v>147</v>
      </c>
      <c r="AU424" s="286" t="s">
        <v>81</v>
      </c>
      <c r="AV424" s="284" t="s">
        <v>81</v>
      </c>
      <c r="AW424" s="284" t="s">
        <v>34</v>
      </c>
      <c r="AX424" s="284" t="s">
        <v>71</v>
      </c>
      <c r="AY424" s="286" t="s">
        <v>138</v>
      </c>
    </row>
    <row r="425" spans="2:65" s="196" customFormat="1" ht="16.5" customHeight="1">
      <c r="B425" s="85"/>
      <c r="C425" s="86" t="s">
        <v>799</v>
      </c>
      <c r="D425" s="86" t="s">
        <v>140</v>
      </c>
      <c r="E425" s="87" t="s">
        <v>800</v>
      </c>
      <c r="F425" s="88" t="s">
        <v>801</v>
      </c>
      <c r="G425" s="89" t="s">
        <v>234</v>
      </c>
      <c r="H425" s="304">
        <v>227.96</v>
      </c>
      <c r="I425" s="90">
        <v>0</v>
      </c>
      <c r="J425" s="90">
        <f>ROUND(I425*H425,2)</f>
        <v>0</v>
      </c>
      <c r="K425" s="88" t="s">
        <v>5</v>
      </c>
      <c r="L425" s="85"/>
      <c r="M425" s="278" t="s">
        <v>5</v>
      </c>
      <c r="N425" s="279" t="s">
        <v>42</v>
      </c>
      <c r="O425" s="280">
        <v>0.11</v>
      </c>
      <c r="P425" s="280">
        <f>O425*H425</f>
        <v>25.0756</v>
      </c>
      <c r="Q425" s="280">
        <v>0</v>
      </c>
      <c r="R425" s="280">
        <f>Q425*H425</f>
        <v>0</v>
      </c>
      <c r="S425" s="280">
        <v>0</v>
      </c>
      <c r="T425" s="281">
        <f>S425*H425</f>
        <v>0</v>
      </c>
      <c r="AR425" s="185" t="s">
        <v>145</v>
      </c>
      <c r="AT425" s="185" t="s">
        <v>140</v>
      </c>
      <c r="AU425" s="185" t="s">
        <v>81</v>
      </c>
      <c r="AY425" s="185" t="s">
        <v>138</v>
      </c>
      <c r="BE425" s="282">
        <f>IF(N425="základní",J425,0)</f>
        <v>0</v>
      </c>
      <c r="BF425" s="282">
        <f>IF(N425="snížená",J425,0)</f>
        <v>0</v>
      </c>
      <c r="BG425" s="282">
        <f>IF(N425="zákl. přenesená",J425,0)</f>
        <v>0</v>
      </c>
      <c r="BH425" s="282">
        <f>IF(N425="sníž. přenesená",J425,0)</f>
        <v>0</v>
      </c>
      <c r="BI425" s="282">
        <f>IF(N425="nulová",J425,0)</f>
        <v>0</v>
      </c>
      <c r="BJ425" s="185" t="s">
        <v>79</v>
      </c>
      <c r="BK425" s="282">
        <f>ROUND(I425*H425,2)</f>
        <v>0</v>
      </c>
      <c r="BL425" s="185" t="s">
        <v>145</v>
      </c>
      <c r="BM425" s="185" t="s">
        <v>802</v>
      </c>
    </row>
    <row r="426" spans="2:51" s="284" customFormat="1" ht="13.5">
      <c r="B426" s="283"/>
      <c r="D426" s="285" t="s">
        <v>147</v>
      </c>
      <c r="E426" s="286" t="s">
        <v>5</v>
      </c>
      <c r="F426" s="287" t="s">
        <v>803</v>
      </c>
      <c r="H426" s="305">
        <v>24.26</v>
      </c>
      <c r="L426" s="283"/>
      <c r="M426" s="288"/>
      <c r="N426" s="289"/>
      <c r="O426" s="289"/>
      <c r="P426" s="289"/>
      <c r="Q426" s="289"/>
      <c r="R426" s="289"/>
      <c r="S426" s="289"/>
      <c r="T426" s="290"/>
      <c r="AT426" s="286" t="s">
        <v>147</v>
      </c>
      <c r="AU426" s="286" t="s">
        <v>81</v>
      </c>
      <c r="AV426" s="284" t="s">
        <v>81</v>
      </c>
      <c r="AW426" s="284" t="s">
        <v>34</v>
      </c>
      <c r="AX426" s="284" t="s">
        <v>71</v>
      </c>
      <c r="AY426" s="286" t="s">
        <v>138</v>
      </c>
    </row>
    <row r="427" spans="2:51" s="284" customFormat="1" ht="13.5">
      <c r="B427" s="283"/>
      <c r="D427" s="285" t="s">
        <v>147</v>
      </c>
      <c r="E427" s="286" t="s">
        <v>5</v>
      </c>
      <c r="F427" s="287" t="s">
        <v>804</v>
      </c>
      <c r="H427" s="305">
        <v>95.98</v>
      </c>
      <c r="L427" s="283"/>
      <c r="M427" s="288"/>
      <c r="N427" s="289"/>
      <c r="O427" s="289"/>
      <c r="P427" s="289"/>
      <c r="Q427" s="289"/>
      <c r="R427" s="289"/>
      <c r="S427" s="289"/>
      <c r="T427" s="290"/>
      <c r="AT427" s="286" t="s">
        <v>147</v>
      </c>
      <c r="AU427" s="286" t="s">
        <v>81</v>
      </c>
      <c r="AV427" s="284" t="s">
        <v>81</v>
      </c>
      <c r="AW427" s="284" t="s">
        <v>34</v>
      </c>
      <c r="AX427" s="284" t="s">
        <v>71</v>
      </c>
      <c r="AY427" s="286" t="s">
        <v>138</v>
      </c>
    </row>
    <row r="428" spans="2:51" s="284" customFormat="1" ht="13.5">
      <c r="B428" s="283"/>
      <c r="D428" s="285" t="s">
        <v>147</v>
      </c>
      <c r="E428" s="286" t="s">
        <v>5</v>
      </c>
      <c r="F428" s="287" t="s">
        <v>805</v>
      </c>
      <c r="H428" s="305">
        <v>6.6</v>
      </c>
      <c r="L428" s="283"/>
      <c r="M428" s="288"/>
      <c r="N428" s="289"/>
      <c r="O428" s="289"/>
      <c r="P428" s="289"/>
      <c r="Q428" s="289"/>
      <c r="R428" s="289"/>
      <c r="S428" s="289"/>
      <c r="T428" s="290"/>
      <c r="AT428" s="286" t="s">
        <v>147</v>
      </c>
      <c r="AU428" s="286" t="s">
        <v>81</v>
      </c>
      <c r="AV428" s="284" t="s">
        <v>81</v>
      </c>
      <c r="AW428" s="284" t="s">
        <v>34</v>
      </c>
      <c r="AX428" s="284" t="s">
        <v>71</v>
      </c>
      <c r="AY428" s="286" t="s">
        <v>138</v>
      </c>
    </row>
    <row r="429" spans="2:51" s="284" customFormat="1" ht="13.5">
      <c r="B429" s="283"/>
      <c r="D429" s="285" t="s">
        <v>147</v>
      </c>
      <c r="E429" s="286" t="s">
        <v>5</v>
      </c>
      <c r="F429" s="287" t="s">
        <v>806</v>
      </c>
      <c r="H429" s="305">
        <v>101.12</v>
      </c>
      <c r="L429" s="283"/>
      <c r="M429" s="288"/>
      <c r="N429" s="289"/>
      <c r="O429" s="289"/>
      <c r="P429" s="289"/>
      <c r="Q429" s="289"/>
      <c r="R429" s="289"/>
      <c r="S429" s="289"/>
      <c r="T429" s="290"/>
      <c r="AT429" s="286" t="s">
        <v>147</v>
      </c>
      <c r="AU429" s="286" t="s">
        <v>81</v>
      </c>
      <c r="AV429" s="284" t="s">
        <v>81</v>
      </c>
      <c r="AW429" s="284" t="s">
        <v>34</v>
      </c>
      <c r="AX429" s="284" t="s">
        <v>71</v>
      </c>
      <c r="AY429" s="286" t="s">
        <v>138</v>
      </c>
    </row>
    <row r="430" spans="2:65" s="196" customFormat="1" ht="16.5" customHeight="1">
      <c r="B430" s="85"/>
      <c r="C430" s="91" t="s">
        <v>807</v>
      </c>
      <c r="D430" s="91" t="s">
        <v>228</v>
      </c>
      <c r="E430" s="92" t="s">
        <v>808</v>
      </c>
      <c r="F430" s="93" t="s">
        <v>809</v>
      </c>
      <c r="G430" s="94" t="s">
        <v>234</v>
      </c>
      <c r="H430" s="308">
        <v>239.358</v>
      </c>
      <c r="I430" s="95">
        <v>0</v>
      </c>
      <c r="J430" s="95">
        <f>ROUND(I430*H430,2)</f>
        <v>0</v>
      </c>
      <c r="K430" s="175" t="s">
        <v>5267</v>
      </c>
      <c r="L430" s="298"/>
      <c r="M430" s="299" t="s">
        <v>5</v>
      </c>
      <c r="N430" s="300" t="s">
        <v>42</v>
      </c>
      <c r="O430" s="280">
        <v>0</v>
      </c>
      <c r="P430" s="280">
        <f>O430*H430</f>
        <v>0</v>
      </c>
      <c r="Q430" s="280">
        <v>3E-05</v>
      </c>
      <c r="R430" s="280">
        <f>Q430*H430</f>
        <v>0.0071807400000000006</v>
      </c>
      <c r="S430" s="280">
        <v>0</v>
      </c>
      <c r="T430" s="281">
        <f>S430*H430</f>
        <v>0</v>
      </c>
      <c r="AR430" s="185" t="s">
        <v>178</v>
      </c>
      <c r="AT430" s="185" t="s">
        <v>228</v>
      </c>
      <c r="AU430" s="185" t="s">
        <v>81</v>
      </c>
      <c r="AY430" s="185" t="s">
        <v>138</v>
      </c>
      <c r="BE430" s="282">
        <f>IF(N430="základní",J430,0)</f>
        <v>0</v>
      </c>
      <c r="BF430" s="282">
        <f>IF(N430="snížená",J430,0)</f>
        <v>0</v>
      </c>
      <c r="BG430" s="282">
        <f>IF(N430="zákl. přenesená",J430,0)</f>
        <v>0</v>
      </c>
      <c r="BH430" s="282">
        <f>IF(N430="sníž. přenesená",J430,0)</f>
        <v>0</v>
      </c>
      <c r="BI430" s="282">
        <f>IF(N430="nulová",J430,0)</f>
        <v>0</v>
      </c>
      <c r="BJ430" s="185" t="s">
        <v>79</v>
      </c>
      <c r="BK430" s="282">
        <f>ROUND(I430*H430,2)</f>
        <v>0</v>
      </c>
      <c r="BL430" s="185" t="s">
        <v>145</v>
      </c>
      <c r="BM430" s="185" t="s">
        <v>810</v>
      </c>
    </row>
    <row r="431" spans="2:51" s="284" customFormat="1" ht="13.5">
      <c r="B431" s="283"/>
      <c r="D431" s="285" t="s">
        <v>147</v>
      </c>
      <c r="F431" s="287" t="s">
        <v>811</v>
      </c>
      <c r="H431" s="305">
        <v>239.358</v>
      </c>
      <c r="L431" s="283"/>
      <c r="M431" s="288"/>
      <c r="N431" s="289"/>
      <c r="O431" s="289"/>
      <c r="P431" s="289"/>
      <c r="Q431" s="289"/>
      <c r="R431" s="289"/>
      <c r="S431" s="289"/>
      <c r="T431" s="290"/>
      <c r="AT431" s="286" t="s">
        <v>147</v>
      </c>
      <c r="AU431" s="286" t="s">
        <v>81</v>
      </c>
      <c r="AV431" s="284" t="s">
        <v>81</v>
      </c>
      <c r="AW431" s="284" t="s">
        <v>6</v>
      </c>
      <c r="AX431" s="284" t="s">
        <v>79</v>
      </c>
      <c r="AY431" s="286" t="s">
        <v>138</v>
      </c>
    </row>
    <row r="432" spans="2:63" s="266" customFormat="1" ht="29.85" customHeight="1">
      <c r="B432" s="265"/>
      <c r="D432" s="267" t="s">
        <v>70</v>
      </c>
      <c r="E432" s="276" t="s">
        <v>706</v>
      </c>
      <c r="F432" s="276" t="s">
        <v>812</v>
      </c>
      <c r="H432" s="307"/>
      <c r="J432" s="277">
        <f>BK432</f>
        <v>0</v>
      </c>
      <c r="L432" s="265"/>
      <c r="M432" s="270"/>
      <c r="N432" s="271"/>
      <c r="O432" s="271"/>
      <c r="P432" s="272">
        <f>SUM(P433:P597)</f>
        <v>3096.762684000001</v>
      </c>
      <c r="Q432" s="271"/>
      <c r="R432" s="272">
        <f>SUM(R433:R597)</f>
        <v>41.64353234038</v>
      </c>
      <c r="S432" s="271"/>
      <c r="T432" s="273">
        <f>SUM(T433:T597)</f>
        <v>0</v>
      </c>
      <c r="AR432" s="267" t="s">
        <v>79</v>
      </c>
      <c r="AT432" s="274" t="s">
        <v>70</v>
      </c>
      <c r="AU432" s="274" t="s">
        <v>79</v>
      </c>
      <c r="AY432" s="267" t="s">
        <v>138</v>
      </c>
      <c r="BK432" s="275">
        <f>SUM(BK433:BK597)</f>
        <v>0</v>
      </c>
    </row>
    <row r="433" spans="2:65" s="196" customFormat="1" ht="25.5" customHeight="1">
      <c r="B433" s="85"/>
      <c r="C433" s="86" t="s">
        <v>813</v>
      </c>
      <c r="D433" s="86" t="s">
        <v>140</v>
      </c>
      <c r="E433" s="87" t="s">
        <v>814</v>
      </c>
      <c r="F433" s="88" t="s">
        <v>815</v>
      </c>
      <c r="G433" s="89" t="s">
        <v>225</v>
      </c>
      <c r="H433" s="304">
        <v>291.992</v>
      </c>
      <c r="I433" s="90">
        <v>0</v>
      </c>
      <c r="J433" s="90">
        <f>ROUND(I433*H433,2)</f>
        <v>0</v>
      </c>
      <c r="K433" s="88" t="s">
        <v>5267</v>
      </c>
      <c r="L433" s="85"/>
      <c r="M433" s="278" t="s">
        <v>5</v>
      </c>
      <c r="N433" s="279" t="s">
        <v>42</v>
      </c>
      <c r="O433" s="280">
        <v>0.067</v>
      </c>
      <c r="P433" s="280">
        <f>O433*H433</f>
        <v>19.563464000000003</v>
      </c>
      <c r="Q433" s="280">
        <v>0.00026</v>
      </c>
      <c r="R433" s="280">
        <f>Q433*H433</f>
        <v>0.07591792</v>
      </c>
      <c r="S433" s="280">
        <v>0</v>
      </c>
      <c r="T433" s="281">
        <f>S433*H433</f>
        <v>0</v>
      </c>
      <c r="AR433" s="185" t="s">
        <v>145</v>
      </c>
      <c r="AT433" s="185" t="s">
        <v>140</v>
      </c>
      <c r="AU433" s="185" t="s">
        <v>81</v>
      </c>
      <c r="AY433" s="185" t="s">
        <v>138</v>
      </c>
      <c r="BE433" s="282">
        <f>IF(N433="základní",J433,0)</f>
        <v>0</v>
      </c>
      <c r="BF433" s="282">
        <f>IF(N433="snížená",J433,0)</f>
        <v>0</v>
      </c>
      <c r="BG433" s="282">
        <f>IF(N433="zákl. přenesená",J433,0)</f>
        <v>0</v>
      </c>
      <c r="BH433" s="282">
        <f>IF(N433="sníž. přenesená",J433,0)</f>
        <v>0</v>
      </c>
      <c r="BI433" s="282">
        <f>IF(N433="nulová",J433,0)</f>
        <v>0</v>
      </c>
      <c r="BJ433" s="185" t="s">
        <v>79</v>
      </c>
      <c r="BK433" s="282">
        <f>ROUND(I433*H433,2)</f>
        <v>0</v>
      </c>
      <c r="BL433" s="185" t="s">
        <v>145</v>
      </c>
      <c r="BM433" s="185" t="s">
        <v>816</v>
      </c>
    </row>
    <row r="434" spans="2:51" s="284" customFormat="1" ht="13.5">
      <c r="B434" s="283"/>
      <c r="D434" s="285" t="s">
        <v>147</v>
      </c>
      <c r="E434" s="286" t="s">
        <v>5</v>
      </c>
      <c r="F434" s="287" t="s">
        <v>817</v>
      </c>
      <c r="H434" s="305">
        <v>291.992</v>
      </c>
      <c r="L434" s="283"/>
      <c r="M434" s="288"/>
      <c r="N434" s="289"/>
      <c r="O434" s="289"/>
      <c r="P434" s="289"/>
      <c r="Q434" s="289"/>
      <c r="R434" s="289"/>
      <c r="S434" s="289"/>
      <c r="T434" s="290"/>
      <c r="AT434" s="286" t="s">
        <v>147</v>
      </c>
      <c r="AU434" s="286" t="s">
        <v>81</v>
      </c>
      <c r="AV434" s="284" t="s">
        <v>81</v>
      </c>
      <c r="AW434" s="284" t="s">
        <v>34</v>
      </c>
      <c r="AX434" s="284" t="s">
        <v>71</v>
      </c>
      <c r="AY434" s="286" t="s">
        <v>138</v>
      </c>
    </row>
    <row r="435" spans="2:65" s="196" customFormat="1" ht="25.5" customHeight="1">
      <c r="B435" s="85"/>
      <c r="C435" s="86" t="s">
        <v>818</v>
      </c>
      <c r="D435" s="86" t="s">
        <v>140</v>
      </c>
      <c r="E435" s="87" t="s">
        <v>819</v>
      </c>
      <c r="F435" s="88" t="s">
        <v>820</v>
      </c>
      <c r="G435" s="89" t="s">
        <v>225</v>
      </c>
      <c r="H435" s="304">
        <v>2006.404</v>
      </c>
      <c r="I435" s="90">
        <v>0</v>
      </c>
      <c r="J435" s="90">
        <f>ROUND(I435*H435,2)</f>
        <v>0</v>
      </c>
      <c r="K435" s="88" t="s">
        <v>5267</v>
      </c>
      <c r="L435" s="85"/>
      <c r="M435" s="278" t="s">
        <v>5</v>
      </c>
      <c r="N435" s="279" t="s">
        <v>42</v>
      </c>
      <c r="O435" s="280">
        <v>0.052</v>
      </c>
      <c r="P435" s="280">
        <f>O435*H435</f>
        <v>104.33300799999999</v>
      </c>
      <c r="Q435" s="280">
        <v>0.00026</v>
      </c>
      <c r="R435" s="280">
        <f>Q435*H435</f>
        <v>0.5216650399999999</v>
      </c>
      <c r="S435" s="280">
        <v>0</v>
      </c>
      <c r="T435" s="281">
        <f>S435*H435</f>
        <v>0</v>
      </c>
      <c r="AR435" s="185" t="s">
        <v>145</v>
      </c>
      <c r="AT435" s="185" t="s">
        <v>140</v>
      </c>
      <c r="AU435" s="185" t="s">
        <v>81</v>
      </c>
      <c r="AY435" s="185" t="s">
        <v>138</v>
      </c>
      <c r="BE435" s="282">
        <f>IF(N435="základní",J435,0)</f>
        <v>0</v>
      </c>
      <c r="BF435" s="282">
        <f>IF(N435="snížená",J435,0)</f>
        <v>0</v>
      </c>
      <c r="BG435" s="282">
        <f>IF(N435="zákl. přenesená",J435,0)</f>
        <v>0</v>
      </c>
      <c r="BH435" s="282">
        <f>IF(N435="sníž. přenesená",J435,0)</f>
        <v>0</v>
      </c>
      <c r="BI435" s="282">
        <f>IF(N435="nulová",J435,0)</f>
        <v>0</v>
      </c>
      <c r="BJ435" s="185" t="s">
        <v>79</v>
      </c>
      <c r="BK435" s="282">
        <f>ROUND(I435*H435,2)</f>
        <v>0</v>
      </c>
      <c r="BL435" s="185" t="s">
        <v>145</v>
      </c>
      <c r="BM435" s="185" t="s">
        <v>821</v>
      </c>
    </row>
    <row r="436" spans="2:51" s="284" customFormat="1" ht="13.5">
      <c r="B436" s="283"/>
      <c r="D436" s="285" t="s">
        <v>147</v>
      </c>
      <c r="E436" s="286" t="s">
        <v>5</v>
      </c>
      <c r="F436" s="287" t="s">
        <v>822</v>
      </c>
      <c r="H436" s="305">
        <v>1808.992</v>
      </c>
      <c r="L436" s="283"/>
      <c r="M436" s="288"/>
      <c r="N436" s="289"/>
      <c r="O436" s="289"/>
      <c r="P436" s="289"/>
      <c r="Q436" s="289"/>
      <c r="R436" s="289"/>
      <c r="S436" s="289"/>
      <c r="T436" s="290"/>
      <c r="AT436" s="286" t="s">
        <v>147</v>
      </c>
      <c r="AU436" s="286" t="s">
        <v>81</v>
      </c>
      <c r="AV436" s="284" t="s">
        <v>81</v>
      </c>
      <c r="AW436" s="284" t="s">
        <v>34</v>
      </c>
      <c r="AX436" s="284" t="s">
        <v>71</v>
      </c>
      <c r="AY436" s="286" t="s">
        <v>138</v>
      </c>
    </row>
    <row r="437" spans="2:51" s="284" customFormat="1" ht="13.5">
      <c r="B437" s="283"/>
      <c r="D437" s="285" t="s">
        <v>147</v>
      </c>
      <c r="E437" s="286" t="s">
        <v>5</v>
      </c>
      <c r="F437" s="287" t="s">
        <v>823</v>
      </c>
      <c r="H437" s="305">
        <v>197.412</v>
      </c>
      <c r="L437" s="283"/>
      <c r="M437" s="288"/>
      <c r="N437" s="289"/>
      <c r="O437" s="289"/>
      <c r="P437" s="289"/>
      <c r="Q437" s="289"/>
      <c r="R437" s="289"/>
      <c r="S437" s="289"/>
      <c r="T437" s="290"/>
      <c r="AT437" s="286" t="s">
        <v>147</v>
      </c>
      <c r="AU437" s="286" t="s">
        <v>81</v>
      </c>
      <c r="AV437" s="284" t="s">
        <v>81</v>
      </c>
      <c r="AW437" s="284" t="s">
        <v>34</v>
      </c>
      <c r="AX437" s="284" t="s">
        <v>71</v>
      </c>
      <c r="AY437" s="286" t="s">
        <v>138</v>
      </c>
    </row>
    <row r="438" spans="2:65" s="196" customFormat="1" ht="16.5" customHeight="1">
      <c r="B438" s="85"/>
      <c r="C438" s="86" t="s">
        <v>824</v>
      </c>
      <c r="D438" s="86" t="s">
        <v>140</v>
      </c>
      <c r="E438" s="87" t="s">
        <v>825</v>
      </c>
      <c r="F438" s="88" t="s">
        <v>826</v>
      </c>
      <c r="G438" s="89" t="s">
        <v>234</v>
      </c>
      <c r="H438" s="304">
        <v>13.7</v>
      </c>
      <c r="I438" s="90">
        <v>0</v>
      </c>
      <c r="J438" s="90">
        <f>ROUND(I438*H438,2)</f>
        <v>0</v>
      </c>
      <c r="K438" s="88" t="s">
        <v>5267</v>
      </c>
      <c r="L438" s="85"/>
      <c r="M438" s="278" t="s">
        <v>5</v>
      </c>
      <c r="N438" s="279" t="s">
        <v>42</v>
      </c>
      <c r="O438" s="280">
        <v>0.31</v>
      </c>
      <c r="P438" s="280">
        <f>O438*H438</f>
        <v>4.247</v>
      </c>
      <c r="Q438" s="280">
        <v>2E-05</v>
      </c>
      <c r="R438" s="280">
        <f>Q438*H438</f>
        <v>0.000274</v>
      </c>
      <c r="S438" s="280">
        <v>0</v>
      </c>
      <c r="T438" s="281">
        <f>S438*H438</f>
        <v>0</v>
      </c>
      <c r="AR438" s="185" t="s">
        <v>145</v>
      </c>
      <c r="AT438" s="185" t="s">
        <v>140</v>
      </c>
      <c r="AU438" s="185" t="s">
        <v>81</v>
      </c>
      <c r="AY438" s="185" t="s">
        <v>138</v>
      </c>
      <c r="BE438" s="282">
        <f>IF(N438="základní",J438,0)</f>
        <v>0</v>
      </c>
      <c r="BF438" s="282">
        <f>IF(N438="snížená",J438,0)</f>
        <v>0</v>
      </c>
      <c r="BG438" s="282">
        <f>IF(N438="zákl. přenesená",J438,0)</f>
        <v>0</v>
      </c>
      <c r="BH438" s="282">
        <f>IF(N438="sníž. přenesená",J438,0)</f>
        <v>0</v>
      </c>
      <c r="BI438" s="282">
        <f>IF(N438="nulová",J438,0)</f>
        <v>0</v>
      </c>
      <c r="BJ438" s="185" t="s">
        <v>79</v>
      </c>
      <c r="BK438" s="282">
        <f>ROUND(I438*H438,2)</f>
        <v>0</v>
      </c>
      <c r="BL438" s="185" t="s">
        <v>145</v>
      </c>
      <c r="BM438" s="185" t="s">
        <v>827</v>
      </c>
    </row>
    <row r="439" spans="2:51" s="292" customFormat="1" ht="13.5">
      <c r="B439" s="291"/>
      <c r="D439" s="285" t="s">
        <v>147</v>
      </c>
      <c r="E439" s="293" t="s">
        <v>5</v>
      </c>
      <c r="F439" s="294" t="s">
        <v>828</v>
      </c>
      <c r="H439" s="306" t="s">
        <v>5</v>
      </c>
      <c r="L439" s="291"/>
      <c r="M439" s="295"/>
      <c r="N439" s="296"/>
      <c r="O439" s="296"/>
      <c r="P439" s="296"/>
      <c r="Q439" s="296"/>
      <c r="R439" s="296"/>
      <c r="S439" s="296"/>
      <c r="T439" s="297"/>
      <c r="AT439" s="293" t="s">
        <v>147</v>
      </c>
      <c r="AU439" s="293" t="s">
        <v>81</v>
      </c>
      <c r="AV439" s="292" t="s">
        <v>79</v>
      </c>
      <c r="AW439" s="292" t="s">
        <v>34</v>
      </c>
      <c r="AX439" s="292" t="s">
        <v>71</v>
      </c>
      <c r="AY439" s="293" t="s">
        <v>138</v>
      </c>
    </row>
    <row r="440" spans="2:51" s="284" customFormat="1" ht="13.5">
      <c r="B440" s="283"/>
      <c r="D440" s="285" t="s">
        <v>147</v>
      </c>
      <c r="E440" s="286" t="s">
        <v>5</v>
      </c>
      <c r="F440" s="287" t="s">
        <v>829</v>
      </c>
      <c r="H440" s="305">
        <v>13.7</v>
      </c>
      <c r="L440" s="283"/>
      <c r="M440" s="288"/>
      <c r="N440" s="289"/>
      <c r="O440" s="289"/>
      <c r="P440" s="289"/>
      <c r="Q440" s="289"/>
      <c r="R440" s="289"/>
      <c r="S440" s="289"/>
      <c r="T440" s="290"/>
      <c r="AT440" s="286" t="s">
        <v>147</v>
      </c>
      <c r="AU440" s="286" t="s">
        <v>81</v>
      </c>
      <c r="AV440" s="284" t="s">
        <v>81</v>
      </c>
      <c r="AW440" s="284" t="s">
        <v>34</v>
      </c>
      <c r="AX440" s="284" t="s">
        <v>71</v>
      </c>
      <c r="AY440" s="286" t="s">
        <v>138</v>
      </c>
    </row>
    <row r="441" spans="2:65" s="196" customFormat="1" ht="16.5" customHeight="1">
      <c r="B441" s="85"/>
      <c r="C441" s="91" t="s">
        <v>830</v>
      </c>
      <c r="D441" s="91" t="s">
        <v>228</v>
      </c>
      <c r="E441" s="92" t="s">
        <v>831</v>
      </c>
      <c r="F441" s="93" t="s">
        <v>832</v>
      </c>
      <c r="G441" s="94" t="s">
        <v>234</v>
      </c>
      <c r="H441" s="308">
        <v>14.385</v>
      </c>
      <c r="I441" s="95">
        <v>0</v>
      </c>
      <c r="J441" s="95">
        <f>ROUND(I441*H441,2)</f>
        <v>0</v>
      </c>
      <c r="K441" s="175" t="s">
        <v>5267</v>
      </c>
      <c r="L441" s="298"/>
      <c r="M441" s="299" t="s">
        <v>5</v>
      </c>
      <c r="N441" s="300" t="s">
        <v>42</v>
      </c>
      <c r="O441" s="280">
        <v>0</v>
      </c>
      <c r="P441" s="280">
        <f>O441*H441</f>
        <v>0</v>
      </c>
      <c r="Q441" s="280">
        <v>0.00072</v>
      </c>
      <c r="R441" s="280">
        <f>Q441*H441</f>
        <v>0.0103572</v>
      </c>
      <c r="S441" s="280">
        <v>0</v>
      </c>
      <c r="T441" s="281">
        <f>S441*H441</f>
        <v>0</v>
      </c>
      <c r="AR441" s="185" t="s">
        <v>178</v>
      </c>
      <c r="AT441" s="185" t="s">
        <v>228</v>
      </c>
      <c r="AU441" s="185" t="s">
        <v>81</v>
      </c>
      <c r="AY441" s="185" t="s">
        <v>138</v>
      </c>
      <c r="BE441" s="282">
        <f>IF(N441="základní",J441,0)</f>
        <v>0</v>
      </c>
      <c r="BF441" s="282">
        <f>IF(N441="snížená",J441,0)</f>
        <v>0</v>
      </c>
      <c r="BG441" s="282">
        <f>IF(N441="zákl. přenesená",J441,0)</f>
        <v>0</v>
      </c>
      <c r="BH441" s="282">
        <f>IF(N441="sníž. přenesená",J441,0)</f>
        <v>0</v>
      </c>
      <c r="BI441" s="282">
        <f>IF(N441="nulová",J441,0)</f>
        <v>0</v>
      </c>
      <c r="BJ441" s="185" t="s">
        <v>79</v>
      </c>
      <c r="BK441" s="282">
        <f>ROUND(I441*H441,2)</f>
        <v>0</v>
      </c>
      <c r="BL441" s="185" t="s">
        <v>145</v>
      </c>
      <c r="BM441" s="185" t="s">
        <v>833</v>
      </c>
    </row>
    <row r="442" spans="2:51" s="284" customFormat="1" ht="13.5">
      <c r="B442" s="283"/>
      <c r="D442" s="285" t="s">
        <v>147</v>
      </c>
      <c r="F442" s="287" t="s">
        <v>834</v>
      </c>
      <c r="H442" s="305">
        <v>14.385</v>
      </c>
      <c r="L442" s="283"/>
      <c r="M442" s="288"/>
      <c r="N442" s="289"/>
      <c r="O442" s="289"/>
      <c r="P442" s="289"/>
      <c r="Q442" s="289"/>
      <c r="R442" s="289"/>
      <c r="S442" s="289"/>
      <c r="T442" s="290"/>
      <c r="AT442" s="286" t="s">
        <v>147</v>
      </c>
      <c r="AU442" s="286" t="s">
        <v>81</v>
      </c>
      <c r="AV442" s="284" t="s">
        <v>81</v>
      </c>
      <c r="AW442" s="284" t="s">
        <v>6</v>
      </c>
      <c r="AX442" s="284" t="s">
        <v>79</v>
      </c>
      <c r="AY442" s="286" t="s">
        <v>138</v>
      </c>
    </row>
    <row r="443" spans="2:65" s="196" customFormat="1" ht="16.5" customHeight="1">
      <c r="B443" s="85"/>
      <c r="C443" s="86" t="s">
        <v>835</v>
      </c>
      <c r="D443" s="86" t="s">
        <v>140</v>
      </c>
      <c r="E443" s="87" t="s">
        <v>800</v>
      </c>
      <c r="F443" s="88" t="s">
        <v>801</v>
      </c>
      <c r="G443" s="89" t="s">
        <v>234</v>
      </c>
      <c r="H443" s="304">
        <v>227.96</v>
      </c>
      <c r="I443" s="90">
        <v>0</v>
      </c>
      <c r="J443" s="90">
        <f>ROUND(I443*H443,2)</f>
        <v>0</v>
      </c>
      <c r="K443" s="88" t="s">
        <v>5</v>
      </c>
      <c r="L443" s="85"/>
      <c r="M443" s="278" t="s">
        <v>5</v>
      </c>
      <c r="N443" s="279" t="s">
        <v>42</v>
      </c>
      <c r="O443" s="280">
        <v>0.11</v>
      </c>
      <c r="P443" s="280">
        <f>O443*H443</f>
        <v>25.0756</v>
      </c>
      <c r="Q443" s="280">
        <v>0</v>
      </c>
      <c r="R443" s="280">
        <f>Q443*H443</f>
        <v>0</v>
      </c>
      <c r="S443" s="280">
        <v>0</v>
      </c>
      <c r="T443" s="281">
        <f>S443*H443</f>
        <v>0</v>
      </c>
      <c r="AR443" s="185" t="s">
        <v>145</v>
      </c>
      <c r="AT443" s="185" t="s">
        <v>140</v>
      </c>
      <c r="AU443" s="185" t="s">
        <v>81</v>
      </c>
      <c r="AY443" s="185" t="s">
        <v>138</v>
      </c>
      <c r="BE443" s="282">
        <f>IF(N443="základní",J443,0)</f>
        <v>0</v>
      </c>
      <c r="BF443" s="282">
        <f>IF(N443="snížená",J443,0)</f>
        <v>0</v>
      </c>
      <c r="BG443" s="282">
        <f>IF(N443="zákl. přenesená",J443,0)</f>
        <v>0</v>
      </c>
      <c r="BH443" s="282">
        <f>IF(N443="sníž. přenesená",J443,0)</f>
        <v>0</v>
      </c>
      <c r="BI443" s="282">
        <f>IF(N443="nulová",J443,0)</f>
        <v>0</v>
      </c>
      <c r="BJ443" s="185" t="s">
        <v>79</v>
      </c>
      <c r="BK443" s="282">
        <f>ROUND(I443*H443,2)</f>
        <v>0</v>
      </c>
      <c r="BL443" s="185" t="s">
        <v>145</v>
      </c>
      <c r="BM443" s="185" t="s">
        <v>836</v>
      </c>
    </row>
    <row r="444" spans="2:65" s="196" customFormat="1" ht="16.5" customHeight="1">
      <c r="B444" s="85"/>
      <c r="C444" s="91" t="s">
        <v>837</v>
      </c>
      <c r="D444" s="91" t="s">
        <v>228</v>
      </c>
      <c r="E444" s="92" t="s">
        <v>838</v>
      </c>
      <c r="F444" s="93" t="s">
        <v>839</v>
      </c>
      <c r="G444" s="94" t="s">
        <v>234</v>
      </c>
      <c r="H444" s="308">
        <v>239.358</v>
      </c>
      <c r="I444" s="95">
        <v>0</v>
      </c>
      <c r="J444" s="95">
        <f>ROUND(I444*H444,2)</f>
        <v>0</v>
      </c>
      <c r="K444" s="175" t="s">
        <v>5267</v>
      </c>
      <c r="L444" s="298"/>
      <c r="M444" s="299" t="s">
        <v>5</v>
      </c>
      <c r="N444" s="300" t="s">
        <v>42</v>
      </c>
      <c r="O444" s="280">
        <v>0</v>
      </c>
      <c r="P444" s="280">
        <f>O444*H444</f>
        <v>0</v>
      </c>
      <c r="Q444" s="280">
        <v>3E-05</v>
      </c>
      <c r="R444" s="280">
        <f>Q444*H444</f>
        <v>0.0071807400000000006</v>
      </c>
      <c r="S444" s="280">
        <v>0</v>
      </c>
      <c r="T444" s="281">
        <f>S444*H444</f>
        <v>0</v>
      </c>
      <c r="AR444" s="185" t="s">
        <v>178</v>
      </c>
      <c r="AT444" s="185" t="s">
        <v>228</v>
      </c>
      <c r="AU444" s="185" t="s">
        <v>81</v>
      </c>
      <c r="AY444" s="185" t="s">
        <v>138</v>
      </c>
      <c r="BE444" s="282">
        <f>IF(N444="základní",J444,0)</f>
        <v>0</v>
      </c>
      <c r="BF444" s="282">
        <f>IF(N444="snížená",J444,0)</f>
        <v>0</v>
      </c>
      <c r="BG444" s="282">
        <f>IF(N444="zákl. přenesená",J444,0)</f>
        <v>0</v>
      </c>
      <c r="BH444" s="282">
        <f>IF(N444="sníž. přenesená",J444,0)</f>
        <v>0</v>
      </c>
      <c r="BI444" s="282">
        <f>IF(N444="nulová",J444,0)</f>
        <v>0</v>
      </c>
      <c r="BJ444" s="185" t="s">
        <v>79</v>
      </c>
      <c r="BK444" s="282">
        <f>ROUND(I444*H444,2)</f>
        <v>0</v>
      </c>
      <c r="BL444" s="185" t="s">
        <v>145</v>
      </c>
      <c r="BM444" s="185" t="s">
        <v>840</v>
      </c>
    </row>
    <row r="445" spans="2:51" s="284" customFormat="1" ht="13.5">
      <c r="B445" s="283"/>
      <c r="D445" s="285" t="s">
        <v>147</v>
      </c>
      <c r="F445" s="287" t="s">
        <v>811</v>
      </c>
      <c r="H445" s="305">
        <v>239.358</v>
      </c>
      <c r="L445" s="283"/>
      <c r="M445" s="288"/>
      <c r="N445" s="289"/>
      <c r="O445" s="289"/>
      <c r="P445" s="289"/>
      <c r="Q445" s="289"/>
      <c r="R445" s="289"/>
      <c r="S445" s="289"/>
      <c r="T445" s="290"/>
      <c r="AT445" s="286" t="s">
        <v>147</v>
      </c>
      <c r="AU445" s="286" t="s">
        <v>81</v>
      </c>
      <c r="AV445" s="284" t="s">
        <v>81</v>
      </c>
      <c r="AW445" s="284" t="s">
        <v>6</v>
      </c>
      <c r="AX445" s="284" t="s">
        <v>79</v>
      </c>
      <c r="AY445" s="286" t="s">
        <v>138</v>
      </c>
    </row>
    <row r="446" spans="2:65" s="196" customFormat="1" ht="16.5" customHeight="1">
      <c r="B446" s="85"/>
      <c r="C446" s="86" t="s">
        <v>841</v>
      </c>
      <c r="D446" s="86" t="s">
        <v>140</v>
      </c>
      <c r="E446" s="87" t="s">
        <v>842</v>
      </c>
      <c r="F446" s="88" t="s">
        <v>843</v>
      </c>
      <c r="G446" s="89" t="s">
        <v>234</v>
      </c>
      <c r="H446" s="304">
        <v>227.96</v>
      </c>
      <c r="I446" s="90">
        <v>0</v>
      </c>
      <c r="J446" s="90">
        <f>ROUND(I446*H446,2)</f>
        <v>0</v>
      </c>
      <c r="K446" s="88" t="s">
        <v>5267</v>
      </c>
      <c r="L446" s="85"/>
      <c r="M446" s="278" t="s">
        <v>5</v>
      </c>
      <c r="N446" s="279" t="s">
        <v>42</v>
      </c>
      <c r="O446" s="280">
        <v>0.096</v>
      </c>
      <c r="P446" s="280">
        <f>O446*H446</f>
        <v>21.88416</v>
      </c>
      <c r="Q446" s="280">
        <v>0</v>
      </c>
      <c r="R446" s="280">
        <f>Q446*H446</f>
        <v>0</v>
      </c>
      <c r="S446" s="280">
        <v>0</v>
      </c>
      <c r="T446" s="281">
        <f>S446*H446</f>
        <v>0</v>
      </c>
      <c r="AR446" s="185" t="s">
        <v>145</v>
      </c>
      <c r="AT446" s="185" t="s">
        <v>140</v>
      </c>
      <c r="AU446" s="185" t="s">
        <v>81</v>
      </c>
      <c r="AY446" s="185" t="s">
        <v>138</v>
      </c>
      <c r="BE446" s="282">
        <f>IF(N446="základní",J446,0)</f>
        <v>0</v>
      </c>
      <c r="BF446" s="282">
        <f>IF(N446="snížená",J446,0)</f>
        <v>0</v>
      </c>
      <c r="BG446" s="282">
        <f>IF(N446="zákl. přenesená",J446,0)</f>
        <v>0</v>
      </c>
      <c r="BH446" s="282">
        <f>IF(N446="sníž. přenesená",J446,0)</f>
        <v>0</v>
      </c>
      <c r="BI446" s="282">
        <f>IF(N446="nulová",J446,0)</f>
        <v>0</v>
      </c>
      <c r="BJ446" s="185" t="s">
        <v>79</v>
      </c>
      <c r="BK446" s="282">
        <f>ROUND(I446*H446,2)</f>
        <v>0</v>
      </c>
      <c r="BL446" s="185" t="s">
        <v>145</v>
      </c>
      <c r="BM446" s="185" t="s">
        <v>844</v>
      </c>
    </row>
    <row r="447" spans="2:65" s="196" customFormat="1" ht="16.5" customHeight="1">
      <c r="B447" s="85"/>
      <c r="C447" s="91" t="s">
        <v>845</v>
      </c>
      <c r="D447" s="91" t="s">
        <v>228</v>
      </c>
      <c r="E447" s="92" t="s">
        <v>846</v>
      </c>
      <c r="F447" s="93" t="s">
        <v>847</v>
      </c>
      <c r="G447" s="94" t="s">
        <v>234</v>
      </c>
      <c r="H447" s="308">
        <v>239.358</v>
      </c>
      <c r="I447" s="95">
        <v>0</v>
      </c>
      <c r="J447" s="95">
        <f>ROUND(I447*H447,2)</f>
        <v>0</v>
      </c>
      <c r="K447" s="175" t="s">
        <v>5267</v>
      </c>
      <c r="L447" s="298"/>
      <c r="M447" s="299" t="s">
        <v>5</v>
      </c>
      <c r="N447" s="300" t="s">
        <v>42</v>
      </c>
      <c r="O447" s="280">
        <v>0</v>
      </c>
      <c r="P447" s="280">
        <f>O447*H447</f>
        <v>0</v>
      </c>
      <c r="Q447" s="280">
        <v>4E-05</v>
      </c>
      <c r="R447" s="280">
        <f>Q447*H447</f>
        <v>0.00957432</v>
      </c>
      <c r="S447" s="280">
        <v>0</v>
      </c>
      <c r="T447" s="281">
        <f>S447*H447</f>
        <v>0</v>
      </c>
      <c r="AR447" s="185" t="s">
        <v>178</v>
      </c>
      <c r="AT447" s="185" t="s">
        <v>228</v>
      </c>
      <c r="AU447" s="185" t="s">
        <v>81</v>
      </c>
      <c r="AY447" s="185" t="s">
        <v>138</v>
      </c>
      <c r="BE447" s="282">
        <f>IF(N447="základní",J447,0)</f>
        <v>0</v>
      </c>
      <c r="BF447" s="282">
        <f>IF(N447="snížená",J447,0)</f>
        <v>0</v>
      </c>
      <c r="BG447" s="282">
        <f>IF(N447="zákl. přenesená",J447,0)</f>
        <v>0</v>
      </c>
      <c r="BH447" s="282">
        <f>IF(N447="sníž. přenesená",J447,0)</f>
        <v>0</v>
      </c>
      <c r="BI447" s="282">
        <f>IF(N447="nulová",J447,0)</f>
        <v>0</v>
      </c>
      <c r="BJ447" s="185" t="s">
        <v>79</v>
      </c>
      <c r="BK447" s="282">
        <f>ROUND(I447*H447,2)</f>
        <v>0</v>
      </c>
      <c r="BL447" s="185" t="s">
        <v>145</v>
      </c>
      <c r="BM447" s="185" t="s">
        <v>848</v>
      </c>
    </row>
    <row r="448" spans="2:51" s="284" customFormat="1" ht="13.5">
      <c r="B448" s="283"/>
      <c r="D448" s="285" t="s">
        <v>147</v>
      </c>
      <c r="F448" s="287" t="s">
        <v>811</v>
      </c>
      <c r="H448" s="305">
        <v>239.358</v>
      </c>
      <c r="L448" s="283"/>
      <c r="M448" s="288"/>
      <c r="N448" s="289"/>
      <c r="O448" s="289"/>
      <c r="P448" s="289"/>
      <c r="Q448" s="289"/>
      <c r="R448" s="289"/>
      <c r="S448" s="289"/>
      <c r="T448" s="290"/>
      <c r="AT448" s="286" t="s">
        <v>147</v>
      </c>
      <c r="AU448" s="286" t="s">
        <v>81</v>
      </c>
      <c r="AV448" s="284" t="s">
        <v>81</v>
      </c>
      <c r="AW448" s="284" t="s">
        <v>6</v>
      </c>
      <c r="AX448" s="284" t="s">
        <v>79</v>
      </c>
      <c r="AY448" s="286" t="s">
        <v>138</v>
      </c>
    </row>
    <row r="449" spans="2:65" s="196" customFormat="1" ht="25.5" customHeight="1">
      <c r="B449" s="85"/>
      <c r="C449" s="86" t="s">
        <v>849</v>
      </c>
      <c r="D449" s="86" t="s">
        <v>140</v>
      </c>
      <c r="E449" s="87" t="s">
        <v>850</v>
      </c>
      <c r="F449" s="88" t="s">
        <v>851</v>
      </c>
      <c r="G449" s="89" t="s">
        <v>225</v>
      </c>
      <c r="H449" s="304">
        <v>145.996</v>
      </c>
      <c r="I449" s="90">
        <v>0</v>
      </c>
      <c r="J449" s="90">
        <f>ROUND(I449*H449,2)</f>
        <v>0</v>
      </c>
      <c r="K449" s="88" t="s">
        <v>5267</v>
      </c>
      <c r="L449" s="85"/>
      <c r="M449" s="278" t="s">
        <v>5</v>
      </c>
      <c r="N449" s="279" t="s">
        <v>42</v>
      </c>
      <c r="O449" s="280">
        <v>1.37</v>
      </c>
      <c r="P449" s="280">
        <f>O449*H449</f>
        <v>200.01452000000003</v>
      </c>
      <c r="Q449" s="280">
        <v>0.00937</v>
      </c>
      <c r="R449" s="280">
        <f>Q449*H449</f>
        <v>1.36798252</v>
      </c>
      <c r="S449" s="280">
        <v>0</v>
      </c>
      <c r="T449" s="281">
        <f>S449*H449</f>
        <v>0</v>
      </c>
      <c r="AR449" s="185" t="s">
        <v>145</v>
      </c>
      <c r="AT449" s="185" t="s">
        <v>140</v>
      </c>
      <c r="AU449" s="185" t="s">
        <v>81</v>
      </c>
      <c r="AY449" s="185" t="s">
        <v>138</v>
      </c>
      <c r="BE449" s="282">
        <f>IF(N449="základní",J449,0)</f>
        <v>0</v>
      </c>
      <c r="BF449" s="282">
        <f>IF(N449="snížená",J449,0)</f>
        <v>0</v>
      </c>
      <c r="BG449" s="282">
        <f>IF(N449="zákl. přenesená",J449,0)</f>
        <v>0</v>
      </c>
      <c r="BH449" s="282">
        <f>IF(N449="sníž. přenesená",J449,0)</f>
        <v>0</v>
      </c>
      <c r="BI449" s="282">
        <f>IF(N449="nulová",J449,0)</f>
        <v>0</v>
      </c>
      <c r="BJ449" s="185" t="s">
        <v>79</v>
      </c>
      <c r="BK449" s="282">
        <f>ROUND(I449*H449,2)</f>
        <v>0</v>
      </c>
      <c r="BL449" s="185" t="s">
        <v>145</v>
      </c>
      <c r="BM449" s="185" t="s">
        <v>852</v>
      </c>
    </row>
    <row r="450" spans="2:51" s="292" customFormat="1" ht="13.5">
      <c r="B450" s="291"/>
      <c r="D450" s="285" t="s">
        <v>147</v>
      </c>
      <c r="E450" s="293" t="s">
        <v>5</v>
      </c>
      <c r="F450" s="294" t="s">
        <v>853</v>
      </c>
      <c r="H450" s="306" t="s">
        <v>5</v>
      </c>
      <c r="L450" s="291"/>
      <c r="M450" s="295"/>
      <c r="N450" s="296"/>
      <c r="O450" s="296"/>
      <c r="P450" s="296"/>
      <c r="Q450" s="296"/>
      <c r="R450" s="296"/>
      <c r="S450" s="296"/>
      <c r="T450" s="297"/>
      <c r="AT450" s="293" t="s">
        <v>147</v>
      </c>
      <c r="AU450" s="293" t="s">
        <v>81</v>
      </c>
      <c r="AV450" s="292" t="s">
        <v>79</v>
      </c>
      <c r="AW450" s="292" t="s">
        <v>34</v>
      </c>
      <c r="AX450" s="292" t="s">
        <v>71</v>
      </c>
      <c r="AY450" s="293" t="s">
        <v>138</v>
      </c>
    </row>
    <row r="451" spans="2:51" s="284" customFormat="1" ht="13.5">
      <c r="B451" s="283"/>
      <c r="D451" s="285" t="s">
        <v>147</v>
      </c>
      <c r="E451" s="286" t="s">
        <v>5</v>
      </c>
      <c r="F451" s="287" t="s">
        <v>854</v>
      </c>
      <c r="H451" s="305">
        <v>88.648</v>
      </c>
      <c r="L451" s="283"/>
      <c r="M451" s="288"/>
      <c r="N451" s="289"/>
      <c r="O451" s="289"/>
      <c r="P451" s="289"/>
      <c r="Q451" s="289"/>
      <c r="R451" s="289"/>
      <c r="S451" s="289"/>
      <c r="T451" s="290"/>
      <c r="AT451" s="286" t="s">
        <v>147</v>
      </c>
      <c r="AU451" s="286" t="s">
        <v>81</v>
      </c>
      <c r="AV451" s="284" t="s">
        <v>81</v>
      </c>
      <c r="AW451" s="284" t="s">
        <v>34</v>
      </c>
      <c r="AX451" s="284" t="s">
        <v>71</v>
      </c>
      <c r="AY451" s="286" t="s">
        <v>138</v>
      </c>
    </row>
    <row r="452" spans="2:51" s="284" customFormat="1" ht="13.5">
      <c r="B452" s="283"/>
      <c r="D452" s="285" t="s">
        <v>147</v>
      </c>
      <c r="E452" s="286" t="s">
        <v>5</v>
      </c>
      <c r="F452" s="287" t="s">
        <v>855</v>
      </c>
      <c r="H452" s="305">
        <v>57.348</v>
      </c>
      <c r="L452" s="283"/>
      <c r="M452" s="288"/>
      <c r="N452" s="289"/>
      <c r="O452" s="289"/>
      <c r="P452" s="289"/>
      <c r="Q452" s="289"/>
      <c r="R452" s="289"/>
      <c r="S452" s="289"/>
      <c r="T452" s="290"/>
      <c r="AT452" s="286" t="s">
        <v>147</v>
      </c>
      <c r="AU452" s="286" t="s">
        <v>81</v>
      </c>
      <c r="AV452" s="284" t="s">
        <v>81</v>
      </c>
      <c r="AW452" s="284" t="s">
        <v>34</v>
      </c>
      <c r="AX452" s="284" t="s">
        <v>71</v>
      </c>
      <c r="AY452" s="286" t="s">
        <v>138</v>
      </c>
    </row>
    <row r="453" spans="2:65" s="196" customFormat="1" ht="16.5" customHeight="1">
      <c r="B453" s="85"/>
      <c r="C453" s="91" t="s">
        <v>856</v>
      </c>
      <c r="D453" s="91" t="s">
        <v>228</v>
      </c>
      <c r="E453" s="92" t="s">
        <v>857</v>
      </c>
      <c r="F453" s="93" t="s">
        <v>858</v>
      </c>
      <c r="G453" s="94" t="s">
        <v>225</v>
      </c>
      <c r="H453" s="308">
        <v>148.916</v>
      </c>
      <c r="I453" s="95">
        <v>0</v>
      </c>
      <c r="J453" s="95">
        <f>ROUND(I453*H453,2)</f>
        <v>0</v>
      </c>
      <c r="K453" s="175" t="s">
        <v>5267</v>
      </c>
      <c r="L453" s="298"/>
      <c r="M453" s="299" t="s">
        <v>5</v>
      </c>
      <c r="N453" s="300" t="s">
        <v>42</v>
      </c>
      <c r="O453" s="280">
        <v>0</v>
      </c>
      <c r="P453" s="280">
        <f>O453*H453</f>
        <v>0</v>
      </c>
      <c r="Q453" s="280">
        <v>0.012</v>
      </c>
      <c r="R453" s="280">
        <f>Q453*H453</f>
        <v>1.786992</v>
      </c>
      <c r="S453" s="280">
        <v>0</v>
      </c>
      <c r="T453" s="281">
        <f>S453*H453</f>
        <v>0</v>
      </c>
      <c r="AR453" s="185" t="s">
        <v>178</v>
      </c>
      <c r="AT453" s="185" t="s">
        <v>228</v>
      </c>
      <c r="AU453" s="185" t="s">
        <v>81</v>
      </c>
      <c r="AY453" s="185" t="s">
        <v>138</v>
      </c>
      <c r="BE453" s="282">
        <f>IF(N453="základní",J453,0)</f>
        <v>0</v>
      </c>
      <c r="BF453" s="282">
        <f>IF(N453="snížená",J453,0)</f>
        <v>0</v>
      </c>
      <c r="BG453" s="282">
        <f>IF(N453="zákl. přenesená",J453,0)</f>
        <v>0</v>
      </c>
      <c r="BH453" s="282">
        <f>IF(N453="sníž. přenesená",J453,0)</f>
        <v>0</v>
      </c>
      <c r="BI453" s="282">
        <f>IF(N453="nulová",J453,0)</f>
        <v>0</v>
      </c>
      <c r="BJ453" s="185" t="s">
        <v>79</v>
      </c>
      <c r="BK453" s="282">
        <f>ROUND(I453*H453,2)</f>
        <v>0</v>
      </c>
      <c r="BL453" s="185" t="s">
        <v>145</v>
      </c>
      <c r="BM453" s="185" t="s">
        <v>859</v>
      </c>
    </row>
    <row r="454" spans="2:51" s="284" customFormat="1" ht="13.5">
      <c r="B454" s="283"/>
      <c r="D454" s="285" t="s">
        <v>147</v>
      </c>
      <c r="F454" s="287" t="s">
        <v>860</v>
      </c>
      <c r="H454" s="305">
        <v>148.916</v>
      </c>
      <c r="L454" s="283"/>
      <c r="M454" s="288"/>
      <c r="N454" s="289"/>
      <c r="O454" s="289"/>
      <c r="P454" s="289"/>
      <c r="Q454" s="289"/>
      <c r="R454" s="289"/>
      <c r="S454" s="289"/>
      <c r="T454" s="290"/>
      <c r="AT454" s="286" t="s">
        <v>147</v>
      </c>
      <c r="AU454" s="286" t="s">
        <v>81</v>
      </c>
      <c r="AV454" s="284" t="s">
        <v>81</v>
      </c>
      <c r="AW454" s="284" t="s">
        <v>6</v>
      </c>
      <c r="AX454" s="284" t="s">
        <v>79</v>
      </c>
      <c r="AY454" s="286" t="s">
        <v>138</v>
      </c>
    </row>
    <row r="455" spans="2:65" s="196" customFormat="1" ht="25.5" customHeight="1">
      <c r="B455" s="85"/>
      <c r="C455" s="86" t="s">
        <v>861</v>
      </c>
      <c r="D455" s="86" t="s">
        <v>140</v>
      </c>
      <c r="E455" s="87" t="s">
        <v>862</v>
      </c>
      <c r="F455" s="88" t="s">
        <v>863</v>
      </c>
      <c r="G455" s="89" t="s">
        <v>225</v>
      </c>
      <c r="H455" s="304">
        <v>145.996</v>
      </c>
      <c r="I455" s="90">
        <v>0</v>
      </c>
      <c r="J455" s="90">
        <f>ROUND(I455*H455,2)</f>
        <v>0</v>
      </c>
      <c r="K455" s="88" t="s">
        <v>5267</v>
      </c>
      <c r="L455" s="85"/>
      <c r="M455" s="278" t="s">
        <v>5</v>
      </c>
      <c r="N455" s="279" t="s">
        <v>42</v>
      </c>
      <c r="O455" s="280">
        <v>1.4</v>
      </c>
      <c r="P455" s="280">
        <f>O455*H455</f>
        <v>204.3944</v>
      </c>
      <c r="Q455" s="280">
        <v>0.00865</v>
      </c>
      <c r="R455" s="280">
        <f>Q455*H455</f>
        <v>1.2628654000000001</v>
      </c>
      <c r="S455" s="280">
        <v>0</v>
      </c>
      <c r="T455" s="281">
        <f>S455*H455</f>
        <v>0</v>
      </c>
      <c r="AR455" s="185" t="s">
        <v>145</v>
      </c>
      <c r="AT455" s="185" t="s">
        <v>140</v>
      </c>
      <c r="AU455" s="185" t="s">
        <v>81</v>
      </c>
      <c r="AY455" s="185" t="s">
        <v>138</v>
      </c>
      <c r="BE455" s="282">
        <f>IF(N455="základní",J455,0)</f>
        <v>0</v>
      </c>
      <c r="BF455" s="282">
        <f>IF(N455="snížená",J455,0)</f>
        <v>0</v>
      </c>
      <c r="BG455" s="282">
        <f>IF(N455="zákl. přenesená",J455,0)</f>
        <v>0</v>
      </c>
      <c r="BH455" s="282">
        <f>IF(N455="sníž. přenesená",J455,0)</f>
        <v>0</v>
      </c>
      <c r="BI455" s="282">
        <f>IF(N455="nulová",J455,0)</f>
        <v>0</v>
      </c>
      <c r="BJ455" s="185" t="s">
        <v>79</v>
      </c>
      <c r="BK455" s="282">
        <f>ROUND(I455*H455,2)</f>
        <v>0</v>
      </c>
      <c r="BL455" s="185" t="s">
        <v>145</v>
      </c>
      <c r="BM455" s="185" t="s">
        <v>864</v>
      </c>
    </row>
    <row r="456" spans="2:51" s="292" customFormat="1" ht="13.5">
      <c r="B456" s="291"/>
      <c r="D456" s="285" t="s">
        <v>147</v>
      </c>
      <c r="E456" s="293" t="s">
        <v>5</v>
      </c>
      <c r="F456" s="294" t="s">
        <v>865</v>
      </c>
      <c r="H456" s="306" t="s">
        <v>5</v>
      </c>
      <c r="L456" s="291"/>
      <c r="M456" s="295"/>
      <c r="N456" s="296"/>
      <c r="O456" s="296"/>
      <c r="P456" s="296"/>
      <c r="Q456" s="296"/>
      <c r="R456" s="296"/>
      <c r="S456" s="296"/>
      <c r="T456" s="297"/>
      <c r="AT456" s="293" t="s">
        <v>147</v>
      </c>
      <c r="AU456" s="293" t="s">
        <v>81</v>
      </c>
      <c r="AV456" s="292" t="s">
        <v>79</v>
      </c>
      <c r="AW456" s="292" t="s">
        <v>34</v>
      </c>
      <c r="AX456" s="292" t="s">
        <v>71</v>
      </c>
      <c r="AY456" s="293" t="s">
        <v>138</v>
      </c>
    </row>
    <row r="457" spans="2:51" s="284" customFormat="1" ht="13.5">
      <c r="B457" s="283"/>
      <c r="D457" s="285" t="s">
        <v>147</v>
      </c>
      <c r="E457" s="286" t="s">
        <v>5</v>
      </c>
      <c r="F457" s="287" t="s">
        <v>854</v>
      </c>
      <c r="H457" s="305">
        <v>88.648</v>
      </c>
      <c r="L457" s="283"/>
      <c r="M457" s="288"/>
      <c r="N457" s="289"/>
      <c r="O457" s="289"/>
      <c r="P457" s="289"/>
      <c r="Q457" s="289"/>
      <c r="R457" s="289"/>
      <c r="S457" s="289"/>
      <c r="T457" s="290"/>
      <c r="AT457" s="286" t="s">
        <v>147</v>
      </c>
      <c r="AU457" s="286" t="s">
        <v>81</v>
      </c>
      <c r="AV457" s="284" t="s">
        <v>81</v>
      </c>
      <c r="AW457" s="284" t="s">
        <v>34</v>
      </c>
      <c r="AX457" s="284" t="s">
        <v>71</v>
      </c>
      <c r="AY457" s="286" t="s">
        <v>138</v>
      </c>
    </row>
    <row r="458" spans="2:51" s="292" customFormat="1" ht="13.5">
      <c r="B458" s="291"/>
      <c r="D458" s="285" t="s">
        <v>147</v>
      </c>
      <c r="E458" s="293" t="s">
        <v>5</v>
      </c>
      <c r="F458" s="294" t="s">
        <v>866</v>
      </c>
      <c r="H458" s="306" t="s">
        <v>5</v>
      </c>
      <c r="L458" s="291"/>
      <c r="M458" s="295"/>
      <c r="N458" s="296"/>
      <c r="O458" s="296"/>
      <c r="P458" s="296"/>
      <c r="Q458" s="296"/>
      <c r="R458" s="296"/>
      <c r="S458" s="296"/>
      <c r="T458" s="297"/>
      <c r="AT458" s="293" t="s">
        <v>147</v>
      </c>
      <c r="AU458" s="293" t="s">
        <v>81</v>
      </c>
      <c r="AV458" s="292" t="s">
        <v>79</v>
      </c>
      <c r="AW458" s="292" t="s">
        <v>34</v>
      </c>
      <c r="AX458" s="292" t="s">
        <v>71</v>
      </c>
      <c r="AY458" s="293" t="s">
        <v>138</v>
      </c>
    </row>
    <row r="459" spans="2:51" s="284" customFormat="1" ht="13.5">
      <c r="B459" s="283"/>
      <c r="D459" s="285" t="s">
        <v>147</v>
      </c>
      <c r="E459" s="286" t="s">
        <v>5</v>
      </c>
      <c r="F459" s="287" t="s">
        <v>855</v>
      </c>
      <c r="H459" s="305">
        <v>57.348</v>
      </c>
      <c r="L459" s="283"/>
      <c r="M459" s="288"/>
      <c r="N459" s="289"/>
      <c r="O459" s="289"/>
      <c r="P459" s="289"/>
      <c r="Q459" s="289"/>
      <c r="R459" s="289"/>
      <c r="S459" s="289"/>
      <c r="T459" s="290"/>
      <c r="AT459" s="286" t="s">
        <v>147</v>
      </c>
      <c r="AU459" s="286" t="s">
        <v>81</v>
      </c>
      <c r="AV459" s="284" t="s">
        <v>81</v>
      </c>
      <c r="AW459" s="284" t="s">
        <v>34</v>
      </c>
      <c r="AX459" s="284" t="s">
        <v>71</v>
      </c>
      <c r="AY459" s="286" t="s">
        <v>138</v>
      </c>
    </row>
    <row r="460" spans="2:65" s="196" customFormat="1" ht="16.5" customHeight="1">
      <c r="B460" s="85"/>
      <c r="C460" s="91" t="s">
        <v>867</v>
      </c>
      <c r="D460" s="91" t="s">
        <v>228</v>
      </c>
      <c r="E460" s="92" t="s">
        <v>868</v>
      </c>
      <c r="F460" s="93" t="s">
        <v>869</v>
      </c>
      <c r="G460" s="94" t="s">
        <v>225</v>
      </c>
      <c r="H460" s="308">
        <v>148.916</v>
      </c>
      <c r="I460" s="95">
        <v>0</v>
      </c>
      <c r="J460" s="95">
        <f>ROUND(I460*H460,2)</f>
        <v>0</v>
      </c>
      <c r="K460" s="175" t="s">
        <v>5267</v>
      </c>
      <c r="L460" s="298"/>
      <c r="M460" s="299" t="s">
        <v>5</v>
      </c>
      <c r="N460" s="300" t="s">
        <v>42</v>
      </c>
      <c r="O460" s="280">
        <v>0</v>
      </c>
      <c r="P460" s="280">
        <f>O460*H460</f>
        <v>0</v>
      </c>
      <c r="Q460" s="280">
        <v>0.0075</v>
      </c>
      <c r="R460" s="280">
        <f>Q460*H460</f>
        <v>1.11687</v>
      </c>
      <c r="S460" s="280">
        <v>0</v>
      </c>
      <c r="T460" s="281">
        <f>S460*H460</f>
        <v>0</v>
      </c>
      <c r="AR460" s="185" t="s">
        <v>178</v>
      </c>
      <c r="AT460" s="185" t="s">
        <v>228</v>
      </c>
      <c r="AU460" s="185" t="s">
        <v>81</v>
      </c>
      <c r="AY460" s="185" t="s">
        <v>138</v>
      </c>
      <c r="BE460" s="282">
        <f>IF(N460="základní",J460,0)</f>
        <v>0</v>
      </c>
      <c r="BF460" s="282">
        <f>IF(N460="snížená",J460,0)</f>
        <v>0</v>
      </c>
      <c r="BG460" s="282">
        <f>IF(N460="zákl. přenesená",J460,0)</f>
        <v>0</v>
      </c>
      <c r="BH460" s="282">
        <f>IF(N460="sníž. přenesená",J460,0)</f>
        <v>0</v>
      </c>
      <c r="BI460" s="282">
        <f>IF(N460="nulová",J460,0)</f>
        <v>0</v>
      </c>
      <c r="BJ460" s="185" t="s">
        <v>79</v>
      </c>
      <c r="BK460" s="282">
        <f>ROUND(I460*H460,2)</f>
        <v>0</v>
      </c>
      <c r="BL460" s="185" t="s">
        <v>145</v>
      </c>
      <c r="BM460" s="185" t="s">
        <v>870</v>
      </c>
    </row>
    <row r="461" spans="2:51" s="284" customFormat="1" ht="13.5">
      <c r="B461" s="283"/>
      <c r="D461" s="285" t="s">
        <v>147</v>
      </c>
      <c r="F461" s="287" t="s">
        <v>860</v>
      </c>
      <c r="H461" s="305">
        <v>148.916</v>
      </c>
      <c r="L461" s="283"/>
      <c r="M461" s="288"/>
      <c r="N461" s="289"/>
      <c r="O461" s="289"/>
      <c r="P461" s="289"/>
      <c r="Q461" s="289"/>
      <c r="R461" s="289"/>
      <c r="S461" s="289"/>
      <c r="T461" s="290"/>
      <c r="AT461" s="286" t="s">
        <v>147</v>
      </c>
      <c r="AU461" s="286" t="s">
        <v>81</v>
      </c>
      <c r="AV461" s="284" t="s">
        <v>81</v>
      </c>
      <c r="AW461" s="284" t="s">
        <v>6</v>
      </c>
      <c r="AX461" s="284" t="s">
        <v>79</v>
      </c>
      <c r="AY461" s="286" t="s">
        <v>138</v>
      </c>
    </row>
    <row r="462" spans="2:65" s="196" customFormat="1" ht="25.5" customHeight="1">
      <c r="B462" s="85"/>
      <c r="C462" s="86" t="s">
        <v>871</v>
      </c>
      <c r="D462" s="86" t="s">
        <v>140</v>
      </c>
      <c r="E462" s="87" t="s">
        <v>872</v>
      </c>
      <c r="F462" s="88" t="s">
        <v>873</v>
      </c>
      <c r="G462" s="89" t="s">
        <v>225</v>
      </c>
      <c r="H462" s="304">
        <v>50.656</v>
      </c>
      <c r="I462" s="90">
        <v>0</v>
      </c>
      <c r="J462" s="90">
        <f>ROUND(I462*H462,2)</f>
        <v>0</v>
      </c>
      <c r="K462" s="88" t="s">
        <v>5267</v>
      </c>
      <c r="L462" s="85"/>
      <c r="M462" s="278" t="s">
        <v>5</v>
      </c>
      <c r="N462" s="279" t="s">
        <v>42</v>
      </c>
      <c r="O462" s="280">
        <v>1.08</v>
      </c>
      <c r="P462" s="280">
        <f>O462*H462</f>
        <v>54.70848</v>
      </c>
      <c r="Q462" s="280">
        <v>0.0085</v>
      </c>
      <c r="R462" s="280">
        <f>Q462*H462</f>
        <v>0.430576</v>
      </c>
      <c r="S462" s="280">
        <v>0</v>
      </c>
      <c r="T462" s="281">
        <f>S462*H462</f>
        <v>0</v>
      </c>
      <c r="AR462" s="185" t="s">
        <v>145</v>
      </c>
      <c r="AT462" s="185" t="s">
        <v>140</v>
      </c>
      <c r="AU462" s="185" t="s">
        <v>81</v>
      </c>
      <c r="AY462" s="185" t="s">
        <v>138</v>
      </c>
      <c r="BE462" s="282">
        <f>IF(N462="základní",J462,0)</f>
        <v>0</v>
      </c>
      <c r="BF462" s="282">
        <f>IF(N462="snížená",J462,0)</f>
        <v>0</v>
      </c>
      <c r="BG462" s="282">
        <f>IF(N462="zákl. přenesená",J462,0)</f>
        <v>0</v>
      </c>
      <c r="BH462" s="282">
        <f>IF(N462="sníž. přenesená",J462,0)</f>
        <v>0</v>
      </c>
      <c r="BI462" s="282">
        <f>IF(N462="nulová",J462,0)</f>
        <v>0</v>
      </c>
      <c r="BJ462" s="185" t="s">
        <v>79</v>
      </c>
      <c r="BK462" s="282">
        <f>ROUND(I462*H462,2)</f>
        <v>0</v>
      </c>
      <c r="BL462" s="185" t="s">
        <v>145</v>
      </c>
      <c r="BM462" s="185" t="s">
        <v>874</v>
      </c>
    </row>
    <row r="463" spans="2:51" s="292" customFormat="1" ht="13.5">
      <c r="B463" s="291"/>
      <c r="D463" s="285" t="s">
        <v>147</v>
      </c>
      <c r="E463" s="293" t="s">
        <v>5</v>
      </c>
      <c r="F463" s="294" t="s">
        <v>875</v>
      </c>
      <c r="H463" s="306" t="s">
        <v>5</v>
      </c>
      <c r="L463" s="291"/>
      <c r="M463" s="295"/>
      <c r="N463" s="296"/>
      <c r="O463" s="296"/>
      <c r="P463" s="296"/>
      <c r="Q463" s="296"/>
      <c r="R463" s="296"/>
      <c r="S463" s="296"/>
      <c r="T463" s="297"/>
      <c r="AT463" s="293" t="s">
        <v>147</v>
      </c>
      <c r="AU463" s="293" t="s">
        <v>81</v>
      </c>
      <c r="AV463" s="292" t="s">
        <v>79</v>
      </c>
      <c r="AW463" s="292" t="s">
        <v>34</v>
      </c>
      <c r="AX463" s="292" t="s">
        <v>71</v>
      </c>
      <c r="AY463" s="293" t="s">
        <v>138</v>
      </c>
    </row>
    <row r="464" spans="2:51" s="284" customFormat="1" ht="13.5">
      <c r="B464" s="283"/>
      <c r="D464" s="285" t="s">
        <v>147</v>
      </c>
      <c r="E464" s="286" t="s">
        <v>5</v>
      </c>
      <c r="F464" s="287" t="s">
        <v>876</v>
      </c>
      <c r="H464" s="305">
        <v>50.656</v>
      </c>
      <c r="L464" s="283"/>
      <c r="M464" s="288"/>
      <c r="N464" s="289"/>
      <c r="O464" s="289"/>
      <c r="P464" s="289"/>
      <c r="Q464" s="289"/>
      <c r="R464" s="289"/>
      <c r="S464" s="289"/>
      <c r="T464" s="290"/>
      <c r="AT464" s="286" t="s">
        <v>147</v>
      </c>
      <c r="AU464" s="286" t="s">
        <v>81</v>
      </c>
      <c r="AV464" s="284" t="s">
        <v>81</v>
      </c>
      <c r="AW464" s="284" t="s">
        <v>34</v>
      </c>
      <c r="AX464" s="284" t="s">
        <v>71</v>
      </c>
      <c r="AY464" s="286" t="s">
        <v>138</v>
      </c>
    </row>
    <row r="465" spans="2:65" s="196" customFormat="1" ht="25.5" customHeight="1">
      <c r="B465" s="85"/>
      <c r="C465" s="91" t="s">
        <v>877</v>
      </c>
      <c r="D465" s="91" t="s">
        <v>228</v>
      </c>
      <c r="E465" s="92" t="s">
        <v>878</v>
      </c>
      <c r="F465" s="93" t="s">
        <v>879</v>
      </c>
      <c r="G465" s="94" t="s">
        <v>225</v>
      </c>
      <c r="H465" s="308">
        <v>51.669</v>
      </c>
      <c r="I465" s="95">
        <v>0</v>
      </c>
      <c r="J465" s="95">
        <f>ROUND(I465*H465,2)</f>
        <v>0</v>
      </c>
      <c r="K465" s="175" t="s">
        <v>5267</v>
      </c>
      <c r="L465" s="298"/>
      <c r="M465" s="299" t="s">
        <v>5</v>
      </c>
      <c r="N465" s="300" t="s">
        <v>42</v>
      </c>
      <c r="O465" s="280">
        <v>0</v>
      </c>
      <c r="P465" s="280">
        <f>O465*H465</f>
        <v>0</v>
      </c>
      <c r="Q465" s="280">
        <v>0.0072</v>
      </c>
      <c r="R465" s="280">
        <f>Q465*H465</f>
        <v>0.3720168</v>
      </c>
      <c r="S465" s="280">
        <v>0</v>
      </c>
      <c r="T465" s="281">
        <f>S465*H465</f>
        <v>0</v>
      </c>
      <c r="AR465" s="185" t="s">
        <v>178</v>
      </c>
      <c r="AT465" s="185" t="s">
        <v>228</v>
      </c>
      <c r="AU465" s="185" t="s">
        <v>81</v>
      </c>
      <c r="AY465" s="185" t="s">
        <v>138</v>
      </c>
      <c r="BE465" s="282">
        <f>IF(N465="základní",J465,0)</f>
        <v>0</v>
      </c>
      <c r="BF465" s="282">
        <f>IF(N465="snížená",J465,0)</f>
        <v>0</v>
      </c>
      <c r="BG465" s="282">
        <f>IF(N465="zákl. přenesená",J465,0)</f>
        <v>0</v>
      </c>
      <c r="BH465" s="282">
        <f>IF(N465="sníž. přenesená",J465,0)</f>
        <v>0</v>
      </c>
      <c r="BI465" s="282">
        <f>IF(N465="nulová",J465,0)</f>
        <v>0</v>
      </c>
      <c r="BJ465" s="185" t="s">
        <v>79</v>
      </c>
      <c r="BK465" s="282">
        <f>ROUND(I465*H465,2)</f>
        <v>0</v>
      </c>
      <c r="BL465" s="185" t="s">
        <v>145</v>
      </c>
      <c r="BM465" s="185" t="s">
        <v>880</v>
      </c>
    </row>
    <row r="466" spans="2:51" s="284" customFormat="1" ht="13.5">
      <c r="B466" s="283"/>
      <c r="D466" s="285" t="s">
        <v>147</v>
      </c>
      <c r="F466" s="287" t="s">
        <v>881</v>
      </c>
      <c r="H466" s="305">
        <v>51.669</v>
      </c>
      <c r="L466" s="283"/>
      <c r="M466" s="288"/>
      <c r="N466" s="289"/>
      <c r="O466" s="289"/>
      <c r="P466" s="289"/>
      <c r="Q466" s="289"/>
      <c r="R466" s="289"/>
      <c r="S466" s="289"/>
      <c r="T466" s="290"/>
      <c r="AT466" s="286" t="s">
        <v>147</v>
      </c>
      <c r="AU466" s="286" t="s">
        <v>81</v>
      </c>
      <c r="AV466" s="284" t="s">
        <v>81</v>
      </c>
      <c r="AW466" s="284" t="s">
        <v>6</v>
      </c>
      <c r="AX466" s="284" t="s">
        <v>79</v>
      </c>
      <c r="AY466" s="286" t="s">
        <v>138</v>
      </c>
    </row>
    <row r="467" spans="2:65" s="196" customFormat="1" ht="25.5" customHeight="1">
      <c r="B467" s="85"/>
      <c r="C467" s="86" t="s">
        <v>882</v>
      </c>
      <c r="D467" s="86" t="s">
        <v>140</v>
      </c>
      <c r="E467" s="87" t="s">
        <v>883</v>
      </c>
      <c r="F467" s="88" t="s">
        <v>884</v>
      </c>
      <c r="G467" s="89" t="s">
        <v>225</v>
      </c>
      <c r="H467" s="304">
        <v>260.61</v>
      </c>
      <c r="I467" s="90">
        <v>0</v>
      </c>
      <c r="J467" s="90">
        <f>ROUND(I467*H467,2)</f>
        <v>0</v>
      </c>
      <c r="K467" s="88" t="s">
        <v>5267</v>
      </c>
      <c r="L467" s="85"/>
      <c r="M467" s="278" t="s">
        <v>5</v>
      </c>
      <c r="N467" s="279" t="s">
        <v>42</v>
      </c>
      <c r="O467" s="280">
        <v>1.04</v>
      </c>
      <c r="P467" s="280">
        <f>O467*H467</f>
        <v>271.0344</v>
      </c>
      <c r="Q467" s="280">
        <v>0.01131</v>
      </c>
      <c r="R467" s="280">
        <f>Q467*H467</f>
        <v>2.9474991000000004</v>
      </c>
      <c r="S467" s="280">
        <v>0</v>
      </c>
      <c r="T467" s="281">
        <f>S467*H467</f>
        <v>0</v>
      </c>
      <c r="AR467" s="185" t="s">
        <v>145</v>
      </c>
      <c r="AT467" s="185" t="s">
        <v>140</v>
      </c>
      <c r="AU467" s="185" t="s">
        <v>81</v>
      </c>
      <c r="AY467" s="185" t="s">
        <v>138</v>
      </c>
      <c r="BE467" s="282">
        <f>IF(N467="základní",J467,0)</f>
        <v>0</v>
      </c>
      <c r="BF467" s="282">
        <f>IF(N467="snížená",J467,0)</f>
        <v>0</v>
      </c>
      <c r="BG467" s="282">
        <f>IF(N467="zákl. přenesená",J467,0)</f>
        <v>0</v>
      </c>
      <c r="BH467" s="282">
        <f>IF(N467="sníž. přenesená",J467,0)</f>
        <v>0</v>
      </c>
      <c r="BI467" s="282">
        <f>IF(N467="nulová",J467,0)</f>
        <v>0</v>
      </c>
      <c r="BJ467" s="185" t="s">
        <v>79</v>
      </c>
      <c r="BK467" s="282">
        <f>ROUND(I467*H467,2)</f>
        <v>0</v>
      </c>
      <c r="BL467" s="185" t="s">
        <v>145</v>
      </c>
      <c r="BM467" s="185" t="s">
        <v>885</v>
      </c>
    </row>
    <row r="468" spans="2:51" s="292" customFormat="1" ht="13.5">
      <c r="B468" s="291"/>
      <c r="D468" s="285" t="s">
        <v>147</v>
      </c>
      <c r="E468" s="293" t="s">
        <v>5</v>
      </c>
      <c r="F468" s="294" t="s">
        <v>886</v>
      </c>
      <c r="H468" s="306" t="s">
        <v>5</v>
      </c>
      <c r="L468" s="291"/>
      <c r="M468" s="295"/>
      <c r="N468" s="296"/>
      <c r="O468" s="296"/>
      <c r="P468" s="296"/>
      <c r="Q468" s="296"/>
      <c r="R468" s="296"/>
      <c r="S468" s="296"/>
      <c r="T468" s="297"/>
      <c r="AT468" s="293" t="s">
        <v>147</v>
      </c>
      <c r="AU468" s="293" t="s">
        <v>81</v>
      </c>
      <c r="AV468" s="292" t="s">
        <v>79</v>
      </c>
      <c r="AW468" s="292" t="s">
        <v>34</v>
      </c>
      <c r="AX468" s="292" t="s">
        <v>71</v>
      </c>
      <c r="AY468" s="293" t="s">
        <v>138</v>
      </c>
    </row>
    <row r="469" spans="2:51" s="292" customFormat="1" ht="13.5">
      <c r="B469" s="291"/>
      <c r="D469" s="285" t="s">
        <v>147</v>
      </c>
      <c r="E469" s="293" t="s">
        <v>5</v>
      </c>
      <c r="F469" s="294" t="s">
        <v>887</v>
      </c>
      <c r="H469" s="306" t="s">
        <v>5</v>
      </c>
      <c r="L469" s="291"/>
      <c r="M469" s="295"/>
      <c r="N469" s="296"/>
      <c r="O469" s="296"/>
      <c r="P469" s="296"/>
      <c r="Q469" s="296"/>
      <c r="R469" s="296"/>
      <c r="S469" s="296"/>
      <c r="T469" s="297"/>
      <c r="AT469" s="293" t="s">
        <v>147</v>
      </c>
      <c r="AU469" s="293" t="s">
        <v>81</v>
      </c>
      <c r="AV469" s="292" t="s">
        <v>79</v>
      </c>
      <c r="AW469" s="292" t="s">
        <v>34</v>
      </c>
      <c r="AX469" s="292" t="s">
        <v>71</v>
      </c>
      <c r="AY469" s="293" t="s">
        <v>138</v>
      </c>
    </row>
    <row r="470" spans="2:51" s="284" customFormat="1" ht="13.5">
      <c r="B470" s="283"/>
      <c r="D470" s="285" t="s">
        <v>147</v>
      </c>
      <c r="E470" s="286" t="s">
        <v>5</v>
      </c>
      <c r="F470" s="287" t="s">
        <v>888</v>
      </c>
      <c r="H470" s="305">
        <v>139.09</v>
      </c>
      <c r="L470" s="283"/>
      <c r="M470" s="288"/>
      <c r="N470" s="289"/>
      <c r="O470" s="289"/>
      <c r="P470" s="289"/>
      <c r="Q470" s="289"/>
      <c r="R470" s="289"/>
      <c r="S470" s="289"/>
      <c r="T470" s="290"/>
      <c r="AT470" s="286" t="s">
        <v>147</v>
      </c>
      <c r="AU470" s="286" t="s">
        <v>81</v>
      </c>
      <c r="AV470" s="284" t="s">
        <v>81</v>
      </c>
      <c r="AW470" s="284" t="s">
        <v>34</v>
      </c>
      <c r="AX470" s="284" t="s">
        <v>71</v>
      </c>
      <c r="AY470" s="286" t="s">
        <v>138</v>
      </c>
    </row>
    <row r="471" spans="2:51" s="292" customFormat="1" ht="13.5">
      <c r="B471" s="291"/>
      <c r="D471" s="285" t="s">
        <v>147</v>
      </c>
      <c r="E471" s="293" t="s">
        <v>5</v>
      </c>
      <c r="F471" s="294" t="s">
        <v>889</v>
      </c>
      <c r="H471" s="306" t="s">
        <v>5</v>
      </c>
      <c r="L471" s="291"/>
      <c r="M471" s="295"/>
      <c r="N471" s="296"/>
      <c r="O471" s="296"/>
      <c r="P471" s="296"/>
      <c r="Q471" s="296"/>
      <c r="R471" s="296"/>
      <c r="S471" s="296"/>
      <c r="T471" s="297"/>
      <c r="AT471" s="293" t="s">
        <v>147</v>
      </c>
      <c r="AU471" s="293" t="s">
        <v>81</v>
      </c>
      <c r="AV471" s="292" t="s">
        <v>79</v>
      </c>
      <c r="AW471" s="292" t="s">
        <v>34</v>
      </c>
      <c r="AX471" s="292" t="s">
        <v>71</v>
      </c>
      <c r="AY471" s="293" t="s">
        <v>138</v>
      </c>
    </row>
    <row r="472" spans="2:51" s="284" customFormat="1" ht="13.5">
      <c r="B472" s="283"/>
      <c r="D472" s="285" t="s">
        <v>147</v>
      </c>
      <c r="E472" s="286" t="s">
        <v>5</v>
      </c>
      <c r="F472" s="287" t="s">
        <v>890</v>
      </c>
      <c r="H472" s="305">
        <v>121.52</v>
      </c>
      <c r="L472" s="283"/>
      <c r="M472" s="288"/>
      <c r="N472" s="289"/>
      <c r="O472" s="289"/>
      <c r="P472" s="289"/>
      <c r="Q472" s="289"/>
      <c r="R472" s="289"/>
      <c r="S472" s="289"/>
      <c r="T472" s="290"/>
      <c r="AT472" s="286" t="s">
        <v>147</v>
      </c>
      <c r="AU472" s="286" t="s">
        <v>81</v>
      </c>
      <c r="AV472" s="284" t="s">
        <v>81</v>
      </c>
      <c r="AW472" s="284" t="s">
        <v>34</v>
      </c>
      <c r="AX472" s="284" t="s">
        <v>71</v>
      </c>
      <c r="AY472" s="286" t="s">
        <v>138</v>
      </c>
    </row>
    <row r="473" spans="2:65" s="196" customFormat="1" ht="16.5" customHeight="1">
      <c r="B473" s="85"/>
      <c r="C473" s="91" t="s">
        <v>891</v>
      </c>
      <c r="D473" s="91" t="s">
        <v>228</v>
      </c>
      <c r="E473" s="92" t="s">
        <v>892</v>
      </c>
      <c r="F473" s="93" t="s">
        <v>893</v>
      </c>
      <c r="G473" s="94" t="s">
        <v>225</v>
      </c>
      <c r="H473" s="308">
        <v>141.872</v>
      </c>
      <c r="I473" s="95">
        <v>0</v>
      </c>
      <c r="J473" s="95">
        <f>ROUND(I473*H473,2)</f>
        <v>0</v>
      </c>
      <c r="K473" s="175" t="s">
        <v>5267</v>
      </c>
      <c r="L473" s="298"/>
      <c r="M473" s="299" t="s">
        <v>5</v>
      </c>
      <c r="N473" s="300" t="s">
        <v>42</v>
      </c>
      <c r="O473" s="280">
        <v>0</v>
      </c>
      <c r="P473" s="280">
        <f>O473*H473</f>
        <v>0</v>
      </c>
      <c r="Q473" s="280">
        <v>0.003</v>
      </c>
      <c r="R473" s="280">
        <f>Q473*H473</f>
        <v>0.42561600000000005</v>
      </c>
      <c r="S473" s="280">
        <v>0</v>
      </c>
      <c r="T473" s="281">
        <f>S473*H473</f>
        <v>0</v>
      </c>
      <c r="AR473" s="185" t="s">
        <v>178</v>
      </c>
      <c r="AT473" s="185" t="s">
        <v>228</v>
      </c>
      <c r="AU473" s="185" t="s">
        <v>81</v>
      </c>
      <c r="AY473" s="185" t="s">
        <v>138</v>
      </c>
      <c r="BE473" s="282">
        <f>IF(N473="základní",J473,0)</f>
        <v>0</v>
      </c>
      <c r="BF473" s="282">
        <f>IF(N473="snížená",J473,0)</f>
        <v>0</v>
      </c>
      <c r="BG473" s="282">
        <f>IF(N473="zákl. přenesená",J473,0)</f>
        <v>0</v>
      </c>
      <c r="BH473" s="282">
        <f>IF(N473="sníž. přenesená",J473,0)</f>
        <v>0</v>
      </c>
      <c r="BI473" s="282">
        <f>IF(N473="nulová",J473,0)</f>
        <v>0</v>
      </c>
      <c r="BJ473" s="185" t="s">
        <v>79</v>
      </c>
      <c r="BK473" s="282">
        <f>ROUND(I473*H473,2)</f>
        <v>0</v>
      </c>
      <c r="BL473" s="185" t="s">
        <v>145</v>
      </c>
      <c r="BM473" s="185" t="s">
        <v>894</v>
      </c>
    </row>
    <row r="474" spans="2:51" s="292" customFormat="1" ht="13.5">
      <c r="B474" s="291"/>
      <c r="D474" s="285" t="s">
        <v>147</v>
      </c>
      <c r="E474" s="293" t="s">
        <v>5</v>
      </c>
      <c r="F474" s="294" t="s">
        <v>886</v>
      </c>
      <c r="H474" s="306" t="s">
        <v>5</v>
      </c>
      <c r="L474" s="291"/>
      <c r="M474" s="295"/>
      <c r="N474" s="296"/>
      <c r="O474" s="296"/>
      <c r="P474" s="296"/>
      <c r="Q474" s="296"/>
      <c r="R474" s="296"/>
      <c r="S474" s="296"/>
      <c r="T474" s="297"/>
      <c r="AT474" s="293" t="s">
        <v>147</v>
      </c>
      <c r="AU474" s="293" t="s">
        <v>81</v>
      </c>
      <c r="AV474" s="292" t="s">
        <v>79</v>
      </c>
      <c r="AW474" s="292" t="s">
        <v>34</v>
      </c>
      <c r="AX474" s="292" t="s">
        <v>71</v>
      </c>
      <c r="AY474" s="293" t="s">
        <v>138</v>
      </c>
    </row>
    <row r="475" spans="2:51" s="292" customFormat="1" ht="13.5">
      <c r="B475" s="291"/>
      <c r="D475" s="285" t="s">
        <v>147</v>
      </c>
      <c r="E475" s="293" t="s">
        <v>5</v>
      </c>
      <c r="F475" s="294" t="s">
        <v>887</v>
      </c>
      <c r="H475" s="306" t="s">
        <v>5</v>
      </c>
      <c r="L475" s="291"/>
      <c r="M475" s="295"/>
      <c r="N475" s="296"/>
      <c r="O475" s="296"/>
      <c r="P475" s="296"/>
      <c r="Q475" s="296"/>
      <c r="R475" s="296"/>
      <c r="S475" s="296"/>
      <c r="T475" s="297"/>
      <c r="AT475" s="293" t="s">
        <v>147</v>
      </c>
      <c r="AU475" s="293" t="s">
        <v>81</v>
      </c>
      <c r="AV475" s="292" t="s">
        <v>79</v>
      </c>
      <c r="AW475" s="292" t="s">
        <v>34</v>
      </c>
      <c r="AX475" s="292" t="s">
        <v>71</v>
      </c>
      <c r="AY475" s="293" t="s">
        <v>138</v>
      </c>
    </row>
    <row r="476" spans="2:51" s="284" customFormat="1" ht="13.5">
      <c r="B476" s="283"/>
      <c r="D476" s="285" t="s">
        <v>147</v>
      </c>
      <c r="E476" s="286" t="s">
        <v>5</v>
      </c>
      <c r="F476" s="287" t="s">
        <v>888</v>
      </c>
      <c r="H476" s="305">
        <v>139.09</v>
      </c>
      <c r="L476" s="283"/>
      <c r="M476" s="288"/>
      <c r="N476" s="289"/>
      <c r="O476" s="289"/>
      <c r="P476" s="289"/>
      <c r="Q476" s="289"/>
      <c r="R476" s="289"/>
      <c r="S476" s="289"/>
      <c r="T476" s="290"/>
      <c r="AT476" s="286" t="s">
        <v>147</v>
      </c>
      <c r="AU476" s="286" t="s">
        <v>81</v>
      </c>
      <c r="AV476" s="284" t="s">
        <v>81</v>
      </c>
      <c r="AW476" s="284" t="s">
        <v>34</v>
      </c>
      <c r="AX476" s="284" t="s">
        <v>71</v>
      </c>
      <c r="AY476" s="286" t="s">
        <v>138</v>
      </c>
    </row>
    <row r="477" spans="2:51" s="284" customFormat="1" ht="13.5">
      <c r="B477" s="283"/>
      <c r="D477" s="285" t="s">
        <v>147</v>
      </c>
      <c r="F477" s="287" t="s">
        <v>895</v>
      </c>
      <c r="H477" s="305">
        <v>141.872</v>
      </c>
      <c r="L477" s="283"/>
      <c r="M477" s="288"/>
      <c r="N477" s="289"/>
      <c r="O477" s="289"/>
      <c r="P477" s="289"/>
      <c r="Q477" s="289"/>
      <c r="R477" s="289"/>
      <c r="S477" s="289"/>
      <c r="T477" s="290"/>
      <c r="AT477" s="286" t="s">
        <v>147</v>
      </c>
      <c r="AU477" s="286" t="s">
        <v>81</v>
      </c>
      <c r="AV477" s="284" t="s">
        <v>81</v>
      </c>
      <c r="AW477" s="284" t="s">
        <v>6</v>
      </c>
      <c r="AX477" s="284" t="s">
        <v>79</v>
      </c>
      <c r="AY477" s="286" t="s">
        <v>138</v>
      </c>
    </row>
    <row r="478" spans="2:65" s="196" customFormat="1" ht="16.5" customHeight="1">
      <c r="B478" s="85"/>
      <c r="C478" s="91" t="s">
        <v>896</v>
      </c>
      <c r="D478" s="91" t="s">
        <v>228</v>
      </c>
      <c r="E478" s="92" t="s">
        <v>897</v>
      </c>
      <c r="F478" s="93" t="s">
        <v>898</v>
      </c>
      <c r="G478" s="94" t="s">
        <v>225</v>
      </c>
      <c r="H478" s="308">
        <v>123.95</v>
      </c>
      <c r="I478" s="95">
        <v>0</v>
      </c>
      <c r="J478" s="95">
        <f>ROUND(I478*H478,2)</f>
        <v>0</v>
      </c>
      <c r="K478" s="175" t="s">
        <v>5267</v>
      </c>
      <c r="L478" s="298"/>
      <c r="M478" s="299" t="s">
        <v>5</v>
      </c>
      <c r="N478" s="300" t="s">
        <v>42</v>
      </c>
      <c r="O478" s="280">
        <v>0</v>
      </c>
      <c r="P478" s="280">
        <f>O478*H478</f>
        <v>0</v>
      </c>
      <c r="Q478" s="280">
        <v>0.004</v>
      </c>
      <c r="R478" s="280">
        <f>Q478*H478</f>
        <v>0.4958</v>
      </c>
      <c r="S478" s="280">
        <v>0</v>
      </c>
      <c r="T478" s="281">
        <f>S478*H478</f>
        <v>0</v>
      </c>
      <c r="AR478" s="185" t="s">
        <v>178</v>
      </c>
      <c r="AT478" s="185" t="s">
        <v>228</v>
      </c>
      <c r="AU478" s="185" t="s">
        <v>81</v>
      </c>
      <c r="AY478" s="185" t="s">
        <v>138</v>
      </c>
      <c r="BE478" s="282">
        <f>IF(N478="základní",J478,0)</f>
        <v>0</v>
      </c>
      <c r="BF478" s="282">
        <f>IF(N478="snížená",J478,0)</f>
        <v>0</v>
      </c>
      <c r="BG478" s="282">
        <f>IF(N478="zákl. přenesená",J478,0)</f>
        <v>0</v>
      </c>
      <c r="BH478" s="282">
        <f>IF(N478="sníž. přenesená",J478,0)</f>
        <v>0</v>
      </c>
      <c r="BI478" s="282">
        <f>IF(N478="nulová",J478,0)</f>
        <v>0</v>
      </c>
      <c r="BJ478" s="185" t="s">
        <v>79</v>
      </c>
      <c r="BK478" s="282">
        <f>ROUND(I478*H478,2)</f>
        <v>0</v>
      </c>
      <c r="BL478" s="185" t="s">
        <v>145</v>
      </c>
      <c r="BM478" s="185" t="s">
        <v>899</v>
      </c>
    </row>
    <row r="479" spans="2:51" s="292" customFormat="1" ht="13.5">
      <c r="B479" s="291"/>
      <c r="D479" s="285" t="s">
        <v>147</v>
      </c>
      <c r="E479" s="293" t="s">
        <v>5</v>
      </c>
      <c r="F479" s="294" t="s">
        <v>886</v>
      </c>
      <c r="H479" s="306" t="s">
        <v>5</v>
      </c>
      <c r="L479" s="291"/>
      <c r="M479" s="295"/>
      <c r="N479" s="296"/>
      <c r="O479" s="296"/>
      <c r="P479" s="296"/>
      <c r="Q479" s="296"/>
      <c r="R479" s="296"/>
      <c r="S479" s="296"/>
      <c r="T479" s="297"/>
      <c r="AT479" s="293" t="s">
        <v>147</v>
      </c>
      <c r="AU479" s="293" t="s">
        <v>81</v>
      </c>
      <c r="AV479" s="292" t="s">
        <v>79</v>
      </c>
      <c r="AW479" s="292" t="s">
        <v>34</v>
      </c>
      <c r="AX479" s="292" t="s">
        <v>71</v>
      </c>
      <c r="AY479" s="293" t="s">
        <v>138</v>
      </c>
    </row>
    <row r="480" spans="2:51" s="292" customFormat="1" ht="13.5">
      <c r="B480" s="291"/>
      <c r="D480" s="285" t="s">
        <v>147</v>
      </c>
      <c r="E480" s="293" t="s">
        <v>5</v>
      </c>
      <c r="F480" s="294" t="s">
        <v>889</v>
      </c>
      <c r="H480" s="306" t="s">
        <v>5</v>
      </c>
      <c r="L480" s="291"/>
      <c r="M480" s="295"/>
      <c r="N480" s="296"/>
      <c r="O480" s="296"/>
      <c r="P480" s="296"/>
      <c r="Q480" s="296"/>
      <c r="R480" s="296"/>
      <c r="S480" s="296"/>
      <c r="T480" s="297"/>
      <c r="AT480" s="293" t="s">
        <v>147</v>
      </c>
      <c r="AU480" s="293" t="s">
        <v>81</v>
      </c>
      <c r="AV480" s="292" t="s">
        <v>79</v>
      </c>
      <c r="AW480" s="292" t="s">
        <v>34</v>
      </c>
      <c r="AX480" s="292" t="s">
        <v>71</v>
      </c>
      <c r="AY480" s="293" t="s">
        <v>138</v>
      </c>
    </row>
    <row r="481" spans="2:51" s="284" customFormat="1" ht="13.5">
      <c r="B481" s="283"/>
      <c r="D481" s="285" t="s">
        <v>147</v>
      </c>
      <c r="E481" s="286" t="s">
        <v>5</v>
      </c>
      <c r="F481" s="287" t="s">
        <v>890</v>
      </c>
      <c r="H481" s="305">
        <v>121.52</v>
      </c>
      <c r="L481" s="283"/>
      <c r="M481" s="288"/>
      <c r="N481" s="289"/>
      <c r="O481" s="289"/>
      <c r="P481" s="289"/>
      <c r="Q481" s="289"/>
      <c r="R481" s="289"/>
      <c r="S481" s="289"/>
      <c r="T481" s="290"/>
      <c r="AT481" s="286" t="s">
        <v>147</v>
      </c>
      <c r="AU481" s="286" t="s">
        <v>81</v>
      </c>
      <c r="AV481" s="284" t="s">
        <v>81</v>
      </c>
      <c r="AW481" s="284" t="s">
        <v>34</v>
      </c>
      <c r="AX481" s="284" t="s">
        <v>71</v>
      </c>
      <c r="AY481" s="286" t="s">
        <v>138</v>
      </c>
    </row>
    <row r="482" spans="2:51" s="284" customFormat="1" ht="13.5">
      <c r="B482" s="283"/>
      <c r="D482" s="285" t="s">
        <v>147</v>
      </c>
      <c r="F482" s="287" t="s">
        <v>900</v>
      </c>
      <c r="H482" s="305">
        <v>123.95</v>
      </c>
      <c r="L482" s="283"/>
      <c r="M482" s="288"/>
      <c r="N482" s="289"/>
      <c r="O482" s="289"/>
      <c r="P482" s="289"/>
      <c r="Q482" s="289"/>
      <c r="R482" s="289"/>
      <c r="S482" s="289"/>
      <c r="T482" s="290"/>
      <c r="AT482" s="286" t="s">
        <v>147</v>
      </c>
      <c r="AU482" s="286" t="s">
        <v>81</v>
      </c>
      <c r="AV482" s="284" t="s">
        <v>81</v>
      </c>
      <c r="AW482" s="284" t="s">
        <v>6</v>
      </c>
      <c r="AX482" s="284" t="s">
        <v>79</v>
      </c>
      <c r="AY482" s="286" t="s">
        <v>138</v>
      </c>
    </row>
    <row r="483" spans="2:65" s="196" customFormat="1" ht="25.5" customHeight="1">
      <c r="B483" s="85"/>
      <c r="C483" s="86" t="s">
        <v>901</v>
      </c>
      <c r="D483" s="86" t="s">
        <v>140</v>
      </c>
      <c r="E483" s="87" t="s">
        <v>902</v>
      </c>
      <c r="F483" s="88" t="s">
        <v>903</v>
      </c>
      <c r="G483" s="89" t="s">
        <v>225</v>
      </c>
      <c r="H483" s="304">
        <v>169.836</v>
      </c>
      <c r="I483" s="90">
        <v>0</v>
      </c>
      <c r="J483" s="90">
        <f>ROUND(I483*H483,2)</f>
        <v>0</v>
      </c>
      <c r="K483" s="88" t="s">
        <v>5267</v>
      </c>
      <c r="L483" s="85"/>
      <c r="M483" s="278" t="s">
        <v>5</v>
      </c>
      <c r="N483" s="279" t="s">
        <v>42</v>
      </c>
      <c r="O483" s="280">
        <v>1.06</v>
      </c>
      <c r="P483" s="280">
        <f>O483*H483</f>
        <v>180.02616000000003</v>
      </c>
      <c r="Q483" s="280">
        <v>0.01137</v>
      </c>
      <c r="R483" s="280">
        <f>Q483*H483</f>
        <v>1.93103532</v>
      </c>
      <c r="S483" s="280">
        <v>0</v>
      </c>
      <c r="T483" s="281">
        <f>S483*H483</f>
        <v>0</v>
      </c>
      <c r="AR483" s="185" t="s">
        <v>145</v>
      </c>
      <c r="AT483" s="185" t="s">
        <v>140</v>
      </c>
      <c r="AU483" s="185" t="s">
        <v>81</v>
      </c>
      <c r="AY483" s="185" t="s">
        <v>138</v>
      </c>
      <c r="BE483" s="282">
        <f>IF(N483="základní",J483,0)</f>
        <v>0</v>
      </c>
      <c r="BF483" s="282">
        <f>IF(N483="snížená",J483,0)</f>
        <v>0</v>
      </c>
      <c r="BG483" s="282">
        <f>IF(N483="zákl. přenesená",J483,0)</f>
        <v>0</v>
      </c>
      <c r="BH483" s="282">
        <f>IF(N483="sníž. přenesená",J483,0)</f>
        <v>0</v>
      </c>
      <c r="BI483" s="282">
        <f>IF(N483="nulová",J483,0)</f>
        <v>0</v>
      </c>
      <c r="BJ483" s="185" t="s">
        <v>79</v>
      </c>
      <c r="BK483" s="282">
        <f>ROUND(I483*H483,2)</f>
        <v>0</v>
      </c>
      <c r="BL483" s="185" t="s">
        <v>145</v>
      </c>
      <c r="BM483" s="185" t="s">
        <v>904</v>
      </c>
    </row>
    <row r="484" spans="2:51" s="292" customFormat="1" ht="13.5">
      <c r="B484" s="291"/>
      <c r="D484" s="285" t="s">
        <v>147</v>
      </c>
      <c r="E484" s="293" t="s">
        <v>5</v>
      </c>
      <c r="F484" s="294" t="s">
        <v>886</v>
      </c>
      <c r="H484" s="306" t="s">
        <v>5</v>
      </c>
      <c r="L484" s="291"/>
      <c r="M484" s="295"/>
      <c r="N484" s="296"/>
      <c r="O484" s="296"/>
      <c r="P484" s="296"/>
      <c r="Q484" s="296"/>
      <c r="R484" s="296"/>
      <c r="S484" s="296"/>
      <c r="T484" s="297"/>
      <c r="AT484" s="293" t="s">
        <v>147</v>
      </c>
      <c r="AU484" s="293" t="s">
        <v>81</v>
      </c>
      <c r="AV484" s="292" t="s">
        <v>79</v>
      </c>
      <c r="AW484" s="292" t="s">
        <v>34</v>
      </c>
      <c r="AX484" s="292" t="s">
        <v>71</v>
      </c>
      <c r="AY484" s="293" t="s">
        <v>138</v>
      </c>
    </row>
    <row r="485" spans="2:51" s="292" customFormat="1" ht="13.5">
      <c r="B485" s="291"/>
      <c r="D485" s="285" t="s">
        <v>147</v>
      </c>
      <c r="E485" s="293" t="s">
        <v>5</v>
      </c>
      <c r="F485" s="294" t="s">
        <v>905</v>
      </c>
      <c r="H485" s="306" t="s">
        <v>5</v>
      </c>
      <c r="L485" s="291"/>
      <c r="M485" s="295"/>
      <c r="N485" s="296"/>
      <c r="O485" s="296"/>
      <c r="P485" s="296"/>
      <c r="Q485" s="296"/>
      <c r="R485" s="296"/>
      <c r="S485" s="296"/>
      <c r="T485" s="297"/>
      <c r="AT485" s="293" t="s">
        <v>147</v>
      </c>
      <c r="AU485" s="293" t="s">
        <v>81</v>
      </c>
      <c r="AV485" s="292" t="s">
        <v>79</v>
      </c>
      <c r="AW485" s="292" t="s">
        <v>34</v>
      </c>
      <c r="AX485" s="292" t="s">
        <v>71</v>
      </c>
      <c r="AY485" s="293" t="s">
        <v>138</v>
      </c>
    </row>
    <row r="486" spans="2:51" s="284" customFormat="1" ht="13.5">
      <c r="B486" s="283"/>
      <c r="D486" s="285" t="s">
        <v>147</v>
      </c>
      <c r="E486" s="286" t="s">
        <v>5</v>
      </c>
      <c r="F486" s="287" t="s">
        <v>906</v>
      </c>
      <c r="H486" s="305">
        <v>169.836</v>
      </c>
      <c r="L486" s="283"/>
      <c r="M486" s="288"/>
      <c r="N486" s="289"/>
      <c r="O486" s="289"/>
      <c r="P486" s="289"/>
      <c r="Q486" s="289"/>
      <c r="R486" s="289"/>
      <c r="S486" s="289"/>
      <c r="T486" s="290"/>
      <c r="AT486" s="286" t="s">
        <v>147</v>
      </c>
      <c r="AU486" s="286" t="s">
        <v>81</v>
      </c>
      <c r="AV486" s="284" t="s">
        <v>81</v>
      </c>
      <c r="AW486" s="284" t="s">
        <v>34</v>
      </c>
      <c r="AX486" s="284" t="s">
        <v>71</v>
      </c>
      <c r="AY486" s="286" t="s">
        <v>138</v>
      </c>
    </row>
    <row r="487" spans="2:65" s="196" customFormat="1" ht="16.5" customHeight="1">
      <c r="B487" s="85"/>
      <c r="C487" s="91" t="s">
        <v>907</v>
      </c>
      <c r="D487" s="91" t="s">
        <v>228</v>
      </c>
      <c r="E487" s="92" t="s">
        <v>908</v>
      </c>
      <c r="F487" s="93" t="s">
        <v>909</v>
      </c>
      <c r="G487" s="94" t="s">
        <v>225</v>
      </c>
      <c r="H487" s="308">
        <v>169.836</v>
      </c>
      <c r="I487" s="95">
        <v>0</v>
      </c>
      <c r="J487" s="95">
        <f>ROUND(I487*H487,2)</f>
        <v>0</v>
      </c>
      <c r="K487" s="175" t="s">
        <v>5267</v>
      </c>
      <c r="L487" s="298"/>
      <c r="M487" s="299" t="s">
        <v>5</v>
      </c>
      <c r="N487" s="300" t="s">
        <v>42</v>
      </c>
      <c r="O487" s="280">
        <v>0</v>
      </c>
      <c r="P487" s="280">
        <f>O487*H487</f>
        <v>0</v>
      </c>
      <c r="Q487" s="280">
        <v>0.005</v>
      </c>
      <c r="R487" s="280">
        <f>Q487*H487</f>
        <v>0.84918</v>
      </c>
      <c r="S487" s="280">
        <v>0</v>
      </c>
      <c r="T487" s="281">
        <f>S487*H487</f>
        <v>0</v>
      </c>
      <c r="AR487" s="185" t="s">
        <v>178</v>
      </c>
      <c r="AT487" s="185" t="s">
        <v>228</v>
      </c>
      <c r="AU487" s="185" t="s">
        <v>81</v>
      </c>
      <c r="AY487" s="185" t="s">
        <v>138</v>
      </c>
      <c r="BE487" s="282">
        <f>IF(N487="základní",J487,0)</f>
        <v>0</v>
      </c>
      <c r="BF487" s="282">
        <f>IF(N487="snížená",J487,0)</f>
        <v>0</v>
      </c>
      <c r="BG487" s="282">
        <f>IF(N487="zákl. přenesená",J487,0)</f>
        <v>0</v>
      </c>
      <c r="BH487" s="282">
        <f>IF(N487="sníž. přenesená",J487,0)</f>
        <v>0</v>
      </c>
      <c r="BI487" s="282">
        <f>IF(N487="nulová",J487,0)</f>
        <v>0</v>
      </c>
      <c r="BJ487" s="185" t="s">
        <v>79</v>
      </c>
      <c r="BK487" s="282">
        <f>ROUND(I487*H487,2)</f>
        <v>0</v>
      </c>
      <c r="BL487" s="185" t="s">
        <v>145</v>
      </c>
      <c r="BM487" s="185" t="s">
        <v>910</v>
      </c>
    </row>
    <row r="488" spans="2:51" s="292" customFormat="1" ht="13.5">
      <c r="B488" s="291"/>
      <c r="D488" s="285" t="s">
        <v>147</v>
      </c>
      <c r="E488" s="293" t="s">
        <v>5</v>
      </c>
      <c r="F488" s="294" t="s">
        <v>886</v>
      </c>
      <c r="H488" s="306" t="s">
        <v>5</v>
      </c>
      <c r="L488" s="291"/>
      <c r="M488" s="295"/>
      <c r="N488" s="296"/>
      <c r="O488" s="296"/>
      <c r="P488" s="296"/>
      <c r="Q488" s="296"/>
      <c r="R488" s="296"/>
      <c r="S488" s="296"/>
      <c r="T488" s="297"/>
      <c r="AT488" s="293" t="s">
        <v>147</v>
      </c>
      <c r="AU488" s="293" t="s">
        <v>81</v>
      </c>
      <c r="AV488" s="292" t="s">
        <v>79</v>
      </c>
      <c r="AW488" s="292" t="s">
        <v>34</v>
      </c>
      <c r="AX488" s="292" t="s">
        <v>71</v>
      </c>
      <c r="AY488" s="293" t="s">
        <v>138</v>
      </c>
    </row>
    <row r="489" spans="2:51" s="292" customFormat="1" ht="13.5">
      <c r="B489" s="291"/>
      <c r="D489" s="285" t="s">
        <v>147</v>
      </c>
      <c r="E489" s="293" t="s">
        <v>5</v>
      </c>
      <c r="F489" s="294" t="s">
        <v>905</v>
      </c>
      <c r="H489" s="306" t="s">
        <v>5</v>
      </c>
      <c r="L489" s="291"/>
      <c r="M489" s="295"/>
      <c r="N489" s="296"/>
      <c r="O489" s="296"/>
      <c r="P489" s="296"/>
      <c r="Q489" s="296"/>
      <c r="R489" s="296"/>
      <c r="S489" s="296"/>
      <c r="T489" s="297"/>
      <c r="AT489" s="293" t="s">
        <v>147</v>
      </c>
      <c r="AU489" s="293" t="s">
        <v>81</v>
      </c>
      <c r="AV489" s="292" t="s">
        <v>79</v>
      </c>
      <c r="AW489" s="292" t="s">
        <v>34</v>
      </c>
      <c r="AX489" s="292" t="s">
        <v>71</v>
      </c>
      <c r="AY489" s="293" t="s">
        <v>138</v>
      </c>
    </row>
    <row r="490" spans="2:51" s="284" customFormat="1" ht="13.5">
      <c r="B490" s="283"/>
      <c r="D490" s="285" t="s">
        <v>147</v>
      </c>
      <c r="E490" s="286" t="s">
        <v>5</v>
      </c>
      <c r="F490" s="287" t="s">
        <v>906</v>
      </c>
      <c r="H490" s="305">
        <v>169.836</v>
      </c>
      <c r="L490" s="283"/>
      <c r="M490" s="288"/>
      <c r="N490" s="289"/>
      <c r="O490" s="289"/>
      <c r="P490" s="289"/>
      <c r="Q490" s="289"/>
      <c r="R490" s="289"/>
      <c r="S490" s="289"/>
      <c r="T490" s="290"/>
      <c r="AT490" s="286" t="s">
        <v>147</v>
      </c>
      <c r="AU490" s="286" t="s">
        <v>81</v>
      </c>
      <c r="AV490" s="284" t="s">
        <v>81</v>
      </c>
      <c r="AW490" s="284" t="s">
        <v>34</v>
      </c>
      <c r="AX490" s="284" t="s">
        <v>71</v>
      </c>
      <c r="AY490" s="286" t="s">
        <v>138</v>
      </c>
    </row>
    <row r="491" spans="2:65" s="196" customFormat="1" ht="25.5" customHeight="1">
      <c r="B491" s="85"/>
      <c r="C491" s="86" t="s">
        <v>911</v>
      </c>
      <c r="D491" s="86" t="s">
        <v>140</v>
      </c>
      <c r="E491" s="87" t="s">
        <v>872</v>
      </c>
      <c r="F491" s="88" t="s">
        <v>873</v>
      </c>
      <c r="G491" s="89" t="s">
        <v>225</v>
      </c>
      <c r="H491" s="304">
        <v>1262.159</v>
      </c>
      <c r="I491" s="90">
        <v>0</v>
      </c>
      <c r="J491" s="90">
        <f>ROUND(I491*H491,2)</f>
        <v>0</v>
      </c>
      <c r="K491" s="88" t="s">
        <v>5267</v>
      </c>
      <c r="L491" s="85"/>
      <c r="M491" s="278" t="s">
        <v>5</v>
      </c>
      <c r="N491" s="279" t="s">
        <v>42</v>
      </c>
      <c r="O491" s="280">
        <v>1.08</v>
      </c>
      <c r="P491" s="280">
        <f>O491*H491</f>
        <v>1363.1317200000003</v>
      </c>
      <c r="Q491" s="280">
        <v>0.0085</v>
      </c>
      <c r="R491" s="280">
        <f>Q491*H491</f>
        <v>10.728351500000002</v>
      </c>
      <c r="S491" s="280">
        <v>0</v>
      </c>
      <c r="T491" s="281">
        <f>S491*H491</f>
        <v>0</v>
      </c>
      <c r="AR491" s="185" t="s">
        <v>145</v>
      </c>
      <c r="AT491" s="185" t="s">
        <v>140</v>
      </c>
      <c r="AU491" s="185" t="s">
        <v>81</v>
      </c>
      <c r="AY491" s="185" t="s">
        <v>138</v>
      </c>
      <c r="BE491" s="282">
        <f>IF(N491="základní",J491,0)</f>
        <v>0</v>
      </c>
      <c r="BF491" s="282">
        <f>IF(N491="snížená",J491,0)</f>
        <v>0</v>
      </c>
      <c r="BG491" s="282">
        <f>IF(N491="zákl. přenesená",J491,0)</f>
        <v>0</v>
      </c>
      <c r="BH491" s="282">
        <f>IF(N491="sníž. přenesená",J491,0)</f>
        <v>0</v>
      </c>
      <c r="BI491" s="282">
        <f>IF(N491="nulová",J491,0)</f>
        <v>0</v>
      </c>
      <c r="BJ491" s="185" t="s">
        <v>79</v>
      </c>
      <c r="BK491" s="282">
        <f>ROUND(I491*H491,2)</f>
        <v>0</v>
      </c>
      <c r="BL491" s="185" t="s">
        <v>145</v>
      </c>
      <c r="BM491" s="185" t="s">
        <v>912</v>
      </c>
    </row>
    <row r="492" spans="2:51" s="292" customFormat="1" ht="13.5">
      <c r="B492" s="291"/>
      <c r="D492" s="285" t="s">
        <v>147</v>
      </c>
      <c r="E492" s="293" t="s">
        <v>5</v>
      </c>
      <c r="F492" s="294" t="s">
        <v>913</v>
      </c>
      <c r="H492" s="306" t="s">
        <v>5</v>
      </c>
      <c r="L492" s="291"/>
      <c r="M492" s="295"/>
      <c r="N492" s="296"/>
      <c r="O492" s="296"/>
      <c r="P492" s="296"/>
      <c r="Q492" s="296"/>
      <c r="R492" s="296"/>
      <c r="S492" s="296"/>
      <c r="T492" s="297"/>
      <c r="AT492" s="293" t="s">
        <v>147</v>
      </c>
      <c r="AU492" s="293" t="s">
        <v>81</v>
      </c>
      <c r="AV492" s="292" t="s">
        <v>79</v>
      </c>
      <c r="AW492" s="292" t="s">
        <v>34</v>
      </c>
      <c r="AX492" s="292" t="s">
        <v>71</v>
      </c>
      <c r="AY492" s="293" t="s">
        <v>138</v>
      </c>
    </row>
    <row r="493" spans="2:51" s="292" customFormat="1" ht="13.5">
      <c r="B493" s="291"/>
      <c r="D493" s="285" t="s">
        <v>147</v>
      </c>
      <c r="E493" s="293" t="s">
        <v>5</v>
      </c>
      <c r="F493" s="294" t="s">
        <v>914</v>
      </c>
      <c r="H493" s="306" t="s">
        <v>5</v>
      </c>
      <c r="L493" s="291"/>
      <c r="M493" s="295"/>
      <c r="N493" s="296"/>
      <c r="O493" s="296"/>
      <c r="P493" s="296"/>
      <c r="Q493" s="296"/>
      <c r="R493" s="296"/>
      <c r="S493" s="296"/>
      <c r="T493" s="297"/>
      <c r="AT493" s="293" t="s">
        <v>147</v>
      </c>
      <c r="AU493" s="293" t="s">
        <v>81</v>
      </c>
      <c r="AV493" s="292" t="s">
        <v>79</v>
      </c>
      <c r="AW493" s="292" t="s">
        <v>34</v>
      </c>
      <c r="AX493" s="292" t="s">
        <v>71</v>
      </c>
      <c r="AY493" s="293" t="s">
        <v>138</v>
      </c>
    </row>
    <row r="494" spans="2:51" s="284" customFormat="1" ht="13.5">
      <c r="B494" s="283"/>
      <c r="D494" s="285" t="s">
        <v>147</v>
      </c>
      <c r="E494" s="286" t="s">
        <v>5</v>
      </c>
      <c r="F494" s="287" t="s">
        <v>915</v>
      </c>
      <c r="H494" s="305">
        <v>334.171</v>
      </c>
      <c r="L494" s="283"/>
      <c r="M494" s="288"/>
      <c r="N494" s="289"/>
      <c r="O494" s="289"/>
      <c r="P494" s="289"/>
      <c r="Q494" s="289"/>
      <c r="R494" s="289"/>
      <c r="S494" s="289"/>
      <c r="T494" s="290"/>
      <c r="AT494" s="286" t="s">
        <v>147</v>
      </c>
      <c r="AU494" s="286" t="s">
        <v>81</v>
      </c>
      <c r="AV494" s="284" t="s">
        <v>81</v>
      </c>
      <c r="AW494" s="284" t="s">
        <v>34</v>
      </c>
      <c r="AX494" s="284" t="s">
        <v>71</v>
      </c>
      <c r="AY494" s="286" t="s">
        <v>138</v>
      </c>
    </row>
    <row r="495" spans="2:51" s="284" customFormat="1" ht="13.5">
      <c r="B495" s="283"/>
      <c r="D495" s="285" t="s">
        <v>147</v>
      </c>
      <c r="E495" s="286" t="s">
        <v>5</v>
      </c>
      <c r="F495" s="287" t="s">
        <v>916</v>
      </c>
      <c r="H495" s="305">
        <v>131.706</v>
      </c>
      <c r="L495" s="283"/>
      <c r="M495" s="288"/>
      <c r="N495" s="289"/>
      <c r="O495" s="289"/>
      <c r="P495" s="289"/>
      <c r="Q495" s="289"/>
      <c r="R495" s="289"/>
      <c r="S495" s="289"/>
      <c r="T495" s="290"/>
      <c r="AT495" s="286" t="s">
        <v>147</v>
      </c>
      <c r="AU495" s="286" t="s">
        <v>81</v>
      </c>
      <c r="AV495" s="284" t="s">
        <v>81</v>
      </c>
      <c r="AW495" s="284" t="s">
        <v>34</v>
      </c>
      <c r="AX495" s="284" t="s">
        <v>71</v>
      </c>
      <c r="AY495" s="286" t="s">
        <v>138</v>
      </c>
    </row>
    <row r="496" spans="2:51" s="284" customFormat="1" ht="13.5">
      <c r="B496" s="283"/>
      <c r="D496" s="285" t="s">
        <v>147</v>
      </c>
      <c r="E496" s="286" t="s">
        <v>5</v>
      </c>
      <c r="F496" s="287" t="s">
        <v>917</v>
      </c>
      <c r="H496" s="305">
        <v>-149.084</v>
      </c>
      <c r="L496" s="283"/>
      <c r="M496" s="288"/>
      <c r="N496" s="289"/>
      <c r="O496" s="289"/>
      <c r="P496" s="289"/>
      <c r="Q496" s="289"/>
      <c r="R496" s="289"/>
      <c r="S496" s="289"/>
      <c r="T496" s="290"/>
      <c r="AT496" s="286" t="s">
        <v>147</v>
      </c>
      <c r="AU496" s="286" t="s">
        <v>81</v>
      </c>
      <c r="AV496" s="284" t="s">
        <v>81</v>
      </c>
      <c r="AW496" s="284" t="s">
        <v>34</v>
      </c>
      <c r="AX496" s="284" t="s">
        <v>71</v>
      </c>
      <c r="AY496" s="286" t="s">
        <v>138</v>
      </c>
    </row>
    <row r="497" spans="2:51" s="284" customFormat="1" ht="13.5">
      <c r="B497" s="283"/>
      <c r="D497" s="285" t="s">
        <v>147</v>
      </c>
      <c r="E497" s="286" t="s">
        <v>5</v>
      </c>
      <c r="F497" s="287" t="s">
        <v>918</v>
      </c>
      <c r="H497" s="305">
        <v>12.938</v>
      </c>
      <c r="L497" s="283"/>
      <c r="M497" s="288"/>
      <c r="N497" s="289"/>
      <c r="O497" s="289"/>
      <c r="P497" s="289"/>
      <c r="Q497" s="289"/>
      <c r="R497" s="289"/>
      <c r="S497" s="289"/>
      <c r="T497" s="290"/>
      <c r="AT497" s="286" t="s">
        <v>147</v>
      </c>
      <c r="AU497" s="286" t="s">
        <v>81</v>
      </c>
      <c r="AV497" s="284" t="s">
        <v>81</v>
      </c>
      <c r="AW497" s="284" t="s">
        <v>34</v>
      </c>
      <c r="AX497" s="284" t="s">
        <v>71</v>
      </c>
      <c r="AY497" s="286" t="s">
        <v>138</v>
      </c>
    </row>
    <row r="498" spans="2:51" s="292" customFormat="1" ht="13.5">
      <c r="B498" s="291"/>
      <c r="D498" s="285" t="s">
        <v>147</v>
      </c>
      <c r="E498" s="293" t="s">
        <v>5</v>
      </c>
      <c r="F498" s="294" t="s">
        <v>919</v>
      </c>
      <c r="H498" s="306" t="s">
        <v>5</v>
      </c>
      <c r="L498" s="291"/>
      <c r="M498" s="295"/>
      <c r="N498" s="296"/>
      <c r="O498" s="296"/>
      <c r="P498" s="296"/>
      <c r="Q498" s="296"/>
      <c r="R498" s="296"/>
      <c r="S498" s="296"/>
      <c r="T498" s="297"/>
      <c r="AT498" s="293" t="s">
        <v>147</v>
      </c>
      <c r="AU498" s="293" t="s">
        <v>81</v>
      </c>
      <c r="AV498" s="292" t="s">
        <v>79</v>
      </c>
      <c r="AW498" s="292" t="s">
        <v>34</v>
      </c>
      <c r="AX498" s="292" t="s">
        <v>71</v>
      </c>
      <c r="AY498" s="293" t="s">
        <v>138</v>
      </c>
    </row>
    <row r="499" spans="2:51" s="284" customFormat="1" ht="13.5">
      <c r="B499" s="283"/>
      <c r="D499" s="285" t="s">
        <v>147</v>
      </c>
      <c r="E499" s="286" t="s">
        <v>5</v>
      </c>
      <c r="F499" s="287" t="s">
        <v>876</v>
      </c>
      <c r="H499" s="305">
        <v>50.656</v>
      </c>
      <c r="L499" s="283"/>
      <c r="M499" s="288"/>
      <c r="N499" s="289"/>
      <c r="O499" s="289"/>
      <c r="P499" s="289"/>
      <c r="Q499" s="289"/>
      <c r="R499" s="289"/>
      <c r="S499" s="289"/>
      <c r="T499" s="290"/>
      <c r="AT499" s="286" t="s">
        <v>147</v>
      </c>
      <c r="AU499" s="286" t="s">
        <v>81</v>
      </c>
      <c r="AV499" s="284" t="s">
        <v>81</v>
      </c>
      <c r="AW499" s="284" t="s">
        <v>34</v>
      </c>
      <c r="AX499" s="284" t="s">
        <v>71</v>
      </c>
      <c r="AY499" s="286" t="s">
        <v>138</v>
      </c>
    </row>
    <row r="500" spans="2:51" s="292" customFormat="1" ht="13.5">
      <c r="B500" s="291"/>
      <c r="D500" s="285" t="s">
        <v>147</v>
      </c>
      <c r="E500" s="293" t="s">
        <v>5</v>
      </c>
      <c r="F500" s="294" t="s">
        <v>920</v>
      </c>
      <c r="H500" s="306" t="s">
        <v>5</v>
      </c>
      <c r="L500" s="291"/>
      <c r="M500" s="295"/>
      <c r="N500" s="296"/>
      <c r="O500" s="296"/>
      <c r="P500" s="296"/>
      <c r="Q500" s="296"/>
      <c r="R500" s="296"/>
      <c r="S500" s="296"/>
      <c r="T500" s="297"/>
      <c r="AT500" s="293" t="s">
        <v>147</v>
      </c>
      <c r="AU500" s="293" t="s">
        <v>81</v>
      </c>
      <c r="AV500" s="292" t="s">
        <v>79</v>
      </c>
      <c r="AW500" s="292" t="s">
        <v>34</v>
      </c>
      <c r="AX500" s="292" t="s">
        <v>71</v>
      </c>
      <c r="AY500" s="293" t="s">
        <v>138</v>
      </c>
    </row>
    <row r="501" spans="2:51" s="292" customFormat="1" ht="13.5">
      <c r="B501" s="291"/>
      <c r="D501" s="285" t="s">
        <v>147</v>
      </c>
      <c r="E501" s="293" t="s">
        <v>5</v>
      </c>
      <c r="F501" s="294" t="s">
        <v>921</v>
      </c>
      <c r="H501" s="306" t="s">
        <v>5</v>
      </c>
      <c r="L501" s="291"/>
      <c r="M501" s="295"/>
      <c r="N501" s="296"/>
      <c r="O501" s="296"/>
      <c r="P501" s="296"/>
      <c r="Q501" s="296"/>
      <c r="R501" s="296"/>
      <c r="S501" s="296"/>
      <c r="T501" s="297"/>
      <c r="AT501" s="293" t="s">
        <v>147</v>
      </c>
      <c r="AU501" s="293" t="s">
        <v>81</v>
      </c>
      <c r="AV501" s="292" t="s">
        <v>79</v>
      </c>
      <c r="AW501" s="292" t="s">
        <v>34</v>
      </c>
      <c r="AX501" s="292" t="s">
        <v>71</v>
      </c>
      <c r="AY501" s="293" t="s">
        <v>138</v>
      </c>
    </row>
    <row r="502" spans="2:51" s="284" customFormat="1" ht="13.5">
      <c r="B502" s="283"/>
      <c r="D502" s="285" t="s">
        <v>147</v>
      </c>
      <c r="E502" s="286" t="s">
        <v>5</v>
      </c>
      <c r="F502" s="287" t="s">
        <v>922</v>
      </c>
      <c r="H502" s="305">
        <v>249.474</v>
      </c>
      <c r="L502" s="283"/>
      <c r="M502" s="288"/>
      <c r="N502" s="289"/>
      <c r="O502" s="289"/>
      <c r="P502" s="289"/>
      <c r="Q502" s="289"/>
      <c r="R502" s="289"/>
      <c r="S502" s="289"/>
      <c r="T502" s="290"/>
      <c r="AT502" s="286" t="s">
        <v>147</v>
      </c>
      <c r="AU502" s="286" t="s">
        <v>81</v>
      </c>
      <c r="AV502" s="284" t="s">
        <v>81</v>
      </c>
      <c r="AW502" s="284" t="s">
        <v>34</v>
      </c>
      <c r="AX502" s="284" t="s">
        <v>71</v>
      </c>
      <c r="AY502" s="286" t="s">
        <v>138</v>
      </c>
    </row>
    <row r="503" spans="2:51" s="284" customFormat="1" ht="13.5">
      <c r="B503" s="283"/>
      <c r="D503" s="285" t="s">
        <v>147</v>
      </c>
      <c r="E503" s="286" t="s">
        <v>5</v>
      </c>
      <c r="F503" s="287" t="s">
        <v>923</v>
      </c>
      <c r="H503" s="305">
        <v>142.204</v>
      </c>
      <c r="L503" s="283"/>
      <c r="M503" s="288"/>
      <c r="N503" s="289"/>
      <c r="O503" s="289"/>
      <c r="P503" s="289"/>
      <c r="Q503" s="289"/>
      <c r="R503" s="289"/>
      <c r="S503" s="289"/>
      <c r="T503" s="290"/>
      <c r="AT503" s="286" t="s">
        <v>147</v>
      </c>
      <c r="AU503" s="286" t="s">
        <v>81</v>
      </c>
      <c r="AV503" s="284" t="s">
        <v>81</v>
      </c>
      <c r="AW503" s="284" t="s">
        <v>34</v>
      </c>
      <c r="AX503" s="284" t="s">
        <v>71</v>
      </c>
      <c r="AY503" s="286" t="s">
        <v>138</v>
      </c>
    </row>
    <row r="504" spans="2:51" s="292" customFormat="1" ht="13.5">
      <c r="B504" s="291"/>
      <c r="D504" s="285" t="s">
        <v>147</v>
      </c>
      <c r="E504" s="293" t="s">
        <v>5</v>
      </c>
      <c r="F504" s="294" t="s">
        <v>924</v>
      </c>
      <c r="H504" s="306" t="s">
        <v>5</v>
      </c>
      <c r="L504" s="291"/>
      <c r="M504" s="295"/>
      <c r="N504" s="296"/>
      <c r="O504" s="296"/>
      <c r="P504" s="296"/>
      <c r="Q504" s="296"/>
      <c r="R504" s="296"/>
      <c r="S504" s="296"/>
      <c r="T504" s="297"/>
      <c r="AT504" s="293" t="s">
        <v>147</v>
      </c>
      <c r="AU504" s="293" t="s">
        <v>81</v>
      </c>
      <c r="AV504" s="292" t="s">
        <v>79</v>
      </c>
      <c r="AW504" s="292" t="s">
        <v>34</v>
      </c>
      <c r="AX504" s="292" t="s">
        <v>71</v>
      </c>
      <c r="AY504" s="293" t="s">
        <v>138</v>
      </c>
    </row>
    <row r="505" spans="2:51" s="284" customFormat="1" ht="13.5">
      <c r="B505" s="283"/>
      <c r="D505" s="285" t="s">
        <v>147</v>
      </c>
      <c r="E505" s="286" t="s">
        <v>5</v>
      </c>
      <c r="F505" s="287" t="s">
        <v>925</v>
      </c>
      <c r="H505" s="305">
        <v>31.86</v>
      </c>
      <c r="L505" s="283"/>
      <c r="M505" s="288"/>
      <c r="N505" s="289"/>
      <c r="O505" s="289"/>
      <c r="P505" s="289"/>
      <c r="Q505" s="289"/>
      <c r="R505" s="289"/>
      <c r="S505" s="289"/>
      <c r="T505" s="290"/>
      <c r="AT505" s="286" t="s">
        <v>147</v>
      </c>
      <c r="AU505" s="286" t="s">
        <v>81</v>
      </c>
      <c r="AV505" s="284" t="s">
        <v>81</v>
      </c>
      <c r="AW505" s="284" t="s">
        <v>34</v>
      </c>
      <c r="AX505" s="284" t="s">
        <v>71</v>
      </c>
      <c r="AY505" s="286" t="s">
        <v>138</v>
      </c>
    </row>
    <row r="506" spans="2:51" s="292" customFormat="1" ht="13.5">
      <c r="B506" s="291"/>
      <c r="D506" s="285" t="s">
        <v>147</v>
      </c>
      <c r="E506" s="293" t="s">
        <v>5</v>
      </c>
      <c r="F506" s="294" t="s">
        <v>926</v>
      </c>
      <c r="H506" s="306" t="s">
        <v>5</v>
      </c>
      <c r="L506" s="291"/>
      <c r="M506" s="295"/>
      <c r="N506" s="296"/>
      <c r="O506" s="296"/>
      <c r="P506" s="296"/>
      <c r="Q506" s="296"/>
      <c r="R506" s="296"/>
      <c r="S506" s="296"/>
      <c r="T506" s="297"/>
      <c r="AT506" s="293" t="s">
        <v>147</v>
      </c>
      <c r="AU506" s="293" t="s">
        <v>81</v>
      </c>
      <c r="AV506" s="292" t="s">
        <v>79</v>
      </c>
      <c r="AW506" s="292" t="s">
        <v>34</v>
      </c>
      <c r="AX506" s="292" t="s">
        <v>71</v>
      </c>
      <c r="AY506" s="293" t="s">
        <v>138</v>
      </c>
    </row>
    <row r="507" spans="2:51" s="284" customFormat="1" ht="13.5">
      <c r="B507" s="283"/>
      <c r="D507" s="285" t="s">
        <v>147</v>
      </c>
      <c r="E507" s="286" t="s">
        <v>5</v>
      </c>
      <c r="F507" s="287" t="s">
        <v>927</v>
      </c>
      <c r="H507" s="305">
        <v>245.531</v>
      </c>
      <c r="L507" s="283"/>
      <c r="M507" s="288"/>
      <c r="N507" s="289"/>
      <c r="O507" s="289"/>
      <c r="P507" s="289"/>
      <c r="Q507" s="289"/>
      <c r="R507" s="289"/>
      <c r="S507" s="289"/>
      <c r="T507" s="290"/>
      <c r="AT507" s="286" t="s">
        <v>147</v>
      </c>
      <c r="AU507" s="286" t="s">
        <v>81</v>
      </c>
      <c r="AV507" s="284" t="s">
        <v>81</v>
      </c>
      <c r="AW507" s="284" t="s">
        <v>34</v>
      </c>
      <c r="AX507" s="284" t="s">
        <v>71</v>
      </c>
      <c r="AY507" s="286" t="s">
        <v>138</v>
      </c>
    </row>
    <row r="508" spans="2:51" s="284" customFormat="1" ht="13.5">
      <c r="B508" s="283"/>
      <c r="D508" s="285" t="s">
        <v>147</v>
      </c>
      <c r="E508" s="286" t="s">
        <v>5</v>
      </c>
      <c r="F508" s="287" t="s">
        <v>928</v>
      </c>
      <c r="H508" s="305">
        <v>62.392</v>
      </c>
      <c r="L508" s="283"/>
      <c r="M508" s="288"/>
      <c r="N508" s="289"/>
      <c r="O508" s="289"/>
      <c r="P508" s="289"/>
      <c r="Q508" s="289"/>
      <c r="R508" s="289"/>
      <c r="S508" s="289"/>
      <c r="T508" s="290"/>
      <c r="AT508" s="286" t="s">
        <v>147</v>
      </c>
      <c r="AU508" s="286" t="s">
        <v>81</v>
      </c>
      <c r="AV508" s="284" t="s">
        <v>81</v>
      </c>
      <c r="AW508" s="284" t="s">
        <v>34</v>
      </c>
      <c r="AX508" s="284" t="s">
        <v>71</v>
      </c>
      <c r="AY508" s="286" t="s">
        <v>138</v>
      </c>
    </row>
    <row r="509" spans="2:51" s="292" customFormat="1" ht="13.5">
      <c r="B509" s="291"/>
      <c r="D509" s="285" t="s">
        <v>147</v>
      </c>
      <c r="E509" s="293" t="s">
        <v>5</v>
      </c>
      <c r="F509" s="294" t="s">
        <v>929</v>
      </c>
      <c r="H509" s="306" t="s">
        <v>5</v>
      </c>
      <c r="L509" s="291"/>
      <c r="M509" s="295"/>
      <c r="N509" s="296"/>
      <c r="O509" s="296"/>
      <c r="P509" s="296"/>
      <c r="Q509" s="296"/>
      <c r="R509" s="296"/>
      <c r="S509" s="296"/>
      <c r="T509" s="297"/>
      <c r="AT509" s="293" t="s">
        <v>147</v>
      </c>
      <c r="AU509" s="293" t="s">
        <v>81</v>
      </c>
      <c r="AV509" s="292" t="s">
        <v>79</v>
      </c>
      <c r="AW509" s="292" t="s">
        <v>34</v>
      </c>
      <c r="AX509" s="292" t="s">
        <v>71</v>
      </c>
      <c r="AY509" s="293" t="s">
        <v>138</v>
      </c>
    </row>
    <row r="510" spans="2:51" s="284" customFormat="1" ht="13.5">
      <c r="B510" s="283"/>
      <c r="D510" s="285" t="s">
        <v>147</v>
      </c>
      <c r="E510" s="286" t="s">
        <v>5</v>
      </c>
      <c r="F510" s="287" t="s">
        <v>930</v>
      </c>
      <c r="H510" s="305">
        <v>22.802</v>
      </c>
      <c r="L510" s="283"/>
      <c r="M510" s="288"/>
      <c r="N510" s="289"/>
      <c r="O510" s="289"/>
      <c r="P510" s="289"/>
      <c r="Q510" s="289"/>
      <c r="R510" s="289"/>
      <c r="S510" s="289"/>
      <c r="T510" s="290"/>
      <c r="AT510" s="286" t="s">
        <v>147</v>
      </c>
      <c r="AU510" s="286" t="s">
        <v>81</v>
      </c>
      <c r="AV510" s="284" t="s">
        <v>81</v>
      </c>
      <c r="AW510" s="284" t="s">
        <v>34</v>
      </c>
      <c r="AX510" s="284" t="s">
        <v>71</v>
      </c>
      <c r="AY510" s="286" t="s">
        <v>138</v>
      </c>
    </row>
    <row r="511" spans="2:51" s="284" customFormat="1" ht="13.5">
      <c r="B511" s="283"/>
      <c r="D511" s="285" t="s">
        <v>147</v>
      </c>
      <c r="E511" s="286" t="s">
        <v>5</v>
      </c>
      <c r="F511" s="287" t="s">
        <v>931</v>
      </c>
      <c r="H511" s="305">
        <v>79.008</v>
      </c>
      <c r="L511" s="283"/>
      <c r="M511" s="288"/>
      <c r="N511" s="289"/>
      <c r="O511" s="289"/>
      <c r="P511" s="289"/>
      <c r="Q511" s="289"/>
      <c r="R511" s="289"/>
      <c r="S511" s="289"/>
      <c r="T511" s="290"/>
      <c r="AT511" s="286" t="s">
        <v>147</v>
      </c>
      <c r="AU511" s="286" t="s">
        <v>81</v>
      </c>
      <c r="AV511" s="284" t="s">
        <v>81</v>
      </c>
      <c r="AW511" s="284" t="s">
        <v>34</v>
      </c>
      <c r="AX511" s="284" t="s">
        <v>71</v>
      </c>
      <c r="AY511" s="286" t="s">
        <v>138</v>
      </c>
    </row>
    <row r="512" spans="2:51" s="284" customFormat="1" ht="13.5">
      <c r="B512" s="283"/>
      <c r="D512" s="285" t="s">
        <v>147</v>
      </c>
      <c r="E512" s="286" t="s">
        <v>5</v>
      </c>
      <c r="F512" s="287" t="s">
        <v>932</v>
      </c>
      <c r="H512" s="305">
        <v>13.155</v>
      </c>
      <c r="L512" s="283"/>
      <c r="M512" s="288"/>
      <c r="N512" s="289"/>
      <c r="O512" s="289"/>
      <c r="P512" s="289"/>
      <c r="Q512" s="289"/>
      <c r="R512" s="289"/>
      <c r="S512" s="289"/>
      <c r="T512" s="290"/>
      <c r="AT512" s="286" t="s">
        <v>147</v>
      </c>
      <c r="AU512" s="286" t="s">
        <v>81</v>
      </c>
      <c r="AV512" s="284" t="s">
        <v>81</v>
      </c>
      <c r="AW512" s="284" t="s">
        <v>34</v>
      </c>
      <c r="AX512" s="284" t="s">
        <v>71</v>
      </c>
      <c r="AY512" s="286" t="s">
        <v>138</v>
      </c>
    </row>
    <row r="513" spans="2:51" s="292" customFormat="1" ht="13.5">
      <c r="B513" s="291"/>
      <c r="D513" s="285" t="s">
        <v>147</v>
      </c>
      <c r="E513" s="293" t="s">
        <v>5</v>
      </c>
      <c r="F513" s="294" t="s">
        <v>933</v>
      </c>
      <c r="H513" s="306" t="s">
        <v>5</v>
      </c>
      <c r="L513" s="291"/>
      <c r="M513" s="295"/>
      <c r="N513" s="296"/>
      <c r="O513" s="296"/>
      <c r="P513" s="296"/>
      <c r="Q513" s="296"/>
      <c r="R513" s="296"/>
      <c r="S513" s="296"/>
      <c r="T513" s="297"/>
      <c r="AT513" s="293" t="s">
        <v>147</v>
      </c>
      <c r="AU513" s="293" t="s">
        <v>81</v>
      </c>
      <c r="AV513" s="292" t="s">
        <v>79</v>
      </c>
      <c r="AW513" s="292" t="s">
        <v>34</v>
      </c>
      <c r="AX513" s="292" t="s">
        <v>71</v>
      </c>
      <c r="AY513" s="293" t="s">
        <v>138</v>
      </c>
    </row>
    <row r="514" spans="2:51" s="284" customFormat="1" ht="13.5">
      <c r="B514" s="283"/>
      <c r="D514" s="285" t="s">
        <v>147</v>
      </c>
      <c r="E514" s="286" t="s">
        <v>5</v>
      </c>
      <c r="F514" s="287" t="s">
        <v>934</v>
      </c>
      <c r="H514" s="305">
        <v>35.346</v>
      </c>
      <c r="L514" s="283"/>
      <c r="M514" s="288"/>
      <c r="N514" s="289"/>
      <c r="O514" s="289"/>
      <c r="P514" s="289"/>
      <c r="Q514" s="289"/>
      <c r="R514" s="289"/>
      <c r="S514" s="289"/>
      <c r="T514" s="290"/>
      <c r="AT514" s="286" t="s">
        <v>147</v>
      </c>
      <c r="AU514" s="286" t="s">
        <v>81</v>
      </c>
      <c r="AV514" s="284" t="s">
        <v>81</v>
      </c>
      <c r="AW514" s="284" t="s">
        <v>34</v>
      </c>
      <c r="AX514" s="284" t="s">
        <v>71</v>
      </c>
      <c r="AY514" s="286" t="s">
        <v>138</v>
      </c>
    </row>
    <row r="515" spans="2:65" s="196" customFormat="1" ht="16.5" customHeight="1">
      <c r="B515" s="85"/>
      <c r="C515" s="91" t="s">
        <v>935</v>
      </c>
      <c r="D515" s="91" t="s">
        <v>228</v>
      </c>
      <c r="E515" s="92" t="s">
        <v>868</v>
      </c>
      <c r="F515" s="93" t="s">
        <v>869</v>
      </c>
      <c r="G515" s="94" t="s">
        <v>225</v>
      </c>
      <c r="H515" s="308">
        <v>1287.402</v>
      </c>
      <c r="I515" s="95">
        <v>0</v>
      </c>
      <c r="J515" s="95">
        <f>ROUND(I515*H515,2)</f>
        <v>0</v>
      </c>
      <c r="K515" s="175" t="s">
        <v>5267</v>
      </c>
      <c r="L515" s="298"/>
      <c r="M515" s="299" t="s">
        <v>5</v>
      </c>
      <c r="N515" s="300" t="s">
        <v>42</v>
      </c>
      <c r="O515" s="280">
        <v>0</v>
      </c>
      <c r="P515" s="280">
        <f>O515*H515</f>
        <v>0</v>
      </c>
      <c r="Q515" s="280">
        <v>0.0075</v>
      </c>
      <c r="R515" s="280">
        <f>Q515*H515</f>
        <v>9.655515</v>
      </c>
      <c r="S515" s="280">
        <v>0</v>
      </c>
      <c r="T515" s="281">
        <f>S515*H515</f>
        <v>0</v>
      </c>
      <c r="AR515" s="185" t="s">
        <v>178</v>
      </c>
      <c r="AT515" s="185" t="s">
        <v>228</v>
      </c>
      <c r="AU515" s="185" t="s">
        <v>81</v>
      </c>
      <c r="AY515" s="185" t="s">
        <v>138</v>
      </c>
      <c r="BE515" s="282">
        <f>IF(N515="základní",J515,0)</f>
        <v>0</v>
      </c>
      <c r="BF515" s="282">
        <f>IF(N515="snížená",J515,0)</f>
        <v>0</v>
      </c>
      <c r="BG515" s="282">
        <f>IF(N515="zákl. přenesená",J515,0)</f>
        <v>0</v>
      </c>
      <c r="BH515" s="282">
        <f>IF(N515="sníž. přenesená",J515,0)</f>
        <v>0</v>
      </c>
      <c r="BI515" s="282">
        <f>IF(N515="nulová",J515,0)</f>
        <v>0</v>
      </c>
      <c r="BJ515" s="185" t="s">
        <v>79</v>
      </c>
      <c r="BK515" s="282">
        <f>ROUND(I515*H515,2)</f>
        <v>0</v>
      </c>
      <c r="BL515" s="185" t="s">
        <v>145</v>
      </c>
      <c r="BM515" s="185" t="s">
        <v>936</v>
      </c>
    </row>
    <row r="516" spans="2:51" s="284" customFormat="1" ht="13.5">
      <c r="B516" s="283"/>
      <c r="D516" s="285" t="s">
        <v>147</v>
      </c>
      <c r="F516" s="287" t="s">
        <v>937</v>
      </c>
      <c r="H516" s="305">
        <v>1287.402</v>
      </c>
      <c r="L516" s="283"/>
      <c r="M516" s="288"/>
      <c r="N516" s="289"/>
      <c r="O516" s="289"/>
      <c r="P516" s="289"/>
      <c r="Q516" s="289"/>
      <c r="R516" s="289"/>
      <c r="S516" s="289"/>
      <c r="T516" s="290"/>
      <c r="AT516" s="286" t="s">
        <v>147</v>
      </c>
      <c r="AU516" s="286" t="s">
        <v>81</v>
      </c>
      <c r="AV516" s="284" t="s">
        <v>81</v>
      </c>
      <c r="AW516" s="284" t="s">
        <v>6</v>
      </c>
      <c r="AX516" s="284" t="s">
        <v>79</v>
      </c>
      <c r="AY516" s="286" t="s">
        <v>138</v>
      </c>
    </row>
    <row r="517" spans="2:65" s="196" customFormat="1" ht="25.5" customHeight="1">
      <c r="B517" s="85"/>
      <c r="C517" s="86" t="s">
        <v>938</v>
      </c>
      <c r="D517" s="86" t="s">
        <v>140</v>
      </c>
      <c r="E517" s="87" t="s">
        <v>939</v>
      </c>
      <c r="F517" s="88" t="s">
        <v>940</v>
      </c>
      <c r="G517" s="89" t="s">
        <v>225</v>
      </c>
      <c r="H517" s="304">
        <v>54.126</v>
      </c>
      <c r="I517" s="90">
        <v>0</v>
      </c>
      <c r="J517" s="90">
        <f>ROUND(I517*H517,2)</f>
        <v>0</v>
      </c>
      <c r="K517" s="88" t="s">
        <v>5267</v>
      </c>
      <c r="L517" s="85"/>
      <c r="M517" s="278" t="s">
        <v>5</v>
      </c>
      <c r="N517" s="279" t="s">
        <v>42</v>
      </c>
      <c r="O517" s="280">
        <v>1.04</v>
      </c>
      <c r="P517" s="280">
        <f>O517*H517</f>
        <v>56.29104</v>
      </c>
      <c r="Q517" s="280">
        <v>0.00832</v>
      </c>
      <c r="R517" s="280">
        <f>Q517*H517</f>
        <v>0.45032831999999995</v>
      </c>
      <c r="S517" s="280">
        <v>0</v>
      </c>
      <c r="T517" s="281">
        <f>S517*H517</f>
        <v>0</v>
      </c>
      <c r="AR517" s="185" t="s">
        <v>145</v>
      </c>
      <c r="AT517" s="185" t="s">
        <v>140</v>
      </c>
      <c r="AU517" s="185" t="s">
        <v>81</v>
      </c>
      <c r="AY517" s="185" t="s">
        <v>138</v>
      </c>
      <c r="BE517" s="282">
        <f>IF(N517="základní",J517,0)</f>
        <v>0</v>
      </c>
      <c r="BF517" s="282">
        <f>IF(N517="snížená",J517,0)</f>
        <v>0</v>
      </c>
      <c r="BG517" s="282">
        <f>IF(N517="zákl. přenesená",J517,0)</f>
        <v>0</v>
      </c>
      <c r="BH517" s="282">
        <f>IF(N517="sníž. přenesená",J517,0)</f>
        <v>0</v>
      </c>
      <c r="BI517" s="282">
        <f>IF(N517="nulová",J517,0)</f>
        <v>0</v>
      </c>
      <c r="BJ517" s="185" t="s">
        <v>79</v>
      </c>
      <c r="BK517" s="282">
        <f>ROUND(I517*H517,2)</f>
        <v>0</v>
      </c>
      <c r="BL517" s="185" t="s">
        <v>145</v>
      </c>
      <c r="BM517" s="185" t="s">
        <v>941</v>
      </c>
    </row>
    <row r="518" spans="2:51" s="292" customFormat="1" ht="13.5">
      <c r="B518" s="291"/>
      <c r="D518" s="285" t="s">
        <v>147</v>
      </c>
      <c r="E518" s="293" t="s">
        <v>5</v>
      </c>
      <c r="F518" s="294" t="s">
        <v>942</v>
      </c>
      <c r="H518" s="306" t="s">
        <v>5</v>
      </c>
      <c r="L518" s="291"/>
      <c r="M518" s="295"/>
      <c r="N518" s="296"/>
      <c r="O518" s="296"/>
      <c r="P518" s="296"/>
      <c r="Q518" s="296"/>
      <c r="R518" s="296"/>
      <c r="S518" s="296"/>
      <c r="T518" s="297"/>
      <c r="AT518" s="293" t="s">
        <v>147</v>
      </c>
      <c r="AU518" s="293" t="s">
        <v>81</v>
      </c>
      <c r="AV518" s="292" t="s">
        <v>79</v>
      </c>
      <c r="AW518" s="292" t="s">
        <v>34</v>
      </c>
      <c r="AX518" s="292" t="s">
        <v>71</v>
      </c>
      <c r="AY518" s="293" t="s">
        <v>138</v>
      </c>
    </row>
    <row r="519" spans="2:51" s="284" customFormat="1" ht="13.5">
      <c r="B519" s="283"/>
      <c r="D519" s="285" t="s">
        <v>147</v>
      </c>
      <c r="E519" s="286" t="s">
        <v>5</v>
      </c>
      <c r="F519" s="287" t="s">
        <v>943</v>
      </c>
      <c r="H519" s="305">
        <v>54.126</v>
      </c>
      <c r="L519" s="283"/>
      <c r="M519" s="288"/>
      <c r="N519" s="289"/>
      <c r="O519" s="289"/>
      <c r="P519" s="289"/>
      <c r="Q519" s="289"/>
      <c r="R519" s="289"/>
      <c r="S519" s="289"/>
      <c r="T519" s="290"/>
      <c r="AT519" s="286" t="s">
        <v>147</v>
      </c>
      <c r="AU519" s="286" t="s">
        <v>81</v>
      </c>
      <c r="AV519" s="284" t="s">
        <v>81</v>
      </c>
      <c r="AW519" s="284" t="s">
        <v>34</v>
      </c>
      <c r="AX519" s="284" t="s">
        <v>71</v>
      </c>
      <c r="AY519" s="286" t="s">
        <v>138</v>
      </c>
    </row>
    <row r="520" spans="2:65" s="196" customFormat="1" ht="25.5" customHeight="1">
      <c r="B520" s="85"/>
      <c r="C520" s="86" t="s">
        <v>944</v>
      </c>
      <c r="D520" s="86" t="s">
        <v>140</v>
      </c>
      <c r="E520" s="87" t="s">
        <v>945</v>
      </c>
      <c r="F520" s="88" t="s">
        <v>946</v>
      </c>
      <c r="G520" s="89" t="s">
        <v>225</v>
      </c>
      <c r="H520" s="304">
        <v>11.605</v>
      </c>
      <c r="I520" s="90">
        <v>0</v>
      </c>
      <c r="J520" s="90">
        <f>ROUND(I520*H520,2)</f>
        <v>0</v>
      </c>
      <c r="K520" s="88" t="s">
        <v>5267</v>
      </c>
      <c r="L520" s="85"/>
      <c r="M520" s="278" t="s">
        <v>5</v>
      </c>
      <c r="N520" s="279" t="s">
        <v>42</v>
      </c>
      <c r="O520" s="280">
        <v>1.06</v>
      </c>
      <c r="P520" s="280">
        <f>O520*H520</f>
        <v>12.301300000000001</v>
      </c>
      <c r="Q520" s="280">
        <v>0.0085</v>
      </c>
      <c r="R520" s="280">
        <f>Q520*H520</f>
        <v>0.09864250000000001</v>
      </c>
      <c r="S520" s="280">
        <v>0</v>
      </c>
      <c r="T520" s="281">
        <f>S520*H520</f>
        <v>0</v>
      </c>
      <c r="AR520" s="185" t="s">
        <v>145</v>
      </c>
      <c r="AT520" s="185" t="s">
        <v>140</v>
      </c>
      <c r="AU520" s="185" t="s">
        <v>81</v>
      </c>
      <c r="AY520" s="185" t="s">
        <v>138</v>
      </c>
      <c r="BE520" s="282">
        <f>IF(N520="základní",J520,0)</f>
        <v>0</v>
      </c>
      <c r="BF520" s="282">
        <f>IF(N520="snížená",J520,0)</f>
        <v>0</v>
      </c>
      <c r="BG520" s="282">
        <f>IF(N520="zákl. přenesená",J520,0)</f>
        <v>0</v>
      </c>
      <c r="BH520" s="282">
        <f>IF(N520="sníž. přenesená",J520,0)</f>
        <v>0</v>
      </c>
      <c r="BI520" s="282">
        <f>IF(N520="nulová",J520,0)</f>
        <v>0</v>
      </c>
      <c r="BJ520" s="185" t="s">
        <v>79</v>
      </c>
      <c r="BK520" s="282">
        <f>ROUND(I520*H520,2)</f>
        <v>0</v>
      </c>
      <c r="BL520" s="185" t="s">
        <v>145</v>
      </c>
      <c r="BM520" s="185" t="s">
        <v>947</v>
      </c>
    </row>
    <row r="521" spans="2:51" s="292" customFormat="1" ht="13.5">
      <c r="B521" s="291"/>
      <c r="D521" s="285" t="s">
        <v>147</v>
      </c>
      <c r="E521" s="293" t="s">
        <v>5</v>
      </c>
      <c r="F521" s="294" t="s">
        <v>948</v>
      </c>
      <c r="H521" s="306" t="s">
        <v>5</v>
      </c>
      <c r="L521" s="291"/>
      <c r="M521" s="295"/>
      <c r="N521" s="296"/>
      <c r="O521" s="296"/>
      <c r="P521" s="296"/>
      <c r="Q521" s="296"/>
      <c r="R521" s="296"/>
      <c r="S521" s="296"/>
      <c r="T521" s="297"/>
      <c r="AT521" s="293" t="s">
        <v>147</v>
      </c>
      <c r="AU521" s="293" t="s">
        <v>81</v>
      </c>
      <c r="AV521" s="292" t="s">
        <v>79</v>
      </c>
      <c r="AW521" s="292" t="s">
        <v>34</v>
      </c>
      <c r="AX521" s="292" t="s">
        <v>71</v>
      </c>
      <c r="AY521" s="293" t="s">
        <v>138</v>
      </c>
    </row>
    <row r="522" spans="2:51" s="284" customFormat="1" ht="13.5">
      <c r="B522" s="283"/>
      <c r="D522" s="285" t="s">
        <v>147</v>
      </c>
      <c r="E522" s="286" t="s">
        <v>5</v>
      </c>
      <c r="F522" s="287" t="s">
        <v>949</v>
      </c>
      <c r="H522" s="305">
        <v>8.745</v>
      </c>
      <c r="L522" s="283"/>
      <c r="M522" s="288"/>
      <c r="N522" s="289"/>
      <c r="O522" s="289"/>
      <c r="P522" s="289"/>
      <c r="Q522" s="289"/>
      <c r="R522" s="289"/>
      <c r="S522" s="289"/>
      <c r="T522" s="290"/>
      <c r="AT522" s="286" t="s">
        <v>147</v>
      </c>
      <c r="AU522" s="286" t="s">
        <v>81</v>
      </c>
      <c r="AV522" s="284" t="s">
        <v>81</v>
      </c>
      <c r="AW522" s="284" t="s">
        <v>34</v>
      </c>
      <c r="AX522" s="284" t="s">
        <v>71</v>
      </c>
      <c r="AY522" s="286" t="s">
        <v>138</v>
      </c>
    </row>
    <row r="523" spans="2:51" s="284" customFormat="1" ht="13.5">
      <c r="B523" s="283"/>
      <c r="D523" s="285" t="s">
        <v>147</v>
      </c>
      <c r="E523" s="286" t="s">
        <v>5</v>
      </c>
      <c r="F523" s="287" t="s">
        <v>950</v>
      </c>
      <c r="H523" s="305">
        <v>2.86</v>
      </c>
      <c r="L523" s="283"/>
      <c r="M523" s="288"/>
      <c r="N523" s="289"/>
      <c r="O523" s="289"/>
      <c r="P523" s="289"/>
      <c r="Q523" s="289"/>
      <c r="R523" s="289"/>
      <c r="S523" s="289"/>
      <c r="T523" s="290"/>
      <c r="AT523" s="286" t="s">
        <v>147</v>
      </c>
      <c r="AU523" s="286" t="s">
        <v>81</v>
      </c>
      <c r="AV523" s="284" t="s">
        <v>81</v>
      </c>
      <c r="AW523" s="284" t="s">
        <v>34</v>
      </c>
      <c r="AX523" s="284" t="s">
        <v>71</v>
      </c>
      <c r="AY523" s="286" t="s">
        <v>138</v>
      </c>
    </row>
    <row r="524" spans="2:65" s="196" customFormat="1" ht="25.5" customHeight="1">
      <c r="B524" s="85"/>
      <c r="C524" s="86" t="s">
        <v>951</v>
      </c>
      <c r="D524" s="86" t="s">
        <v>140</v>
      </c>
      <c r="E524" s="87" t="s">
        <v>952</v>
      </c>
      <c r="F524" s="88" t="s">
        <v>953</v>
      </c>
      <c r="G524" s="89" t="s">
        <v>225</v>
      </c>
      <c r="H524" s="304">
        <v>37.626</v>
      </c>
      <c r="I524" s="90">
        <v>0</v>
      </c>
      <c r="J524" s="90">
        <f>ROUND(I524*H524,2)</f>
        <v>0</v>
      </c>
      <c r="K524" s="88" t="s">
        <v>5267</v>
      </c>
      <c r="L524" s="85"/>
      <c r="M524" s="278" t="s">
        <v>5</v>
      </c>
      <c r="N524" s="279" t="s">
        <v>42</v>
      </c>
      <c r="O524" s="280">
        <v>1.02</v>
      </c>
      <c r="P524" s="280">
        <f>O524*H524</f>
        <v>38.37852</v>
      </c>
      <c r="Q524" s="280">
        <v>0.00825</v>
      </c>
      <c r="R524" s="280">
        <f>Q524*H524</f>
        <v>0.3104145</v>
      </c>
      <c r="S524" s="280">
        <v>0</v>
      </c>
      <c r="T524" s="281">
        <f>S524*H524</f>
        <v>0</v>
      </c>
      <c r="AR524" s="185" t="s">
        <v>145</v>
      </c>
      <c r="AT524" s="185" t="s">
        <v>140</v>
      </c>
      <c r="AU524" s="185" t="s">
        <v>81</v>
      </c>
      <c r="AY524" s="185" t="s">
        <v>138</v>
      </c>
      <c r="BE524" s="282">
        <f>IF(N524="základní",J524,0)</f>
        <v>0</v>
      </c>
      <c r="BF524" s="282">
        <f>IF(N524="snížená",J524,0)</f>
        <v>0</v>
      </c>
      <c r="BG524" s="282">
        <f>IF(N524="zákl. přenesená",J524,0)</f>
        <v>0</v>
      </c>
      <c r="BH524" s="282">
        <f>IF(N524="sníž. přenesená",J524,0)</f>
        <v>0</v>
      </c>
      <c r="BI524" s="282">
        <f>IF(N524="nulová",J524,0)</f>
        <v>0</v>
      </c>
      <c r="BJ524" s="185" t="s">
        <v>79</v>
      </c>
      <c r="BK524" s="282">
        <f>ROUND(I524*H524,2)</f>
        <v>0</v>
      </c>
      <c r="BL524" s="185" t="s">
        <v>145</v>
      </c>
      <c r="BM524" s="185" t="s">
        <v>954</v>
      </c>
    </row>
    <row r="525" spans="2:51" s="292" customFormat="1" ht="13.5">
      <c r="B525" s="291"/>
      <c r="D525" s="285" t="s">
        <v>147</v>
      </c>
      <c r="E525" s="293" t="s">
        <v>5</v>
      </c>
      <c r="F525" s="294" t="s">
        <v>955</v>
      </c>
      <c r="H525" s="306" t="s">
        <v>5</v>
      </c>
      <c r="L525" s="291"/>
      <c r="M525" s="295"/>
      <c r="N525" s="296"/>
      <c r="O525" s="296"/>
      <c r="P525" s="296"/>
      <c r="Q525" s="296"/>
      <c r="R525" s="296"/>
      <c r="S525" s="296"/>
      <c r="T525" s="297"/>
      <c r="AT525" s="293" t="s">
        <v>147</v>
      </c>
      <c r="AU525" s="293" t="s">
        <v>81</v>
      </c>
      <c r="AV525" s="292" t="s">
        <v>79</v>
      </c>
      <c r="AW525" s="292" t="s">
        <v>34</v>
      </c>
      <c r="AX525" s="292" t="s">
        <v>71</v>
      </c>
      <c r="AY525" s="293" t="s">
        <v>138</v>
      </c>
    </row>
    <row r="526" spans="2:51" s="284" customFormat="1" ht="13.5">
      <c r="B526" s="283"/>
      <c r="D526" s="285" t="s">
        <v>147</v>
      </c>
      <c r="E526" s="286" t="s">
        <v>5</v>
      </c>
      <c r="F526" s="287" t="s">
        <v>956</v>
      </c>
      <c r="H526" s="305">
        <v>17.413</v>
      </c>
      <c r="L526" s="283"/>
      <c r="M526" s="288"/>
      <c r="N526" s="289"/>
      <c r="O526" s="289"/>
      <c r="P526" s="289"/>
      <c r="Q526" s="289"/>
      <c r="R526" s="289"/>
      <c r="S526" s="289"/>
      <c r="T526" s="290"/>
      <c r="AT526" s="286" t="s">
        <v>147</v>
      </c>
      <c r="AU526" s="286" t="s">
        <v>81</v>
      </c>
      <c r="AV526" s="284" t="s">
        <v>81</v>
      </c>
      <c r="AW526" s="284" t="s">
        <v>34</v>
      </c>
      <c r="AX526" s="284" t="s">
        <v>71</v>
      </c>
      <c r="AY526" s="286" t="s">
        <v>138</v>
      </c>
    </row>
    <row r="527" spans="2:51" s="284" customFormat="1" ht="13.5">
      <c r="B527" s="283"/>
      <c r="D527" s="285" t="s">
        <v>147</v>
      </c>
      <c r="E527" s="286" t="s">
        <v>5</v>
      </c>
      <c r="F527" s="287" t="s">
        <v>957</v>
      </c>
      <c r="H527" s="305">
        <v>17.523</v>
      </c>
      <c r="L527" s="283"/>
      <c r="M527" s="288"/>
      <c r="N527" s="289"/>
      <c r="O527" s="289"/>
      <c r="P527" s="289"/>
      <c r="Q527" s="289"/>
      <c r="R527" s="289"/>
      <c r="S527" s="289"/>
      <c r="T527" s="290"/>
      <c r="AT527" s="286" t="s">
        <v>147</v>
      </c>
      <c r="AU527" s="286" t="s">
        <v>81</v>
      </c>
      <c r="AV527" s="284" t="s">
        <v>81</v>
      </c>
      <c r="AW527" s="284" t="s">
        <v>34</v>
      </c>
      <c r="AX527" s="284" t="s">
        <v>71</v>
      </c>
      <c r="AY527" s="286" t="s">
        <v>138</v>
      </c>
    </row>
    <row r="528" spans="2:51" s="284" customFormat="1" ht="13.5">
      <c r="B528" s="283"/>
      <c r="D528" s="285" t="s">
        <v>147</v>
      </c>
      <c r="E528" s="286" t="s">
        <v>5</v>
      </c>
      <c r="F528" s="287" t="s">
        <v>958</v>
      </c>
      <c r="H528" s="305">
        <v>2.69</v>
      </c>
      <c r="L528" s="283"/>
      <c r="M528" s="288"/>
      <c r="N528" s="289"/>
      <c r="O528" s="289"/>
      <c r="P528" s="289"/>
      <c r="Q528" s="289"/>
      <c r="R528" s="289"/>
      <c r="S528" s="289"/>
      <c r="T528" s="290"/>
      <c r="AT528" s="286" t="s">
        <v>147</v>
      </c>
      <c r="AU528" s="286" t="s">
        <v>81</v>
      </c>
      <c r="AV528" s="284" t="s">
        <v>81</v>
      </c>
      <c r="AW528" s="284" t="s">
        <v>34</v>
      </c>
      <c r="AX528" s="284" t="s">
        <v>71</v>
      </c>
      <c r="AY528" s="286" t="s">
        <v>138</v>
      </c>
    </row>
    <row r="529" spans="2:65" s="196" customFormat="1" ht="25.5" customHeight="1">
      <c r="B529" s="85"/>
      <c r="C529" s="86" t="s">
        <v>959</v>
      </c>
      <c r="D529" s="86" t="s">
        <v>140</v>
      </c>
      <c r="E529" s="87" t="s">
        <v>960</v>
      </c>
      <c r="F529" s="88" t="s">
        <v>961</v>
      </c>
      <c r="G529" s="89" t="s">
        <v>225</v>
      </c>
      <c r="H529" s="304">
        <v>37.626</v>
      </c>
      <c r="I529" s="90">
        <v>0</v>
      </c>
      <c r="J529" s="90">
        <f>ROUND(I529*H529,2)</f>
        <v>0</v>
      </c>
      <c r="K529" s="88" t="s">
        <v>5267</v>
      </c>
      <c r="L529" s="85"/>
      <c r="M529" s="278" t="s">
        <v>5</v>
      </c>
      <c r="N529" s="279" t="s">
        <v>42</v>
      </c>
      <c r="O529" s="280">
        <v>0.253</v>
      </c>
      <c r="P529" s="280">
        <f>O529*H529</f>
        <v>9.519378</v>
      </c>
      <c r="Q529" s="280">
        <v>0.00658</v>
      </c>
      <c r="R529" s="280">
        <f>Q529*H529</f>
        <v>0.24757907999999998</v>
      </c>
      <c r="S529" s="280">
        <v>0</v>
      </c>
      <c r="T529" s="281">
        <f>S529*H529</f>
        <v>0</v>
      </c>
      <c r="AR529" s="185" t="s">
        <v>145</v>
      </c>
      <c r="AT529" s="185" t="s">
        <v>140</v>
      </c>
      <c r="AU529" s="185" t="s">
        <v>81</v>
      </c>
      <c r="AY529" s="185" t="s">
        <v>138</v>
      </c>
      <c r="BE529" s="282">
        <f>IF(N529="základní",J529,0)</f>
        <v>0</v>
      </c>
      <c r="BF529" s="282">
        <f>IF(N529="snížená",J529,0)</f>
        <v>0</v>
      </c>
      <c r="BG529" s="282">
        <f>IF(N529="zákl. přenesená",J529,0)</f>
        <v>0</v>
      </c>
      <c r="BH529" s="282">
        <f>IF(N529="sníž. přenesená",J529,0)</f>
        <v>0</v>
      </c>
      <c r="BI529" s="282">
        <f>IF(N529="nulová",J529,0)</f>
        <v>0</v>
      </c>
      <c r="BJ529" s="185" t="s">
        <v>79</v>
      </c>
      <c r="BK529" s="282">
        <f>ROUND(I529*H529,2)</f>
        <v>0</v>
      </c>
      <c r="BL529" s="185" t="s">
        <v>145</v>
      </c>
      <c r="BM529" s="185" t="s">
        <v>962</v>
      </c>
    </row>
    <row r="530" spans="2:65" s="196" customFormat="1" ht="25.5" customHeight="1">
      <c r="B530" s="85"/>
      <c r="C530" s="86" t="s">
        <v>963</v>
      </c>
      <c r="D530" s="86" t="s">
        <v>140</v>
      </c>
      <c r="E530" s="87" t="s">
        <v>964</v>
      </c>
      <c r="F530" s="88" t="s">
        <v>965</v>
      </c>
      <c r="G530" s="89" t="s">
        <v>225</v>
      </c>
      <c r="H530" s="304">
        <v>54.126</v>
      </c>
      <c r="I530" s="90">
        <v>0</v>
      </c>
      <c r="J530" s="90">
        <f>ROUND(I530*H530,2)</f>
        <v>0</v>
      </c>
      <c r="K530" s="88" t="s">
        <v>5267</v>
      </c>
      <c r="L530" s="85"/>
      <c r="M530" s="278" t="s">
        <v>5</v>
      </c>
      <c r="N530" s="279" t="s">
        <v>42</v>
      </c>
      <c r="O530" s="280">
        <v>0.211</v>
      </c>
      <c r="P530" s="280">
        <f>O530*H530</f>
        <v>11.420585999999998</v>
      </c>
      <c r="Q530" s="280">
        <v>0.006</v>
      </c>
      <c r="R530" s="280">
        <f>Q530*H530</f>
        <v>0.324756</v>
      </c>
      <c r="S530" s="280">
        <v>0</v>
      </c>
      <c r="T530" s="281">
        <f>S530*H530</f>
        <v>0</v>
      </c>
      <c r="AR530" s="185" t="s">
        <v>145</v>
      </c>
      <c r="AT530" s="185" t="s">
        <v>140</v>
      </c>
      <c r="AU530" s="185" t="s">
        <v>81</v>
      </c>
      <c r="AY530" s="185" t="s">
        <v>138</v>
      </c>
      <c r="BE530" s="282">
        <f>IF(N530="základní",J530,0)</f>
        <v>0</v>
      </c>
      <c r="BF530" s="282">
        <f>IF(N530="snížená",J530,0)</f>
        <v>0</v>
      </c>
      <c r="BG530" s="282">
        <f>IF(N530="zákl. přenesená",J530,0)</f>
        <v>0</v>
      </c>
      <c r="BH530" s="282">
        <f>IF(N530="sníž. přenesená",J530,0)</f>
        <v>0</v>
      </c>
      <c r="BI530" s="282">
        <f>IF(N530="nulová",J530,0)</f>
        <v>0</v>
      </c>
      <c r="BJ530" s="185" t="s">
        <v>79</v>
      </c>
      <c r="BK530" s="282">
        <f>ROUND(I530*H530,2)</f>
        <v>0</v>
      </c>
      <c r="BL530" s="185" t="s">
        <v>145</v>
      </c>
      <c r="BM530" s="185" t="s">
        <v>966</v>
      </c>
    </row>
    <row r="531" spans="2:51" s="292" customFormat="1" ht="13.5">
      <c r="B531" s="291"/>
      <c r="D531" s="285" t="s">
        <v>147</v>
      </c>
      <c r="E531" s="293" t="s">
        <v>5</v>
      </c>
      <c r="F531" s="294" t="s">
        <v>967</v>
      </c>
      <c r="H531" s="306" t="s">
        <v>5</v>
      </c>
      <c r="L531" s="291"/>
      <c r="M531" s="295"/>
      <c r="N531" s="296"/>
      <c r="O531" s="296"/>
      <c r="P531" s="296"/>
      <c r="Q531" s="296"/>
      <c r="R531" s="296"/>
      <c r="S531" s="296"/>
      <c r="T531" s="297"/>
      <c r="AT531" s="293" t="s">
        <v>147</v>
      </c>
      <c r="AU531" s="293" t="s">
        <v>81</v>
      </c>
      <c r="AV531" s="292" t="s">
        <v>79</v>
      </c>
      <c r="AW531" s="292" t="s">
        <v>34</v>
      </c>
      <c r="AX531" s="292" t="s">
        <v>71</v>
      </c>
      <c r="AY531" s="293" t="s">
        <v>138</v>
      </c>
    </row>
    <row r="532" spans="2:51" s="284" customFormat="1" ht="13.5">
      <c r="B532" s="283"/>
      <c r="D532" s="285" t="s">
        <v>147</v>
      </c>
      <c r="E532" s="286" t="s">
        <v>5</v>
      </c>
      <c r="F532" s="287" t="s">
        <v>943</v>
      </c>
      <c r="H532" s="305">
        <v>54.126</v>
      </c>
      <c r="L532" s="283"/>
      <c r="M532" s="288"/>
      <c r="N532" s="289"/>
      <c r="O532" s="289"/>
      <c r="P532" s="289"/>
      <c r="Q532" s="289"/>
      <c r="R532" s="289"/>
      <c r="S532" s="289"/>
      <c r="T532" s="290"/>
      <c r="AT532" s="286" t="s">
        <v>147</v>
      </c>
      <c r="AU532" s="286" t="s">
        <v>81</v>
      </c>
      <c r="AV532" s="284" t="s">
        <v>81</v>
      </c>
      <c r="AW532" s="284" t="s">
        <v>34</v>
      </c>
      <c r="AX532" s="284" t="s">
        <v>71</v>
      </c>
      <c r="AY532" s="286" t="s">
        <v>138</v>
      </c>
    </row>
    <row r="533" spans="2:65" s="196" customFormat="1" ht="16.5" customHeight="1">
      <c r="B533" s="85"/>
      <c r="C533" s="91" t="s">
        <v>968</v>
      </c>
      <c r="D533" s="91" t="s">
        <v>228</v>
      </c>
      <c r="E533" s="92" t="s">
        <v>969</v>
      </c>
      <c r="F533" s="93" t="s">
        <v>970</v>
      </c>
      <c r="G533" s="94" t="s">
        <v>143</v>
      </c>
      <c r="H533" s="308">
        <v>22.531</v>
      </c>
      <c r="I533" s="95">
        <v>0</v>
      </c>
      <c r="J533" s="95">
        <f>ROUND(I533*H533,2)</f>
        <v>0</v>
      </c>
      <c r="K533" s="175" t="s">
        <v>5267</v>
      </c>
      <c r="L533" s="298"/>
      <c r="M533" s="299" t="s">
        <v>5</v>
      </c>
      <c r="N533" s="300" t="s">
        <v>42</v>
      </c>
      <c r="O533" s="280">
        <v>0</v>
      </c>
      <c r="P533" s="280">
        <f>O533*H533</f>
        <v>0</v>
      </c>
      <c r="Q533" s="280">
        <v>0.032</v>
      </c>
      <c r="R533" s="280">
        <f>Q533*H533</f>
        <v>0.720992</v>
      </c>
      <c r="S533" s="280">
        <v>0</v>
      </c>
      <c r="T533" s="281">
        <f>S533*H533</f>
        <v>0</v>
      </c>
      <c r="AR533" s="185" t="s">
        <v>178</v>
      </c>
      <c r="AT533" s="185" t="s">
        <v>228</v>
      </c>
      <c r="AU533" s="185" t="s">
        <v>81</v>
      </c>
      <c r="AY533" s="185" t="s">
        <v>138</v>
      </c>
      <c r="BE533" s="282">
        <f>IF(N533="základní",J533,0)</f>
        <v>0</v>
      </c>
      <c r="BF533" s="282">
        <f>IF(N533="snížená",J533,0)</f>
        <v>0</v>
      </c>
      <c r="BG533" s="282">
        <f>IF(N533="zákl. přenesená",J533,0)</f>
        <v>0</v>
      </c>
      <c r="BH533" s="282">
        <f>IF(N533="sníž. přenesená",J533,0)</f>
        <v>0</v>
      </c>
      <c r="BI533" s="282">
        <f>IF(N533="nulová",J533,0)</f>
        <v>0</v>
      </c>
      <c r="BJ533" s="185" t="s">
        <v>79</v>
      </c>
      <c r="BK533" s="282">
        <f>ROUND(I533*H533,2)</f>
        <v>0</v>
      </c>
      <c r="BL533" s="185" t="s">
        <v>145</v>
      </c>
      <c r="BM533" s="185" t="s">
        <v>971</v>
      </c>
    </row>
    <row r="534" spans="2:51" s="292" customFormat="1" ht="13.5">
      <c r="B534" s="291"/>
      <c r="D534" s="285" t="s">
        <v>147</v>
      </c>
      <c r="E534" s="293" t="s">
        <v>5</v>
      </c>
      <c r="F534" s="294" t="s">
        <v>972</v>
      </c>
      <c r="H534" s="306" t="s">
        <v>5</v>
      </c>
      <c r="L534" s="291"/>
      <c r="M534" s="295"/>
      <c r="N534" s="296"/>
      <c r="O534" s="296"/>
      <c r="P534" s="296"/>
      <c r="Q534" s="296"/>
      <c r="R534" s="296"/>
      <c r="S534" s="296"/>
      <c r="T534" s="297"/>
      <c r="AT534" s="293" t="s">
        <v>147</v>
      </c>
      <c r="AU534" s="293" t="s">
        <v>81</v>
      </c>
      <c r="AV534" s="292" t="s">
        <v>79</v>
      </c>
      <c r="AW534" s="292" t="s">
        <v>34</v>
      </c>
      <c r="AX534" s="292" t="s">
        <v>71</v>
      </c>
      <c r="AY534" s="293" t="s">
        <v>138</v>
      </c>
    </row>
    <row r="535" spans="2:51" s="284" customFormat="1" ht="13.5">
      <c r="B535" s="283"/>
      <c r="D535" s="285" t="s">
        <v>147</v>
      </c>
      <c r="E535" s="286" t="s">
        <v>5</v>
      </c>
      <c r="F535" s="287" t="s">
        <v>973</v>
      </c>
      <c r="H535" s="305">
        <v>1.399</v>
      </c>
      <c r="L535" s="283"/>
      <c r="M535" s="288"/>
      <c r="N535" s="289"/>
      <c r="O535" s="289"/>
      <c r="P535" s="289"/>
      <c r="Q535" s="289"/>
      <c r="R535" s="289"/>
      <c r="S535" s="289"/>
      <c r="T535" s="290"/>
      <c r="AT535" s="286" t="s">
        <v>147</v>
      </c>
      <c r="AU535" s="286" t="s">
        <v>81</v>
      </c>
      <c r="AV535" s="284" t="s">
        <v>81</v>
      </c>
      <c r="AW535" s="284" t="s">
        <v>34</v>
      </c>
      <c r="AX535" s="284" t="s">
        <v>71</v>
      </c>
      <c r="AY535" s="286" t="s">
        <v>138</v>
      </c>
    </row>
    <row r="536" spans="2:51" s="284" customFormat="1" ht="13.5">
      <c r="B536" s="283"/>
      <c r="D536" s="285" t="s">
        <v>147</v>
      </c>
      <c r="E536" s="286" t="s">
        <v>5</v>
      </c>
      <c r="F536" s="287" t="s">
        <v>974</v>
      </c>
      <c r="H536" s="305">
        <v>0.458</v>
      </c>
      <c r="L536" s="283"/>
      <c r="M536" s="288"/>
      <c r="N536" s="289"/>
      <c r="O536" s="289"/>
      <c r="P536" s="289"/>
      <c r="Q536" s="289"/>
      <c r="R536" s="289"/>
      <c r="S536" s="289"/>
      <c r="T536" s="290"/>
      <c r="AT536" s="286" t="s">
        <v>147</v>
      </c>
      <c r="AU536" s="286" t="s">
        <v>81</v>
      </c>
      <c r="AV536" s="284" t="s">
        <v>81</v>
      </c>
      <c r="AW536" s="284" t="s">
        <v>34</v>
      </c>
      <c r="AX536" s="284" t="s">
        <v>71</v>
      </c>
      <c r="AY536" s="286" t="s">
        <v>138</v>
      </c>
    </row>
    <row r="537" spans="2:51" s="292" customFormat="1" ht="13.5">
      <c r="B537" s="291"/>
      <c r="D537" s="285" t="s">
        <v>147</v>
      </c>
      <c r="E537" s="293" t="s">
        <v>5</v>
      </c>
      <c r="F537" s="294" t="s">
        <v>975</v>
      </c>
      <c r="H537" s="306" t="s">
        <v>5</v>
      </c>
      <c r="L537" s="291"/>
      <c r="M537" s="295"/>
      <c r="N537" s="296"/>
      <c r="O537" s="296"/>
      <c r="P537" s="296"/>
      <c r="Q537" s="296"/>
      <c r="R537" s="296"/>
      <c r="S537" s="296"/>
      <c r="T537" s="297"/>
      <c r="AT537" s="293" t="s">
        <v>147</v>
      </c>
      <c r="AU537" s="293" t="s">
        <v>81</v>
      </c>
      <c r="AV537" s="292" t="s">
        <v>79</v>
      </c>
      <c r="AW537" s="292" t="s">
        <v>34</v>
      </c>
      <c r="AX537" s="292" t="s">
        <v>71</v>
      </c>
      <c r="AY537" s="293" t="s">
        <v>138</v>
      </c>
    </row>
    <row r="538" spans="2:51" s="284" customFormat="1" ht="13.5">
      <c r="B538" s="283"/>
      <c r="D538" s="285" t="s">
        <v>147</v>
      </c>
      <c r="E538" s="286" t="s">
        <v>5</v>
      </c>
      <c r="F538" s="287" t="s">
        <v>976</v>
      </c>
      <c r="H538" s="305">
        <v>7.525</v>
      </c>
      <c r="L538" s="283"/>
      <c r="M538" s="288"/>
      <c r="N538" s="289"/>
      <c r="O538" s="289"/>
      <c r="P538" s="289"/>
      <c r="Q538" s="289"/>
      <c r="R538" s="289"/>
      <c r="S538" s="289"/>
      <c r="T538" s="290"/>
      <c r="AT538" s="286" t="s">
        <v>147</v>
      </c>
      <c r="AU538" s="286" t="s">
        <v>81</v>
      </c>
      <c r="AV538" s="284" t="s">
        <v>81</v>
      </c>
      <c r="AW538" s="284" t="s">
        <v>34</v>
      </c>
      <c r="AX538" s="284" t="s">
        <v>71</v>
      </c>
      <c r="AY538" s="286" t="s">
        <v>138</v>
      </c>
    </row>
    <row r="539" spans="2:51" s="292" customFormat="1" ht="13.5">
      <c r="B539" s="291"/>
      <c r="D539" s="285" t="s">
        <v>147</v>
      </c>
      <c r="E539" s="293" t="s">
        <v>5</v>
      </c>
      <c r="F539" s="294" t="s">
        <v>977</v>
      </c>
      <c r="H539" s="306" t="s">
        <v>5</v>
      </c>
      <c r="L539" s="291"/>
      <c r="M539" s="295"/>
      <c r="N539" s="296"/>
      <c r="O539" s="296"/>
      <c r="P539" s="296"/>
      <c r="Q539" s="296"/>
      <c r="R539" s="296"/>
      <c r="S539" s="296"/>
      <c r="T539" s="297"/>
      <c r="AT539" s="293" t="s">
        <v>147</v>
      </c>
      <c r="AU539" s="293" t="s">
        <v>81</v>
      </c>
      <c r="AV539" s="292" t="s">
        <v>79</v>
      </c>
      <c r="AW539" s="292" t="s">
        <v>34</v>
      </c>
      <c r="AX539" s="292" t="s">
        <v>71</v>
      </c>
      <c r="AY539" s="293" t="s">
        <v>138</v>
      </c>
    </row>
    <row r="540" spans="2:51" s="284" customFormat="1" ht="13.5">
      <c r="B540" s="283"/>
      <c r="D540" s="285" t="s">
        <v>147</v>
      </c>
      <c r="E540" s="286" t="s">
        <v>5</v>
      </c>
      <c r="F540" s="287" t="s">
        <v>978</v>
      </c>
      <c r="H540" s="305">
        <v>1.881</v>
      </c>
      <c r="L540" s="283"/>
      <c r="M540" s="288"/>
      <c r="N540" s="289"/>
      <c r="O540" s="289"/>
      <c r="P540" s="289"/>
      <c r="Q540" s="289"/>
      <c r="R540" s="289"/>
      <c r="S540" s="289"/>
      <c r="T540" s="290"/>
      <c r="AT540" s="286" t="s">
        <v>147</v>
      </c>
      <c r="AU540" s="286" t="s">
        <v>81</v>
      </c>
      <c r="AV540" s="284" t="s">
        <v>81</v>
      </c>
      <c r="AW540" s="284" t="s">
        <v>34</v>
      </c>
      <c r="AX540" s="284" t="s">
        <v>71</v>
      </c>
      <c r="AY540" s="286" t="s">
        <v>138</v>
      </c>
    </row>
    <row r="541" spans="2:51" s="292" customFormat="1" ht="13.5">
      <c r="B541" s="291"/>
      <c r="D541" s="285" t="s">
        <v>147</v>
      </c>
      <c r="E541" s="293" t="s">
        <v>5</v>
      </c>
      <c r="F541" s="294" t="s">
        <v>942</v>
      </c>
      <c r="H541" s="306" t="s">
        <v>5</v>
      </c>
      <c r="L541" s="291"/>
      <c r="M541" s="295"/>
      <c r="N541" s="296"/>
      <c r="O541" s="296"/>
      <c r="P541" s="296"/>
      <c r="Q541" s="296"/>
      <c r="R541" s="296"/>
      <c r="S541" s="296"/>
      <c r="T541" s="297"/>
      <c r="AT541" s="293" t="s">
        <v>147</v>
      </c>
      <c r="AU541" s="293" t="s">
        <v>81</v>
      </c>
      <c r="AV541" s="292" t="s">
        <v>79</v>
      </c>
      <c r="AW541" s="292" t="s">
        <v>34</v>
      </c>
      <c r="AX541" s="292" t="s">
        <v>71</v>
      </c>
      <c r="AY541" s="293" t="s">
        <v>138</v>
      </c>
    </row>
    <row r="542" spans="2:51" s="284" customFormat="1" ht="13.5">
      <c r="B542" s="283"/>
      <c r="D542" s="285" t="s">
        <v>147</v>
      </c>
      <c r="E542" s="286" t="s">
        <v>5</v>
      </c>
      <c r="F542" s="287" t="s">
        <v>979</v>
      </c>
      <c r="H542" s="305">
        <v>5.413</v>
      </c>
      <c r="L542" s="283"/>
      <c r="M542" s="288"/>
      <c r="N542" s="289"/>
      <c r="O542" s="289"/>
      <c r="P542" s="289"/>
      <c r="Q542" s="289"/>
      <c r="R542" s="289"/>
      <c r="S542" s="289"/>
      <c r="T542" s="290"/>
      <c r="AT542" s="286" t="s">
        <v>147</v>
      </c>
      <c r="AU542" s="286" t="s">
        <v>81</v>
      </c>
      <c r="AV542" s="284" t="s">
        <v>81</v>
      </c>
      <c r="AW542" s="284" t="s">
        <v>34</v>
      </c>
      <c r="AX542" s="284" t="s">
        <v>71</v>
      </c>
      <c r="AY542" s="286" t="s">
        <v>138</v>
      </c>
    </row>
    <row r="543" spans="2:51" s="292" customFormat="1" ht="13.5">
      <c r="B543" s="291"/>
      <c r="D543" s="285" t="s">
        <v>147</v>
      </c>
      <c r="E543" s="293" t="s">
        <v>5</v>
      </c>
      <c r="F543" s="294" t="s">
        <v>967</v>
      </c>
      <c r="H543" s="306" t="s">
        <v>5</v>
      </c>
      <c r="L543" s="291"/>
      <c r="M543" s="295"/>
      <c r="N543" s="296"/>
      <c r="O543" s="296"/>
      <c r="P543" s="296"/>
      <c r="Q543" s="296"/>
      <c r="R543" s="296"/>
      <c r="S543" s="296"/>
      <c r="T543" s="297"/>
      <c r="AT543" s="293" t="s">
        <v>147</v>
      </c>
      <c r="AU543" s="293" t="s">
        <v>81</v>
      </c>
      <c r="AV543" s="292" t="s">
        <v>79</v>
      </c>
      <c r="AW543" s="292" t="s">
        <v>34</v>
      </c>
      <c r="AX543" s="292" t="s">
        <v>71</v>
      </c>
      <c r="AY543" s="293" t="s">
        <v>138</v>
      </c>
    </row>
    <row r="544" spans="2:51" s="284" customFormat="1" ht="13.5">
      <c r="B544" s="283"/>
      <c r="D544" s="285" t="s">
        <v>147</v>
      </c>
      <c r="E544" s="286" t="s">
        <v>5</v>
      </c>
      <c r="F544" s="287" t="s">
        <v>979</v>
      </c>
      <c r="H544" s="305">
        <v>5.413</v>
      </c>
      <c r="L544" s="283"/>
      <c r="M544" s="288"/>
      <c r="N544" s="289"/>
      <c r="O544" s="289"/>
      <c r="P544" s="289"/>
      <c r="Q544" s="289"/>
      <c r="R544" s="289"/>
      <c r="S544" s="289"/>
      <c r="T544" s="290"/>
      <c r="AT544" s="286" t="s">
        <v>147</v>
      </c>
      <c r="AU544" s="286" t="s">
        <v>81</v>
      </c>
      <c r="AV544" s="284" t="s">
        <v>81</v>
      </c>
      <c r="AW544" s="284" t="s">
        <v>34</v>
      </c>
      <c r="AX544" s="284" t="s">
        <v>71</v>
      </c>
      <c r="AY544" s="286" t="s">
        <v>138</v>
      </c>
    </row>
    <row r="545" spans="2:51" s="284" customFormat="1" ht="13.5">
      <c r="B545" s="283"/>
      <c r="D545" s="285" t="s">
        <v>147</v>
      </c>
      <c r="F545" s="287" t="s">
        <v>980</v>
      </c>
      <c r="H545" s="305">
        <v>22.531</v>
      </c>
      <c r="L545" s="283"/>
      <c r="M545" s="288"/>
      <c r="N545" s="289"/>
      <c r="O545" s="289"/>
      <c r="P545" s="289"/>
      <c r="Q545" s="289"/>
      <c r="R545" s="289"/>
      <c r="S545" s="289"/>
      <c r="T545" s="290"/>
      <c r="AT545" s="286" t="s">
        <v>147</v>
      </c>
      <c r="AU545" s="286" t="s">
        <v>81</v>
      </c>
      <c r="AV545" s="284" t="s">
        <v>81</v>
      </c>
      <c r="AW545" s="284" t="s">
        <v>6</v>
      </c>
      <c r="AX545" s="284" t="s">
        <v>79</v>
      </c>
      <c r="AY545" s="286" t="s">
        <v>138</v>
      </c>
    </row>
    <row r="546" spans="2:65" s="196" customFormat="1" ht="25.5" customHeight="1">
      <c r="B546" s="85"/>
      <c r="C546" s="86" t="s">
        <v>981</v>
      </c>
      <c r="D546" s="86" t="s">
        <v>140</v>
      </c>
      <c r="E546" s="87" t="s">
        <v>982</v>
      </c>
      <c r="F546" s="88" t="s">
        <v>983</v>
      </c>
      <c r="G546" s="89" t="s">
        <v>234</v>
      </c>
      <c r="H546" s="304">
        <v>367.941</v>
      </c>
      <c r="I546" s="90">
        <v>0</v>
      </c>
      <c r="J546" s="90">
        <f>ROUND(I546*H546,2)</f>
        <v>0</v>
      </c>
      <c r="K546" s="88" t="s">
        <v>5267</v>
      </c>
      <c r="L546" s="85"/>
      <c r="M546" s="278" t="s">
        <v>5</v>
      </c>
      <c r="N546" s="279" t="s">
        <v>42</v>
      </c>
      <c r="O546" s="280">
        <v>0.3</v>
      </c>
      <c r="P546" s="280">
        <f>O546*H546</f>
        <v>110.38229999999999</v>
      </c>
      <c r="Q546" s="280">
        <v>0.00176</v>
      </c>
      <c r="R546" s="280">
        <f>Q546*H546</f>
        <v>0.64757616</v>
      </c>
      <c r="S546" s="280">
        <v>0</v>
      </c>
      <c r="T546" s="281">
        <f>S546*H546</f>
        <v>0</v>
      </c>
      <c r="AR546" s="185" t="s">
        <v>145</v>
      </c>
      <c r="AT546" s="185" t="s">
        <v>140</v>
      </c>
      <c r="AU546" s="185" t="s">
        <v>81</v>
      </c>
      <c r="AY546" s="185" t="s">
        <v>138</v>
      </c>
      <c r="BE546" s="282">
        <f>IF(N546="základní",J546,0)</f>
        <v>0</v>
      </c>
      <c r="BF546" s="282">
        <f>IF(N546="snížená",J546,0)</f>
        <v>0</v>
      </c>
      <c r="BG546" s="282">
        <f>IF(N546="zákl. přenesená",J546,0)</f>
        <v>0</v>
      </c>
      <c r="BH546" s="282">
        <f>IF(N546="sníž. přenesená",J546,0)</f>
        <v>0</v>
      </c>
      <c r="BI546" s="282">
        <f>IF(N546="nulová",J546,0)</f>
        <v>0</v>
      </c>
      <c r="BJ546" s="185" t="s">
        <v>79</v>
      </c>
      <c r="BK546" s="282">
        <f>ROUND(I546*H546,2)</f>
        <v>0</v>
      </c>
      <c r="BL546" s="185" t="s">
        <v>145</v>
      </c>
      <c r="BM546" s="185" t="s">
        <v>984</v>
      </c>
    </row>
    <row r="547" spans="2:51" s="292" customFormat="1" ht="13.5">
      <c r="B547" s="291"/>
      <c r="D547" s="285" t="s">
        <v>147</v>
      </c>
      <c r="E547" s="293" t="s">
        <v>5</v>
      </c>
      <c r="F547" s="294" t="s">
        <v>985</v>
      </c>
      <c r="H547" s="306" t="s">
        <v>5</v>
      </c>
      <c r="L547" s="291"/>
      <c r="M547" s="295"/>
      <c r="N547" s="296"/>
      <c r="O547" s="296"/>
      <c r="P547" s="296"/>
      <c r="Q547" s="296"/>
      <c r="R547" s="296"/>
      <c r="S547" s="296"/>
      <c r="T547" s="297"/>
      <c r="AT547" s="293" t="s">
        <v>147</v>
      </c>
      <c r="AU547" s="293" t="s">
        <v>81</v>
      </c>
      <c r="AV547" s="292" t="s">
        <v>79</v>
      </c>
      <c r="AW547" s="292" t="s">
        <v>34</v>
      </c>
      <c r="AX547" s="292" t="s">
        <v>71</v>
      </c>
      <c r="AY547" s="293" t="s">
        <v>138</v>
      </c>
    </row>
    <row r="548" spans="2:51" s="284" customFormat="1" ht="13.5">
      <c r="B548" s="283"/>
      <c r="D548" s="285" t="s">
        <v>147</v>
      </c>
      <c r="E548" s="286" t="s">
        <v>5</v>
      </c>
      <c r="F548" s="287" t="s">
        <v>986</v>
      </c>
      <c r="H548" s="305">
        <v>183.74</v>
      </c>
      <c r="L548" s="283"/>
      <c r="M548" s="288"/>
      <c r="N548" s="289"/>
      <c r="O548" s="289"/>
      <c r="P548" s="289"/>
      <c r="Q548" s="289"/>
      <c r="R548" s="289"/>
      <c r="S548" s="289"/>
      <c r="T548" s="290"/>
      <c r="AT548" s="286" t="s">
        <v>147</v>
      </c>
      <c r="AU548" s="286" t="s">
        <v>81</v>
      </c>
      <c r="AV548" s="284" t="s">
        <v>81</v>
      </c>
      <c r="AW548" s="284" t="s">
        <v>34</v>
      </c>
      <c r="AX548" s="284" t="s">
        <v>71</v>
      </c>
      <c r="AY548" s="286" t="s">
        <v>138</v>
      </c>
    </row>
    <row r="549" spans="2:51" s="284" customFormat="1" ht="13.5">
      <c r="B549" s="283"/>
      <c r="D549" s="285" t="s">
        <v>147</v>
      </c>
      <c r="E549" s="286" t="s">
        <v>5</v>
      </c>
      <c r="F549" s="287" t="s">
        <v>987</v>
      </c>
      <c r="H549" s="305">
        <v>17.06</v>
      </c>
      <c r="L549" s="283"/>
      <c r="M549" s="288"/>
      <c r="N549" s="289"/>
      <c r="O549" s="289"/>
      <c r="P549" s="289"/>
      <c r="Q549" s="289"/>
      <c r="R549" s="289"/>
      <c r="S549" s="289"/>
      <c r="T549" s="290"/>
      <c r="AT549" s="286" t="s">
        <v>147</v>
      </c>
      <c r="AU549" s="286" t="s">
        <v>81</v>
      </c>
      <c r="AV549" s="284" t="s">
        <v>81</v>
      </c>
      <c r="AW549" s="284" t="s">
        <v>34</v>
      </c>
      <c r="AX549" s="284" t="s">
        <v>71</v>
      </c>
      <c r="AY549" s="286" t="s">
        <v>138</v>
      </c>
    </row>
    <row r="550" spans="2:51" s="284" customFormat="1" ht="13.5">
      <c r="B550" s="283"/>
      <c r="D550" s="285" t="s">
        <v>147</v>
      </c>
      <c r="E550" s="286" t="s">
        <v>5</v>
      </c>
      <c r="F550" s="287" t="s">
        <v>988</v>
      </c>
      <c r="H550" s="305">
        <v>16.014</v>
      </c>
      <c r="L550" s="283"/>
      <c r="M550" s="288"/>
      <c r="N550" s="289"/>
      <c r="O550" s="289"/>
      <c r="P550" s="289"/>
      <c r="Q550" s="289"/>
      <c r="R550" s="289"/>
      <c r="S550" s="289"/>
      <c r="T550" s="290"/>
      <c r="AT550" s="286" t="s">
        <v>147</v>
      </c>
      <c r="AU550" s="286" t="s">
        <v>81</v>
      </c>
      <c r="AV550" s="284" t="s">
        <v>81</v>
      </c>
      <c r="AW550" s="284" t="s">
        <v>34</v>
      </c>
      <c r="AX550" s="284" t="s">
        <v>71</v>
      </c>
      <c r="AY550" s="286" t="s">
        <v>138</v>
      </c>
    </row>
    <row r="551" spans="2:51" s="284" customFormat="1" ht="13.5">
      <c r="B551" s="283"/>
      <c r="D551" s="285" t="s">
        <v>147</v>
      </c>
      <c r="E551" s="286" t="s">
        <v>5</v>
      </c>
      <c r="F551" s="287" t="s">
        <v>989</v>
      </c>
      <c r="H551" s="305">
        <v>55.32</v>
      </c>
      <c r="L551" s="283"/>
      <c r="M551" s="288"/>
      <c r="N551" s="289"/>
      <c r="O551" s="289"/>
      <c r="P551" s="289"/>
      <c r="Q551" s="289"/>
      <c r="R551" s="289"/>
      <c r="S551" s="289"/>
      <c r="T551" s="290"/>
      <c r="AT551" s="286" t="s">
        <v>147</v>
      </c>
      <c r="AU551" s="286" t="s">
        <v>81</v>
      </c>
      <c r="AV551" s="284" t="s">
        <v>81</v>
      </c>
      <c r="AW551" s="284" t="s">
        <v>34</v>
      </c>
      <c r="AX551" s="284" t="s">
        <v>71</v>
      </c>
      <c r="AY551" s="286" t="s">
        <v>138</v>
      </c>
    </row>
    <row r="552" spans="2:51" s="292" customFormat="1" ht="13.5">
      <c r="B552" s="291"/>
      <c r="D552" s="285" t="s">
        <v>147</v>
      </c>
      <c r="E552" s="293" t="s">
        <v>5</v>
      </c>
      <c r="F552" s="294" t="s">
        <v>990</v>
      </c>
      <c r="H552" s="306" t="s">
        <v>5</v>
      </c>
      <c r="L552" s="291"/>
      <c r="M552" s="295"/>
      <c r="N552" s="296"/>
      <c r="O552" s="296"/>
      <c r="P552" s="296"/>
      <c r="Q552" s="296"/>
      <c r="R552" s="296"/>
      <c r="S552" s="296"/>
      <c r="T552" s="297"/>
      <c r="AT552" s="293" t="s">
        <v>147</v>
      </c>
      <c r="AU552" s="293" t="s">
        <v>81</v>
      </c>
      <c r="AV552" s="292" t="s">
        <v>79</v>
      </c>
      <c r="AW552" s="292" t="s">
        <v>34</v>
      </c>
      <c r="AX552" s="292" t="s">
        <v>71</v>
      </c>
      <c r="AY552" s="293" t="s">
        <v>138</v>
      </c>
    </row>
    <row r="553" spans="2:51" s="284" customFormat="1" ht="13.5">
      <c r="B553" s="283"/>
      <c r="D553" s="285" t="s">
        <v>147</v>
      </c>
      <c r="E553" s="286" t="s">
        <v>5</v>
      </c>
      <c r="F553" s="287" t="s">
        <v>991</v>
      </c>
      <c r="H553" s="305">
        <v>79.4</v>
      </c>
      <c r="L553" s="283"/>
      <c r="M553" s="288"/>
      <c r="N553" s="289"/>
      <c r="O553" s="289"/>
      <c r="P553" s="289"/>
      <c r="Q553" s="289"/>
      <c r="R553" s="289"/>
      <c r="S553" s="289"/>
      <c r="T553" s="290"/>
      <c r="AT553" s="286" t="s">
        <v>147</v>
      </c>
      <c r="AU553" s="286" t="s">
        <v>81</v>
      </c>
      <c r="AV553" s="284" t="s">
        <v>81</v>
      </c>
      <c r="AW553" s="284" t="s">
        <v>34</v>
      </c>
      <c r="AX553" s="284" t="s">
        <v>71</v>
      </c>
      <c r="AY553" s="286" t="s">
        <v>138</v>
      </c>
    </row>
    <row r="554" spans="2:51" s="284" customFormat="1" ht="13.5">
      <c r="B554" s="283"/>
      <c r="D554" s="285" t="s">
        <v>147</v>
      </c>
      <c r="E554" s="286" t="s">
        <v>5</v>
      </c>
      <c r="F554" s="287" t="s">
        <v>992</v>
      </c>
      <c r="H554" s="305">
        <v>8.007</v>
      </c>
      <c r="L554" s="283"/>
      <c r="M554" s="288"/>
      <c r="N554" s="289"/>
      <c r="O554" s="289"/>
      <c r="P554" s="289"/>
      <c r="Q554" s="289"/>
      <c r="R554" s="289"/>
      <c r="S554" s="289"/>
      <c r="T554" s="290"/>
      <c r="AT554" s="286" t="s">
        <v>147</v>
      </c>
      <c r="AU554" s="286" t="s">
        <v>81</v>
      </c>
      <c r="AV554" s="284" t="s">
        <v>81</v>
      </c>
      <c r="AW554" s="284" t="s">
        <v>34</v>
      </c>
      <c r="AX554" s="284" t="s">
        <v>71</v>
      </c>
      <c r="AY554" s="286" t="s">
        <v>138</v>
      </c>
    </row>
    <row r="555" spans="2:51" s="284" customFormat="1" ht="13.5">
      <c r="B555" s="283"/>
      <c r="D555" s="285" t="s">
        <v>147</v>
      </c>
      <c r="E555" s="286" t="s">
        <v>5</v>
      </c>
      <c r="F555" s="287" t="s">
        <v>993</v>
      </c>
      <c r="H555" s="305">
        <v>8.4</v>
      </c>
      <c r="L555" s="283"/>
      <c r="M555" s="288"/>
      <c r="N555" s="289"/>
      <c r="O555" s="289"/>
      <c r="P555" s="289"/>
      <c r="Q555" s="289"/>
      <c r="R555" s="289"/>
      <c r="S555" s="289"/>
      <c r="T555" s="290"/>
      <c r="AT555" s="286" t="s">
        <v>147</v>
      </c>
      <c r="AU555" s="286" t="s">
        <v>81</v>
      </c>
      <c r="AV555" s="284" t="s">
        <v>81</v>
      </c>
      <c r="AW555" s="284" t="s">
        <v>34</v>
      </c>
      <c r="AX555" s="284" t="s">
        <v>71</v>
      </c>
      <c r="AY555" s="286" t="s">
        <v>138</v>
      </c>
    </row>
    <row r="556" spans="2:65" s="196" customFormat="1" ht="16.5" customHeight="1">
      <c r="B556" s="85"/>
      <c r="C556" s="91" t="s">
        <v>994</v>
      </c>
      <c r="D556" s="91" t="s">
        <v>228</v>
      </c>
      <c r="E556" s="92" t="s">
        <v>892</v>
      </c>
      <c r="F556" s="93" t="s">
        <v>893</v>
      </c>
      <c r="G556" s="94" t="s">
        <v>225</v>
      </c>
      <c r="H556" s="308">
        <v>96.585</v>
      </c>
      <c r="I556" s="95">
        <v>0</v>
      </c>
      <c r="J556" s="95">
        <f>ROUND(I556*H556,2)</f>
        <v>0</v>
      </c>
      <c r="K556" s="175" t="s">
        <v>5267</v>
      </c>
      <c r="L556" s="298"/>
      <c r="M556" s="299" t="s">
        <v>5</v>
      </c>
      <c r="N556" s="300" t="s">
        <v>42</v>
      </c>
      <c r="O556" s="280">
        <v>0</v>
      </c>
      <c r="P556" s="280">
        <f>O556*H556</f>
        <v>0</v>
      </c>
      <c r="Q556" s="280">
        <v>0.003</v>
      </c>
      <c r="R556" s="280">
        <f>Q556*H556</f>
        <v>0.289755</v>
      </c>
      <c r="S556" s="280">
        <v>0</v>
      </c>
      <c r="T556" s="281">
        <f>S556*H556</f>
        <v>0</v>
      </c>
      <c r="AR556" s="185" t="s">
        <v>178</v>
      </c>
      <c r="AT556" s="185" t="s">
        <v>228</v>
      </c>
      <c r="AU556" s="185" t="s">
        <v>81</v>
      </c>
      <c r="AY556" s="185" t="s">
        <v>138</v>
      </c>
      <c r="BE556" s="282">
        <f>IF(N556="základní",J556,0)</f>
        <v>0</v>
      </c>
      <c r="BF556" s="282">
        <f>IF(N556="snížená",J556,0)</f>
        <v>0</v>
      </c>
      <c r="BG556" s="282">
        <f>IF(N556="zákl. přenesená",J556,0)</f>
        <v>0</v>
      </c>
      <c r="BH556" s="282">
        <f>IF(N556="sníž. přenesená",J556,0)</f>
        <v>0</v>
      </c>
      <c r="BI556" s="282">
        <f>IF(N556="nulová",J556,0)</f>
        <v>0</v>
      </c>
      <c r="BJ556" s="185" t="s">
        <v>79</v>
      </c>
      <c r="BK556" s="282">
        <f>ROUND(I556*H556,2)</f>
        <v>0</v>
      </c>
      <c r="BL556" s="185" t="s">
        <v>145</v>
      </c>
      <c r="BM556" s="185" t="s">
        <v>995</v>
      </c>
    </row>
    <row r="557" spans="2:51" s="292" customFormat="1" ht="13.5">
      <c r="B557" s="291"/>
      <c r="D557" s="285" t="s">
        <v>147</v>
      </c>
      <c r="E557" s="293" t="s">
        <v>5</v>
      </c>
      <c r="F557" s="294" t="s">
        <v>985</v>
      </c>
      <c r="H557" s="306" t="s">
        <v>5</v>
      </c>
      <c r="L557" s="291"/>
      <c r="M557" s="295"/>
      <c r="N557" s="296"/>
      <c r="O557" s="296"/>
      <c r="P557" s="296"/>
      <c r="Q557" s="296"/>
      <c r="R557" s="296"/>
      <c r="S557" s="296"/>
      <c r="T557" s="297"/>
      <c r="AT557" s="293" t="s">
        <v>147</v>
      </c>
      <c r="AU557" s="293" t="s">
        <v>81</v>
      </c>
      <c r="AV557" s="292" t="s">
        <v>79</v>
      </c>
      <c r="AW557" s="292" t="s">
        <v>34</v>
      </c>
      <c r="AX557" s="292" t="s">
        <v>71</v>
      </c>
      <c r="AY557" s="293" t="s">
        <v>138</v>
      </c>
    </row>
    <row r="558" spans="2:51" s="284" customFormat="1" ht="13.5">
      <c r="B558" s="283"/>
      <c r="D558" s="285" t="s">
        <v>147</v>
      </c>
      <c r="E558" s="286" t="s">
        <v>5</v>
      </c>
      <c r="F558" s="287" t="s">
        <v>996</v>
      </c>
      <c r="H558" s="305">
        <v>68.034</v>
      </c>
      <c r="L558" s="283"/>
      <c r="M558" s="288"/>
      <c r="N558" s="289"/>
      <c r="O558" s="289"/>
      <c r="P558" s="289"/>
      <c r="Q558" s="289"/>
      <c r="R558" s="289"/>
      <c r="S558" s="289"/>
      <c r="T558" s="290"/>
      <c r="AT558" s="286" t="s">
        <v>147</v>
      </c>
      <c r="AU558" s="286" t="s">
        <v>81</v>
      </c>
      <c r="AV558" s="284" t="s">
        <v>81</v>
      </c>
      <c r="AW558" s="284" t="s">
        <v>34</v>
      </c>
      <c r="AX558" s="284" t="s">
        <v>71</v>
      </c>
      <c r="AY558" s="286" t="s">
        <v>138</v>
      </c>
    </row>
    <row r="559" spans="2:51" s="292" customFormat="1" ht="13.5">
      <c r="B559" s="291"/>
      <c r="D559" s="285" t="s">
        <v>147</v>
      </c>
      <c r="E559" s="293" t="s">
        <v>5</v>
      </c>
      <c r="F559" s="294" t="s">
        <v>990</v>
      </c>
      <c r="H559" s="306" t="s">
        <v>5</v>
      </c>
      <c r="L559" s="291"/>
      <c r="M559" s="295"/>
      <c r="N559" s="296"/>
      <c r="O559" s="296"/>
      <c r="P559" s="296"/>
      <c r="Q559" s="296"/>
      <c r="R559" s="296"/>
      <c r="S559" s="296"/>
      <c r="T559" s="297"/>
      <c r="AT559" s="293" t="s">
        <v>147</v>
      </c>
      <c r="AU559" s="293" t="s">
        <v>81</v>
      </c>
      <c r="AV559" s="292" t="s">
        <v>79</v>
      </c>
      <c r="AW559" s="292" t="s">
        <v>34</v>
      </c>
      <c r="AX559" s="292" t="s">
        <v>71</v>
      </c>
      <c r="AY559" s="293" t="s">
        <v>138</v>
      </c>
    </row>
    <row r="560" spans="2:51" s="284" customFormat="1" ht="13.5">
      <c r="B560" s="283"/>
      <c r="D560" s="285" t="s">
        <v>147</v>
      </c>
      <c r="E560" s="286" t="s">
        <v>5</v>
      </c>
      <c r="F560" s="287" t="s">
        <v>997</v>
      </c>
      <c r="H560" s="305">
        <v>23.952</v>
      </c>
      <c r="L560" s="283"/>
      <c r="M560" s="288"/>
      <c r="N560" s="289"/>
      <c r="O560" s="289"/>
      <c r="P560" s="289"/>
      <c r="Q560" s="289"/>
      <c r="R560" s="289"/>
      <c r="S560" s="289"/>
      <c r="T560" s="290"/>
      <c r="AT560" s="286" t="s">
        <v>147</v>
      </c>
      <c r="AU560" s="286" t="s">
        <v>81</v>
      </c>
      <c r="AV560" s="284" t="s">
        <v>81</v>
      </c>
      <c r="AW560" s="284" t="s">
        <v>34</v>
      </c>
      <c r="AX560" s="284" t="s">
        <v>71</v>
      </c>
      <c r="AY560" s="286" t="s">
        <v>138</v>
      </c>
    </row>
    <row r="561" spans="2:51" s="284" customFormat="1" ht="13.5">
      <c r="B561" s="283"/>
      <c r="D561" s="285" t="s">
        <v>147</v>
      </c>
      <c r="F561" s="287" t="s">
        <v>998</v>
      </c>
      <c r="H561" s="305">
        <v>96.585</v>
      </c>
      <c r="L561" s="283"/>
      <c r="M561" s="288"/>
      <c r="N561" s="289"/>
      <c r="O561" s="289"/>
      <c r="P561" s="289"/>
      <c r="Q561" s="289"/>
      <c r="R561" s="289"/>
      <c r="S561" s="289"/>
      <c r="T561" s="290"/>
      <c r="AT561" s="286" t="s">
        <v>147</v>
      </c>
      <c r="AU561" s="286" t="s">
        <v>81</v>
      </c>
      <c r="AV561" s="284" t="s">
        <v>81</v>
      </c>
      <c r="AW561" s="284" t="s">
        <v>6</v>
      </c>
      <c r="AX561" s="284" t="s">
        <v>79</v>
      </c>
      <c r="AY561" s="286" t="s">
        <v>138</v>
      </c>
    </row>
    <row r="562" spans="2:65" s="196" customFormat="1" ht="16.5" customHeight="1">
      <c r="B562" s="85"/>
      <c r="C562" s="86" t="s">
        <v>999</v>
      </c>
      <c r="D562" s="86" t="s">
        <v>140</v>
      </c>
      <c r="E562" s="87" t="s">
        <v>1000</v>
      </c>
      <c r="F562" s="88" t="s">
        <v>1001</v>
      </c>
      <c r="G562" s="89" t="s">
        <v>234</v>
      </c>
      <c r="H562" s="304">
        <v>229.414</v>
      </c>
      <c r="I562" s="90">
        <v>0</v>
      </c>
      <c r="J562" s="90">
        <f>ROUND(I562*H562,2)</f>
        <v>0</v>
      </c>
      <c r="K562" s="88" t="s">
        <v>5267</v>
      </c>
      <c r="L562" s="85"/>
      <c r="M562" s="278" t="s">
        <v>5</v>
      </c>
      <c r="N562" s="279" t="s">
        <v>42</v>
      </c>
      <c r="O562" s="280">
        <v>0.14</v>
      </c>
      <c r="P562" s="280">
        <f>O562*H562</f>
        <v>32.117960000000004</v>
      </c>
      <c r="Q562" s="280">
        <v>0.00025017</v>
      </c>
      <c r="R562" s="280">
        <f>Q562*H562</f>
        <v>0.05739250038</v>
      </c>
      <c r="S562" s="280">
        <v>0</v>
      </c>
      <c r="T562" s="281">
        <f>S562*H562</f>
        <v>0</v>
      </c>
      <c r="AR562" s="185" t="s">
        <v>145</v>
      </c>
      <c r="AT562" s="185" t="s">
        <v>140</v>
      </c>
      <c r="AU562" s="185" t="s">
        <v>81</v>
      </c>
      <c r="AY562" s="185" t="s">
        <v>138</v>
      </c>
      <c r="BE562" s="282">
        <f>IF(N562="základní",J562,0)</f>
        <v>0</v>
      </c>
      <c r="BF562" s="282">
        <f>IF(N562="snížená",J562,0)</f>
        <v>0</v>
      </c>
      <c r="BG562" s="282">
        <f>IF(N562="zákl. přenesená",J562,0)</f>
        <v>0</v>
      </c>
      <c r="BH562" s="282">
        <f>IF(N562="sníž. přenesená",J562,0)</f>
        <v>0</v>
      </c>
      <c r="BI562" s="282">
        <f>IF(N562="nulová",J562,0)</f>
        <v>0</v>
      </c>
      <c r="BJ562" s="185" t="s">
        <v>79</v>
      </c>
      <c r="BK562" s="282">
        <f>ROUND(I562*H562,2)</f>
        <v>0</v>
      </c>
      <c r="BL562" s="185" t="s">
        <v>145</v>
      </c>
      <c r="BM562" s="185" t="s">
        <v>1002</v>
      </c>
    </row>
    <row r="563" spans="2:51" s="292" customFormat="1" ht="13.5">
      <c r="B563" s="291"/>
      <c r="D563" s="285" t="s">
        <v>147</v>
      </c>
      <c r="E563" s="293" t="s">
        <v>5</v>
      </c>
      <c r="F563" s="294" t="s">
        <v>1003</v>
      </c>
      <c r="H563" s="306" t="s">
        <v>5</v>
      </c>
      <c r="L563" s="291"/>
      <c r="M563" s="295"/>
      <c r="N563" s="296"/>
      <c r="O563" s="296"/>
      <c r="P563" s="296"/>
      <c r="Q563" s="296"/>
      <c r="R563" s="296"/>
      <c r="S563" s="296"/>
      <c r="T563" s="297"/>
      <c r="AT563" s="293" t="s">
        <v>147</v>
      </c>
      <c r="AU563" s="293" t="s">
        <v>81</v>
      </c>
      <c r="AV563" s="292" t="s">
        <v>79</v>
      </c>
      <c r="AW563" s="292" t="s">
        <v>34</v>
      </c>
      <c r="AX563" s="292" t="s">
        <v>71</v>
      </c>
      <c r="AY563" s="293" t="s">
        <v>138</v>
      </c>
    </row>
    <row r="564" spans="2:51" s="284" customFormat="1" ht="13.5">
      <c r="B564" s="283"/>
      <c r="D564" s="285" t="s">
        <v>147</v>
      </c>
      <c r="E564" s="286" t="s">
        <v>5</v>
      </c>
      <c r="F564" s="287" t="s">
        <v>1004</v>
      </c>
      <c r="H564" s="305">
        <v>64.8</v>
      </c>
      <c r="L564" s="283"/>
      <c r="M564" s="288"/>
      <c r="N564" s="289"/>
      <c r="O564" s="289"/>
      <c r="P564" s="289"/>
      <c r="Q564" s="289"/>
      <c r="R564" s="289"/>
      <c r="S564" s="289"/>
      <c r="T564" s="290"/>
      <c r="AT564" s="286" t="s">
        <v>147</v>
      </c>
      <c r="AU564" s="286" t="s">
        <v>81</v>
      </c>
      <c r="AV564" s="284" t="s">
        <v>81</v>
      </c>
      <c r="AW564" s="284" t="s">
        <v>34</v>
      </c>
      <c r="AX564" s="284" t="s">
        <v>71</v>
      </c>
      <c r="AY564" s="286" t="s">
        <v>138</v>
      </c>
    </row>
    <row r="565" spans="2:51" s="284" customFormat="1" ht="13.5">
      <c r="B565" s="283"/>
      <c r="D565" s="285" t="s">
        <v>147</v>
      </c>
      <c r="E565" s="286" t="s">
        <v>5</v>
      </c>
      <c r="F565" s="287" t="s">
        <v>992</v>
      </c>
      <c r="H565" s="305">
        <v>8.007</v>
      </c>
      <c r="L565" s="283"/>
      <c r="M565" s="288"/>
      <c r="N565" s="289"/>
      <c r="O565" s="289"/>
      <c r="P565" s="289"/>
      <c r="Q565" s="289"/>
      <c r="R565" s="289"/>
      <c r="S565" s="289"/>
      <c r="T565" s="290"/>
      <c r="AT565" s="286" t="s">
        <v>147</v>
      </c>
      <c r="AU565" s="286" t="s">
        <v>81</v>
      </c>
      <c r="AV565" s="284" t="s">
        <v>81</v>
      </c>
      <c r="AW565" s="284" t="s">
        <v>34</v>
      </c>
      <c r="AX565" s="284" t="s">
        <v>71</v>
      </c>
      <c r="AY565" s="286" t="s">
        <v>138</v>
      </c>
    </row>
    <row r="566" spans="2:51" s="292" customFormat="1" ht="13.5">
      <c r="B566" s="291"/>
      <c r="D566" s="285" t="s">
        <v>147</v>
      </c>
      <c r="E566" s="293" t="s">
        <v>5</v>
      </c>
      <c r="F566" s="294" t="s">
        <v>1005</v>
      </c>
      <c r="H566" s="306" t="s">
        <v>5</v>
      </c>
      <c r="L566" s="291"/>
      <c r="M566" s="295"/>
      <c r="N566" s="296"/>
      <c r="O566" s="296"/>
      <c r="P566" s="296"/>
      <c r="Q566" s="296"/>
      <c r="R566" s="296"/>
      <c r="S566" s="296"/>
      <c r="T566" s="297"/>
      <c r="AT566" s="293" t="s">
        <v>147</v>
      </c>
      <c r="AU566" s="293" t="s">
        <v>81</v>
      </c>
      <c r="AV566" s="292" t="s">
        <v>79</v>
      </c>
      <c r="AW566" s="292" t="s">
        <v>34</v>
      </c>
      <c r="AX566" s="292" t="s">
        <v>71</v>
      </c>
      <c r="AY566" s="293" t="s">
        <v>138</v>
      </c>
    </row>
    <row r="567" spans="2:51" s="284" customFormat="1" ht="13.5">
      <c r="B567" s="283"/>
      <c r="D567" s="285" t="s">
        <v>147</v>
      </c>
      <c r="E567" s="286" t="s">
        <v>5</v>
      </c>
      <c r="F567" s="287" t="s">
        <v>1006</v>
      </c>
      <c r="H567" s="305">
        <v>78.807</v>
      </c>
      <c r="L567" s="283"/>
      <c r="M567" s="288"/>
      <c r="N567" s="289"/>
      <c r="O567" s="289"/>
      <c r="P567" s="289"/>
      <c r="Q567" s="289"/>
      <c r="R567" s="289"/>
      <c r="S567" s="289"/>
      <c r="T567" s="290"/>
      <c r="AT567" s="286" t="s">
        <v>147</v>
      </c>
      <c r="AU567" s="286" t="s">
        <v>81</v>
      </c>
      <c r="AV567" s="284" t="s">
        <v>81</v>
      </c>
      <c r="AW567" s="284" t="s">
        <v>34</v>
      </c>
      <c r="AX567" s="284" t="s">
        <v>71</v>
      </c>
      <c r="AY567" s="286" t="s">
        <v>138</v>
      </c>
    </row>
    <row r="568" spans="2:51" s="292" customFormat="1" ht="13.5">
      <c r="B568" s="291"/>
      <c r="D568" s="285" t="s">
        <v>147</v>
      </c>
      <c r="E568" s="293" t="s">
        <v>5</v>
      </c>
      <c r="F568" s="294" t="s">
        <v>1007</v>
      </c>
      <c r="H568" s="306" t="s">
        <v>5</v>
      </c>
      <c r="L568" s="291"/>
      <c r="M568" s="295"/>
      <c r="N568" s="296"/>
      <c r="O568" s="296"/>
      <c r="P568" s="296"/>
      <c r="Q568" s="296"/>
      <c r="R568" s="296"/>
      <c r="S568" s="296"/>
      <c r="T568" s="297"/>
      <c r="AT568" s="293" t="s">
        <v>147</v>
      </c>
      <c r="AU568" s="293" t="s">
        <v>81</v>
      </c>
      <c r="AV568" s="292" t="s">
        <v>79</v>
      </c>
      <c r="AW568" s="292" t="s">
        <v>34</v>
      </c>
      <c r="AX568" s="292" t="s">
        <v>71</v>
      </c>
      <c r="AY568" s="293" t="s">
        <v>138</v>
      </c>
    </row>
    <row r="569" spans="2:51" s="284" customFormat="1" ht="13.5">
      <c r="B569" s="283"/>
      <c r="D569" s="285" t="s">
        <v>147</v>
      </c>
      <c r="E569" s="286" t="s">
        <v>5</v>
      </c>
      <c r="F569" s="287" t="s">
        <v>1008</v>
      </c>
      <c r="H569" s="305">
        <v>27.8</v>
      </c>
      <c r="L569" s="283"/>
      <c r="M569" s="288"/>
      <c r="N569" s="289"/>
      <c r="O569" s="289"/>
      <c r="P569" s="289"/>
      <c r="Q569" s="289"/>
      <c r="R569" s="289"/>
      <c r="S569" s="289"/>
      <c r="T569" s="290"/>
      <c r="AT569" s="286" t="s">
        <v>147</v>
      </c>
      <c r="AU569" s="286" t="s">
        <v>81</v>
      </c>
      <c r="AV569" s="284" t="s">
        <v>81</v>
      </c>
      <c r="AW569" s="284" t="s">
        <v>34</v>
      </c>
      <c r="AX569" s="284" t="s">
        <v>71</v>
      </c>
      <c r="AY569" s="286" t="s">
        <v>138</v>
      </c>
    </row>
    <row r="570" spans="2:51" s="292" customFormat="1" ht="13.5">
      <c r="B570" s="291"/>
      <c r="D570" s="285" t="s">
        <v>147</v>
      </c>
      <c r="E570" s="293" t="s">
        <v>5</v>
      </c>
      <c r="F570" s="294" t="s">
        <v>1009</v>
      </c>
      <c r="H570" s="306" t="s">
        <v>5</v>
      </c>
      <c r="L570" s="291"/>
      <c r="M570" s="295"/>
      <c r="N570" s="296"/>
      <c r="O570" s="296"/>
      <c r="P570" s="296"/>
      <c r="Q570" s="296"/>
      <c r="R570" s="296"/>
      <c r="S570" s="296"/>
      <c r="T570" s="297"/>
      <c r="AT570" s="293" t="s">
        <v>147</v>
      </c>
      <c r="AU570" s="293" t="s">
        <v>81</v>
      </c>
      <c r="AV570" s="292" t="s">
        <v>79</v>
      </c>
      <c r="AW570" s="292" t="s">
        <v>34</v>
      </c>
      <c r="AX570" s="292" t="s">
        <v>71</v>
      </c>
      <c r="AY570" s="293" t="s">
        <v>138</v>
      </c>
    </row>
    <row r="571" spans="2:51" s="284" customFormat="1" ht="13.5">
      <c r="B571" s="283"/>
      <c r="D571" s="285" t="s">
        <v>147</v>
      </c>
      <c r="E571" s="286" t="s">
        <v>5</v>
      </c>
      <c r="F571" s="287" t="s">
        <v>1010</v>
      </c>
      <c r="H571" s="305">
        <v>50</v>
      </c>
      <c r="L571" s="283"/>
      <c r="M571" s="288"/>
      <c r="N571" s="289"/>
      <c r="O571" s="289"/>
      <c r="P571" s="289"/>
      <c r="Q571" s="289"/>
      <c r="R571" s="289"/>
      <c r="S571" s="289"/>
      <c r="T571" s="290"/>
      <c r="AT571" s="286" t="s">
        <v>147</v>
      </c>
      <c r="AU571" s="286" t="s">
        <v>81</v>
      </c>
      <c r="AV571" s="284" t="s">
        <v>81</v>
      </c>
      <c r="AW571" s="284" t="s">
        <v>34</v>
      </c>
      <c r="AX571" s="284" t="s">
        <v>71</v>
      </c>
      <c r="AY571" s="286" t="s">
        <v>138</v>
      </c>
    </row>
    <row r="572" spans="2:65" s="196" customFormat="1" ht="16.5" customHeight="1">
      <c r="B572" s="85"/>
      <c r="C572" s="91" t="s">
        <v>1011</v>
      </c>
      <c r="D572" s="91" t="s">
        <v>228</v>
      </c>
      <c r="E572" s="92" t="s">
        <v>1012</v>
      </c>
      <c r="F572" s="93" t="s">
        <v>1013</v>
      </c>
      <c r="G572" s="94" t="s">
        <v>234</v>
      </c>
      <c r="H572" s="308">
        <v>76.447</v>
      </c>
      <c r="I572" s="95">
        <v>0</v>
      </c>
      <c r="J572" s="95">
        <f>ROUND(I572*H572,2)</f>
        <v>0</v>
      </c>
      <c r="K572" s="93" t="s">
        <v>5</v>
      </c>
      <c r="L572" s="298"/>
      <c r="M572" s="299" t="s">
        <v>5</v>
      </c>
      <c r="N572" s="300" t="s">
        <v>42</v>
      </c>
      <c r="O572" s="280">
        <v>0</v>
      </c>
      <c r="P572" s="280">
        <f>O572*H572</f>
        <v>0</v>
      </c>
      <c r="Q572" s="280">
        <v>0.0002</v>
      </c>
      <c r="R572" s="280">
        <f>Q572*H572</f>
        <v>0.015289400000000002</v>
      </c>
      <c r="S572" s="280">
        <v>0</v>
      </c>
      <c r="T572" s="281">
        <f>S572*H572</f>
        <v>0</v>
      </c>
      <c r="AR572" s="185" t="s">
        <v>178</v>
      </c>
      <c r="AT572" s="185" t="s">
        <v>228</v>
      </c>
      <c r="AU572" s="185" t="s">
        <v>81</v>
      </c>
      <c r="AY572" s="185" t="s">
        <v>138</v>
      </c>
      <c r="BE572" s="282">
        <f>IF(N572="základní",J572,0)</f>
        <v>0</v>
      </c>
      <c r="BF572" s="282">
        <f>IF(N572="snížená",J572,0)</f>
        <v>0</v>
      </c>
      <c r="BG572" s="282">
        <f>IF(N572="zákl. přenesená",J572,0)</f>
        <v>0</v>
      </c>
      <c r="BH572" s="282">
        <f>IF(N572="sníž. přenesená",J572,0)</f>
        <v>0</v>
      </c>
      <c r="BI572" s="282">
        <f>IF(N572="nulová",J572,0)</f>
        <v>0</v>
      </c>
      <c r="BJ572" s="185" t="s">
        <v>79</v>
      </c>
      <c r="BK572" s="282">
        <f>ROUND(I572*H572,2)</f>
        <v>0</v>
      </c>
      <c r="BL572" s="185" t="s">
        <v>145</v>
      </c>
      <c r="BM572" s="185" t="s">
        <v>1014</v>
      </c>
    </row>
    <row r="573" spans="2:51" s="284" customFormat="1" ht="13.5">
      <c r="B573" s="283"/>
      <c r="D573" s="285" t="s">
        <v>147</v>
      </c>
      <c r="F573" s="287" t="s">
        <v>1015</v>
      </c>
      <c r="H573" s="305">
        <v>76.447</v>
      </c>
      <c r="L573" s="283"/>
      <c r="M573" s="288"/>
      <c r="N573" s="289"/>
      <c r="O573" s="289"/>
      <c r="P573" s="289"/>
      <c r="Q573" s="289"/>
      <c r="R573" s="289"/>
      <c r="S573" s="289"/>
      <c r="T573" s="290"/>
      <c r="AT573" s="286" t="s">
        <v>147</v>
      </c>
      <c r="AU573" s="286" t="s">
        <v>81</v>
      </c>
      <c r="AV573" s="284" t="s">
        <v>81</v>
      </c>
      <c r="AW573" s="284" t="s">
        <v>6</v>
      </c>
      <c r="AX573" s="284" t="s">
        <v>79</v>
      </c>
      <c r="AY573" s="286" t="s">
        <v>138</v>
      </c>
    </row>
    <row r="574" spans="2:65" s="196" customFormat="1" ht="16.5" customHeight="1">
      <c r="B574" s="85"/>
      <c r="C574" s="91" t="s">
        <v>1016</v>
      </c>
      <c r="D574" s="91" t="s">
        <v>228</v>
      </c>
      <c r="E574" s="92" t="s">
        <v>1017</v>
      </c>
      <c r="F574" s="93" t="s">
        <v>1018</v>
      </c>
      <c r="G574" s="94" t="s">
        <v>234</v>
      </c>
      <c r="H574" s="308">
        <v>82.747</v>
      </c>
      <c r="I574" s="95">
        <v>0</v>
      </c>
      <c r="J574" s="95">
        <f>ROUND(I574*H574,2)</f>
        <v>0</v>
      </c>
      <c r="K574" s="93" t="s">
        <v>5</v>
      </c>
      <c r="L574" s="298"/>
      <c r="M574" s="299" t="s">
        <v>5</v>
      </c>
      <c r="N574" s="300" t="s">
        <v>42</v>
      </c>
      <c r="O574" s="280">
        <v>0</v>
      </c>
      <c r="P574" s="280">
        <f>O574*H574</f>
        <v>0</v>
      </c>
      <c r="Q574" s="280">
        <v>0.0003</v>
      </c>
      <c r="R574" s="280">
        <f>Q574*H574</f>
        <v>0.024824099999999998</v>
      </c>
      <c r="S574" s="280">
        <v>0</v>
      </c>
      <c r="T574" s="281">
        <f>S574*H574</f>
        <v>0</v>
      </c>
      <c r="AR574" s="185" t="s">
        <v>178</v>
      </c>
      <c r="AT574" s="185" t="s">
        <v>228</v>
      </c>
      <c r="AU574" s="185" t="s">
        <v>81</v>
      </c>
      <c r="AY574" s="185" t="s">
        <v>138</v>
      </c>
      <c r="BE574" s="282">
        <f>IF(N574="základní",J574,0)</f>
        <v>0</v>
      </c>
      <c r="BF574" s="282">
        <f>IF(N574="snížená",J574,0)</f>
        <v>0</v>
      </c>
      <c r="BG574" s="282">
        <f>IF(N574="zákl. přenesená",J574,0)</f>
        <v>0</v>
      </c>
      <c r="BH574" s="282">
        <f>IF(N574="sníž. přenesená",J574,0)</f>
        <v>0</v>
      </c>
      <c r="BI574" s="282">
        <f>IF(N574="nulová",J574,0)</f>
        <v>0</v>
      </c>
      <c r="BJ574" s="185" t="s">
        <v>79</v>
      </c>
      <c r="BK574" s="282">
        <f>ROUND(I574*H574,2)</f>
        <v>0</v>
      </c>
      <c r="BL574" s="185" t="s">
        <v>145</v>
      </c>
      <c r="BM574" s="185" t="s">
        <v>1019</v>
      </c>
    </row>
    <row r="575" spans="2:51" s="284" customFormat="1" ht="13.5">
      <c r="B575" s="283"/>
      <c r="D575" s="285" t="s">
        <v>147</v>
      </c>
      <c r="F575" s="287" t="s">
        <v>1020</v>
      </c>
      <c r="H575" s="305">
        <v>82.747</v>
      </c>
      <c r="L575" s="283"/>
      <c r="M575" s="288"/>
      <c r="N575" s="289"/>
      <c r="O575" s="289"/>
      <c r="P575" s="289"/>
      <c r="Q575" s="289"/>
      <c r="R575" s="289"/>
      <c r="S575" s="289"/>
      <c r="T575" s="290"/>
      <c r="AT575" s="286" t="s">
        <v>147</v>
      </c>
      <c r="AU575" s="286" t="s">
        <v>81</v>
      </c>
      <c r="AV575" s="284" t="s">
        <v>81</v>
      </c>
      <c r="AW575" s="284" t="s">
        <v>6</v>
      </c>
      <c r="AX575" s="284" t="s">
        <v>79</v>
      </c>
      <c r="AY575" s="286" t="s">
        <v>138</v>
      </c>
    </row>
    <row r="576" spans="2:65" s="196" customFormat="1" ht="16.5" customHeight="1">
      <c r="B576" s="85"/>
      <c r="C576" s="91" t="s">
        <v>1021</v>
      </c>
      <c r="D576" s="91" t="s">
        <v>228</v>
      </c>
      <c r="E576" s="92" t="s">
        <v>1022</v>
      </c>
      <c r="F576" s="93" t="s">
        <v>1023</v>
      </c>
      <c r="G576" s="94" t="s">
        <v>234</v>
      </c>
      <c r="H576" s="308">
        <v>29.19</v>
      </c>
      <c r="I576" s="95">
        <v>0</v>
      </c>
      <c r="J576" s="95">
        <f>ROUND(I576*H576,2)</f>
        <v>0</v>
      </c>
      <c r="K576" s="93" t="s">
        <v>5</v>
      </c>
      <c r="L576" s="298"/>
      <c r="M576" s="299" t="s">
        <v>5</v>
      </c>
      <c r="N576" s="300" t="s">
        <v>42</v>
      </c>
      <c r="O576" s="280">
        <v>0</v>
      </c>
      <c r="P576" s="280">
        <f>O576*H576</f>
        <v>0</v>
      </c>
      <c r="Q576" s="280">
        <v>0.0005</v>
      </c>
      <c r="R576" s="280">
        <f>Q576*H576</f>
        <v>0.014595</v>
      </c>
      <c r="S576" s="280">
        <v>0</v>
      </c>
      <c r="T576" s="281">
        <f>S576*H576</f>
        <v>0</v>
      </c>
      <c r="AR576" s="185" t="s">
        <v>178</v>
      </c>
      <c r="AT576" s="185" t="s">
        <v>228</v>
      </c>
      <c r="AU576" s="185" t="s">
        <v>81</v>
      </c>
      <c r="AY576" s="185" t="s">
        <v>138</v>
      </c>
      <c r="BE576" s="282">
        <f>IF(N576="základní",J576,0)</f>
        <v>0</v>
      </c>
      <c r="BF576" s="282">
        <f>IF(N576="snížená",J576,0)</f>
        <v>0</v>
      </c>
      <c r="BG576" s="282">
        <f>IF(N576="zákl. přenesená",J576,0)</f>
        <v>0</v>
      </c>
      <c r="BH576" s="282">
        <f>IF(N576="sníž. přenesená",J576,0)</f>
        <v>0</v>
      </c>
      <c r="BI576" s="282">
        <f>IF(N576="nulová",J576,0)</f>
        <v>0</v>
      </c>
      <c r="BJ576" s="185" t="s">
        <v>79</v>
      </c>
      <c r="BK576" s="282">
        <f>ROUND(I576*H576,2)</f>
        <v>0</v>
      </c>
      <c r="BL576" s="185" t="s">
        <v>145</v>
      </c>
      <c r="BM576" s="185" t="s">
        <v>1024</v>
      </c>
    </row>
    <row r="577" spans="2:51" s="284" customFormat="1" ht="13.5">
      <c r="B577" s="283"/>
      <c r="D577" s="285" t="s">
        <v>147</v>
      </c>
      <c r="F577" s="287" t="s">
        <v>1025</v>
      </c>
      <c r="H577" s="305">
        <v>29.19</v>
      </c>
      <c r="L577" s="283"/>
      <c r="M577" s="288"/>
      <c r="N577" s="289"/>
      <c r="O577" s="289"/>
      <c r="P577" s="289"/>
      <c r="Q577" s="289"/>
      <c r="R577" s="289"/>
      <c r="S577" s="289"/>
      <c r="T577" s="290"/>
      <c r="AT577" s="286" t="s">
        <v>147</v>
      </c>
      <c r="AU577" s="286" t="s">
        <v>81</v>
      </c>
      <c r="AV577" s="284" t="s">
        <v>81</v>
      </c>
      <c r="AW577" s="284" t="s">
        <v>6</v>
      </c>
      <c r="AX577" s="284" t="s">
        <v>79</v>
      </c>
      <c r="AY577" s="286" t="s">
        <v>138</v>
      </c>
    </row>
    <row r="578" spans="2:65" s="196" customFormat="1" ht="16.5" customHeight="1">
      <c r="B578" s="85"/>
      <c r="C578" s="91" t="s">
        <v>1026</v>
      </c>
      <c r="D578" s="91" t="s">
        <v>228</v>
      </c>
      <c r="E578" s="92" t="s">
        <v>1027</v>
      </c>
      <c r="F578" s="93" t="s">
        <v>1028</v>
      </c>
      <c r="G578" s="94" t="s">
        <v>234</v>
      </c>
      <c r="H578" s="308">
        <v>52.5</v>
      </c>
      <c r="I578" s="95">
        <v>0</v>
      </c>
      <c r="J578" s="95">
        <f>ROUND(I578*H578,2)</f>
        <v>0</v>
      </c>
      <c r="K578" s="93" t="s">
        <v>5</v>
      </c>
      <c r="L578" s="298"/>
      <c r="M578" s="299" t="s">
        <v>5</v>
      </c>
      <c r="N578" s="300" t="s">
        <v>42</v>
      </c>
      <c r="O578" s="280">
        <v>0</v>
      </c>
      <c r="P578" s="280">
        <f>O578*H578</f>
        <v>0</v>
      </c>
      <c r="Q578" s="280">
        <v>2E-05</v>
      </c>
      <c r="R578" s="280">
        <f>Q578*H578</f>
        <v>0.0010500000000000002</v>
      </c>
      <c r="S578" s="280">
        <v>0</v>
      </c>
      <c r="T578" s="281">
        <f>S578*H578</f>
        <v>0</v>
      </c>
      <c r="AR578" s="185" t="s">
        <v>178</v>
      </c>
      <c r="AT578" s="185" t="s">
        <v>228</v>
      </c>
      <c r="AU578" s="185" t="s">
        <v>81</v>
      </c>
      <c r="AY578" s="185" t="s">
        <v>138</v>
      </c>
      <c r="BE578" s="282">
        <f>IF(N578="základní",J578,0)</f>
        <v>0</v>
      </c>
      <c r="BF578" s="282">
        <f>IF(N578="snížená",J578,0)</f>
        <v>0</v>
      </c>
      <c r="BG578" s="282">
        <f>IF(N578="zákl. přenesená",J578,0)</f>
        <v>0</v>
      </c>
      <c r="BH578" s="282">
        <f>IF(N578="sníž. přenesená",J578,0)</f>
        <v>0</v>
      </c>
      <c r="BI578" s="282">
        <f>IF(N578="nulová",J578,0)</f>
        <v>0</v>
      </c>
      <c r="BJ578" s="185" t="s">
        <v>79</v>
      </c>
      <c r="BK578" s="282">
        <f>ROUND(I578*H578,2)</f>
        <v>0</v>
      </c>
      <c r="BL578" s="185" t="s">
        <v>145</v>
      </c>
      <c r="BM578" s="185" t="s">
        <v>1029</v>
      </c>
    </row>
    <row r="579" spans="2:51" s="284" customFormat="1" ht="13.5">
      <c r="B579" s="283"/>
      <c r="D579" s="285" t="s">
        <v>147</v>
      </c>
      <c r="F579" s="287" t="s">
        <v>1030</v>
      </c>
      <c r="H579" s="305">
        <v>52.5</v>
      </c>
      <c r="L579" s="283"/>
      <c r="M579" s="288"/>
      <c r="N579" s="289"/>
      <c r="O579" s="289"/>
      <c r="P579" s="289"/>
      <c r="Q579" s="289"/>
      <c r="R579" s="289"/>
      <c r="S579" s="289"/>
      <c r="T579" s="290"/>
      <c r="AT579" s="286" t="s">
        <v>147</v>
      </c>
      <c r="AU579" s="286" t="s">
        <v>81</v>
      </c>
      <c r="AV579" s="284" t="s">
        <v>81</v>
      </c>
      <c r="AW579" s="284" t="s">
        <v>6</v>
      </c>
      <c r="AX579" s="284" t="s">
        <v>79</v>
      </c>
      <c r="AY579" s="286" t="s">
        <v>138</v>
      </c>
    </row>
    <row r="580" spans="2:65" s="196" customFormat="1" ht="25.5" customHeight="1">
      <c r="B580" s="85"/>
      <c r="C580" s="86" t="s">
        <v>1031</v>
      </c>
      <c r="D580" s="86" t="s">
        <v>140</v>
      </c>
      <c r="E580" s="87" t="s">
        <v>1032</v>
      </c>
      <c r="F580" s="88" t="s">
        <v>1033</v>
      </c>
      <c r="G580" s="89" t="s">
        <v>225</v>
      </c>
      <c r="H580" s="304">
        <v>54.126</v>
      </c>
      <c r="I580" s="90">
        <v>0</v>
      </c>
      <c r="J580" s="90">
        <f>ROUND(I580*H580,2)</f>
        <v>0</v>
      </c>
      <c r="K580" s="88" t="s">
        <v>5267</v>
      </c>
      <c r="L580" s="85"/>
      <c r="M580" s="278" t="s">
        <v>5</v>
      </c>
      <c r="N580" s="279" t="s">
        <v>42</v>
      </c>
      <c r="O580" s="280">
        <v>0.294</v>
      </c>
      <c r="P580" s="280">
        <f>O580*H580</f>
        <v>15.913044</v>
      </c>
      <c r="Q580" s="280">
        <v>0.00628</v>
      </c>
      <c r="R580" s="280">
        <f>Q580*H580</f>
        <v>0.33991128</v>
      </c>
      <c r="S580" s="280">
        <v>0</v>
      </c>
      <c r="T580" s="281">
        <f>S580*H580</f>
        <v>0</v>
      </c>
      <c r="AR580" s="185" t="s">
        <v>145</v>
      </c>
      <c r="AT580" s="185" t="s">
        <v>140</v>
      </c>
      <c r="AU580" s="185" t="s">
        <v>81</v>
      </c>
      <c r="AY580" s="185" t="s">
        <v>138</v>
      </c>
      <c r="BE580" s="282">
        <f>IF(N580="základní",J580,0)</f>
        <v>0</v>
      </c>
      <c r="BF580" s="282">
        <f>IF(N580="snížená",J580,0)</f>
        <v>0</v>
      </c>
      <c r="BG580" s="282">
        <f>IF(N580="zákl. přenesená",J580,0)</f>
        <v>0</v>
      </c>
      <c r="BH580" s="282">
        <f>IF(N580="sníž. přenesená",J580,0)</f>
        <v>0</v>
      </c>
      <c r="BI580" s="282">
        <f>IF(N580="nulová",J580,0)</f>
        <v>0</v>
      </c>
      <c r="BJ580" s="185" t="s">
        <v>79</v>
      </c>
      <c r="BK580" s="282">
        <f>ROUND(I580*H580,2)</f>
        <v>0</v>
      </c>
      <c r="BL580" s="185" t="s">
        <v>145</v>
      </c>
      <c r="BM580" s="185" t="s">
        <v>1034</v>
      </c>
    </row>
    <row r="581" spans="2:65" s="196" customFormat="1" ht="25.5" customHeight="1">
      <c r="B581" s="85"/>
      <c r="C581" s="86" t="s">
        <v>1035</v>
      </c>
      <c r="D581" s="86" t="s">
        <v>140</v>
      </c>
      <c r="E581" s="87" t="s">
        <v>1036</v>
      </c>
      <c r="F581" s="88" t="s">
        <v>1037</v>
      </c>
      <c r="G581" s="89" t="s">
        <v>5</v>
      </c>
      <c r="H581" s="304">
        <v>1179.643</v>
      </c>
      <c r="I581" s="90">
        <v>0</v>
      </c>
      <c r="J581" s="90">
        <f>ROUND(I581*H581,2)</f>
        <v>0</v>
      </c>
      <c r="K581" s="88" t="s">
        <v>5267</v>
      </c>
      <c r="L581" s="85"/>
      <c r="M581" s="278" t="s">
        <v>5</v>
      </c>
      <c r="N581" s="279" t="s">
        <v>42</v>
      </c>
      <c r="O581" s="280">
        <v>0.245</v>
      </c>
      <c r="P581" s="280">
        <f>O581*H581</f>
        <v>289.012535</v>
      </c>
      <c r="Q581" s="280">
        <v>0.00348</v>
      </c>
      <c r="R581" s="280">
        <f>Q581*H581</f>
        <v>4.10515764</v>
      </c>
      <c r="S581" s="280">
        <v>0</v>
      </c>
      <c r="T581" s="281">
        <f>S581*H581</f>
        <v>0</v>
      </c>
      <c r="AR581" s="185" t="s">
        <v>145</v>
      </c>
      <c r="AT581" s="185" t="s">
        <v>140</v>
      </c>
      <c r="AU581" s="185" t="s">
        <v>81</v>
      </c>
      <c r="AY581" s="185" t="s">
        <v>138</v>
      </c>
      <c r="BE581" s="282">
        <f>IF(N581="základní",J581,0)</f>
        <v>0</v>
      </c>
      <c r="BF581" s="282">
        <f>IF(N581="snížená",J581,0)</f>
        <v>0</v>
      </c>
      <c r="BG581" s="282">
        <f>IF(N581="zákl. přenesená",J581,0)</f>
        <v>0</v>
      </c>
      <c r="BH581" s="282">
        <f>IF(N581="sníž. přenesená",J581,0)</f>
        <v>0</v>
      </c>
      <c r="BI581" s="282">
        <f>IF(N581="nulová",J581,0)</f>
        <v>0</v>
      </c>
      <c r="BJ581" s="185" t="s">
        <v>79</v>
      </c>
      <c r="BK581" s="282">
        <f>ROUND(I581*H581,2)</f>
        <v>0</v>
      </c>
      <c r="BL581" s="185" t="s">
        <v>145</v>
      </c>
      <c r="BM581" s="185" t="s">
        <v>1038</v>
      </c>
    </row>
    <row r="582" spans="2:51" s="284" customFormat="1" ht="13.5">
      <c r="B582" s="283"/>
      <c r="D582" s="285" t="s">
        <v>147</v>
      </c>
      <c r="E582" s="286" t="s">
        <v>5</v>
      </c>
      <c r="F582" s="287" t="s">
        <v>1039</v>
      </c>
      <c r="H582" s="305">
        <v>1262.159</v>
      </c>
      <c r="L582" s="283"/>
      <c r="M582" s="288"/>
      <c r="N582" s="289"/>
      <c r="O582" s="289"/>
      <c r="P582" s="289"/>
      <c r="Q582" s="289"/>
      <c r="R582" s="289"/>
      <c r="S582" s="289"/>
      <c r="T582" s="290"/>
      <c r="AT582" s="286" t="s">
        <v>147</v>
      </c>
      <c r="AU582" s="286" t="s">
        <v>81</v>
      </c>
      <c r="AV582" s="284" t="s">
        <v>81</v>
      </c>
      <c r="AW582" s="284" t="s">
        <v>34</v>
      </c>
      <c r="AX582" s="284" t="s">
        <v>71</v>
      </c>
      <c r="AY582" s="286" t="s">
        <v>138</v>
      </c>
    </row>
    <row r="583" spans="2:51" s="284" customFormat="1" ht="13.5">
      <c r="B583" s="283"/>
      <c r="D583" s="285" t="s">
        <v>147</v>
      </c>
      <c r="E583" s="286" t="s">
        <v>5</v>
      </c>
      <c r="F583" s="287" t="s">
        <v>1040</v>
      </c>
      <c r="H583" s="305">
        <v>-82.516</v>
      </c>
      <c r="L583" s="283"/>
      <c r="M583" s="288"/>
      <c r="N583" s="289"/>
      <c r="O583" s="289"/>
      <c r="P583" s="289"/>
      <c r="Q583" s="289"/>
      <c r="R583" s="289"/>
      <c r="S583" s="289"/>
      <c r="T583" s="290"/>
      <c r="AT583" s="286" t="s">
        <v>147</v>
      </c>
      <c r="AU583" s="286" t="s">
        <v>81</v>
      </c>
      <c r="AV583" s="284" t="s">
        <v>81</v>
      </c>
      <c r="AW583" s="284" t="s">
        <v>34</v>
      </c>
      <c r="AX583" s="284" t="s">
        <v>71</v>
      </c>
      <c r="AY583" s="286" t="s">
        <v>138</v>
      </c>
    </row>
    <row r="584" spans="2:65" s="196" customFormat="1" ht="16.5" customHeight="1">
      <c r="B584" s="85"/>
      <c r="C584" s="86" t="s">
        <v>1041</v>
      </c>
      <c r="D584" s="86" t="s">
        <v>140</v>
      </c>
      <c r="E584" s="87" t="s">
        <v>1042</v>
      </c>
      <c r="F584" s="88" t="s">
        <v>1043</v>
      </c>
      <c r="G584" s="89" t="s">
        <v>225</v>
      </c>
      <c r="H584" s="304">
        <v>276.6</v>
      </c>
      <c r="I584" s="90">
        <v>0</v>
      </c>
      <c r="J584" s="90">
        <f>ROUND(I584*H584,2)</f>
        <v>0</v>
      </c>
      <c r="K584" s="88" t="s">
        <v>5267</v>
      </c>
      <c r="L584" s="85"/>
      <c r="M584" s="278" t="s">
        <v>5</v>
      </c>
      <c r="N584" s="279" t="s">
        <v>42</v>
      </c>
      <c r="O584" s="280">
        <v>0.06</v>
      </c>
      <c r="P584" s="280">
        <f>O584*H584</f>
        <v>16.596</v>
      </c>
      <c r="Q584" s="280">
        <v>0</v>
      </c>
      <c r="R584" s="280">
        <f>Q584*H584</f>
        <v>0</v>
      </c>
      <c r="S584" s="280">
        <v>0</v>
      </c>
      <c r="T584" s="281">
        <f>S584*H584</f>
        <v>0</v>
      </c>
      <c r="AR584" s="185" t="s">
        <v>145</v>
      </c>
      <c r="AT584" s="185" t="s">
        <v>140</v>
      </c>
      <c r="AU584" s="185" t="s">
        <v>81</v>
      </c>
      <c r="AY584" s="185" t="s">
        <v>138</v>
      </c>
      <c r="BE584" s="282">
        <f>IF(N584="základní",J584,0)</f>
        <v>0</v>
      </c>
      <c r="BF584" s="282">
        <f>IF(N584="snížená",J584,0)</f>
        <v>0</v>
      </c>
      <c r="BG584" s="282">
        <f>IF(N584="zákl. přenesená",J584,0)</f>
        <v>0</v>
      </c>
      <c r="BH584" s="282">
        <f>IF(N584="sníž. přenesená",J584,0)</f>
        <v>0</v>
      </c>
      <c r="BI584" s="282">
        <f>IF(N584="nulová",J584,0)</f>
        <v>0</v>
      </c>
      <c r="BJ584" s="185" t="s">
        <v>79</v>
      </c>
      <c r="BK584" s="282">
        <f>ROUND(I584*H584,2)</f>
        <v>0</v>
      </c>
      <c r="BL584" s="185" t="s">
        <v>145</v>
      </c>
      <c r="BM584" s="185" t="s">
        <v>1044</v>
      </c>
    </row>
    <row r="585" spans="2:51" s="284" customFormat="1" ht="13.5">
      <c r="B585" s="283"/>
      <c r="D585" s="285" t="s">
        <v>147</v>
      </c>
      <c r="E585" s="286" t="s">
        <v>5</v>
      </c>
      <c r="F585" s="287" t="s">
        <v>1045</v>
      </c>
      <c r="H585" s="305">
        <v>230.39</v>
      </c>
      <c r="L585" s="283"/>
      <c r="M585" s="288"/>
      <c r="N585" s="289"/>
      <c r="O585" s="289"/>
      <c r="P585" s="289"/>
      <c r="Q585" s="289"/>
      <c r="R585" s="289"/>
      <c r="S585" s="289"/>
      <c r="T585" s="290"/>
      <c r="AT585" s="286" t="s">
        <v>147</v>
      </c>
      <c r="AU585" s="286" t="s">
        <v>81</v>
      </c>
      <c r="AV585" s="284" t="s">
        <v>81</v>
      </c>
      <c r="AW585" s="284" t="s">
        <v>34</v>
      </c>
      <c r="AX585" s="284" t="s">
        <v>71</v>
      </c>
      <c r="AY585" s="286" t="s">
        <v>138</v>
      </c>
    </row>
    <row r="586" spans="2:51" s="284" customFormat="1" ht="13.5">
      <c r="B586" s="283"/>
      <c r="D586" s="285" t="s">
        <v>147</v>
      </c>
      <c r="E586" s="286" t="s">
        <v>5</v>
      </c>
      <c r="F586" s="287" t="s">
        <v>1046</v>
      </c>
      <c r="H586" s="305">
        <v>7.33</v>
      </c>
      <c r="L586" s="283"/>
      <c r="M586" s="288"/>
      <c r="N586" s="289"/>
      <c r="O586" s="289"/>
      <c r="P586" s="289"/>
      <c r="Q586" s="289"/>
      <c r="R586" s="289"/>
      <c r="S586" s="289"/>
      <c r="T586" s="290"/>
      <c r="AT586" s="286" t="s">
        <v>147</v>
      </c>
      <c r="AU586" s="286" t="s">
        <v>81</v>
      </c>
      <c r="AV586" s="284" t="s">
        <v>81</v>
      </c>
      <c r="AW586" s="284" t="s">
        <v>34</v>
      </c>
      <c r="AX586" s="284" t="s">
        <v>71</v>
      </c>
      <c r="AY586" s="286" t="s">
        <v>138</v>
      </c>
    </row>
    <row r="587" spans="2:51" s="284" customFormat="1" ht="13.5">
      <c r="B587" s="283"/>
      <c r="D587" s="285" t="s">
        <v>147</v>
      </c>
      <c r="E587" s="286" t="s">
        <v>5</v>
      </c>
      <c r="F587" s="287" t="s">
        <v>1047</v>
      </c>
      <c r="H587" s="305">
        <v>38.88</v>
      </c>
      <c r="L587" s="283"/>
      <c r="M587" s="288"/>
      <c r="N587" s="289"/>
      <c r="O587" s="289"/>
      <c r="P587" s="289"/>
      <c r="Q587" s="289"/>
      <c r="R587" s="289"/>
      <c r="S587" s="289"/>
      <c r="T587" s="290"/>
      <c r="AT587" s="286" t="s">
        <v>147</v>
      </c>
      <c r="AU587" s="286" t="s">
        <v>81</v>
      </c>
      <c r="AV587" s="284" t="s">
        <v>81</v>
      </c>
      <c r="AW587" s="284" t="s">
        <v>34</v>
      </c>
      <c r="AX587" s="284" t="s">
        <v>71</v>
      </c>
      <c r="AY587" s="286" t="s">
        <v>138</v>
      </c>
    </row>
    <row r="588" spans="2:65" s="196" customFormat="1" ht="25.5" customHeight="1">
      <c r="B588" s="85"/>
      <c r="C588" s="86" t="s">
        <v>1048</v>
      </c>
      <c r="D588" s="86" t="s">
        <v>140</v>
      </c>
      <c r="E588" s="87" t="s">
        <v>1049</v>
      </c>
      <c r="F588" s="88" t="s">
        <v>1050</v>
      </c>
      <c r="G588" s="89" t="s">
        <v>225</v>
      </c>
      <c r="H588" s="304">
        <v>35.346</v>
      </c>
      <c r="I588" s="90">
        <v>0</v>
      </c>
      <c r="J588" s="90">
        <f>ROUND(I588*H588,2)</f>
        <v>0</v>
      </c>
      <c r="K588" s="88" t="s">
        <v>5267</v>
      </c>
      <c r="L588" s="85"/>
      <c r="M588" s="278" t="s">
        <v>5</v>
      </c>
      <c r="N588" s="279" t="s">
        <v>42</v>
      </c>
      <c r="O588" s="280">
        <v>0.07</v>
      </c>
      <c r="P588" s="280">
        <f>O588*H588</f>
        <v>2.47422</v>
      </c>
      <c r="Q588" s="280">
        <v>0</v>
      </c>
      <c r="R588" s="280">
        <f>Q588*H588</f>
        <v>0</v>
      </c>
      <c r="S588" s="280">
        <v>0</v>
      </c>
      <c r="T588" s="281">
        <f>S588*H588</f>
        <v>0</v>
      </c>
      <c r="AR588" s="185" t="s">
        <v>145</v>
      </c>
      <c r="AT588" s="185" t="s">
        <v>140</v>
      </c>
      <c r="AU588" s="185" t="s">
        <v>81</v>
      </c>
      <c r="AY588" s="185" t="s">
        <v>138</v>
      </c>
      <c r="BE588" s="282">
        <f>IF(N588="základní",J588,0)</f>
        <v>0</v>
      </c>
      <c r="BF588" s="282">
        <f>IF(N588="snížená",J588,0)</f>
        <v>0</v>
      </c>
      <c r="BG588" s="282">
        <f>IF(N588="zákl. přenesená",J588,0)</f>
        <v>0</v>
      </c>
      <c r="BH588" s="282">
        <f>IF(N588="sníž. přenesená",J588,0)</f>
        <v>0</v>
      </c>
      <c r="BI588" s="282">
        <f>IF(N588="nulová",J588,0)</f>
        <v>0</v>
      </c>
      <c r="BJ588" s="185" t="s">
        <v>79</v>
      </c>
      <c r="BK588" s="282">
        <f>ROUND(I588*H588,2)</f>
        <v>0</v>
      </c>
      <c r="BL588" s="185" t="s">
        <v>145</v>
      </c>
      <c r="BM588" s="185" t="s">
        <v>1051</v>
      </c>
    </row>
    <row r="589" spans="2:51" s="292" customFormat="1" ht="13.5">
      <c r="B589" s="291"/>
      <c r="D589" s="285" t="s">
        <v>147</v>
      </c>
      <c r="E589" s="293" t="s">
        <v>5</v>
      </c>
      <c r="F589" s="294" t="s">
        <v>933</v>
      </c>
      <c r="H589" s="306" t="s">
        <v>5</v>
      </c>
      <c r="L589" s="291"/>
      <c r="M589" s="295"/>
      <c r="N589" s="296"/>
      <c r="O589" s="296"/>
      <c r="P589" s="296"/>
      <c r="Q589" s="296"/>
      <c r="R589" s="296"/>
      <c r="S589" s="296"/>
      <c r="T589" s="297"/>
      <c r="AT589" s="293" t="s">
        <v>147</v>
      </c>
      <c r="AU589" s="293" t="s">
        <v>81</v>
      </c>
      <c r="AV589" s="292" t="s">
        <v>79</v>
      </c>
      <c r="AW589" s="292" t="s">
        <v>34</v>
      </c>
      <c r="AX589" s="292" t="s">
        <v>71</v>
      </c>
      <c r="AY589" s="293" t="s">
        <v>138</v>
      </c>
    </row>
    <row r="590" spans="2:51" s="284" customFormat="1" ht="13.5">
      <c r="B590" s="283"/>
      <c r="D590" s="285" t="s">
        <v>147</v>
      </c>
      <c r="E590" s="286" t="s">
        <v>5</v>
      </c>
      <c r="F590" s="287" t="s">
        <v>934</v>
      </c>
      <c r="H590" s="305">
        <v>35.346</v>
      </c>
      <c r="L590" s="283"/>
      <c r="M590" s="288"/>
      <c r="N590" s="289"/>
      <c r="O590" s="289"/>
      <c r="P590" s="289"/>
      <c r="Q590" s="289"/>
      <c r="R590" s="289"/>
      <c r="S590" s="289"/>
      <c r="T590" s="290"/>
      <c r="AT590" s="286" t="s">
        <v>147</v>
      </c>
      <c r="AU590" s="286" t="s">
        <v>81</v>
      </c>
      <c r="AV590" s="284" t="s">
        <v>81</v>
      </c>
      <c r="AW590" s="284" t="s">
        <v>34</v>
      </c>
      <c r="AX590" s="284" t="s">
        <v>71</v>
      </c>
      <c r="AY590" s="286" t="s">
        <v>138</v>
      </c>
    </row>
    <row r="591" spans="2:65" s="196" customFormat="1" ht="16.5" customHeight="1">
      <c r="B591" s="85"/>
      <c r="C591" s="86" t="s">
        <v>1052</v>
      </c>
      <c r="D591" s="86" t="s">
        <v>140</v>
      </c>
      <c r="E591" s="87" t="s">
        <v>1053</v>
      </c>
      <c r="F591" s="88" t="s">
        <v>1054</v>
      </c>
      <c r="G591" s="89" t="s">
        <v>225</v>
      </c>
      <c r="H591" s="304">
        <v>197.593</v>
      </c>
      <c r="I591" s="90">
        <v>0</v>
      </c>
      <c r="J591" s="90">
        <f>ROUND(I591*H591,2)</f>
        <v>0</v>
      </c>
      <c r="K591" s="88" t="s">
        <v>5267</v>
      </c>
      <c r="L591" s="85"/>
      <c r="M591" s="278" t="s">
        <v>5</v>
      </c>
      <c r="N591" s="279" t="s">
        <v>42</v>
      </c>
      <c r="O591" s="280">
        <v>0.273</v>
      </c>
      <c r="P591" s="280">
        <f>O591*H591</f>
        <v>53.942889</v>
      </c>
      <c r="Q591" s="280">
        <v>0</v>
      </c>
      <c r="R591" s="280">
        <f>Q591*H591</f>
        <v>0</v>
      </c>
      <c r="S591" s="280">
        <v>0</v>
      </c>
      <c r="T591" s="281">
        <f>S591*H591</f>
        <v>0</v>
      </c>
      <c r="AR591" s="185" t="s">
        <v>145</v>
      </c>
      <c r="AT591" s="185" t="s">
        <v>140</v>
      </c>
      <c r="AU591" s="185" t="s">
        <v>81</v>
      </c>
      <c r="AY591" s="185" t="s">
        <v>138</v>
      </c>
      <c r="BE591" s="282">
        <f>IF(N591="základní",J591,0)</f>
        <v>0</v>
      </c>
      <c r="BF591" s="282">
        <f>IF(N591="snížená",J591,0)</f>
        <v>0</v>
      </c>
      <c r="BG591" s="282">
        <f>IF(N591="zákl. přenesená",J591,0)</f>
        <v>0</v>
      </c>
      <c r="BH591" s="282">
        <f>IF(N591="sníž. přenesená",J591,0)</f>
        <v>0</v>
      </c>
      <c r="BI591" s="282">
        <f>IF(N591="nulová",J591,0)</f>
        <v>0</v>
      </c>
      <c r="BJ591" s="185" t="s">
        <v>79</v>
      </c>
      <c r="BK591" s="282">
        <f>ROUND(I591*H591,2)</f>
        <v>0</v>
      </c>
      <c r="BL591" s="185" t="s">
        <v>145</v>
      </c>
      <c r="BM591" s="185" t="s">
        <v>1055</v>
      </c>
    </row>
    <row r="592" spans="2:51" s="292" customFormat="1" ht="13.5">
      <c r="B592" s="291"/>
      <c r="D592" s="285" t="s">
        <v>147</v>
      </c>
      <c r="E592" s="293" t="s">
        <v>5</v>
      </c>
      <c r="F592" s="294" t="s">
        <v>1056</v>
      </c>
      <c r="H592" s="306" t="s">
        <v>5</v>
      </c>
      <c r="L592" s="291"/>
      <c r="M592" s="295"/>
      <c r="N592" s="296"/>
      <c r="O592" s="296"/>
      <c r="P592" s="296"/>
      <c r="Q592" s="296"/>
      <c r="R592" s="296"/>
      <c r="S592" s="296"/>
      <c r="T592" s="297"/>
      <c r="AT592" s="293" t="s">
        <v>147</v>
      </c>
      <c r="AU592" s="293" t="s">
        <v>81</v>
      </c>
      <c r="AV592" s="292" t="s">
        <v>79</v>
      </c>
      <c r="AW592" s="292" t="s">
        <v>34</v>
      </c>
      <c r="AX592" s="292" t="s">
        <v>71</v>
      </c>
      <c r="AY592" s="293" t="s">
        <v>138</v>
      </c>
    </row>
    <row r="593" spans="2:51" s="284" customFormat="1" ht="13.5">
      <c r="B593" s="283"/>
      <c r="D593" s="285" t="s">
        <v>147</v>
      </c>
      <c r="E593" s="286" t="s">
        <v>5</v>
      </c>
      <c r="F593" s="287" t="s">
        <v>1057</v>
      </c>
      <c r="H593" s="305">
        <v>139.68</v>
      </c>
      <c r="L593" s="283"/>
      <c r="M593" s="288"/>
      <c r="N593" s="289"/>
      <c r="O593" s="289"/>
      <c r="P593" s="289"/>
      <c r="Q593" s="289"/>
      <c r="R593" s="289"/>
      <c r="S593" s="289"/>
      <c r="T593" s="290"/>
      <c r="AT593" s="286" t="s">
        <v>147</v>
      </c>
      <c r="AU593" s="286" t="s">
        <v>81</v>
      </c>
      <c r="AV593" s="284" t="s">
        <v>81</v>
      </c>
      <c r="AW593" s="284" t="s">
        <v>34</v>
      </c>
      <c r="AX593" s="284" t="s">
        <v>71</v>
      </c>
      <c r="AY593" s="286" t="s">
        <v>138</v>
      </c>
    </row>
    <row r="594" spans="2:51" s="292" customFormat="1" ht="13.5">
      <c r="B594" s="291"/>
      <c r="D594" s="285" t="s">
        <v>147</v>
      </c>
      <c r="E594" s="293" t="s">
        <v>5</v>
      </c>
      <c r="F594" s="294" t="s">
        <v>1058</v>
      </c>
      <c r="H594" s="306" t="s">
        <v>5</v>
      </c>
      <c r="L594" s="291"/>
      <c r="M594" s="295"/>
      <c r="N594" s="296"/>
      <c r="O594" s="296"/>
      <c r="P594" s="296"/>
      <c r="Q594" s="296"/>
      <c r="R594" s="296"/>
      <c r="S594" s="296"/>
      <c r="T594" s="297"/>
      <c r="AT594" s="293" t="s">
        <v>147</v>
      </c>
      <c r="AU594" s="293" t="s">
        <v>81</v>
      </c>
      <c r="AV594" s="292" t="s">
        <v>79</v>
      </c>
      <c r="AW594" s="292" t="s">
        <v>34</v>
      </c>
      <c r="AX594" s="292" t="s">
        <v>71</v>
      </c>
      <c r="AY594" s="293" t="s">
        <v>138</v>
      </c>
    </row>
    <row r="595" spans="2:51" s="284" customFormat="1" ht="13.5">
      <c r="B595" s="283"/>
      <c r="D595" s="285" t="s">
        <v>147</v>
      </c>
      <c r="E595" s="286" t="s">
        <v>5</v>
      </c>
      <c r="F595" s="287" t="s">
        <v>1059</v>
      </c>
      <c r="H595" s="305">
        <v>32.733</v>
      </c>
      <c r="L595" s="283"/>
      <c r="M595" s="288"/>
      <c r="N595" s="289"/>
      <c r="O595" s="289"/>
      <c r="P595" s="289"/>
      <c r="Q595" s="289"/>
      <c r="R595" s="289"/>
      <c r="S595" s="289"/>
      <c r="T595" s="290"/>
      <c r="AT595" s="286" t="s">
        <v>147</v>
      </c>
      <c r="AU595" s="286" t="s">
        <v>81</v>
      </c>
      <c r="AV595" s="284" t="s">
        <v>81</v>
      </c>
      <c r="AW595" s="284" t="s">
        <v>34</v>
      </c>
      <c r="AX595" s="284" t="s">
        <v>71</v>
      </c>
      <c r="AY595" s="286" t="s">
        <v>138</v>
      </c>
    </row>
    <row r="596" spans="2:51" s="292" customFormat="1" ht="13.5">
      <c r="B596" s="291"/>
      <c r="D596" s="285" t="s">
        <v>147</v>
      </c>
      <c r="E596" s="293" t="s">
        <v>5</v>
      </c>
      <c r="F596" s="294" t="s">
        <v>1060</v>
      </c>
      <c r="H596" s="306" t="s">
        <v>5</v>
      </c>
      <c r="L596" s="291"/>
      <c r="M596" s="295"/>
      <c r="N596" s="296"/>
      <c r="O596" s="296"/>
      <c r="P596" s="296"/>
      <c r="Q596" s="296"/>
      <c r="R596" s="296"/>
      <c r="S596" s="296"/>
      <c r="T596" s="297"/>
      <c r="AT596" s="293" t="s">
        <v>147</v>
      </c>
      <c r="AU596" s="293" t="s">
        <v>81</v>
      </c>
      <c r="AV596" s="292" t="s">
        <v>79</v>
      </c>
      <c r="AW596" s="292" t="s">
        <v>34</v>
      </c>
      <c r="AX596" s="292" t="s">
        <v>71</v>
      </c>
      <c r="AY596" s="293" t="s">
        <v>138</v>
      </c>
    </row>
    <row r="597" spans="2:51" s="284" customFormat="1" ht="13.5">
      <c r="B597" s="283"/>
      <c r="D597" s="285" t="s">
        <v>147</v>
      </c>
      <c r="E597" s="286" t="s">
        <v>5</v>
      </c>
      <c r="F597" s="287" t="s">
        <v>1061</v>
      </c>
      <c r="H597" s="305">
        <v>25.18</v>
      </c>
      <c r="L597" s="283"/>
      <c r="M597" s="288"/>
      <c r="N597" s="289"/>
      <c r="O597" s="289"/>
      <c r="P597" s="289"/>
      <c r="Q597" s="289"/>
      <c r="R597" s="289"/>
      <c r="S597" s="289"/>
      <c r="T597" s="290"/>
      <c r="AT597" s="286" t="s">
        <v>147</v>
      </c>
      <c r="AU597" s="286" t="s">
        <v>81</v>
      </c>
      <c r="AV597" s="284" t="s">
        <v>81</v>
      </c>
      <c r="AW597" s="284" t="s">
        <v>34</v>
      </c>
      <c r="AX597" s="284" t="s">
        <v>71</v>
      </c>
      <c r="AY597" s="286" t="s">
        <v>138</v>
      </c>
    </row>
    <row r="598" spans="2:63" s="266" customFormat="1" ht="29.85" customHeight="1">
      <c r="B598" s="265"/>
      <c r="D598" s="267" t="s">
        <v>70</v>
      </c>
      <c r="E598" s="276" t="s">
        <v>710</v>
      </c>
      <c r="F598" s="276" t="s">
        <v>1062</v>
      </c>
      <c r="H598" s="307"/>
      <c r="J598" s="277">
        <f>BK598</f>
        <v>0</v>
      </c>
      <c r="L598" s="265"/>
      <c r="M598" s="270"/>
      <c r="N598" s="271"/>
      <c r="O598" s="271"/>
      <c r="P598" s="272">
        <f>SUM(P599:P616)</f>
        <v>521.6266519999999</v>
      </c>
      <c r="Q598" s="271"/>
      <c r="R598" s="272">
        <f>SUM(R599:R616)</f>
        <v>82.925454278339</v>
      </c>
      <c r="S598" s="271"/>
      <c r="T598" s="273">
        <f>SUM(T599:T616)</f>
        <v>0</v>
      </c>
      <c r="AR598" s="267" t="s">
        <v>79</v>
      </c>
      <c r="AT598" s="274" t="s">
        <v>70</v>
      </c>
      <c r="AU598" s="274" t="s">
        <v>79</v>
      </c>
      <c r="AY598" s="267" t="s">
        <v>138</v>
      </c>
      <c r="BK598" s="275">
        <f>SUM(BK599:BK616)</f>
        <v>0</v>
      </c>
    </row>
    <row r="599" spans="2:65" s="196" customFormat="1" ht="16.5" customHeight="1">
      <c r="B599" s="85"/>
      <c r="C599" s="86" t="s">
        <v>1063</v>
      </c>
      <c r="D599" s="86" t="s">
        <v>140</v>
      </c>
      <c r="E599" s="87" t="s">
        <v>1064</v>
      </c>
      <c r="F599" s="88" t="s">
        <v>1065</v>
      </c>
      <c r="G599" s="89" t="s">
        <v>143</v>
      </c>
      <c r="H599" s="304">
        <v>32.054</v>
      </c>
      <c r="I599" s="90">
        <v>0</v>
      </c>
      <c r="J599" s="90">
        <f>ROUND(I599*H599,2)</f>
        <v>0</v>
      </c>
      <c r="K599" s="88" t="s">
        <v>5267</v>
      </c>
      <c r="L599" s="85"/>
      <c r="M599" s="278" t="s">
        <v>5</v>
      </c>
      <c r="N599" s="279" t="s">
        <v>42</v>
      </c>
      <c r="O599" s="280">
        <v>3.213</v>
      </c>
      <c r="P599" s="280">
        <f>O599*H599</f>
        <v>102.98950200000002</v>
      </c>
      <c r="Q599" s="280">
        <v>2.25634</v>
      </c>
      <c r="R599" s="280">
        <f>Q599*H599</f>
        <v>72.32472236</v>
      </c>
      <c r="S599" s="280">
        <v>0</v>
      </c>
      <c r="T599" s="281">
        <f>S599*H599</f>
        <v>0</v>
      </c>
      <c r="AR599" s="185" t="s">
        <v>145</v>
      </c>
      <c r="AT599" s="185" t="s">
        <v>140</v>
      </c>
      <c r="AU599" s="185" t="s">
        <v>81</v>
      </c>
      <c r="AY599" s="185" t="s">
        <v>138</v>
      </c>
      <c r="BE599" s="282">
        <f>IF(N599="základní",J599,0)</f>
        <v>0</v>
      </c>
      <c r="BF599" s="282">
        <f>IF(N599="snížená",J599,0)</f>
        <v>0</v>
      </c>
      <c r="BG599" s="282">
        <f>IF(N599="zákl. přenesená",J599,0)</f>
        <v>0</v>
      </c>
      <c r="BH599" s="282">
        <f>IF(N599="sníž. přenesená",J599,0)</f>
        <v>0</v>
      </c>
      <c r="BI599" s="282">
        <f>IF(N599="nulová",J599,0)</f>
        <v>0</v>
      </c>
      <c r="BJ599" s="185" t="s">
        <v>79</v>
      </c>
      <c r="BK599" s="282">
        <f>ROUND(I599*H599,2)</f>
        <v>0</v>
      </c>
      <c r="BL599" s="185" t="s">
        <v>145</v>
      </c>
      <c r="BM599" s="185" t="s">
        <v>1066</v>
      </c>
    </row>
    <row r="600" spans="2:51" s="292" customFormat="1" ht="13.5">
      <c r="B600" s="291"/>
      <c r="D600" s="285" t="s">
        <v>147</v>
      </c>
      <c r="E600" s="293" t="s">
        <v>5</v>
      </c>
      <c r="F600" s="294" t="s">
        <v>1067</v>
      </c>
      <c r="H600" s="306" t="s">
        <v>5</v>
      </c>
      <c r="L600" s="291"/>
      <c r="M600" s="295"/>
      <c r="N600" s="296"/>
      <c r="O600" s="296"/>
      <c r="P600" s="296"/>
      <c r="Q600" s="296"/>
      <c r="R600" s="296"/>
      <c r="S600" s="296"/>
      <c r="T600" s="297"/>
      <c r="AT600" s="293" t="s">
        <v>147</v>
      </c>
      <c r="AU600" s="293" t="s">
        <v>81</v>
      </c>
      <c r="AV600" s="292" t="s">
        <v>79</v>
      </c>
      <c r="AW600" s="292" t="s">
        <v>34</v>
      </c>
      <c r="AX600" s="292" t="s">
        <v>71</v>
      </c>
      <c r="AY600" s="293" t="s">
        <v>138</v>
      </c>
    </row>
    <row r="601" spans="2:51" s="284" customFormat="1" ht="13.5">
      <c r="B601" s="283"/>
      <c r="D601" s="285" t="s">
        <v>147</v>
      </c>
      <c r="E601" s="286" t="s">
        <v>5</v>
      </c>
      <c r="F601" s="287" t="s">
        <v>1068</v>
      </c>
      <c r="H601" s="305">
        <v>32.054</v>
      </c>
      <c r="L601" s="283"/>
      <c r="M601" s="288"/>
      <c r="N601" s="289"/>
      <c r="O601" s="289"/>
      <c r="P601" s="289"/>
      <c r="Q601" s="289"/>
      <c r="R601" s="289"/>
      <c r="S601" s="289"/>
      <c r="T601" s="290"/>
      <c r="AT601" s="286" t="s">
        <v>147</v>
      </c>
      <c r="AU601" s="286" t="s">
        <v>81</v>
      </c>
      <c r="AV601" s="284" t="s">
        <v>81</v>
      </c>
      <c r="AW601" s="284" t="s">
        <v>34</v>
      </c>
      <c r="AX601" s="284" t="s">
        <v>71</v>
      </c>
      <c r="AY601" s="286" t="s">
        <v>138</v>
      </c>
    </row>
    <row r="602" spans="2:65" s="196" customFormat="1" ht="25.5" customHeight="1">
      <c r="B602" s="85"/>
      <c r="C602" s="86" t="s">
        <v>1069</v>
      </c>
      <c r="D602" s="86" t="s">
        <v>140</v>
      </c>
      <c r="E602" s="87" t="s">
        <v>1070</v>
      </c>
      <c r="F602" s="88" t="s">
        <v>1071</v>
      </c>
      <c r="G602" s="89" t="s">
        <v>143</v>
      </c>
      <c r="H602" s="304">
        <v>32.054</v>
      </c>
      <c r="I602" s="90">
        <v>0</v>
      </c>
      <c r="J602" s="90">
        <f>ROUND(I602*H602,2)</f>
        <v>0</v>
      </c>
      <c r="K602" s="88" t="s">
        <v>5267</v>
      </c>
      <c r="L602" s="85"/>
      <c r="M602" s="278" t="s">
        <v>5</v>
      </c>
      <c r="N602" s="279" t="s">
        <v>42</v>
      </c>
      <c r="O602" s="280">
        <v>0.82</v>
      </c>
      <c r="P602" s="280">
        <f>O602*H602</f>
        <v>26.28428</v>
      </c>
      <c r="Q602" s="280">
        <v>0</v>
      </c>
      <c r="R602" s="280">
        <f>Q602*H602</f>
        <v>0</v>
      </c>
      <c r="S602" s="280">
        <v>0</v>
      </c>
      <c r="T602" s="281">
        <f>S602*H602</f>
        <v>0</v>
      </c>
      <c r="AR602" s="185" t="s">
        <v>145</v>
      </c>
      <c r="AT602" s="185" t="s">
        <v>140</v>
      </c>
      <c r="AU602" s="185" t="s">
        <v>81</v>
      </c>
      <c r="AY602" s="185" t="s">
        <v>138</v>
      </c>
      <c r="BE602" s="282">
        <f>IF(N602="základní",J602,0)</f>
        <v>0</v>
      </c>
      <c r="BF602" s="282">
        <f>IF(N602="snížená",J602,0)</f>
        <v>0</v>
      </c>
      <c r="BG602" s="282">
        <f>IF(N602="zákl. přenesená",J602,0)</f>
        <v>0</v>
      </c>
      <c r="BH602" s="282">
        <f>IF(N602="sníž. přenesená",J602,0)</f>
        <v>0</v>
      </c>
      <c r="BI602" s="282">
        <f>IF(N602="nulová",J602,0)</f>
        <v>0</v>
      </c>
      <c r="BJ602" s="185" t="s">
        <v>79</v>
      </c>
      <c r="BK602" s="282">
        <f>ROUND(I602*H602,2)</f>
        <v>0</v>
      </c>
      <c r="BL602" s="185" t="s">
        <v>145</v>
      </c>
      <c r="BM602" s="185" t="s">
        <v>1072</v>
      </c>
    </row>
    <row r="603" spans="2:65" s="196" customFormat="1" ht="16.5" customHeight="1">
      <c r="B603" s="85"/>
      <c r="C603" s="86" t="s">
        <v>1073</v>
      </c>
      <c r="D603" s="86" t="s">
        <v>140</v>
      </c>
      <c r="E603" s="87" t="s">
        <v>1074</v>
      </c>
      <c r="F603" s="88" t="s">
        <v>1075</v>
      </c>
      <c r="G603" s="89" t="s">
        <v>181</v>
      </c>
      <c r="H603" s="304">
        <v>0.87</v>
      </c>
      <c r="I603" s="90">
        <v>0</v>
      </c>
      <c r="J603" s="90">
        <f>ROUND(I603*H603,2)</f>
        <v>0</v>
      </c>
      <c r="K603" s="88" t="s">
        <v>5267</v>
      </c>
      <c r="L603" s="85"/>
      <c r="M603" s="278" t="s">
        <v>5</v>
      </c>
      <c r="N603" s="279" t="s">
        <v>42</v>
      </c>
      <c r="O603" s="280">
        <v>15.231</v>
      </c>
      <c r="P603" s="280">
        <f>O603*H603</f>
        <v>13.25097</v>
      </c>
      <c r="Q603" s="280">
        <v>1.0627727797</v>
      </c>
      <c r="R603" s="280">
        <f>Q603*H603</f>
        <v>0.9246123183389999</v>
      </c>
      <c r="S603" s="280">
        <v>0</v>
      </c>
      <c r="T603" s="281">
        <f>S603*H603</f>
        <v>0</v>
      </c>
      <c r="AR603" s="185" t="s">
        <v>145</v>
      </c>
      <c r="AT603" s="185" t="s">
        <v>140</v>
      </c>
      <c r="AU603" s="185" t="s">
        <v>81</v>
      </c>
      <c r="AY603" s="185" t="s">
        <v>138</v>
      </c>
      <c r="BE603" s="282">
        <f>IF(N603="základní",J603,0)</f>
        <v>0</v>
      </c>
      <c r="BF603" s="282">
        <f>IF(N603="snížená",J603,0)</f>
        <v>0</v>
      </c>
      <c r="BG603" s="282">
        <f>IF(N603="zákl. přenesená",J603,0)</f>
        <v>0</v>
      </c>
      <c r="BH603" s="282">
        <f>IF(N603="sníž. přenesená",J603,0)</f>
        <v>0</v>
      </c>
      <c r="BI603" s="282">
        <f>IF(N603="nulová",J603,0)</f>
        <v>0</v>
      </c>
      <c r="BJ603" s="185" t="s">
        <v>79</v>
      </c>
      <c r="BK603" s="282">
        <f>ROUND(I603*H603,2)</f>
        <v>0</v>
      </c>
      <c r="BL603" s="185" t="s">
        <v>145</v>
      </c>
      <c r="BM603" s="185" t="s">
        <v>1076</v>
      </c>
    </row>
    <row r="604" spans="2:51" s="284" customFormat="1" ht="13.5">
      <c r="B604" s="283"/>
      <c r="D604" s="285" t="s">
        <v>147</v>
      </c>
      <c r="E604" s="286" t="s">
        <v>5</v>
      </c>
      <c r="F604" s="287" t="s">
        <v>1077</v>
      </c>
      <c r="H604" s="305">
        <v>0.85</v>
      </c>
      <c r="L604" s="283"/>
      <c r="M604" s="288"/>
      <c r="N604" s="289"/>
      <c r="O604" s="289"/>
      <c r="P604" s="289"/>
      <c r="Q604" s="289"/>
      <c r="R604" s="289"/>
      <c r="S604" s="289"/>
      <c r="T604" s="290"/>
      <c r="AT604" s="286" t="s">
        <v>147</v>
      </c>
      <c r="AU604" s="286" t="s">
        <v>81</v>
      </c>
      <c r="AV604" s="284" t="s">
        <v>81</v>
      </c>
      <c r="AW604" s="284" t="s">
        <v>34</v>
      </c>
      <c r="AX604" s="284" t="s">
        <v>71</v>
      </c>
      <c r="AY604" s="286" t="s">
        <v>138</v>
      </c>
    </row>
    <row r="605" spans="2:51" s="292" customFormat="1" ht="13.5">
      <c r="B605" s="291"/>
      <c r="D605" s="285" t="s">
        <v>147</v>
      </c>
      <c r="E605" s="293" t="s">
        <v>5</v>
      </c>
      <c r="F605" s="294" t="s">
        <v>1078</v>
      </c>
      <c r="H605" s="306" t="s">
        <v>5</v>
      </c>
      <c r="L605" s="291"/>
      <c r="M605" s="295"/>
      <c r="N605" s="296"/>
      <c r="O605" s="296"/>
      <c r="P605" s="296"/>
      <c r="Q605" s="296"/>
      <c r="R605" s="296"/>
      <c r="S605" s="296"/>
      <c r="T605" s="297"/>
      <c r="AT605" s="293" t="s">
        <v>147</v>
      </c>
      <c r="AU605" s="293" t="s">
        <v>81</v>
      </c>
      <c r="AV605" s="292" t="s">
        <v>79</v>
      </c>
      <c r="AW605" s="292" t="s">
        <v>34</v>
      </c>
      <c r="AX605" s="292" t="s">
        <v>71</v>
      </c>
      <c r="AY605" s="293" t="s">
        <v>138</v>
      </c>
    </row>
    <row r="606" spans="2:51" s="284" customFormat="1" ht="13.5">
      <c r="B606" s="283"/>
      <c r="D606" s="285" t="s">
        <v>147</v>
      </c>
      <c r="E606" s="286" t="s">
        <v>5</v>
      </c>
      <c r="F606" s="287" t="s">
        <v>1079</v>
      </c>
      <c r="H606" s="305">
        <v>0.02</v>
      </c>
      <c r="L606" s="283"/>
      <c r="M606" s="288"/>
      <c r="N606" s="289"/>
      <c r="O606" s="289"/>
      <c r="P606" s="289"/>
      <c r="Q606" s="289"/>
      <c r="R606" s="289"/>
      <c r="S606" s="289"/>
      <c r="T606" s="290"/>
      <c r="AT606" s="286" t="s">
        <v>147</v>
      </c>
      <c r="AU606" s="286" t="s">
        <v>81</v>
      </c>
      <c r="AV606" s="284" t="s">
        <v>81</v>
      </c>
      <c r="AW606" s="284" t="s">
        <v>34</v>
      </c>
      <c r="AX606" s="284" t="s">
        <v>71</v>
      </c>
      <c r="AY606" s="286" t="s">
        <v>138</v>
      </c>
    </row>
    <row r="607" spans="2:65" s="196" customFormat="1" ht="25.5" customHeight="1">
      <c r="B607" s="85"/>
      <c r="C607" s="86" t="s">
        <v>1080</v>
      </c>
      <c r="D607" s="86" t="s">
        <v>140</v>
      </c>
      <c r="E607" s="87" t="s">
        <v>1081</v>
      </c>
      <c r="F607" s="88" t="s">
        <v>1082</v>
      </c>
      <c r="G607" s="89" t="s">
        <v>234</v>
      </c>
      <c r="H607" s="304">
        <v>165.18</v>
      </c>
      <c r="I607" s="90">
        <v>0</v>
      </c>
      <c r="J607" s="90">
        <f>ROUND(I607*H607,2)</f>
        <v>0</v>
      </c>
      <c r="K607" s="88" t="s">
        <v>5267</v>
      </c>
      <c r="L607" s="85"/>
      <c r="M607" s="278" t="s">
        <v>5</v>
      </c>
      <c r="N607" s="279" t="s">
        <v>42</v>
      </c>
      <c r="O607" s="280">
        <v>0.1</v>
      </c>
      <c r="P607" s="280">
        <f>O607*H607</f>
        <v>16.518</v>
      </c>
      <c r="Q607" s="280">
        <v>0</v>
      </c>
      <c r="R607" s="280">
        <f>Q607*H607</f>
        <v>0</v>
      </c>
      <c r="S607" s="280">
        <v>0</v>
      </c>
      <c r="T607" s="281">
        <f>S607*H607</f>
        <v>0</v>
      </c>
      <c r="AR607" s="185" t="s">
        <v>145</v>
      </c>
      <c r="AT607" s="185" t="s">
        <v>140</v>
      </c>
      <c r="AU607" s="185" t="s">
        <v>81</v>
      </c>
      <c r="AY607" s="185" t="s">
        <v>138</v>
      </c>
      <c r="BE607" s="282">
        <f>IF(N607="základní",J607,0)</f>
        <v>0</v>
      </c>
      <c r="BF607" s="282">
        <f>IF(N607="snížená",J607,0)</f>
        <v>0</v>
      </c>
      <c r="BG607" s="282">
        <f>IF(N607="zákl. přenesená",J607,0)</f>
        <v>0</v>
      </c>
      <c r="BH607" s="282">
        <f>IF(N607="sníž. přenesená",J607,0)</f>
        <v>0</v>
      </c>
      <c r="BI607" s="282">
        <f>IF(N607="nulová",J607,0)</f>
        <v>0</v>
      </c>
      <c r="BJ607" s="185" t="s">
        <v>79</v>
      </c>
      <c r="BK607" s="282">
        <f>ROUND(I607*H607,2)</f>
        <v>0</v>
      </c>
      <c r="BL607" s="185" t="s">
        <v>145</v>
      </c>
      <c r="BM607" s="185" t="s">
        <v>1083</v>
      </c>
    </row>
    <row r="608" spans="2:51" s="284" customFormat="1" ht="13.5">
      <c r="B608" s="283"/>
      <c r="D608" s="285" t="s">
        <v>147</v>
      </c>
      <c r="E608" s="286" t="s">
        <v>5</v>
      </c>
      <c r="F608" s="287" t="s">
        <v>1084</v>
      </c>
      <c r="H608" s="305">
        <v>165.18</v>
      </c>
      <c r="L608" s="283"/>
      <c r="M608" s="288"/>
      <c r="N608" s="289"/>
      <c r="O608" s="289"/>
      <c r="P608" s="289"/>
      <c r="Q608" s="289"/>
      <c r="R608" s="289"/>
      <c r="S608" s="289"/>
      <c r="T608" s="290"/>
      <c r="AT608" s="286" t="s">
        <v>147</v>
      </c>
      <c r="AU608" s="286" t="s">
        <v>81</v>
      </c>
      <c r="AV608" s="284" t="s">
        <v>81</v>
      </c>
      <c r="AW608" s="284" t="s">
        <v>34</v>
      </c>
      <c r="AX608" s="284" t="s">
        <v>71</v>
      </c>
      <c r="AY608" s="286" t="s">
        <v>138</v>
      </c>
    </row>
    <row r="609" spans="2:65" s="196" customFormat="1" ht="25.5" customHeight="1">
      <c r="B609" s="85"/>
      <c r="C609" s="86" t="s">
        <v>1085</v>
      </c>
      <c r="D609" s="86" t="s">
        <v>140</v>
      </c>
      <c r="E609" s="87" t="s">
        <v>1086</v>
      </c>
      <c r="F609" s="88" t="s">
        <v>1087</v>
      </c>
      <c r="G609" s="89" t="s">
        <v>225</v>
      </c>
      <c r="H609" s="304">
        <v>1082.34</v>
      </c>
      <c r="I609" s="90">
        <v>0</v>
      </c>
      <c r="J609" s="90">
        <f>ROUND(I609*H609,2)</f>
        <v>0</v>
      </c>
      <c r="K609" s="88" t="s">
        <v>5267</v>
      </c>
      <c r="L609" s="85"/>
      <c r="M609" s="278" t="s">
        <v>5</v>
      </c>
      <c r="N609" s="279" t="s">
        <v>42</v>
      </c>
      <c r="O609" s="280">
        <v>0.3</v>
      </c>
      <c r="P609" s="280">
        <f>O609*H609</f>
        <v>324.70199999999994</v>
      </c>
      <c r="Q609" s="280">
        <v>0.00715</v>
      </c>
      <c r="R609" s="280">
        <f>Q609*H609</f>
        <v>7.738731</v>
      </c>
      <c r="S609" s="280">
        <v>0</v>
      </c>
      <c r="T609" s="281">
        <f>S609*H609</f>
        <v>0</v>
      </c>
      <c r="AR609" s="185" t="s">
        <v>145</v>
      </c>
      <c r="AT609" s="185" t="s">
        <v>140</v>
      </c>
      <c r="AU609" s="185" t="s">
        <v>81</v>
      </c>
      <c r="AY609" s="185" t="s">
        <v>138</v>
      </c>
      <c r="BE609" s="282">
        <f>IF(N609="základní",J609,0)</f>
        <v>0</v>
      </c>
      <c r="BF609" s="282">
        <f>IF(N609="snížená",J609,0)</f>
        <v>0</v>
      </c>
      <c r="BG609" s="282">
        <f>IF(N609="zákl. přenesená",J609,0)</f>
        <v>0</v>
      </c>
      <c r="BH609" s="282">
        <f>IF(N609="sníž. přenesená",J609,0)</f>
        <v>0</v>
      </c>
      <c r="BI609" s="282">
        <f>IF(N609="nulová",J609,0)</f>
        <v>0</v>
      </c>
      <c r="BJ609" s="185" t="s">
        <v>79</v>
      </c>
      <c r="BK609" s="282">
        <f>ROUND(I609*H609,2)</f>
        <v>0</v>
      </c>
      <c r="BL609" s="185" t="s">
        <v>145</v>
      </c>
      <c r="BM609" s="185" t="s">
        <v>1088</v>
      </c>
    </row>
    <row r="610" spans="2:51" s="292" customFormat="1" ht="13.5">
      <c r="B610" s="291"/>
      <c r="D610" s="285" t="s">
        <v>147</v>
      </c>
      <c r="E610" s="293" t="s">
        <v>5</v>
      </c>
      <c r="F610" s="294" t="s">
        <v>1067</v>
      </c>
      <c r="H610" s="306" t="s">
        <v>5</v>
      </c>
      <c r="L610" s="291"/>
      <c r="M610" s="295"/>
      <c r="N610" s="296"/>
      <c r="O610" s="296"/>
      <c r="P610" s="296"/>
      <c r="Q610" s="296"/>
      <c r="R610" s="296"/>
      <c r="S610" s="296"/>
      <c r="T610" s="297"/>
      <c r="AT610" s="293" t="s">
        <v>147</v>
      </c>
      <c r="AU610" s="293" t="s">
        <v>81</v>
      </c>
      <c r="AV610" s="292" t="s">
        <v>79</v>
      </c>
      <c r="AW610" s="292" t="s">
        <v>34</v>
      </c>
      <c r="AX610" s="292" t="s">
        <v>71</v>
      </c>
      <c r="AY610" s="293" t="s">
        <v>138</v>
      </c>
    </row>
    <row r="611" spans="2:51" s="284" customFormat="1" ht="13.5">
      <c r="B611" s="283"/>
      <c r="D611" s="285" t="s">
        <v>147</v>
      </c>
      <c r="E611" s="286" t="s">
        <v>5</v>
      </c>
      <c r="F611" s="287" t="s">
        <v>1089</v>
      </c>
      <c r="H611" s="305">
        <v>457.91</v>
      </c>
      <c r="L611" s="283"/>
      <c r="M611" s="288"/>
      <c r="N611" s="289"/>
      <c r="O611" s="289"/>
      <c r="P611" s="289"/>
      <c r="Q611" s="289"/>
      <c r="R611" s="289"/>
      <c r="S611" s="289"/>
      <c r="T611" s="290"/>
      <c r="AT611" s="286" t="s">
        <v>147</v>
      </c>
      <c r="AU611" s="286" t="s">
        <v>81</v>
      </c>
      <c r="AV611" s="284" t="s">
        <v>81</v>
      </c>
      <c r="AW611" s="284" t="s">
        <v>34</v>
      </c>
      <c r="AX611" s="284" t="s">
        <v>71</v>
      </c>
      <c r="AY611" s="286" t="s">
        <v>138</v>
      </c>
    </row>
    <row r="612" spans="2:51" s="292" customFormat="1" ht="13.5">
      <c r="B612" s="291"/>
      <c r="D612" s="285" t="s">
        <v>147</v>
      </c>
      <c r="E612" s="293" t="s">
        <v>5</v>
      </c>
      <c r="F612" s="294" t="s">
        <v>1090</v>
      </c>
      <c r="H612" s="306" t="s">
        <v>5</v>
      </c>
      <c r="L612" s="291"/>
      <c r="M612" s="295"/>
      <c r="N612" s="296"/>
      <c r="O612" s="296"/>
      <c r="P612" s="296"/>
      <c r="Q612" s="296"/>
      <c r="R612" s="296"/>
      <c r="S612" s="296"/>
      <c r="T612" s="297"/>
      <c r="AT612" s="293" t="s">
        <v>147</v>
      </c>
      <c r="AU612" s="293" t="s">
        <v>81</v>
      </c>
      <c r="AV612" s="292" t="s">
        <v>79</v>
      </c>
      <c r="AW612" s="292" t="s">
        <v>34</v>
      </c>
      <c r="AX612" s="292" t="s">
        <v>71</v>
      </c>
      <c r="AY612" s="293" t="s">
        <v>138</v>
      </c>
    </row>
    <row r="613" spans="2:51" s="284" customFormat="1" ht="13.5">
      <c r="B613" s="283"/>
      <c r="D613" s="285" t="s">
        <v>147</v>
      </c>
      <c r="E613" s="286" t="s">
        <v>5</v>
      </c>
      <c r="F613" s="287" t="s">
        <v>1091</v>
      </c>
      <c r="H613" s="305">
        <v>589.11</v>
      </c>
      <c r="L613" s="283"/>
      <c r="M613" s="288"/>
      <c r="N613" s="289"/>
      <c r="O613" s="289"/>
      <c r="P613" s="289"/>
      <c r="Q613" s="289"/>
      <c r="R613" s="289"/>
      <c r="S613" s="289"/>
      <c r="T613" s="290"/>
      <c r="AT613" s="286" t="s">
        <v>147</v>
      </c>
      <c r="AU613" s="286" t="s">
        <v>81</v>
      </c>
      <c r="AV613" s="284" t="s">
        <v>81</v>
      </c>
      <c r="AW613" s="284" t="s">
        <v>34</v>
      </c>
      <c r="AX613" s="284" t="s">
        <v>71</v>
      </c>
      <c r="AY613" s="286" t="s">
        <v>138</v>
      </c>
    </row>
    <row r="614" spans="2:51" s="292" customFormat="1" ht="13.5">
      <c r="B614" s="291"/>
      <c r="D614" s="285" t="s">
        <v>147</v>
      </c>
      <c r="E614" s="293" t="s">
        <v>5</v>
      </c>
      <c r="F614" s="294" t="s">
        <v>1092</v>
      </c>
      <c r="H614" s="306" t="s">
        <v>5</v>
      </c>
      <c r="L614" s="291"/>
      <c r="M614" s="295"/>
      <c r="N614" s="296"/>
      <c r="O614" s="296"/>
      <c r="P614" s="296"/>
      <c r="Q614" s="296"/>
      <c r="R614" s="296"/>
      <c r="S614" s="296"/>
      <c r="T614" s="297"/>
      <c r="AT614" s="293" t="s">
        <v>147</v>
      </c>
      <c r="AU614" s="293" t="s">
        <v>81</v>
      </c>
      <c r="AV614" s="292" t="s">
        <v>79</v>
      </c>
      <c r="AW614" s="292" t="s">
        <v>34</v>
      </c>
      <c r="AX614" s="292" t="s">
        <v>71</v>
      </c>
      <c r="AY614" s="293" t="s">
        <v>138</v>
      </c>
    </row>
    <row r="615" spans="2:51" s="284" customFormat="1" ht="13.5">
      <c r="B615" s="283"/>
      <c r="D615" s="285" t="s">
        <v>147</v>
      </c>
      <c r="E615" s="286" t="s">
        <v>5</v>
      </c>
      <c r="F615" s="287" t="s">
        <v>1093</v>
      </c>
      <c r="H615" s="305">
        <v>35.32</v>
      </c>
      <c r="L615" s="283"/>
      <c r="M615" s="288"/>
      <c r="N615" s="289"/>
      <c r="O615" s="289"/>
      <c r="P615" s="289"/>
      <c r="Q615" s="289"/>
      <c r="R615" s="289"/>
      <c r="S615" s="289"/>
      <c r="T615" s="290"/>
      <c r="AT615" s="286" t="s">
        <v>147</v>
      </c>
      <c r="AU615" s="286" t="s">
        <v>81</v>
      </c>
      <c r="AV615" s="284" t="s">
        <v>81</v>
      </c>
      <c r="AW615" s="284" t="s">
        <v>34</v>
      </c>
      <c r="AX615" s="284" t="s">
        <v>71</v>
      </c>
      <c r="AY615" s="286" t="s">
        <v>138</v>
      </c>
    </row>
    <row r="616" spans="2:65" s="196" customFormat="1" ht="25.5" customHeight="1">
      <c r="B616" s="85"/>
      <c r="C616" s="86" t="s">
        <v>1094</v>
      </c>
      <c r="D616" s="86" t="s">
        <v>140</v>
      </c>
      <c r="E616" s="87" t="s">
        <v>1095</v>
      </c>
      <c r="F616" s="88" t="s">
        <v>1096</v>
      </c>
      <c r="G616" s="89" t="s">
        <v>225</v>
      </c>
      <c r="H616" s="304">
        <v>1082.34</v>
      </c>
      <c r="I616" s="90">
        <v>0</v>
      </c>
      <c r="J616" s="90">
        <f>ROUND(I616*H616,2)</f>
        <v>0</v>
      </c>
      <c r="K616" s="88" t="s">
        <v>5267</v>
      </c>
      <c r="L616" s="85"/>
      <c r="M616" s="278" t="s">
        <v>5</v>
      </c>
      <c r="N616" s="279" t="s">
        <v>42</v>
      </c>
      <c r="O616" s="280">
        <v>0.035</v>
      </c>
      <c r="P616" s="280">
        <f>O616*H616</f>
        <v>37.8819</v>
      </c>
      <c r="Q616" s="280">
        <v>0.00179</v>
      </c>
      <c r="R616" s="280">
        <f>Q616*H616</f>
        <v>1.9373885999999998</v>
      </c>
      <c r="S616" s="280">
        <v>0</v>
      </c>
      <c r="T616" s="281">
        <f>S616*H616</f>
        <v>0</v>
      </c>
      <c r="AR616" s="185" t="s">
        <v>145</v>
      </c>
      <c r="AT616" s="185" t="s">
        <v>140</v>
      </c>
      <c r="AU616" s="185" t="s">
        <v>81</v>
      </c>
      <c r="AY616" s="185" t="s">
        <v>138</v>
      </c>
      <c r="BE616" s="282">
        <f>IF(N616="základní",J616,0)</f>
        <v>0</v>
      </c>
      <c r="BF616" s="282">
        <f>IF(N616="snížená",J616,0)</f>
        <v>0</v>
      </c>
      <c r="BG616" s="282">
        <f>IF(N616="zákl. přenesená",J616,0)</f>
        <v>0</v>
      </c>
      <c r="BH616" s="282">
        <f>IF(N616="sníž. přenesená",J616,0)</f>
        <v>0</v>
      </c>
      <c r="BI616" s="282">
        <f>IF(N616="nulová",J616,0)</f>
        <v>0</v>
      </c>
      <c r="BJ616" s="185" t="s">
        <v>79</v>
      </c>
      <c r="BK616" s="282">
        <f>ROUND(I616*H616,2)</f>
        <v>0</v>
      </c>
      <c r="BL616" s="185" t="s">
        <v>145</v>
      </c>
      <c r="BM616" s="185" t="s">
        <v>1097</v>
      </c>
    </row>
    <row r="617" spans="2:63" s="266" customFormat="1" ht="29.85" customHeight="1">
      <c r="B617" s="265"/>
      <c r="D617" s="267" t="s">
        <v>70</v>
      </c>
      <c r="E617" s="276" t="s">
        <v>717</v>
      </c>
      <c r="F617" s="276" t="s">
        <v>1098</v>
      </c>
      <c r="H617" s="307"/>
      <c r="J617" s="277">
        <f>BK617</f>
        <v>0</v>
      </c>
      <c r="L617" s="265"/>
      <c r="M617" s="270"/>
      <c r="N617" s="271"/>
      <c r="O617" s="271"/>
      <c r="P617" s="272">
        <f>SUM(P618:P626)</f>
        <v>14.399999999999999</v>
      </c>
      <c r="Q617" s="271"/>
      <c r="R617" s="272">
        <f>SUM(R618:R626)</f>
        <v>0.0096</v>
      </c>
      <c r="S617" s="271"/>
      <c r="T617" s="273">
        <f>SUM(T618:T626)</f>
        <v>0</v>
      </c>
      <c r="AR617" s="267" t="s">
        <v>79</v>
      </c>
      <c r="AT617" s="274" t="s">
        <v>70</v>
      </c>
      <c r="AU617" s="274" t="s">
        <v>79</v>
      </c>
      <c r="AY617" s="267" t="s">
        <v>138</v>
      </c>
      <c r="BK617" s="275">
        <f>SUM(BK618:BK626)</f>
        <v>0</v>
      </c>
    </row>
    <row r="618" spans="2:65" s="196" customFormat="1" ht="16.5" customHeight="1">
      <c r="B618" s="85"/>
      <c r="C618" s="86" t="s">
        <v>1099</v>
      </c>
      <c r="D618" s="86" t="s">
        <v>140</v>
      </c>
      <c r="E618" s="87" t="s">
        <v>1100</v>
      </c>
      <c r="F618" s="88" t="s">
        <v>1101</v>
      </c>
      <c r="G618" s="89" t="s">
        <v>289</v>
      </c>
      <c r="H618" s="304">
        <v>60</v>
      </c>
      <c r="I618" s="90">
        <v>0</v>
      </c>
      <c r="J618" s="90">
        <f>ROUND(I618*H618,2)</f>
        <v>0</v>
      </c>
      <c r="K618" s="88" t="s">
        <v>5267</v>
      </c>
      <c r="L618" s="85"/>
      <c r="M618" s="278" t="s">
        <v>5</v>
      </c>
      <c r="N618" s="279" t="s">
        <v>42</v>
      </c>
      <c r="O618" s="280">
        <v>0.16</v>
      </c>
      <c r="P618" s="280">
        <f>O618*H618</f>
        <v>9.6</v>
      </c>
      <c r="Q618" s="280">
        <v>0</v>
      </c>
      <c r="R618" s="280">
        <f>Q618*H618</f>
        <v>0</v>
      </c>
      <c r="S618" s="280">
        <v>0</v>
      </c>
      <c r="T618" s="281">
        <f>S618*H618</f>
        <v>0</v>
      </c>
      <c r="AR618" s="185" t="s">
        <v>214</v>
      </c>
      <c r="AT618" s="185" t="s">
        <v>140</v>
      </c>
      <c r="AU618" s="185" t="s">
        <v>81</v>
      </c>
      <c r="AY618" s="185" t="s">
        <v>138</v>
      </c>
      <c r="BE618" s="282">
        <f>IF(N618="základní",J618,0)</f>
        <v>0</v>
      </c>
      <c r="BF618" s="282">
        <f>IF(N618="snížená",J618,0)</f>
        <v>0</v>
      </c>
      <c r="BG618" s="282">
        <f>IF(N618="zákl. přenesená",J618,0)</f>
        <v>0</v>
      </c>
      <c r="BH618" s="282">
        <f>IF(N618="sníž. přenesená",J618,0)</f>
        <v>0</v>
      </c>
      <c r="BI618" s="282">
        <f>IF(N618="nulová",J618,0)</f>
        <v>0</v>
      </c>
      <c r="BJ618" s="185" t="s">
        <v>79</v>
      </c>
      <c r="BK618" s="282">
        <f>ROUND(I618*H618,2)</f>
        <v>0</v>
      </c>
      <c r="BL618" s="185" t="s">
        <v>214</v>
      </c>
      <c r="BM618" s="185" t="s">
        <v>1102</v>
      </c>
    </row>
    <row r="619" spans="2:51" s="292" customFormat="1" ht="13.5">
      <c r="B619" s="291"/>
      <c r="D619" s="285" t="s">
        <v>147</v>
      </c>
      <c r="E619" s="293" t="s">
        <v>5</v>
      </c>
      <c r="F619" s="294" t="s">
        <v>1103</v>
      </c>
      <c r="H619" s="306" t="s">
        <v>5</v>
      </c>
      <c r="L619" s="291"/>
      <c r="M619" s="295"/>
      <c r="N619" s="296"/>
      <c r="O619" s="296"/>
      <c r="P619" s="296"/>
      <c r="Q619" s="296"/>
      <c r="R619" s="296"/>
      <c r="S619" s="296"/>
      <c r="T619" s="297"/>
      <c r="AT619" s="293" t="s">
        <v>147</v>
      </c>
      <c r="AU619" s="293" t="s">
        <v>81</v>
      </c>
      <c r="AV619" s="292" t="s">
        <v>79</v>
      </c>
      <c r="AW619" s="292" t="s">
        <v>34</v>
      </c>
      <c r="AX619" s="292" t="s">
        <v>71</v>
      </c>
      <c r="AY619" s="293" t="s">
        <v>138</v>
      </c>
    </row>
    <row r="620" spans="2:51" s="284" customFormat="1" ht="13.5">
      <c r="B620" s="283"/>
      <c r="D620" s="285" t="s">
        <v>147</v>
      </c>
      <c r="E620" s="286" t="s">
        <v>5</v>
      </c>
      <c r="F620" s="287" t="s">
        <v>689</v>
      </c>
      <c r="H620" s="305">
        <v>60</v>
      </c>
      <c r="L620" s="283"/>
      <c r="M620" s="288"/>
      <c r="N620" s="289"/>
      <c r="O620" s="289"/>
      <c r="P620" s="289"/>
      <c r="Q620" s="289"/>
      <c r="R620" s="289"/>
      <c r="S620" s="289"/>
      <c r="T620" s="290"/>
      <c r="AT620" s="286" t="s">
        <v>147</v>
      </c>
      <c r="AU620" s="286" t="s">
        <v>81</v>
      </c>
      <c r="AV620" s="284" t="s">
        <v>81</v>
      </c>
      <c r="AW620" s="284" t="s">
        <v>34</v>
      </c>
      <c r="AX620" s="284" t="s">
        <v>71</v>
      </c>
      <c r="AY620" s="286" t="s">
        <v>138</v>
      </c>
    </row>
    <row r="621" spans="2:65" s="196" customFormat="1" ht="16.5" customHeight="1">
      <c r="B621" s="85"/>
      <c r="C621" s="91" t="s">
        <v>1104</v>
      </c>
      <c r="D621" s="91" t="s">
        <v>228</v>
      </c>
      <c r="E621" s="92" t="s">
        <v>1105</v>
      </c>
      <c r="F621" s="93" t="s">
        <v>1106</v>
      </c>
      <c r="G621" s="94" t="s">
        <v>289</v>
      </c>
      <c r="H621" s="308">
        <v>60</v>
      </c>
      <c r="I621" s="95">
        <v>0</v>
      </c>
      <c r="J621" s="95">
        <f>ROUND(I621*H621,2)</f>
        <v>0</v>
      </c>
      <c r="K621" s="175" t="s">
        <v>5267</v>
      </c>
      <c r="L621" s="298"/>
      <c r="M621" s="299" t="s">
        <v>5</v>
      </c>
      <c r="N621" s="300" t="s">
        <v>42</v>
      </c>
      <c r="O621" s="280">
        <v>0</v>
      </c>
      <c r="P621" s="280">
        <f>O621*H621</f>
        <v>0</v>
      </c>
      <c r="Q621" s="280">
        <v>0.00015</v>
      </c>
      <c r="R621" s="280">
        <f>Q621*H621</f>
        <v>0.009</v>
      </c>
      <c r="S621" s="280">
        <v>0</v>
      </c>
      <c r="T621" s="281">
        <f>S621*H621</f>
        <v>0</v>
      </c>
      <c r="AR621" s="185" t="s">
        <v>281</v>
      </c>
      <c r="AT621" s="185" t="s">
        <v>228</v>
      </c>
      <c r="AU621" s="185" t="s">
        <v>81</v>
      </c>
      <c r="AY621" s="185" t="s">
        <v>138</v>
      </c>
      <c r="BE621" s="282">
        <f>IF(N621="základní",J621,0)</f>
        <v>0</v>
      </c>
      <c r="BF621" s="282">
        <f>IF(N621="snížená",J621,0)</f>
        <v>0</v>
      </c>
      <c r="BG621" s="282">
        <f>IF(N621="zákl. přenesená",J621,0)</f>
        <v>0</v>
      </c>
      <c r="BH621" s="282">
        <f>IF(N621="sníž. přenesená",J621,0)</f>
        <v>0</v>
      </c>
      <c r="BI621" s="282">
        <f>IF(N621="nulová",J621,0)</f>
        <v>0</v>
      </c>
      <c r="BJ621" s="185" t="s">
        <v>79</v>
      </c>
      <c r="BK621" s="282">
        <f>ROUND(I621*H621,2)</f>
        <v>0</v>
      </c>
      <c r="BL621" s="185" t="s">
        <v>214</v>
      </c>
      <c r="BM621" s="185" t="s">
        <v>1107</v>
      </c>
    </row>
    <row r="622" spans="2:51" s="292" customFormat="1" ht="13.5">
      <c r="B622" s="291"/>
      <c r="D622" s="285" t="s">
        <v>147</v>
      </c>
      <c r="E622" s="293" t="s">
        <v>5</v>
      </c>
      <c r="F622" s="294" t="s">
        <v>1108</v>
      </c>
      <c r="H622" s="306" t="s">
        <v>5</v>
      </c>
      <c r="L622" s="291"/>
      <c r="M622" s="295"/>
      <c r="N622" s="296"/>
      <c r="O622" s="296"/>
      <c r="P622" s="296"/>
      <c r="Q622" s="296"/>
      <c r="R622" s="296"/>
      <c r="S622" s="296"/>
      <c r="T622" s="297"/>
      <c r="AT622" s="293" t="s">
        <v>147</v>
      </c>
      <c r="AU622" s="293" t="s">
        <v>81</v>
      </c>
      <c r="AV622" s="292" t="s">
        <v>79</v>
      </c>
      <c r="AW622" s="292" t="s">
        <v>34</v>
      </c>
      <c r="AX622" s="292" t="s">
        <v>71</v>
      </c>
      <c r="AY622" s="293" t="s">
        <v>138</v>
      </c>
    </row>
    <row r="623" spans="2:51" s="284" customFormat="1" ht="13.5">
      <c r="B623" s="283"/>
      <c r="D623" s="285" t="s">
        <v>147</v>
      </c>
      <c r="E623" s="286" t="s">
        <v>5</v>
      </c>
      <c r="F623" s="287" t="s">
        <v>689</v>
      </c>
      <c r="H623" s="305">
        <v>60</v>
      </c>
      <c r="L623" s="283"/>
      <c r="M623" s="288"/>
      <c r="N623" s="289"/>
      <c r="O623" s="289"/>
      <c r="P623" s="289"/>
      <c r="Q623" s="289"/>
      <c r="R623" s="289"/>
      <c r="S623" s="289"/>
      <c r="T623" s="290"/>
      <c r="AT623" s="286" t="s">
        <v>147</v>
      </c>
      <c r="AU623" s="286" t="s">
        <v>81</v>
      </c>
      <c r="AV623" s="284" t="s">
        <v>81</v>
      </c>
      <c r="AW623" s="284" t="s">
        <v>34</v>
      </c>
      <c r="AX623" s="284" t="s">
        <v>71</v>
      </c>
      <c r="AY623" s="286" t="s">
        <v>138</v>
      </c>
    </row>
    <row r="624" spans="2:65" s="196" customFormat="1" ht="25.5" customHeight="1">
      <c r="B624" s="85"/>
      <c r="C624" s="86" t="s">
        <v>1109</v>
      </c>
      <c r="D624" s="86" t="s">
        <v>140</v>
      </c>
      <c r="E624" s="87" t="s">
        <v>1110</v>
      </c>
      <c r="F624" s="88" t="s">
        <v>1111</v>
      </c>
      <c r="G624" s="89" t="s">
        <v>289</v>
      </c>
      <c r="H624" s="304">
        <v>60</v>
      </c>
      <c r="I624" s="90">
        <v>0</v>
      </c>
      <c r="J624" s="90">
        <f>ROUND(I624*H624,2)</f>
        <v>0</v>
      </c>
      <c r="K624" s="88" t="s">
        <v>5267</v>
      </c>
      <c r="L624" s="85"/>
      <c r="M624" s="278" t="s">
        <v>5</v>
      </c>
      <c r="N624" s="279" t="s">
        <v>42</v>
      </c>
      <c r="O624" s="280">
        <v>0.08</v>
      </c>
      <c r="P624" s="280">
        <f>O624*H624</f>
        <v>4.8</v>
      </c>
      <c r="Q624" s="280">
        <v>0</v>
      </c>
      <c r="R624" s="280">
        <f>Q624*H624</f>
        <v>0</v>
      </c>
      <c r="S624" s="280">
        <v>0</v>
      </c>
      <c r="T624" s="281">
        <f>S624*H624</f>
        <v>0</v>
      </c>
      <c r="AR624" s="185" t="s">
        <v>214</v>
      </c>
      <c r="AT624" s="185" t="s">
        <v>140</v>
      </c>
      <c r="AU624" s="185" t="s">
        <v>81</v>
      </c>
      <c r="AY624" s="185" t="s">
        <v>138</v>
      </c>
      <c r="BE624" s="282">
        <f>IF(N624="základní",J624,0)</f>
        <v>0</v>
      </c>
      <c r="BF624" s="282">
        <f>IF(N624="snížená",J624,0)</f>
        <v>0</v>
      </c>
      <c r="BG624" s="282">
        <f>IF(N624="zákl. přenesená",J624,0)</f>
        <v>0</v>
      </c>
      <c r="BH624" s="282">
        <f>IF(N624="sníž. přenesená",J624,0)</f>
        <v>0</v>
      </c>
      <c r="BI624" s="282">
        <f>IF(N624="nulová",J624,0)</f>
        <v>0</v>
      </c>
      <c r="BJ624" s="185" t="s">
        <v>79</v>
      </c>
      <c r="BK624" s="282">
        <f>ROUND(I624*H624,2)</f>
        <v>0</v>
      </c>
      <c r="BL624" s="185" t="s">
        <v>214</v>
      </c>
      <c r="BM624" s="185" t="s">
        <v>1112</v>
      </c>
    </row>
    <row r="625" spans="2:65" s="196" customFormat="1" ht="16.5" customHeight="1">
      <c r="B625" s="85"/>
      <c r="C625" s="91" t="s">
        <v>1113</v>
      </c>
      <c r="D625" s="91" t="s">
        <v>228</v>
      </c>
      <c r="E625" s="92" t="s">
        <v>1114</v>
      </c>
      <c r="F625" s="93" t="s">
        <v>1115</v>
      </c>
      <c r="G625" s="94" t="s">
        <v>289</v>
      </c>
      <c r="H625" s="308">
        <v>12</v>
      </c>
      <c r="I625" s="95">
        <v>0</v>
      </c>
      <c r="J625" s="95">
        <f>ROUND(I625*H625,2)</f>
        <v>0</v>
      </c>
      <c r="K625" s="175" t="s">
        <v>5267</v>
      </c>
      <c r="L625" s="298"/>
      <c r="M625" s="299" t="s">
        <v>5</v>
      </c>
      <c r="N625" s="300" t="s">
        <v>42</v>
      </c>
      <c r="O625" s="280">
        <v>0</v>
      </c>
      <c r="P625" s="280">
        <f>O625*H625</f>
        <v>0</v>
      </c>
      <c r="Q625" s="280">
        <v>5E-05</v>
      </c>
      <c r="R625" s="280">
        <f>Q625*H625</f>
        <v>0.0006000000000000001</v>
      </c>
      <c r="S625" s="280">
        <v>0</v>
      </c>
      <c r="T625" s="281">
        <f>S625*H625</f>
        <v>0</v>
      </c>
      <c r="AR625" s="185" t="s">
        <v>281</v>
      </c>
      <c r="AT625" s="185" t="s">
        <v>228</v>
      </c>
      <c r="AU625" s="185" t="s">
        <v>81</v>
      </c>
      <c r="AY625" s="185" t="s">
        <v>138</v>
      </c>
      <c r="BE625" s="282">
        <f>IF(N625="základní",J625,0)</f>
        <v>0</v>
      </c>
      <c r="BF625" s="282">
        <f>IF(N625="snížená",J625,0)</f>
        <v>0</v>
      </c>
      <c r="BG625" s="282">
        <f>IF(N625="zákl. přenesená",J625,0)</f>
        <v>0</v>
      </c>
      <c r="BH625" s="282">
        <f>IF(N625="sníž. přenesená",J625,0)</f>
        <v>0</v>
      </c>
      <c r="BI625" s="282">
        <f>IF(N625="nulová",J625,0)</f>
        <v>0</v>
      </c>
      <c r="BJ625" s="185" t="s">
        <v>79</v>
      </c>
      <c r="BK625" s="282">
        <f>ROUND(I625*H625,2)</f>
        <v>0</v>
      </c>
      <c r="BL625" s="185" t="s">
        <v>214</v>
      </c>
      <c r="BM625" s="185" t="s">
        <v>1116</v>
      </c>
    </row>
    <row r="626" spans="2:51" s="284" customFormat="1" ht="13.5">
      <c r="B626" s="283"/>
      <c r="D626" s="285" t="s">
        <v>147</v>
      </c>
      <c r="F626" s="287" t="s">
        <v>1117</v>
      </c>
      <c r="H626" s="305">
        <v>12</v>
      </c>
      <c r="L626" s="283"/>
      <c r="M626" s="288"/>
      <c r="N626" s="289"/>
      <c r="O626" s="289"/>
      <c r="P626" s="289"/>
      <c r="Q626" s="289"/>
      <c r="R626" s="289"/>
      <c r="S626" s="289"/>
      <c r="T626" s="290"/>
      <c r="AT626" s="286" t="s">
        <v>147</v>
      </c>
      <c r="AU626" s="286" t="s">
        <v>81</v>
      </c>
      <c r="AV626" s="284" t="s">
        <v>81</v>
      </c>
      <c r="AW626" s="284" t="s">
        <v>6</v>
      </c>
      <c r="AX626" s="284" t="s">
        <v>79</v>
      </c>
      <c r="AY626" s="286" t="s">
        <v>138</v>
      </c>
    </row>
    <row r="627" spans="2:63" s="266" customFormat="1" ht="29.85" customHeight="1">
      <c r="B627" s="265"/>
      <c r="D627" s="267" t="s">
        <v>70</v>
      </c>
      <c r="E627" s="276" t="s">
        <v>882</v>
      </c>
      <c r="F627" s="276" t="s">
        <v>1118</v>
      </c>
      <c r="H627" s="307"/>
      <c r="J627" s="277">
        <f>BK627</f>
        <v>0</v>
      </c>
      <c r="L627" s="265"/>
      <c r="M627" s="270"/>
      <c r="N627" s="271"/>
      <c r="O627" s="271"/>
      <c r="P627" s="272">
        <f>SUM(P628:P671)</f>
        <v>555.1379780000001</v>
      </c>
      <c r="Q627" s="271"/>
      <c r="R627" s="272">
        <f>SUM(R628:R671)</f>
        <v>0.048569020000000004</v>
      </c>
      <c r="S627" s="271"/>
      <c r="T627" s="273">
        <f>SUM(T628:T671)</f>
        <v>0</v>
      </c>
      <c r="AR627" s="267" t="s">
        <v>79</v>
      </c>
      <c r="AT627" s="274" t="s">
        <v>70</v>
      </c>
      <c r="AU627" s="274" t="s">
        <v>79</v>
      </c>
      <c r="AY627" s="267" t="s">
        <v>138</v>
      </c>
      <c r="BK627" s="275">
        <f>SUM(BK628:BK671)</f>
        <v>0</v>
      </c>
    </row>
    <row r="628" spans="2:65" s="196" customFormat="1" ht="38.25" customHeight="1">
      <c r="B628" s="85"/>
      <c r="C628" s="86" t="s">
        <v>1119</v>
      </c>
      <c r="D628" s="86" t="s">
        <v>140</v>
      </c>
      <c r="E628" s="87" t="s">
        <v>1120</v>
      </c>
      <c r="F628" s="88" t="s">
        <v>1121</v>
      </c>
      <c r="G628" s="89" t="s">
        <v>225</v>
      </c>
      <c r="H628" s="304">
        <v>324.68</v>
      </c>
      <c r="I628" s="90">
        <v>0</v>
      </c>
      <c r="J628" s="90">
        <f>ROUND(I628*H628,2)</f>
        <v>0</v>
      </c>
      <c r="K628" s="88" t="s">
        <v>5267</v>
      </c>
      <c r="L628" s="85"/>
      <c r="M628" s="278" t="s">
        <v>5</v>
      </c>
      <c r="N628" s="279" t="s">
        <v>42</v>
      </c>
      <c r="O628" s="280">
        <v>0.162</v>
      </c>
      <c r="P628" s="280">
        <f>O628*H628</f>
        <v>52.59816</v>
      </c>
      <c r="Q628" s="280">
        <v>0</v>
      </c>
      <c r="R628" s="280">
        <f>Q628*H628</f>
        <v>0</v>
      </c>
      <c r="S628" s="280">
        <v>0</v>
      </c>
      <c r="T628" s="281">
        <f>S628*H628</f>
        <v>0</v>
      </c>
      <c r="AR628" s="185" t="s">
        <v>145</v>
      </c>
      <c r="AT628" s="185" t="s">
        <v>140</v>
      </c>
      <c r="AU628" s="185" t="s">
        <v>81</v>
      </c>
      <c r="AY628" s="185" t="s">
        <v>138</v>
      </c>
      <c r="BE628" s="282">
        <f>IF(N628="základní",J628,0)</f>
        <v>0</v>
      </c>
      <c r="BF628" s="282">
        <f>IF(N628="snížená",J628,0)</f>
        <v>0</v>
      </c>
      <c r="BG628" s="282">
        <f>IF(N628="zákl. přenesená",J628,0)</f>
        <v>0</v>
      </c>
      <c r="BH628" s="282">
        <f>IF(N628="sníž. přenesená",J628,0)</f>
        <v>0</v>
      </c>
      <c r="BI628" s="282">
        <f>IF(N628="nulová",J628,0)</f>
        <v>0</v>
      </c>
      <c r="BJ628" s="185" t="s">
        <v>79</v>
      </c>
      <c r="BK628" s="282">
        <f>ROUND(I628*H628,2)</f>
        <v>0</v>
      </c>
      <c r="BL628" s="185" t="s">
        <v>145</v>
      </c>
      <c r="BM628" s="185" t="s">
        <v>1122</v>
      </c>
    </row>
    <row r="629" spans="2:51" s="292" customFormat="1" ht="13.5">
      <c r="B629" s="291"/>
      <c r="D629" s="285" t="s">
        <v>147</v>
      </c>
      <c r="E629" s="293" t="s">
        <v>5</v>
      </c>
      <c r="F629" s="294" t="s">
        <v>920</v>
      </c>
      <c r="H629" s="306" t="s">
        <v>5</v>
      </c>
      <c r="L629" s="291"/>
      <c r="M629" s="295"/>
      <c r="N629" s="296"/>
      <c r="O629" s="296"/>
      <c r="P629" s="296"/>
      <c r="Q629" s="296"/>
      <c r="R629" s="296"/>
      <c r="S629" s="296"/>
      <c r="T629" s="297"/>
      <c r="AT629" s="293" t="s">
        <v>147</v>
      </c>
      <c r="AU629" s="293" t="s">
        <v>81</v>
      </c>
      <c r="AV629" s="292" t="s">
        <v>79</v>
      </c>
      <c r="AW629" s="292" t="s">
        <v>34</v>
      </c>
      <c r="AX629" s="292" t="s">
        <v>71</v>
      </c>
      <c r="AY629" s="293" t="s">
        <v>138</v>
      </c>
    </row>
    <row r="630" spans="2:51" s="284" customFormat="1" ht="13.5">
      <c r="B630" s="283"/>
      <c r="D630" s="285" t="s">
        <v>147</v>
      </c>
      <c r="E630" s="286" t="s">
        <v>5</v>
      </c>
      <c r="F630" s="287" t="s">
        <v>1123</v>
      </c>
      <c r="H630" s="305">
        <v>324.68</v>
      </c>
      <c r="L630" s="283"/>
      <c r="M630" s="288"/>
      <c r="N630" s="289"/>
      <c r="O630" s="289"/>
      <c r="P630" s="289"/>
      <c r="Q630" s="289"/>
      <c r="R630" s="289"/>
      <c r="S630" s="289"/>
      <c r="T630" s="290"/>
      <c r="AT630" s="286" t="s">
        <v>147</v>
      </c>
      <c r="AU630" s="286" t="s">
        <v>81</v>
      </c>
      <c r="AV630" s="284" t="s">
        <v>81</v>
      </c>
      <c r="AW630" s="284" t="s">
        <v>34</v>
      </c>
      <c r="AX630" s="284" t="s">
        <v>71</v>
      </c>
      <c r="AY630" s="286" t="s">
        <v>138</v>
      </c>
    </row>
    <row r="631" spans="2:65" s="196" customFormat="1" ht="38.25" customHeight="1">
      <c r="B631" s="85"/>
      <c r="C631" s="86" t="s">
        <v>1124</v>
      </c>
      <c r="D631" s="86" t="s">
        <v>140</v>
      </c>
      <c r="E631" s="87" t="s">
        <v>1125</v>
      </c>
      <c r="F631" s="88" t="s">
        <v>1126</v>
      </c>
      <c r="G631" s="89" t="s">
        <v>225</v>
      </c>
      <c r="H631" s="304">
        <v>19480.8</v>
      </c>
      <c r="I631" s="90">
        <v>0</v>
      </c>
      <c r="J631" s="90">
        <f>ROUND(I631*H631,2)</f>
        <v>0</v>
      </c>
      <c r="K631" s="88" t="s">
        <v>5267</v>
      </c>
      <c r="L631" s="85"/>
      <c r="M631" s="278" t="s">
        <v>5</v>
      </c>
      <c r="N631" s="279" t="s">
        <v>42</v>
      </c>
      <c r="O631" s="280">
        <v>0</v>
      </c>
      <c r="P631" s="280">
        <f>O631*H631</f>
        <v>0</v>
      </c>
      <c r="Q631" s="280">
        <v>0</v>
      </c>
      <c r="R631" s="280">
        <f>Q631*H631</f>
        <v>0</v>
      </c>
      <c r="S631" s="280">
        <v>0</v>
      </c>
      <c r="T631" s="281">
        <f>S631*H631</f>
        <v>0</v>
      </c>
      <c r="AR631" s="185" t="s">
        <v>145</v>
      </c>
      <c r="AT631" s="185" t="s">
        <v>140</v>
      </c>
      <c r="AU631" s="185" t="s">
        <v>81</v>
      </c>
      <c r="AY631" s="185" t="s">
        <v>138</v>
      </c>
      <c r="BE631" s="282">
        <f>IF(N631="základní",J631,0)</f>
        <v>0</v>
      </c>
      <c r="BF631" s="282">
        <f>IF(N631="snížená",J631,0)</f>
        <v>0</v>
      </c>
      <c r="BG631" s="282">
        <f>IF(N631="zákl. přenesená",J631,0)</f>
        <v>0</v>
      </c>
      <c r="BH631" s="282">
        <f>IF(N631="sníž. přenesená",J631,0)</f>
        <v>0</v>
      </c>
      <c r="BI631" s="282">
        <f>IF(N631="nulová",J631,0)</f>
        <v>0</v>
      </c>
      <c r="BJ631" s="185" t="s">
        <v>79</v>
      </c>
      <c r="BK631" s="282">
        <f>ROUND(I631*H631,2)</f>
        <v>0</v>
      </c>
      <c r="BL631" s="185" t="s">
        <v>145</v>
      </c>
      <c r="BM631" s="185" t="s">
        <v>1127</v>
      </c>
    </row>
    <row r="632" spans="2:51" s="284" customFormat="1" ht="13.5">
      <c r="B632" s="283"/>
      <c r="D632" s="285" t="s">
        <v>147</v>
      </c>
      <c r="F632" s="287" t="s">
        <v>1128</v>
      </c>
      <c r="H632" s="305">
        <v>19480.8</v>
      </c>
      <c r="L632" s="283"/>
      <c r="M632" s="288"/>
      <c r="N632" s="289"/>
      <c r="O632" s="289"/>
      <c r="P632" s="289"/>
      <c r="Q632" s="289"/>
      <c r="R632" s="289"/>
      <c r="S632" s="289"/>
      <c r="T632" s="290"/>
      <c r="AT632" s="286" t="s">
        <v>147</v>
      </c>
      <c r="AU632" s="286" t="s">
        <v>81</v>
      </c>
      <c r="AV632" s="284" t="s">
        <v>81</v>
      </c>
      <c r="AW632" s="284" t="s">
        <v>6</v>
      </c>
      <c r="AX632" s="284" t="s">
        <v>79</v>
      </c>
      <c r="AY632" s="286" t="s">
        <v>138</v>
      </c>
    </row>
    <row r="633" spans="2:65" s="196" customFormat="1" ht="38.25" customHeight="1">
      <c r="B633" s="85"/>
      <c r="C633" s="86" t="s">
        <v>1129</v>
      </c>
      <c r="D633" s="86" t="s">
        <v>140</v>
      </c>
      <c r="E633" s="87" t="s">
        <v>1130</v>
      </c>
      <c r="F633" s="88" t="s">
        <v>1131</v>
      </c>
      <c r="G633" s="89" t="s">
        <v>225</v>
      </c>
      <c r="H633" s="304">
        <v>324.68</v>
      </c>
      <c r="I633" s="90">
        <v>0</v>
      </c>
      <c r="J633" s="90">
        <f>ROUND(I633*H633,2)</f>
        <v>0</v>
      </c>
      <c r="K633" s="88" t="s">
        <v>5267</v>
      </c>
      <c r="L633" s="85"/>
      <c r="M633" s="278" t="s">
        <v>5</v>
      </c>
      <c r="N633" s="279" t="s">
        <v>42</v>
      </c>
      <c r="O633" s="280">
        <v>0.102</v>
      </c>
      <c r="P633" s="280">
        <f>O633*H633</f>
        <v>33.11736</v>
      </c>
      <c r="Q633" s="280">
        <v>0</v>
      </c>
      <c r="R633" s="280">
        <f>Q633*H633</f>
        <v>0</v>
      </c>
      <c r="S633" s="280">
        <v>0</v>
      </c>
      <c r="T633" s="281">
        <f>S633*H633</f>
        <v>0</v>
      </c>
      <c r="AR633" s="185" t="s">
        <v>145</v>
      </c>
      <c r="AT633" s="185" t="s">
        <v>140</v>
      </c>
      <c r="AU633" s="185" t="s">
        <v>81</v>
      </c>
      <c r="AY633" s="185" t="s">
        <v>138</v>
      </c>
      <c r="BE633" s="282">
        <f>IF(N633="základní",J633,0)</f>
        <v>0</v>
      </c>
      <c r="BF633" s="282">
        <f>IF(N633="snížená",J633,0)</f>
        <v>0</v>
      </c>
      <c r="BG633" s="282">
        <f>IF(N633="zákl. přenesená",J633,0)</f>
        <v>0</v>
      </c>
      <c r="BH633" s="282">
        <f>IF(N633="sníž. přenesená",J633,0)</f>
        <v>0</v>
      </c>
      <c r="BI633" s="282">
        <f>IF(N633="nulová",J633,0)</f>
        <v>0</v>
      </c>
      <c r="BJ633" s="185" t="s">
        <v>79</v>
      </c>
      <c r="BK633" s="282">
        <f>ROUND(I633*H633,2)</f>
        <v>0</v>
      </c>
      <c r="BL633" s="185" t="s">
        <v>145</v>
      </c>
      <c r="BM633" s="185" t="s">
        <v>1132</v>
      </c>
    </row>
    <row r="634" spans="2:65" s="196" customFormat="1" ht="38.25" customHeight="1">
      <c r="B634" s="85"/>
      <c r="C634" s="86" t="s">
        <v>1133</v>
      </c>
      <c r="D634" s="86" t="s">
        <v>140</v>
      </c>
      <c r="E634" s="87" t="s">
        <v>1134</v>
      </c>
      <c r="F634" s="88" t="s">
        <v>1135</v>
      </c>
      <c r="G634" s="89" t="s">
        <v>225</v>
      </c>
      <c r="H634" s="304">
        <v>994.034</v>
      </c>
      <c r="I634" s="90">
        <v>0</v>
      </c>
      <c r="J634" s="90">
        <f>ROUND(I634*H634,2)</f>
        <v>0</v>
      </c>
      <c r="K634" s="88" t="s">
        <v>5267</v>
      </c>
      <c r="L634" s="85"/>
      <c r="M634" s="278" t="s">
        <v>5</v>
      </c>
      <c r="N634" s="279" t="s">
        <v>42</v>
      </c>
      <c r="O634" s="280">
        <v>0.167</v>
      </c>
      <c r="P634" s="280">
        <f>O634*H634</f>
        <v>166.003678</v>
      </c>
      <c r="Q634" s="280">
        <v>0</v>
      </c>
      <c r="R634" s="280">
        <f>Q634*H634</f>
        <v>0</v>
      </c>
      <c r="S634" s="280">
        <v>0</v>
      </c>
      <c r="T634" s="281">
        <f>S634*H634</f>
        <v>0</v>
      </c>
      <c r="AR634" s="185" t="s">
        <v>145</v>
      </c>
      <c r="AT634" s="185" t="s">
        <v>140</v>
      </c>
      <c r="AU634" s="185" t="s">
        <v>81</v>
      </c>
      <c r="AY634" s="185" t="s">
        <v>138</v>
      </c>
      <c r="BE634" s="282">
        <f>IF(N634="základní",J634,0)</f>
        <v>0</v>
      </c>
      <c r="BF634" s="282">
        <f>IF(N634="snížená",J634,0)</f>
        <v>0</v>
      </c>
      <c r="BG634" s="282">
        <f>IF(N634="zákl. přenesená",J634,0)</f>
        <v>0</v>
      </c>
      <c r="BH634" s="282">
        <f>IF(N634="sníž. přenesená",J634,0)</f>
        <v>0</v>
      </c>
      <c r="BI634" s="282">
        <f>IF(N634="nulová",J634,0)</f>
        <v>0</v>
      </c>
      <c r="BJ634" s="185" t="s">
        <v>79</v>
      </c>
      <c r="BK634" s="282">
        <f>ROUND(I634*H634,2)</f>
        <v>0</v>
      </c>
      <c r="BL634" s="185" t="s">
        <v>145</v>
      </c>
      <c r="BM634" s="185" t="s">
        <v>1136</v>
      </c>
    </row>
    <row r="635" spans="2:51" s="292" customFormat="1" ht="13.5">
      <c r="B635" s="291"/>
      <c r="D635" s="285" t="s">
        <v>147</v>
      </c>
      <c r="E635" s="293" t="s">
        <v>5</v>
      </c>
      <c r="F635" s="294" t="s">
        <v>1137</v>
      </c>
      <c r="H635" s="306" t="s">
        <v>5</v>
      </c>
      <c r="L635" s="291"/>
      <c r="M635" s="295"/>
      <c r="N635" s="296"/>
      <c r="O635" s="296"/>
      <c r="P635" s="296"/>
      <c r="Q635" s="296"/>
      <c r="R635" s="296"/>
      <c r="S635" s="296"/>
      <c r="T635" s="297"/>
      <c r="AT635" s="293" t="s">
        <v>147</v>
      </c>
      <c r="AU635" s="293" t="s">
        <v>81</v>
      </c>
      <c r="AV635" s="292" t="s">
        <v>79</v>
      </c>
      <c r="AW635" s="292" t="s">
        <v>34</v>
      </c>
      <c r="AX635" s="292" t="s">
        <v>71</v>
      </c>
      <c r="AY635" s="293" t="s">
        <v>138</v>
      </c>
    </row>
    <row r="636" spans="2:51" s="284" customFormat="1" ht="13.5">
      <c r="B636" s="283"/>
      <c r="D636" s="285" t="s">
        <v>147</v>
      </c>
      <c r="E636" s="286" t="s">
        <v>5</v>
      </c>
      <c r="F636" s="287" t="s">
        <v>1138</v>
      </c>
      <c r="H636" s="305">
        <v>539.89</v>
      </c>
      <c r="L636" s="283"/>
      <c r="M636" s="288"/>
      <c r="N636" s="289"/>
      <c r="O636" s="289"/>
      <c r="P636" s="289"/>
      <c r="Q636" s="289"/>
      <c r="R636" s="289"/>
      <c r="S636" s="289"/>
      <c r="T636" s="290"/>
      <c r="AT636" s="286" t="s">
        <v>147</v>
      </c>
      <c r="AU636" s="286" t="s">
        <v>81</v>
      </c>
      <c r="AV636" s="284" t="s">
        <v>81</v>
      </c>
      <c r="AW636" s="284" t="s">
        <v>34</v>
      </c>
      <c r="AX636" s="284" t="s">
        <v>71</v>
      </c>
      <c r="AY636" s="286" t="s">
        <v>138</v>
      </c>
    </row>
    <row r="637" spans="2:51" s="292" customFormat="1" ht="13.5">
      <c r="B637" s="291"/>
      <c r="D637" s="285" t="s">
        <v>147</v>
      </c>
      <c r="E637" s="293" t="s">
        <v>5</v>
      </c>
      <c r="F637" s="294" t="s">
        <v>1139</v>
      </c>
      <c r="H637" s="306" t="s">
        <v>5</v>
      </c>
      <c r="L637" s="291"/>
      <c r="M637" s="295"/>
      <c r="N637" s="296"/>
      <c r="O637" s="296"/>
      <c r="P637" s="296"/>
      <c r="Q637" s="296"/>
      <c r="R637" s="296"/>
      <c r="S637" s="296"/>
      <c r="T637" s="297"/>
      <c r="AT637" s="293" t="s">
        <v>147</v>
      </c>
      <c r="AU637" s="293" t="s">
        <v>81</v>
      </c>
      <c r="AV637" s="292" t="s">
        <v>79</v>
      </c>
      <c r="AW637" s="292" t="s">
        <v>34</v>
      </c>
      <c r="AX637" s="292" t="s">
        <v>71</v>
      </c>
      <c r="AY637" s="293" t="s">
        <v>138</v>
      </c>
    </row>
    <row r="638" spans="2:51" s="284" customFormat="1" ht="13.5">
      <c r="B638" s="283"/>
      <c r="D638" s="285" t="s">
        <v>147</v>
      </c>
      <c r="E638" s="286" t="s">
        <v>5</v>
      </c>
      <c r="F638" s="287" t="s">
        <v>1140</v>
      </c>
      <c r="H638" s="305">
        <v>354.759</v>
      </c>
      <c r="L638" s="283"/>
      <c r="M638" s="288"/>
      <c r="N638" s="289"/>
      <c r="O638" s="289"/>
      <c r="P638" s="289"/>
      <c r="Q638" s="289"/>
      <c r="R638" s="289"/>
      <c r="S638" s="289"/>
      <c r="T638" s="290"/>
      <c r="AT638" s="286" t="s">
        <v>147</v>
      </c>
      <c r="AU638" s="286" t="s">
        <v>81</v>
      </c>
      <c r="AV638" s="284" t="s">
        <v>81</v>
      </c>
      <c r="AW638" s="284" t="s">
        <v>34</v>
      </c>
      <c r="AX638" s="284" t="s">
        <v>71</v>
      </c>
      <c r="AY638" s="286" t="s">
        <v>138</v>
      </c>
    </row>
    <row r="639" spans="2:51" s="292" customFormat="1" ht="13.5">
      <c r="B639" s="291"/>
      <c r="D639" s="285" t="s">
        <v>147</v>
      </c>
      <c r="E639" s="293" t="s">
        <v>5</v>
      </c>
      <c r="F639" s="294" t="s">
        <v>1141</v>
      </c>
      <c r="H639" s="306" t="s">
        <v>5</v>
      </c>
      <c r="L639" s="291"/>
      <c r="M639" s="295"/>
      <c r="N639" s="296"/>
      <c r="O639" s="296"/>
      <c r="P639" s="296"/>
      <c r="Q639" s="296"/>
      <c r="R639" s="296"/>
      <c r="S639" s="296"/>
      <c r="T639" s="297"/>
      <c r="AT639" s="293" t="s">
        <v>147</v>
      </c>
      <c r="AU639" s="293" t="s">
        <v>81</v>
      </c>
      <c r="AV639" s="292" t="s">
        <v>79</v>
      </c>
      <c r="AW639" s="292" t="s">
        <v>34</v>
      </c>
      <c r="AX639" s="292" t="s">
        <v>71</v>
      </c>
      <c r="AY639" s="293" t="s">
        <v>138</v>
      </c>
    </row>
    <row r="640" spans="2:51" s="284" customFormat="1" ht="13.5">
      <c r="B640" s="283"/>
      <c r="D640" s="285" t="s">
        <v>147</v>
      </c>
      <c r="E640" s="286" t="s">
        <v>5</v>
      </c>
      <c r="F640" s="287" t="s">
        <v>1142</v>
      </c>
      <c r="H640" s="305">
        <v>99.385</v>
      </c>
      <c r="L640" s="283"/>
      <c r="M640" s="288"/>
      <c r="N640" s="289"/>
      <c r="O640" s="289"/>
      <c r="P640" s="289"/>
      <c r="Q640" s="289"/>
      <c r="R640" s="289"/>
      <c r="S640" s="289"/>
      <c r="T640" s="290"/>
      <c r="AT640" s="286" t="s">
        <v>147</v>
      </c>
      <c r="AU640" s="286" t="s">
        <v>81</v>
      </c>
      <c r="AV640" s="284" t="s">
        <v>81</v>
      </c>
      <c r="AW640" s="284" t="s">
        <v>34</v>
      </c>
      <c r="AX640" s="284" t="s">
        <v>71</v>
      </c>
      <c r="AY640" s="286" t="s">
        <v>138</v>
      </c>
    </row>
    <row r="641" spans="2:65" s="196" customFormat="1" ht="38.25" customHeight="1">
      <c r="B641" s="85"/>
      <c r="C641" s="86" t="s">
        <v>1143</v>
      </c>
      <c r="D641" s="86" t="s">
        <v>140</v>
      </c>
      <c r="E641" s="87" t="s">
        <v>1144</v>
      </c>
      <c r="F641" s="88" t="s">
        <v>1145</v>
      </c>
      <c r="G641" s="89" t="s">
        <v>225</v>
      </c>
      <c r="H641" s="304">
        <v>59642.04</v>
      </c>
      <c r="I641" s="90">
        <v>0</v>
      </c>
      <c r="J641" s="90">
        <f>ROUND(I641*H641,2)</f>
        <v>0</v>
      </c>
      <c r="K641" s="88" t="s">
        <v>5267</v>
      </c>
      <c r="L641" s="85"/>
      <c r="M641" s="278" t="s">
        <v>5</v>
      </c>
      <c r="N641" s="279" t="s">
        <v>42</v>
      </c>
      <c r="O641" s="280">
        <v>0</v>
      </c>
      <c r="P641" s="280">
        <f>O641*H641</f>
        <v>0</v>
      </c>
      <c r="Q641" s="280">
        <v>0</v>
      </c>
      <c r="R641" s="280">
        <f>Q641*H641</f>
        <v>0</v>
      </c>
      <c r="S641" s="280">
        <v>0</v>
      </c>
      <c r="T641" s="281">
        <f>S641*H641</f>
        <v>0</v>
      </c>
      <c r="AR641" s="185" t="s">
        <v>145</v>
      </c>
      <c r="AT641" s="185" t="s">
        <v>140</v>
      </c>
      <c r="AU641" s="185" t="s">
        <v>81</v>
      </c>
      <c r="AY641" s="185" t="s">
        <v>138</v>
      </c>
      <c r="BE641" s="282">
        <f>IF(N641="základní",J641,0)</f>
        <v>0</v>
      </c>
      <c r="BF641" s="282">
        <f>IF(N641="snížená",J641,0)</f>
        <v>0</v>
      </c>
      <c r="BG641" s="282">
        <f>IF(N641="zákl. přenesená",J641,0)</f>
        <v>0</v>
      </c>
      <c r="BH641" s="282">
        <f>IF(N641="sníž. přenesená",J641,0)</f>
        <v>0</v>
      </c>
      <c r="BI641" s="282">
        <f>IF(N641="nulová",J641,0)</f>
        <v>0</v>
      </c>
      <c r="BJ641" s="185" t="s">
        <v>79</v>
      </c>
      <c r="BK641" s="282">
        <f>ROUND(I641*H641,2)</f>
        <v>0</v>
      </c>
      <c r="BL641" s="185" t="s">
        <v>145</v>
      </c>
      <c r="BM641" s="185" t="s">
        <v>1146</v>
      </c>
    </row>
    <row r="642" spans="2:51" s="284" customFormat="1" ht="13.5">
      <c r="B642" s="283"/>
      <c r="D642" s="285" t="s">
        <v>147</v>
      </c>
      <c r="F642" s="287" t="s">
        <v>1147</v>
      </c>
      <c r="H642" s="305">
        <v>59642.04</v>
      </c>
      <c r="L642" s="283"/>
      <c r="M642" s="288"/>
      <c r="N642" s="289"/>
      <c r="O642" s="289"/>
      <c r="P642" s="289"/>
      <c r="Q642" s="289"/>
      <c r="R642" s="289"/>
      <c r="S642" s="289"/>
      <c r="T642" s="290"/>
      <c r="AT642" s="286" t="s">
        <v>147</v>
      </c>
      <c r="AU642" s="286" t="s">
        <v>81</v>
      </c>
      <c r="AV642" s="284" t="s">
        <v>81</v>
      </c>
      <c r="AW642" s="284" t="s">
        <v>6</v>
      </c>
      <c r="AX642" s="284" t="s">
        <v>79</v>
      </c>
      <c r="AY642" s="286" t="s">
        <v>138</v>
      </c>
    </row>
    <row r="643" spans="2:65" s="196" customFormat="1" ht="38.25" customHeight="1">
      <c r="B643" s="85"/>
      <c r="C643" s="86" t="s">
        <v>1148</v>
      </c>
      <c r="D643" s="86" t="s">
        <v>140</v>
      </c>
      <c r="E643" s="87" t="s">
        <v>1149</v>
      </c>
      <c r="F643" s="88" t="s">
        <v>1150</v>
      </c>
      <c r="G643" s="89" t="s">
        <v>225</v>
      </c>
      <c r="H643" s="304">
        <v>994.034</v>
      </c>
      <c r="I643" s="90">
        <v>0</v>
      </c>
      <c r="J643" s="90">
        <f>ROUND(I643*H643,2)</f>
        <v>0</v>
      </c>
      <c r="K643" s="88" t="s">
        <v>5267</v>
      </c>
      <c r="L643" s="85"/>
      <c r="M643" s="278" t="s">
        <v>5</v>
      </c>
      <c r="N643" s="279" t="s">
        <v>42</v>
      </c>
      <c r="O643" s="280">
        <v>0.105</v>
      </c>
      <c r="P643" s="280">
        <f>O643*H643</f>
        <v>104.37357</v>
      </c>
      <c r="Q643" s="280">
        <v>0</v>
      </c>
      <c r="R643" s="280">
        <f>Q643*H643</f>
        <v>0</v>
      </c>
      <c r="S643" s="280">
        <v>0</v>
      </c>
      <c r="T643" s="281">
        <f>S643*H643</f>
        <v>0</v>
      </c>
      <c r="AR643" s="185" t="s">
        <v>145</v>
      </c>
      <c r="AT643" s="185" t="s">
        <v>140</v>
      </c>
      <c r="AU643" s="185" t="s">
        <v>81</v>
      </c>
      <c r="AY643" s="185" t="s">
        <v>138</v>
      </c>
      <c r="BE643" s="282">
        <f>IF(N643="základní",J643,0)</f>
        <v>0</v>
      </c>
      <c r="BF643" s="282">
        <f>IF(N643="snížená",J643,0)</f>
        <v>0</v>
      </c>
      <c r="BG643" s="282">
        <f>IF(N643="zákl. přenesená",J643,0)</f>
        <v>0</v>
      </c>
      <c r="BH643" s="282">
        <f>IF(N643="sníž. přenesená",J643,0)</f>
        <v>0</v>
      </c>
      <c r="BI643" s="282">
        <f>IF(N643="nulová",J643,0)</f>
        <v>0</v>
      </c>
      <c r="BJ643" s="185" t="s">
        <v>79</v>
      </c>
      <c r="BK643" s="282">
        <f>ROUND(I643*H643,2)</f>
        <v>0</v>
      </c>
      <c r="BL643" s="185" t="s">
        <v>145</v>
      </c>
      <c r="BM643" s="185" t="s">
        <v>1151</v>
      </c>
    </row>
    <row r="644" spans="2:65" s="196" customFormat="1" ht="25.5" customHeight="1">
      <c r="B644" s="85"/>
      <c r="C644" s="86" t="s">
        <v>1152</v>
      </c>
      <c r="D644" s="86" t="s">
        <v>140</v>
      </c>
      <c r="E644" s="87" t="s">
        <v>1153</v>
      </c>
      <c r="F644" s="88" t="s">
        <v>1154</v>
      </c>
      <c r="G644" s="89" t="s">
        <v>225</v>
      </c>
      <c r="H644" s="304">
        <v>1318.714</v>
      </c>
      <c r="I644" s="90">
        <v>0</v>
      </c>
      <c r="J644" s="90">
        <f>ROUND(I644*H644,2)</f>
        <v>0</v>
      </c>
      <c r="K644" s="88" t="s">
        <v>5267</v>
      </c>
      <c r="L644" s="85"/>
      <c r="M644" s="278" t="s">
        <v>5</v>
      </c>
      <c r="N644" s="279" t="s">
        <v>42</v>
      </c>
      <c r="O644" s="280">
        <v>0.049</v>
      </c>
      <c r="P644" s="280">
        <f>O644*H644</f>
        <v>64.616986</v>
      </c>
      <c r="Q644" s="280">
        <v>0</v>
      </c>
      <c r="R644" s="280">
        <f>Q644*H644</f>
        <v>0</v>
      </c>
      <c r="S644" s="280">
        <v>0</v>
      </c>
      <c r="T644" s="281">
        <f>S644*H644</f>
        <v>0</v>
      </c>
      <c r="AR644" s="185" t="s">
        <v>145</v>
      </c>
      <c r="AT644" s="185" t="s">
        <v>140</v>
      </c>
      <c r="AU644" s="185" t="s">
        <v>81</v>
      </c>
      <c r="AY644" s="185" t="s">
        <v>138</v>
      </c>
      <c r="BE644" s="282">
        <f>IF(N644="základní",J644,0)</f>
        <v>0</v>
      </c>
      <c r="BF644" s="282">
        <f>IF(N644="snížená",J644,0)</f>
        <v>0</v>
      </c>
      <c r="BG644" s="282">
        <f>IF(N644="zákl. přenesená",J644,0)</f>
        <v>0</v>
      </c>
      <c r="BH644" s="282">
        <f>IF(N644="sníž. přenesená",J644,0)</f>
        <v>0</v>
      </c>
      <c r="BI644" s="282">
        <f>IF(N644="nulová",J644,0)</f>
        <v>0</v>
      </c>
      <c r="BJ644" s="185" t="s">
        <v>79</v>
      </c>
      <c r="BK644" s="282">
        <f>ROUND(I644*H644,2)</f>
        <v>0</v>
      </c>
      <c r="BL644" s="185" t="s">
        <v>145</v>
      </c>
      <c r="BM644" s="185" t="s">
        <v>1155</v>
      </c>
    </row>
    <row r="645" spans="2:51" s="284" customFormat="1" ht="13.5">
      <c r="B645" s="283"/>
      <c r="D645" s="285" t="s">
        <v>147</v>
      </c>
      <c r="E645" s="286" t="s">
        <v>5</v>
      </c>
      <c r="F645" s="287" t="s">
        <v>1156</v>
      </c>
      <c r="H645" s="305">
        <v>1318.714</v>
      </c>
      <c r="L645" s="283"/>
      <c r="M645" s="288"/>
      <c r="N645" s="289"/>
      <c r="O645" s="289"/>
      <c r="P645" s="289"/>
      <c r="Q645" s="289"/>
      <c r="R645" s="289"/>
      <c r="S645" s="289"/>
      <c r="T645" s="290"/>
      <c r="AT645" s="286" t="s">
        <v>147</v>
      </c>
      <c r="AU645" s="286" t="s">
        <v>81</v>
      </c>
      <c r="AV645" s="284" t="s">
        <v>81</v>
      </c>
      <c r="AW645" s="284" t="s">
        <v>34</v>
      </c>
      <c r="AX645" s="284" t="s">
        <v>71</v>
      </c>
      <c r="AY645" s="286" t="s">
        <v>138</v>
      </c>
    </row>
    <row r="646" spans="2:65" s="196" customFormat="1" ht="25.5" customHeight="1">
      <c r="B646" s="85"/>
      <c r="C646" s="86" t="s">
        <v>1157</v>
      </c>
      <c r="D646" s="86" t="s">
        <v>140</v>
      </c>
      <c r="E646" s="87" t="s">
        <v>1158</v>
      </c>
      <c r="F646" s="88" t="s">
        <v>1159</v>
      </c>
      <c r="G646" s="89" t="s">
        <v>225</v>
      </c>
      <c r="H646" s="304">
        <v>79122.84</v>
      </c>
      <c r="I646" s="90">
        <v>0</v>
      </c>
      <c r="J646" s="90">
        <f>ROUND(I646*H646,2)</f>
        <v>0</v>
      </c>
      <c r="K646" s="88" t="s">
        <v>5267</v>
      </c>
      <c r="L646" s="85"/>
      <c r="M646" s="278" t="s">
        <v>5</v>
      </c>
      <c r="N646" s="279" t="s">
        <v>42</v>
      </c>
      <c r="O646" s="280">
        <v>0</v>
      </c>
      <c r="P646" s="280">
        <f>O646*H646</f>
        <v>0</v>
      </c>
      <c r="Q646" s="280">
        <v>0</v>
      </c>
      <c r="R646" s="280">
        <f>Q646*H646</f>
        <v>0</v>
      </c>
      <c r="S646" s="280">
        <v>0</v>
      </c>
      <c r="T646" s="281">
        <f>S646*H646</f>
        <v>0</v>
      </c>
      <c r="AR646" s="185" t="s">
        <v>145</v>
      </c>
      <c r="AT646" s="185" t="s">
        <v>140</v>
      </c>
      <c r="AU646" s="185" t="s">
        <v>81</v>
      </c>
      <c r="AY646" s="185" t="s">
        <v>138</v>
      </c>
      <c r="BE646" s="282">
        <f>IF(N646="základní",J646,0)</f>
        <v>0</v>
      </c>
      <c r="BF646" s="282">
        <f>IF(N646="snížená",J646,0)</f>
        <v>0</v>
      </c>
      <c r="BG646" s="282">
        <f>IF(N646="zákl. přenesená",J646,0)</f>
        <v>0</v>
      </c>
      <c r="BH646" s="282">
        <f>IF(N646="sníž. přenesená",J646,0)</f>
        <v>0</v>
      </c>
      <c r="BI646" s="282">
        <f>IF(N646="nulová",J646,0)</f>
        <v>0</v>
      </c>
      <c r="BJ646" s="185" t="s">
        <v>79</v>
      </c>
      <c r="BK646" s="282">
        <f>ROUND(I646*H646,2)</f>
        <v>0</v>
      </c>
      <c r="BL646" s="185" t="s">
        <v>145</v>
      </c>
      <c r="BM646" s="185" t="s">
        <v>1160</v>
      </c>
    </row>
    <row r="647" spans="2:51" s="284" customFormat="1" ht="13.5">
      <c r="B647" s="283"/>
      <c r="D647" s="285" t="s">
        <v>147</v>
      </c>
      <c r="F647" s="287" t="s">
        <v>1161</v>
      </c>
      <c r="H647" s="305">
        <v>79122.84</v>
      </c>
      <c r="L647" s="283"/>
      <c r="M647" s="288"/>
      <c r="N647" s="289"/>
      <c r="O647" s="289"/>
      <c r="P647" s="289"/>
      <c r="Q647" s="289"/>
      <c r="R647" s="289"/>
      <c r="S647" s="289"/>
      <c r="T647" s="290"/>
      <c r="AT647" s="286" t="s">
        <v>147</v>
      </c>
      <c r="AU647" s="286" t="s">
        <v>81</v>
      </c>
      <c r="AV647" s="284" t="s">
        <v>81</v>
      </c>
      <c r="AW647" s="284" t="s">
        <v>6</v>
      </c>
      <c r="AX647" s="284" t="s">
        <v>79</v>
      </c>
      <c r="AY647" s="286" t="s">
        <v>138</v>
      </c>
    </row>
    <row r="648" spans="2:65" s="196" customFormat="1" ht="25.5" customHeight="1">
      <c r="B648" s="85"/>
      <c r="C648" s="86" t="s">
        <v>1162</v>
      </c>
      <c r="D648" s="86" t="s">
        <v>140</v>
      </c>
      <c r="E648" s="87" t="s">
        <v>1163</v>
      </c>
      <c r="F648" s="88" t="s">
        <v>1164</v>
      </c>
      <c r="G648" s="89" t="s">
        <v>225</v>
      </c>
      <c r="H648" s="304">
        <v>1318.714</v>
      </c>
      <c r="I648" s="90">
        <v>0</v>
      </c>
      <c r="J648" s="90">
        <f>ROUND(I648*H648,2)</f>
        <v>0</v>
      </c>
      <c r="K648" s="88" t="s">
        <v>5267</v>
      </c>
      <c r="L648" s="85"/>
      <c r="M648" s="278" t="s">
        <v>5</v>
      </c>
      <c r="N648" s="279" t="s">
        <v>42</v>
      </c>
      <c r="O648" s="280">
        <v>0.033</v>
      </c>
      <c r="P648" s="280">
        <f>O648*H648</f>
        <v>43.517562</v>
      </c>
      <c r="Q648" s="280">
        <v>0</v>
      </c>
      <c r="R648" s="280">
        <f>Q648*H648</f>
        <v>0</v>
      </c>
      <c r="S648" s="280">
        <v>0</v>
      </c>
      <c r="T648" s="281">
        <f>S648*H648</f>
        <v>0</v>
      </c>
      <c r="AR648" s="185" t="s">
        <v>145</v>
      </c>
      <c r="AT648" s="185" t="s">
        <v>140</v>
      </c>
      <c r="AU648" s="185" t="s">
        <v>81</v>
      </c>
      <c r="AY648" s="185" t="s">
        <v>138</v>
      </c>
      <c r="BE648" s="282">
        <f>IF(N648="základní",J648,0)</f>
        <v>0</v>
      </c>
      <c r="BF648" s="282">
        <f>IF(N648="snížená",J648,0)</f>
        <v>0</v>
      </c>
      <c r="BG648" s="282">
        <f>IF(N648="zákl. přenesená",J648,0)</f>
        <v>0</v>
      </c>
      <c r="BH648" s="282">
        <f>IF(N648="sníž. přenesená",J648,0)</f>
        <v>0</v>
      </c>
      <c r="BI648" s="282">
        <f>IF(N648="nulová",J648,0)</f>
        <v>0</v>
      </c>
      <c r="BJ648" s="185" t="s">
        <v>79</v>
      </c>
      <c r="BK648" s="282">
        <f>ROUND(I648*H648,2)</f>
        <v>0</v>
      </c>
      <c r="BL648" s="185" t="s">
        <v>145</v>
      </c>
      <c r="BM648" s="185" t="s">
        <v>1165</v>
      </c>
    </row>
    <row r="649" spans="2:65" s="196" customFormat="1" ht="38.25" customHeight="1">
      <c r="B649" s="85"/>
      <c r="C649" s="86" t="s">
        <v>1166</v>
      </c>
      <c r="D649" s="86" t="s">
        <v>140</v>
      </c>
      <c r="E649" s="87" t="s">
        <v>1167</v>
      </c>
      <c r="F649" s="88" t="s">
        <v>1168</v>
      </c>
      <c r="G649" s="89" t="s">
        <v>289</v>
      </c>
      <c r="H649" s="304">
        <v>2</v>
      </c>
      <c r="I649" s="90">
        <v>0</v>
      </c>
      <c r="J649" s="90">
        <f>ROUND(I649*H649,2)</f>
        <v>0</v>
      </c>
      <c r="K649" s="88" t="s">
        <v>5267</v>
      </c>
      <c r="L649" s="85"/>
      <c r="M649" s="278" t="s">
        <v>5</v>
      </c>
      <c r="N649" s="279" t="s">
        <v>42</v>
      </c>
      <c r="O649" s="280">
        <v>7.6</v>
      </c>
      <c r="P649" s="280">
        <f>O649*H649</f>
        <v>15.2</v>
      </c>
      <c r="Q649" s="280">
        <v>0</v>
      </c>
      <c r="R649" s="280">
        <f>Q649*H649</f>
        <v>0</v>
      </c>
      <c r="S649" s="280">
        <v>0</v>
      </c>
      <c r="T649" s="281">
        <f>S649*H649</f>
        <v>0</v>
      </c>
      <c r="AR649" s="185" t="s">
        <v>145</v>
      </c>
      <c r="AT649" s="185" t="s">
        <v>140</v>
      </c>
      <c r="AU649" s="185" t="s">
        <v>81</v>
      </c>
      <c r="AY649" s="185" t="s">
        <v>138</v>
      </c>
      <c r="BE649" s="282">
        <f>IF(N649="základní",J649,0)</f>
        <v>0</v>
      </c>
      <c r="BF649" s="282">
        <f>IF(N649="snížená",J649,0)</f>
        <v>0</v>
      </c>
      <c r="BG649" s="282">
        <f>IF(N649="zákl. přenesená",J649,0)</f>
        <v>0</v>
      </c>
      <c r="BH649" s="282">
        <f>IF(N649="sníž. přenesená",J649,0)</f>
        <v>0</v>
      </c>
      <c r="BI649" s="282">
        <f>IF(N649="nulová",J649,0)</f>
        <v>0</v>
      </c>
      <c r="BJ649" s="185" t="s">
        <v>79</v>
      </c>
      <c r="BK649" s="282">
        <f>ROUND(I649*H649,2)</f>
        <v>0</v>
      </c>
      <c r="BL649" s="185" t="s">
        <v>145</v>
      </c>
      <c r="BM649" s="185" t="s">
        <v>1169</v>
      </c>
    </row>
    <row r="650" spans="2:65" s="196" customFormat="1" ht="38.25" customHeight="1">
      <c r="B650" s="85"/>
      <c r="C650" s="86" t="s">
        <v>1170</v>
      </c>
      <c r="D650" s="86" t="s">
        <v>140</v>
      </c>
      <c r="E650" s="87" t="s">
        <v>1171</v>
      </c>
      <c r="F650" s="88" t="s">
        <v>1172</v>
      </c>
      <c r="G650" s="89" t="s">
        <v>289</v>
      </c>
      <c r="H650" s="304">
        <v>60</v>
      </c>
      <c r="I650" s="90">
        <v>0</v>
      </c>
      <c r="J650" s="90">
        <f>ROUND(I650*H650,2)</f>
        <v>0</v>
      </c>
      <c r="K650" s="88" t="s">
        <v>5267</v>
      </c>
      <c r="L650" s="85"/>
      <c r="M650" s="278" t="s">
        <v>5</v>
      </c>
      <c r="N650" s="279" t="s">
        <v>42</v>
      </c>
      <c r="O650" s="280">
        <v>0</v>
      </c>
      <c r="P650" s="280">
        <f>O650*H650</f>
        <v>0</v>
      </c>
      <c r="Q650" s="280">
        <v>0</v>
      </c>
      <c r="R650" s="280">
        <f>Q650*H650</f>
        <v>0</v>
      </c>
      <c r="S650" s="280">
        <v>0</v>
      </c>
      <c r="T650" s="281">
        <f>S650*H650</f>
        <v>0</v>
      </c>
      <c r="AR650" s="185" t="s">
        <v>145</v>
      </c>
      <c r="AT650" s="185" t="s">
        <v>140</v>
      </c>
      <c r="AU650" s="185" t="s">
        <v>81</v>
      </c>
      <c r="AY650" s="185" t="s">
        <v>138</v>
      </c>
      <c r="BE650" s="282">
        <f>IF(N650="základní",J650,0)</f>
        <v>0</v>
      </c>
      <c r="BF650" s="282">
        <f>IF(N650="snížená",J650,0)</f>
        <v>0</v>
      </c>
      <c r="BG650" s="282">
        <f>IF(N650="zákl. přenesená",J650,0)</f>
        <v>0</v>
      </c>
      <c r="BH650" s="282">
        <f>IF(N650="sníž. přenesená",J650,0)</f>
        <v>0</v>
      </c>
      <c r="BI650" s="282">
        <f>IF(N650="nulová",J650,0)</f>
        <v>0</v>
      </c>
      <c r="BJ650" s="185" t="s">
        <v>79</v>
      </c>
      <c r="BK650" s="282">
        <f>ROUND(I650*H650,2)</f>
        <v>0</v>
      </c>
      <c r="BL650" s="185" t="s">
        <v>145</v>
      </c>
      <c r="BM650" s="185" t="s">
        <v>1173</v>
      </c>
    </row>
    <row r="651" spans="2:51" s="284" customFormat="1" ht="13.5">
      <c r="B651" s="283"/>
      <c r="D651" s="285" t="s">
        <v>147</v>
      </c>
      <c r="F651" s="287" t="s">
        <v>1174</v>
      </c>
      <c r="H651" s="305">
        <v>60</v>
      </c>
      <c r="L651" s="283"/>
      <c r="M651" s="288"/>
      <c r="N651" s="289"/>
      <c r="O651" s="289"/>
      <c r="P651" s="289"/>
      <c r="Q651" s="289"/>
      <c r="R651" s="289"/>
      <c r="S651" s="289"/>
      <c r="T651" s="290"/>
      <c r="AT651" s="286" t="s">
        <v>147</v>
      </c>
      <c r="AU651" s="286" t="s">
        <v>81</v>
      </c>
      <c r="AV651" s="284" t="s">
        <v>81</v>
      </c>
      <c r="AW651" s="284" t="s">
        <v>6</v>
      </c>
      <c r="AX651" s="284" t="s">
        <v>79</v>
      </c>
      <c r="AY651" s="286" t="s">
        <v>138</v>
      </c>
    </row>
    <row r="652" spans="2:65" s="196" customFormat="1" ht="38.25" customHeight="1">
      <c r="B652" s="85"/>
      <c r="C652" s="86" t="s">
        <v>1175</v>
      </c>
      <c r="D652" s="86" t="s">
        <v>140</v>
      </c>
      <c r="E652" s="87" t="s">
        <v>1176</v>
      </c>
      <c r="F652" s="88" t="s">
        <v>1177</v>
      </c>
      <c r="G652" s="89" t="s">
        <v>289</v>
      </c>
      <c r="H652" s="304">
        <v>2</v>
      </c>
      <c r="I652" s="90">
        <v>0</v>
      </c>
      <c r="J652" s="90">
        <f>ROUND(I652*H652,2)</f>
        <v>0</v>
      </c>
      <c r="K652" s="88" t="s">
        <v>5267</v>
      </c>
      <c r="L652" s="85"/>
      <c r="M652" s="278" t="s">
        <v>5</v>
      </c>
      <c r="N652" s="279" t="s">
        <v>42</v>
      </c>
      <c r="O652" s="280">
        <v>4.616</v>
      </c>
      <c r="P652" s="280">
        <f>O652*H652</f>
        <v>9.232</v>
      </c>
      <c r="Q652" s="280">
        <v>0</v>
      </c>
      <c r="R652" s="280">
        <f>Q652*H652</f>
        <v>0</v>
      </c>
      <c r="S652" s="280">
        <v>0</v>
      </c>
      <c r="T652" s="281">
        <f>S652*H652</f>
        <v>0</v>
      </c>
      <c r="AR652" s="185" t="s">
        <v>145</v>
      </c>
      <c r="AT652" s="185" t="s">
        <v>140</v>
      </c>
      <c r="AU652" s="185" t="s">
        <v>81</v>
      </c>
      <c r="AY652" s="185" t="s">
        <v>138</v>
      </c>
      <c r="BE652" s="282">
        <f>IF(N652="základní",J652,0)</f>
        <v>0</v>
      </c>
      <c r="BF652" s="282">
        <f>IF(N652="snížená",J652,0)</f>
        <v>0</v>
      </c>
      <c r="BG652" s="282">
        <f>IF(N652="zákl. přenesená",J652,0)</f>
        <v>0</v>
      </c>
      <c r="BH652" s="282">
        <f>IF(N652="sníž. přenesená",J652,0)</f>
        <v>0</v>
      </c>
      <c r="BI652" s="282">
        <f>IF(N652="nulová",J652,0)</f>
        <v>0</v>
      </c>
      <c r="BJ652" s="185" t="s">
        <v>79</v>
      </c>
      <c r="BK652" s="282">
        <f>ROUND(I652*H652,2)</f>
        <v>0</v>
      </c>
      <c r="BL652" s="185" t="s">
        <v>145</v>
      </c>
      <c r="BM652" s="185" t="s">
        <v>1178</v>
      </c>
    </row>
    <row r="653" spans="2:65" s="196" customFormat="1" ht="38.25" customHeight="1">
      <c r="B653" s="85"/>
      <c r="C653" s="86" t="s">
        <v>1179</v>
      </c>
      <c r="D653" s="86" t="s">
        <v>140</v>
      </c>
      <c r="E653" s="87" t="s">
        <v>1180</v>
      </c>
      <c r="F653" s="88" t="s">
        <v>1181</v>
      </c>
      <c r="G653" s="89" t="s">
        <v>289</v>
      </c>
      <c r="H653" s="304">
        <v>2</v>
      </c>
      <c r="I653" s="90">
        <v>0</v>
      </c>
      <c r="J653" s="90">
        <f>ROUND(I653*H653,2)</f>
        <v>0</v>
      </c>
      <c r="K653" s="88" t="s">
        <v>5267</v>
      </c>
      <c r="L653" s="85"/>
      <c r="M653" s="278" t="s">
        <v>5</v>
      </c>
      <c r="N653" s="279" t="s">
        <v>42</v>
      </c>
      <c r="O653" s="280">
        <v>9.99</v>
      </c>
      <c r="P653" s="280">
        <f>O653*H653</f>
        <v>19.98</v>
      </c>
      <c r="Q653" s="280">
        <v>0</v>
      </c>
      <c r="R653" s="280">
        <f>Q653*H653</f>
        <v>0</v>
      </c>
      <c r="S653" s="280">
        <v>0</v>
      </c>
      <c r="T653" s="281">
        <f>S653*H653</f>
        <v>0</v>
      </c>
      <c r="AR653" s="185" t="s">
        <v>145</v>
      </c>
      <c r="AT653" s="185" t="s">
        <v>140</v>
      </c>
      <c r="AU653" s="185" t="s">
        <v>81</v>
      </c>
      <c r="AY653" s="185" t="s">
        <v>138</v>
      </c>
      <c r="BE653" s="282">
        <f>IF(N653="základní",J653,0)</f>
        <v>0</v>
      </c>
      <c r="BF653" s="282">
        <f>IF(N653="snížená",J653,0)</f>
        <v>0</v>
      </c>
      <c r="BG653" s="282">
        <f>IF(N653="zákl. přenesená",J653,0)</f>
        <v>0</v>
      </c>
      <c r="BH653" s="282">
        <f>IF(N653="sníž. přenesená",J653,0)</f>
        <v>0</v>
      </c>
      <c r="BI653" s="282">
        <f>IF(N653="nulová",J653,0)</f>
        <v>0</v>
      </c>
      <c r="BJ653" s="185" t="s">
        <v>79</v>
      </c>
      <c r="BK653" s="282">
        <f>ROUND(I653*H653,2)</f>
        <v>0</v>
      </c>
      <c r="BL653" s="185" t="s">
        <v>145</v>
      </c>
      <c r="BM653" s="185" t="s">
        <v>1182</v>
      </c>
    </row>
    <row r="654" spans="2:65" s="196" customFormat="1" ht="38.25" customHeight="1">
      <c r="B654" s="85"/>
      <c r="C654" s="86" t="s">
        <v>1183</v>
      </c>
      <c r="D654" s="86" t="s">
        <v>140</v>
      </c>
      <c r="E654" s="87" t="s">
        <v>1184</v>
      </c>
      <c r="F654" s="88" t="s">
        <v>1185</v>
      </c>
      <c r="G654" s="89" t="s">
        <v>289</v>
      </c>
      <c r="H654" s="304">
        <v>60</v>
      </c>
      <c r="I654" s="90">
        <v>0</v>
      </c>
      <c r="J654" s="90">
        <f>ROUND(I654*H654,2)</f>
        <v>0</v>
      </c>
      <c r="K654" s="88" t="s">
        <v>5267</v>
      </c>
      <c r="L654" s="85"/>
      <c r="M654" s="278" t="s">
        <v>5</v>
      </c>
      <c r="N654" s="279" t="s">
        <v>42</v>
      </c>
      <c r="O654" s="280">
        <v>0</v>
      </c>
      <c r="P654" s="280">
        <f>O654*H654</f>
        <v>0</v>
      </c>
      <c r="Q654" s="280">
        <v>0</v>
      </c>
      <c r="R654" s="280">
        <f>Q654*H654</f>
        <v>0</v>
      </c>
      <c r="S654" s="280">
        <v>0</v>
      </c>
      <c r="T654" s="281">
        <f>S654*H654</f>
        <v>0</v>
      </c>
      <c r="AR654" s="185" t="s">
        <v>145</v>
      </c>
      <c r="AT654" s="185" t="s">
        <v>140</v>
      </c>
      <c r="AU654" s="185" t="s">
        <v>81</v>
      </c>
      <c r="AY654" s="185" t="s">
        <v>138</v>
      </c>
      <c r="BE654" s="282">
        <f>IF(N654="základní",J654,0)</f>
        <v>0</v>
      </c>
      <c r="BF654" s="282">
        <f>IF(N654="snížená",J654,0)</f>
        <v>0</v>
      </c>
      <c r="BG654" s="282">
        <f>IF(N654="zákl. přenesená",J654,0)</f>
        <v>0</v>
      </c>
      <c r="BH654" s="282">
        <f>IF(N654="sníž. přenesená",J654,0)</f>
        <v>0</v>
      </c>
      <c r="BI654" s="282">
        <f>IF(N654="nulová",J654,0)</f>
        <v>0</v>
      </c>
      <c r="BJ654" s="185" t="s">
        <v>79</v>
      </c>
      <c r="BK654" s="282">
        <f>ROUND(I654*H654,2)</f>
        <v>0</v>
      </c>
      <c r="BL654" s="185" t="s">
        <v>145</v>
      </c>
      <c r="BM654" s="185" t="s">
        <v>1186</v>
      </c>
    </row>
    <row r="655" spans="2:51" s="284" customFormat="1" ht="13.5">
      <c r="B655" s="283"/>
      <c r="D655" s="285" t="s">
        <v>147</v>
      </c>
      <c r="F655" s="287" t="s">
        <v>1174</v>
      </c>
      <c r="H655" s="305">
        <v>60</v>
      </c>
      <c r="L655" s="283"/>
      <c r="M655" s="288"/>
      <c r="N655" s="289"/>
      <c r="O655" s="289"/>
      <c r="P655" s="289"/>
      <c r="Q655" s="289"/>
      <c r="R655" s="289"/>
      <c r="S655" s="289"/>
      <c r="T655" s="290"/>
      <c r="AT655" s="286" t="s">
        <v>147</v>
      </c>
      <c r="AU655" s="286" t="s">
        <v>81</v>
      </c>
      <c r="AV655" s="284" t="s">
        <v>81</v>
      </c>
      <c r="AW655" s="284" t="s">
        <v>6</v>
      </c>
      <c r="AX655" s="284" t="s">
        <v>79</v>
      </c>
      <c r="AY655" s="286" t="s">
        <v>138</v>
      </c>
    </row>
    <row r="656" spans="2:65" s="196" customFormat="1" ht="38.25" customHeight="1">
      <c r="B656" s="85"/>
      <c r="C656" s="86" t="s">
        <v>1187</v>
      </c>
      <c r="D656" s="86" t="s">
        <v>140</v>
      </c>
      <c r="E656" s="87" t="s">
        <v>1188</v>
      </c>
      <c r="F656" s="88" t="s">
        <v>1189</v>
      </c>
      <c r="G656" s="89" t="s">
        <v>289</v>
      </c>
      <c r="H656" s="304">
        <v>2</v>
      </c>
      <c r="I656" s="90">
        <v>0</v>
      </c>
      <c r="J656" s="90">
        <f>ROUND(I656*H656,2)</f>
        <v>0</v>
      </c>
      <c r="K656" s="88" t="s">
        <v>5267</v>
      </c>
      <c r="L656" s="85"/>
      <c r="M656" s="278" t="s">
        <v>5</v>
      </c>
      <c r="N656" s="279" t="s">
        <v>42</v>
      </c>
      <c r="O656" s="280">
        <v>7.035</v>
      </c>
      <c r="P656" s="280">
        <f>O656*H656</f>
        <v>14.07</v>
      </c>
      <c r="Q656" s="280">
        <v>0</v>
      </c>
      <c r="R656" s="280">
        <f>Q656*H656</f>
        <v>0</v>
      </c>
      <c r="S656" s="280">
        <v>0</v>
      </c>
      <c r="T656" s="281">
        <f>S656*H656</f>
        <v>0</v>
      </c>
      <c r="AR656" s="185" t="s">
        <v>145</v>
      </c>
      <c r="AT656" s="185" t="s">
        <v>140</v>
      </c>
      <c r="AU656" s="185" t="s">
        <v>81</v>
      </c>
      <c r="AY656" s="185" t="s">
        <v>138</v>
      </c>
      <c r="BE656" s="282">
        <f>IF(N656="základní",J656,0)</f>
        <v>0</v>
      </c>
      <c r="BF656" s="282">
        <f>IF(N656="snížená",J656,0)</f>
        <v>0</v>
      </c>
      <c r="BG656" s="282">
        <f>IF(N656="zákl. přenesená",J656,0)</f>
        <v>0</v>
      </c>
      <c r="BH656" s="282">
        <f>IF(N656="sníž. přenesená",J656,0)</f>
        <v>0</v>
      </c>
      <c r="BI656" s="282">
        <f>IF(N656="nulová",J656,0)</f>
        <v>0</v>
      </c>
      <c r="BJ656" s="185" t="s">
        <v>79</v>
      </c>
      <c r="BK656" s="282">
        <f>ROUND(I656*H656,2)</f>
        <v>0</v>
      </c>
      <c r="BL656" s="185" t="s">
        <v>145</v>
      </c>
      <c r="BM656" s="185" t="s">
        <v>1190</v>
      </c>
    </row>
    <row r="657" spans="2:65" s="196" customFormat="1" ht="25.5" customHeight="1">
      <c r="B657" s="85"/>
      <c r="C657" s="86" t="s">
        <v>1191</v>
      </c>
      <c r="D657" s="86" t="s">
        <v>140</v>
      </c>
      <c r="E657" s="87" t="s">
        <v>1192</v>
      </c>
      <c r="F657" s="88" t="s">
        <v>1193</v>
      </c>
      <c r="G657" s="89" t="s">
        <v>225</v>
      </c>
      <c r="H657" s="304">
        <v>121.75</v>
      </c>
      <c r="I657" s="90">
        <v>0</v>
      </c>
      <c r="J657" s="90">
        <f>ROUND(I657*H657,2)</f>
        <v>0</v>
      </c>
      <c r="K657" s="88" t="s">
        <v>5267</v>
      </c>
      <c r="L657" s="85"/>
      <c r="M657" s="278" t="s">
        <v>5</v>
      </c>
      <c r="N657" s="279" t="s">
        <v>42</v>
      </c>
      <c r="O657" s="280">
        <v>0.105</v>
      </c>
      <c r="P657" s="280">
        <f>O657*H657</f>
        <v>12.78375</v>
      </c>
      <c r="Q657" s="280">
        <v>0.00013</v>
      </c>
      <c r="R657" s="280">
        <f>Q657*H657</f>
        <v>0.015827499999999998</v>
      </c>
      <c r="S657" s="280">
        <v>0</v>
      </c>
      <c r="T657" s="281">
        <f>S657*H657</f>
        <v>0</v>
      </c>
      <c r="AR657" s="185" t="s">
        <v>145</v>
      </c>
      <c r="AT657" s="185" t="s">
        <v>140</v>
      </c>
      <c r="AU657" s="185" t="s">
        <v>81</v>
      </c>
      <c r="AY657" s="185" t="s">
        <v>138</v>
      </c>
      <c r="BE657" s="282">
        <f>IF(N657="základní",J657,0)</f>
        <v>0</v>
      </c>
      <c r="BF657" s="282">
        <f>IF(N657="snížená",J657,0)</f>
        <v>0</v>
      </c>
      <c r="BG657" s="282">
        <f>IF(N657="zákl. přenesená",J657,0)</f>
        <v>0</v>
      </c>
      <c r="BH657" s="282">
        <f>IF(N657="sníž. přenesená",J657,0)</f>
        <v>0</v>
      </c>
      <c r="BI657" s="282">
        <f>IF(N657="nulová",J657,0)</f>
        <v>0</v>
      </c>
      <c r="BJ657" s="185" t="s">
        <v>79</v>
      </c>
      <c r="BK657" s="282">
        <f>ROUND(I657*H657,2)</f>
        <v>0</v>
      </c>
      <c r="BL657" s="185" t="s">
        <v>145</v>
      </c>
      <c r="BM657" s="185" t="s">
        <v>1194</v>
      </c>
    </row>
    <row r="658" spans="2:51" s="292" customFormat="1" ht="13.5">
      <c r="B658" s="291"/>
      <c r="D658" s="285" t="s">
        <v>147</v>
      </c>
      <c r="E658" s="293" t="s">
        <v>5</v>
      </c>
      <c r="F658" s="294" t="s">
        <v>1195</v>
      </c>
      <c r="H658" s="306" t="s">
        <v>5</v>
      </c>
      <c r="L658" s="291"/>
      <c r="M658" s="295"/>
      <c r="N658" s="296"/>
      <c r="O658" s="296"/>
      <c r="P658" s="296"/>
      <c r="Q658" s="296"/>
      <c r="R658" s="296"/>
      <c r="S658" s="296"/>
      <c r="T658" s="297"/>
      <c r="AT658" s="293" t="s">
        <v>147</v>
      </c>
      <c r="AU658" s="293" t="s">
        <v>81</v>
      </c>
      <c r="AV658" s="292" t="s">
        <v>79</v>
      </c>
      <c r="AW658" s="292" t="s">
        <v>34</v>
      </c>
      <c r="AX658" s="292" t="s">
        <v>71</v>
      </c>
      <c r="AY658" s="293" t="s">
        <v>138</v>
      </c>
    </row>
    <row r="659" spans="2:51" s="284" customFormat="1" ht="13.5">
      <c r="B659" s="283"/>
      <c r="D659" s="285" t="s">
        <v>147</v>
      </c>
      <c r="E659" s="286" t="s">
        <v>5</v>
      </c>
      <c r="F659" s="287" t="s">
        <v>1196</v>
      </c>
      <c r="H659" s="305">
        <v>6.3</v>
      </c>
      <c r="L659" s="283"/>
      <c r="M659" s="288"/>
      <c r="N659" s="289"/>
      <c r="O659" s="289"/>
      <c r="P659" s="289"/>
      <c r="Q659" s="289"/>
      <c r="R659" s="289"/>
      <c r="S659" s="289"/>
      <c r="T659" s="290"/>
      <c r="AT659" s="286" t="s">
        <v>147</v>
      </c>
      <c r="AU659" s="286" t="s">
        <v>81</v>
      </c>
      <c r="AV659" s="284" t="s">
        <v>81</v>
      </c>
      <c r="AW659" s="284" t="s">
        <v>34</v>
      </c>
      <c r="AX659" s="284" t="s">
        <v>71</v>
      </c>
      <c r="AY659" s="286" t="s">
        <v>138</v>
      </c>
    </row>
    <row r="660" spans="2:51" s="292" customFormat="1" ht="13.5">
      <c r="B660" s="291"/>
      <c r="D660" s="285" t="s">
        <v>147</v>
      </c>
      <c r="E660" s="293" t="s">
        <v>5</v>
      </c>
      <c r="F660" s="294" t="s">
        <v>781</v>
      </c>
      <c r="H660" s="306" t="s">
        <v>5</v>
      </c>
      <c r="L660" s="291"/>
      <c r="M660" s="295"/>
      <c r="N660" s="296"/>
      <c r="O660" s="296"/>
      <c r="P660" s="296"/>
      <c r="Q660" s="296"/>
      <c r="R660" s="296"/>
      <c r="S660" s="296"/>
      <c r="T660" s="297"/>
      <c r="AT660" s="293" t="s">
        <v>147</v>
      </c>
      <c r="AU660" s="293" t="s">
        <v>81</v>
      </c>
      <c r="AV660" s="292" t="s">
        <v>79</v>
      </c>
      <c r="AW660" s="292" t="s">
        <v>34</v>
      </c>
      <c r="AX660" s="292" t="s">
        <v>71</v>
      </c>
      <c r="AY660" s="293" t="s">
        <v>138</v>
      </c>
    </row>
    <row r="661" spans="2:51" s="284" customFormat="1" ht="13.5">
      <c r="B661" s="283"/>
      <c r="D661" s="285" t="s">
        <v>147</v>
      </c>
      <c r="E661" s="286" t="s">
        <v>5</v>
      </c>
      <c r="F661" s="287" t="s">
        <v>1197</v>
      </c>
      <c r="H661" s="305">
        <v>35.75</v>
      </c>
      <c r="L661" s="283"/>
      <c r="M661" s="288"/>
      <c r="N661" s="289"/>
      <c r="O661" s="289"/>
      <c r="P661" s="289"/>
      <c r="Q661" s="289"/>
      <c r="R661" s="289"/>
      <c r="S661" s="289"/>
      <c r="T661" s="290"/>
      <c r="AT661" s="286" t="s">
        <v>147</v>
      </c>
      <c r="AU661" s="286" t="s">
        <v>81</v>
      </c>
      <c r="AV661" s="284" t="s">
        <v>81</v>
      </c>
      <c r="AW661" s="284" t="s">
        <v>34</v>
      </c>
      <c r="AX661" s="284" t="s">
        <v>71</v>
      </c>
      <c r="AY661" s="286" t="s">
        <v>138</v>
      </c>
    </row>
    <row r="662" spans="2:51" s="292" customFormat="1" ht="13.5">
      <c r="B662" s="291"/>
      <c r="D662" s="285" t="s">
        <v>147</v>
      </c>
      <c r="E662" s="293" t="s">
        <v>5</v>
      </c>
      <c r="F662" s="294" t="s">
        <v>788</v>
      </c>
      <c r="H662" s="306" t="s">
        <v>5</v>
      </c>
      <c r="L662" s="291"/>
      <c r="M662" s="295"/>
      <c r="N662" s="296"/>
      <c r="O662" s="296"/>
      <c r="P662" s="296"/>
      <c r="Q662" s="296"/>
      <c r="R662" s="296"/>
      <c r="S662" s="296"/>
      <c r="T662" s="297"/>
      <c r="AT662" s="293" t="s">
        <v>147</v>
      </c>
      <c r="AU662" s="293" t="s">
        <v>81</v>
      </c>
      <c r="AV662" s="292" t="s">
        <v>79</v>
      </c>
      <c r="AW662" s="292" t="s">
        <v>34</v>
      </c>
      <c r="AX662" s="292" t="s">
        <v>71</v>
      </c>
      <c r="AY662" s="293" t="s">
        <v>138</v>
      </c>
    </row>
    <row r="663" spans="2:51" s="284" customFormat="1" ht="13.5">
      <c r="B663" s="283"/>
      <c r="D663" s="285" t="s">
        <v>147</v>
      </c>
      <c r="E663" s="286" t="s">
        <v>5</v>
      </c>
      <c r="F663" s="287" t="s">
        <v>1198</v>
      </c>
      <c r="H663" s="305">
        <v>40.1</v>
      </c>
      <c r="L663" s="283"/>
      <c r="M663" s="288"/>
      <c r="N663" s="289"/>
      <c r="O663" s="289"/>
      <c r="P663" s="289"/>
      <c r="Q663" s="289"/>
      <c r="R663" s="289"/>
      <c r="S663" s="289"/>
      <c r="T663" s="290"/>
      <c r="AT663" s="286" t="s">
        <v>147</v>
      </c>
      <c r="AU663" s="286" t="s">
        <v>81</v>
      </c>
      <c r="AV663" s="284" t="s">
        <v>81</v>
      </c>
      <c r="AW663" s="284" t="s">
        <v>34</v>
      </c>
      <c r="AX663" s="284" t="s">
        <v>71</v>
      </c>
      <c r="AY663" s="286" t="s">
        <v>138</v>
      </c>
    </row>
    <row r="664" spans="2:51" s="292" customFormat="1" ht="13.5">
      <c r="B664" s="291"/>
      <c r="D664" s="285" t="s">
        <v>147</v>
      </c>
      <c r="E664" s="293" t="s">
        <v>5</v>
      </c>
      <c r="F664" s="294" t="s">
        <v>1199</v>
      </c>
      <c r="H664" s="306" t="s">
        <v>5</v>
      </c>
      <c r="L664" s="291"/>
      <c r="M664" s="295"/>
      <c r="N664" s="296"/>
      <c r="O664" s="296"/>
      <c r="P664" s="296"/>
      <c r="Q664" s="296"/>
      <c r="R664" s="296"/>
      <c r="S664" s="296"/>
      <c r="T664" s="297"/>
      <c r="AT664" s="293" t="s">
        <v>147</v>
      </c>
      <c r="AU664" s="293" t="s">
        <v>81</v>
      </c>
      <c r="AV664" s="292" t="s">
        <v>79</v>
      </c>
      <c r="AW664" s="292" t="s">
        <v>34</v>
      </c>
      <c r="AX664" s="292" t="s">
        <v>71</v>
      </c>
      <c r="AY664" s="293" t="s">
        <v>138</v>
      </c>
    </row>
    <row r="665" spans="2:51" s="284" customFormat="1" ht="13.5">
      <c r="B665" s="283"/>
      <c r="D665" s="285" t="s">
        <v>147</v>
      </c>
      <c r="E665" s="286" t="s">
        <v>5</v>
      </c>
      <c r="F665" s="287" t="s">
        <v>1200</v>
      </c>
      <c r="H665" s="305">
        <v>39.6</v>
      </c>
      <c r="L665" s="283"/>
      <c r="M665" s="288"/>
      <c r="N665" s="289"/>
      <c r="O665" s="289"/>
      <c r="P665" s="289"/>
      <c r="Q665" s="289"/>
      <c r="R665" s="289"/>
      <c r="S665" s="289"/>
      <c r="T665" s="290"/>
      <c r="AT665" s="286" t="s">
        <v>147</v>
      </c>
      <c r="AU665" s="286" t="s">
        <v>81</v>
      </c>
      <c r="AV665" s="284" t="s">
        <v>81</v>
      </c>
      <c r="AW665" s="284" t="s">
        <v>34</v>
      </c>
      <c r="AX665" s="284" t="s">
        <v>71</v>
      </c>
      <c r="AY665" s="286" t="s">
        <v>138</v>
      </c>
    </row>
    <row r="666" spans="2:65" s="196" customFormat="1" ht="25.5" customHeight="1">
      <c r="B666" s="85"/>
      <c r="C666" s="86" t="s">
        <v>1201</v>
      </c>
      <c r="D666" s="86" t="s">
        <v>140</v>
      </c>
      <c r="E666" s="87" t="s">
        <v>1202</v>
      </c>
      <c r="F666" s="88" t="s">
        <v>1203</v>
      </c>
      <c r="G666" s="89" t="s">
        <v>225</v>
      </c>
      <c r="H666" s="304">
        <v>155.912</v>
      </c>
      <c r="I666" s="90">
        <v>0</v>
      </c>
      <c r="J666" s="90">
        <f>ROUND(I666*H666,2)</f>
        <v>0</v>
      </c>
      <c r="K666" s="88" t="s">
        <v>5267</v>
      </c>
      <c r="L666" s="85"/>
      <c r="M666" s="278" t="s">
        <v>5</v>
      </c>
      <c r="N666" s="279" t="s">
        <v>42</v>
      </c>
      <c r="O666" s="280">
        <v>0.126</v>
      </c>
      <c r="P666" s="280">
        <f>O666*H666</f>
        <v>19.644912</v>
      </c>
      <c r="Q666" s="280">
        <v>0.00021</v>
      </c>
      <c r="R666" s="280">
        <f>Q666*H666</f>
        <v>0.03274152</v>
      </c>
      <c r="S666" s="280">
        <v>0</v>
      </c>
      <c r="T666" s="281">
        <f>S666*H666</f>
        <v>0</v>
      </c>
      <c r="AR666" s="185" t="s">
        <v>145</v>
      </c>
      <c r="AT666" s="185" t="s">
        <v>140</v>
      </c>
      <c r="AU666" s="185" t="s">
        <v>81</v>
      </c>
      <c r="AY666" s="185" t="s">
        <v>138</v>
      </c>
      <c r="BE666" s="282">
        <f>IF(N666="základní",J666,0)</f>
        <v>0</v>
      </c>
      <c r="BF666" s="282">
        <f>IF(N666="snížená",J666,0)</f>
        <v>0</v>
      </c>
      <c r="BG666" s="282">
        <f>IF(N666="zákl. přenesená",J666,0)</f>
        <v>0</v>
      </c>
      <c r="BH666" s="282">
        <f>IF(N666="sníž. přenesená",J666,0)</f>
        <v>0</v>
      </c>
      <c r="BI666" s="282">
        <f>IF(N666="nulová",J666,0)</f>
        <v>0</v>
      </c>
      <c r="BJ666" s="185" t="s">
        <v>79</v>
      </c>
      <c r="BK666" s="282">
        <f>ROUND(I666*H666,2)</f>
        <v>0</v>
      </c>
      <c r="BL666" s="185" t="s">
        <v>145</v>
      </c>
      <c r="BM666" s="185" t="s">
        <v>1204</v>
      </c>
    </row>
    <row r="667" spans="2:51" s="292" customFormat="1" ht="13.5">
      <c r="B667" s="291"/>
      <c r="D667" s="285" t="s">
        <v>147</v>
      </c>
      <c r="E667" s="293" t="s">
        <v>5</v>
      </c>
      <c r="F667" s="294" t="s">
        <v>1205</v>
      </c>
      <c r="H667" s="306" t="s">
        <v>5</v>
      </c>
      <c r="L667" s="291"/>
      <c r="M667" s="295"/>
      <c r="N667" s="296"/>
      <c r="O667" s="296"/>
      <c r="P667" s="296"/>
      <c r="Q667" s="296"/>
      <c r="R667" s="296"/>
      <c r="S667" s="296"/>
      <c r="T667" s="297"/>
      <c r="AT667" s="293" t="s">
        <v>147</v>
      </c>
      <c r="AU667" s="293" t="s">
        <v>81</v>
      </c>
      <c r="AV667" s="292" t="s">
        <v>79</v>
      </c>
      <c r="AW667" s="292" t="s">
        <v>34</v>
      </c>
      <c r="AX667" s="292" t="s">
        <v>71</v>
      </c>
      <c r="AY667" s="293" t="s">
        <v>138</v>
      </c>
    </row>
    <row r="668" spans="2:51" s="284" customFormat="1" ht="13.5">
      <c r="B668" s="283"/>
      <c r="D668" s="285" t="s">
        <v>147</v>
      </c>
      <c r="E668" s="286" t="s">
        <v>5</v>
      </c>
      <c r="F668" s="287" t="s">
        <v>1206</v>
      </c>
      <c r="H668" s="305">
        <v>101.58</v>
      </c>
      <c r="L668" s="283"/>
      <c r="M668" s="288"/>
      <c r="N668" s="289"/>
      <c r="O668" s="289"/>
      <c r="P668" s="289"/>
      <c r="Q668" s="289"/>
      <c r="R668" s="289"/>
      <c r="S668" s="289"/>
      <c r="T668" s="290"/>
      <c r="AT668" s="286" t="s">
        <v>147</v>
      </c>
      <c r="AU668" s="286" t="s">
        <v>81</v>
      </c>
      <c r="AV668" s="284" t="s">
        <v>81</v>
      </c>
      <c r="AW668" s="284" t="s">
        <v>34</v>
      </c>
      <c r="AX668" s="284" t="s">
        <v>71</v>
      </c>
      <c r="AY668" s="286" t="s">
        <v>138</v>
      </c>
    </row>
    <row r="669" spans="2:51" s="284" customFormat="1" ht="13.5">
      <c r="B669" s="283"/>
      <c r="D669" s="285" t="s">
        <v>147</v>
      </c>
      <c r="E669" s="286" t="s">
        <v>5</v>
      </c>
      <c r="F669" s="287" t="s">
        <v>1207</v>
      </c>
      <c r="H669" s="305">
        <v>40.632</v>
      </c>
      <c r="L669" s="283"/>
      <c r="M669" s="288"/>
      <c r="N669" s="289"/>
      <c r="O669" s="289"/>
      <c r="P669" s="289"/>
      <c r="Q669" s="289"/>
      <c r="R669" s="289"/>
      <c r="S669" s="289"/>
      <c r="T669" s="290"/>
      <c r="AT669" s="286" t="s">
        <v>147</v>
      </c>
      <c r="AU669" s="286" t="s">
        <v>81</v>
      </c>
      <c r="AV669" s="284" t="s">
        <v>81</v>
      </c>
      <c r="AW669" s="284" t="s">
        <v>34</v>
      </c>
      <c r="AX669" s="284" t="s">
        <v>71</v>
      </c>
      <c r="AY669" s="286" t="s">
        <v>138</v>
      </c>
    </row>
    <row r="670" spans="2:51" s="292" customFormat="1" ht="13.5">
      <c r="B670" s="291"/>
      <c r="D670" s="285" t="s">
        <v>147</v>
      </c>
      <c r="E670" s="293" t="s">
        <v>5</v>
      </c>
      <c r="F670" s="294" t="s">
        <v>1208</v>
      </c>
      <c r="H670" s="306" t="s">
        <v>5</v>
      </c>
      <c r="L670" s="291"/>
      <c r="M670" s="295"/>
      <c r="N670" s="296"/>
      <c r="O670" s="296"/>
      <c r="P670" s="296"/>
      <c r="Q670" s="296"/>
      <c r="R670" s="296"/>
      <c r="S670" s="296"/>
      <c r="T670" s="297"/>
      <c r="AT670" s="293" t="s">
        <v>147</v>
      </c>
      <c r="AU670" s="293" t="s">
        <v>81</v>
      </c>
      <c r="AV670" s="292" t="s">
        <v>79</v>
      </c>
      <c r="AW670" s="292" t="s">
        <v>34</v>
      </c>
      <c r="AX670" s="292" t="s">
        <v>71</v>
      </c>
      <c r="AY670" s="293" t="s">
        <v>138</v>
      </c>
    </row>
    <row r="671" spans="2:51" s="284" customFormat="1" ht="13.5">
      <c r="B671" s="283"/>
      <c r="D671" s="285" t="s">
        <v>147</v>
      </c>
      <c r="E671" s="286" t="s">
        <v>5</v>
      </c>
      <c r="F671" s="287" t="s">
        <v>1209</v>
      </c>
      <c r="H671" s="305">
        <v>13.7</v>
      </c>
      <c r="L671" s="283"/>
      <c r="M671" s="288"/>
      <c r="N671" s="289"/>
      <c r="O671" s="289"/>
      <c r="P671" s="289"/>
      <c r="Q671" s="289"/>
      <c r="R671" s="289"/>
      <c r="S671" s="289"/>
      <c r="T671" s="290"/>
      <c r="AT671" s="286" t="s">
        <v>147</v>
      </c>
      <c r="AU671" s="286" t="s">
        <v>81</v>
      </c>
      <c r="AV671" s="284" t="s">
        <v>81</v>
      </c>
      <c r="AW671" s="284" t="s">
        <v>34</v>
      </c>
      <c r="AX671" s="284" t="s">
        <v>71</v>
      </c>
      <c r="AY671" s="286" t="s">
        <v>138</v>
      </c>
    </row>
    <row r="672" spans="2:63" s="266" customFormat="1" ht="29.85" customHeight="1">
      <c r="B672" s="265"/>
      <c r="D672" s="267" t="s">
        <v>70</v>
      </c>
      <c r="E672" s="276" t="s">
        <v>891</v>
      </c>
      <c r="F672" s="276" t="s">
        <v>1210</v>
      </c>
      <c r="H672" s="307"/>
      <c r="J672" s="277">
        <f>BK672</f>
        <v>0</v>
      </c>
      <c r="L672" s="265"/>
      <c r="M672" s="270"/>
      <c r="N672" s="271"/>
      <c r="O672" s="271"/>
      <c r="P672" s="272">
        <f>SUM(P673:P683)</f>
        <v>412.222884</v>
      </c>
      <c r="Q672" s="271"/>
      <c r="R672" s="272">
        <f>SUM(R673:R683)</f>
        <v>0.112214</v>
      </c>
      <c r="S672" s="271"/>
      <c r="T672" s="273">
        <f>SUM(T673:T683)</f>
        <v>0</v>
      </c>
      <c r="AR672" s="267" t="s">
        <v>79</v>
      </c>
      <c r="AT672" s="274" t="s">
        <v>70</v>
      </c>
      <c r="AU672" s="274" t="s">
        <v>79</v>
      </c>
      <c r="AY672" s="267" t="s">
        <v>138</v>
      </c>
      <c r="BK672" s="275">
        <f>SUM(BK673:BK683)</f>
        <v>0</v>
      </c>
    </row>
    <row r="673" spans="2:65" s="196" customFormat="1" ht="16.5" customHeight="1">
      <c r="B673" s="85"/>
      <c r="C673" s="86" t="s">
        <v>1211</v>
      </c>
      <c r="D673" s="86" t="s">
        <v>140</v>
      </c>
      <c r="E673" s="87" t="s">
        <v>1212</v>
      </c>
      <c r="F673" s="88" t="s">
        <v>1213</v>
      </c>
      <c r="G673" s="89" t="s">
        <v>460</v>
      </c>
      <c r="H673" s="304">
        <v>4</v>
      </c>
      <c r="I673" s="90">
        <v>0</v>
      </c>
      <c r="J673" s="90">
        <f>ROUND(I673*H673,2)</f>
        <v>0</v>
      </c>
      <c r="K673" s="88" t="s">
        <v>5</v>
      </c>
      <c r="L673" s="85"/>
      <c r="M673" s="278" t="s">
        <v>5</v>
      </c>
      <c r="N673" s="279" t="s">
        <v>42</v>
      </c>
      <c r="O673" s="280">
        <v>0</v>
      </c>
      <c r="P673" s="280">
        <f>O673*H673</f>
        <v>0</v>
      </c>
      <c r="Q673" s="280">
        <v>0</v>
      </c>
      <c r="R673" s="280">
        <f>Q673*H673</f>
        <v>0</v>
      </c>
      <c r="S673" s="280">
        <v>0</v>
      </c>
      <c r="T673" s="281">
        <f>S673*H673</f>
        <v>0</v>
      </c>
      <c r="AR673" s="185" t="s">
        <v>145</v>
      </c>
      <c r="AT673" s="185" t="s">
        <v>140</v>
      </c>
      <c r="AU673" s="185" t="s">
        <v>81</v>
      </c>
      <c r="AY673" s="185" t="s">
        <v>138</v>
      </c>
      <c r="BE673" s="282">
        <f>IF(N673="základní",J673,0)</f>
        <v>0</v>
      </c>
      <c r="BF673" s="282">
        <f>IF(N673="snížená",J673,0)</f>
        <v>0</v>
      </c>
      <c r="BG673" s="282">
        <f>IF(N673="zákl. přenesená",J673,0)</f>
        <v>0</v>
      </c>
      <c r="BH673" s="282">
        <f>IF(N673="sníž. přenesená",J673,0)</f>
        <v>0</v>
      </c>
      <c r="BI673" s="282">
        <f>IF(N673="nulová",J673,0)</f>
        <v>0</v>
      </c>
      <c r="BJ673" s="185" t="s">
        <v>79</v>
      </c>
      <c r="BK673" s="282">
        <f>ROUND(I673*H673,2)</f>
        <v>0</v>
      </c>
      <c r="BL673" s="185" t="s">
        <v>145</v>
      </c>
      <c r="BM673" s="185" t="s">
        <v>1214</v>
      </c>
    </row>
    <row r="674" spans="2:65" s="196" customFormat="1" ht="63.75" customHeight="1">
      <c r="B674" s="85"/>
      <c r="C674" s="86" t="s">
        <v>1215</v>
      </c>
      <c r="D674" s="86" t="s">
        <v>140</v>
      </c>
      <c r="E674" s="87" t="s">
        <v>1216</v>
      </c>
      <c r="F674" s="88" t="s">
        <v>1217</v>
      </c>
      <c r="G674" s="89" t="s">
        <v>460</v>
      </c>
      <c r="H674" s="304">
        <v>1</v>
      </c>
      <c r="I674" s="90">
        <v>0</v>
      </c>
      <c r="J674" s="90">
        <f>ROUND(I674*H674,2)</f>
        <v>0</v>
      </c>
      <c r="K674" s="88" t="s">
        <v>5</v>
      </c>
      <c r="L674" s="85"/>
      <c r="M674" s="278" t="s">
        <v>5</v>
      </c>
      <c r="N674" s="279" t="s">
        <v>42</v>
      </c>
      <c r="O674" s="280">
        <v>0</v>
      </c>
      <c r="P674" s="280">
        <f>O674*H674</f>
        <v>0</v>
      </c>
      <c r="Q674" s="280">
        <v>0</v>
      </c>
      <c r="R674" s="280">
        <f>Q674*H674</f>
        <v>0</v>
      </c>
      <c r="S674" s="280">
        <v>0</v>
      </c>
      <c r="T674" s="281">
        <f>S674*H674</f>
        <v>0</v>
      </c>
      <c r="AR674" s="185" t="s">
        <v>145</v>
      </c>
      <c r="AT674" s="185" t="s">
        <v>140</v>
      </c>
      <c r="AU674" s="185" t="s">
        <v>81</v>
      </c>
      <c r="AY674" s="185" t="s">
        <v>138</v>
      </c>
      <c r="BE674" s="282">
        <f>IF(N674="základní",J674,0)</f>
        <v>0</v>
      </c>
      <c r="BF674" s="282">
        <f>IF(N674="snížená",J674,0)</f>
        <v>0</v>
      </c>
      <c r="BG674" s="282">
        <f>IF(N674="zákl. přenesená",J674,0)</f>
        <v>0</v>
      </c>
      <c r="BH674" s="282">
        <f>IF(N674="sníž. přenesená",J674,0)</f>
        <v>0</v>
      </c>
      <c r="BI674" s="282">
        <f>IF(N674="nulová",J674,0)</f>
        <v>0</v>
      </c>
      <c r="BJ674" s="185" t="s">
        <v>79</v>
      </c>
      <c r="BK674" s="282">
        <f>ROUND(I674*H674,2)</f>
        <v>0</v>
      </c>
      <c r="BL674" s="185" t="s">
        <v>145</v>
      </c>
      <c r="BM674" s="185" t="s">
        <v>1218</v>
      </c>
    </row>
    <row r="675" spans="2:65" s="196" customFormat="1" ht="16.5" customHeight="1">
      <c r="B675" s="85"/>
      <c r="C675" s="91" t="s">
        <v>1219</v>
      </c>
      <c r="D675" s="91" t="s">
        <v>228</v>
      </c>
      <c r="E675" s="92" t="s">
        <v>1220</v>
      </c>
      <c r="F675" s="93" t="s">
        <v>1221</v>
      </c>
      <c r="G675" s="94" t="s">
        <v>289</v>
      </c>
      <c r="H675" s="308">
        <v>7</v>
      </c>
      <c r="I675" s="95">
        <v>0</v>
      </c>
      <c r="J675" s="95">
        <f>ROUND(I675*H675,2)</f>
        <v>0</v>
      </c>
      <c r="K675" s="175" t="s">
        <v>5267</v>
      </c>
      <c r="L675" s="298"/>
      <c r="M675" s="299" t="s">
        <v>5</v>
      </c>
      <c r="N675" s="300" t="s">
        <v>42</v>
      </c>
      <c r="O675" s="280">
        <v>0</v>
      </c>
      <c r="P675" s="280">
        <f>O675*H675</f>
        <v>0</v>
      </c>
      <c r="Q675" s="280">
        <v>0.008</v>
      </c>
      <c r="R675" s="280">
        <f>Q675*H675</f>
        <v>0.056</v>
      </c>
      <c r="S675" s="280">
        <v>0</v>
      </c>
      <c r="T675" s="281">
        <f>S675*H675</f>
        <v>0</v>
      </c>
      <c r="AR675" s="185" t="s">
        <v>178</v>
      </c>
      <c r="AT675" s="185" t="s">
        <v>228</v>
      </c>
      <c r="AU675" s="185" t="s">
        <v>81</v>
      </c>
      <c r="AY675" s="185" t="s">
        <v>138</v>
      </c>
      <c r="BE675" s="282">
        <f>IF(N675="základní",J675,0)</f>
        <v>0</v>
      </c>
      <c r="BF675" s="282">
        <f>IF(N675="snížená",J675,0)</f>
        <v>0</v>
      </c>
      <c r="BG675" s="282">
        <f>IF(N675="zákl. přenesená",J675,0)</f>
        <v>0</v>
      </c>
      <c r="BH675" s="282">
        <f>IF(N675="sníž. přenesená",J675,0)</f>
        <v>0</v>
      </c>
      <c r="BI675" s="282">
        <f>IF(N675="nulová",J675,0)</f>
        <v>0</v>
      </c>
      <c r="BJ675" s="185" t="s">
        <v>79</v>
      </c>
      <c r="BK675" s="282">
        <f>ROUND(I675*H675,2)</f>
        <v>0</v>
      </c>
      <c r="BL675" s="185" t="s">
        <v>145</v>
      </c>
      <c r="BM675" s="185" t="s">
        <v>1222</v>
      </c>
    </row>
    <row r="676" spans="2:65" s="196" customFormat="1" ht="16.5" customHeight="1">
      <c r="B676" s="85"/>
      <c r="C676" s="86" t="s">
        <v>1223</v>
      </c>
      <c r="D676" s="86" t="s">
        <v>140</v>
      </c>
      <c r="E676" s="87" t="s">
        <v>1224</v>
      </c>
      <c r="F676" s="88" t="s">
        <v>1225</v>
      </c>
      <c r="G676" s="89" t="s">
        <v>460</v>
      </c>
      <c r="H676" s="304">
        <v>1</v>
      </c>
      <c r="I676" s="90">
        <v>0</v>
      </c>
      <c r="J676" s="90">
        <f>ROUND(I676*H676,2)</f>
        <v>0</v>
      </c>
      <c r="K676" s="88" t="s">
        <v>5</v>
      </c>
      <c r="L676" s="85"/>
      <c r="M676" s="278" t="s">
        <v>5</v>
      </c>
      <c r="N676" s="279" t="s">
        <v>42</v>
      </c>
      <c r="O676" s="280">
        <v>0</v>
      </c>
      <c r="P676" s="280">
        <f>O676*H676</f>
        <v>0</v>
      </c>
      <c r="Q676" s="280">
        <v>0</v>
      </c>
      <c r="R676" s="280">
        <f>Q676*H676</f>
        <v>0</v>
      </c>
      <c r="S676" s="280">
        <v>0</v>
      </c>
      <c r="T676" s="281">
        <f>S676*H676</f>
        <v>0</v>
      </c>
      <c r="AR676" s="185" t="s">
        <v>145</v>
      </c>
      <c r="AT676" s="185" t="s">
        <v>140</v>
      </c>
      <c r="AU676" s="185" t="s">
        <v>81</v>
      </c>
      <c r="AY676" s="185" t="s">
        <v>138</v>
      </c>
      <c r="BE676" s="282">
        <f>IF(N676="základní",J676,0)</f>
        <v>0</v>
      </c>
      <c r="BF676" s="282">
        <f>IF(N676="snížená",J676,0)</f>
        <v>0</v>
      </c>
      <c r="BG676" s="282">
        <f>IF(N676="zákl. přenesená",J676,0)</f>
        <v>0</v>
      </c>
      <c r="BH676" s="282">
        <f>IF(N676="sníž. přenesená",J676,0)</f>
        <v>0</v>
      </c>
      <c r="BI676" s="282">
        <f>IF(N676="nulová",J676,0)</f>
        <v>0</v>
      </c>
      <c r="BJ676" s="185" t="s">
        <v>79</v>
      </c>
      <c r="BK676" s="282">
        <f>ROUND(I676*H676,2)</f>
        <v>0</v>
      </c>
      <c r="BL676" s="185" t="s">
        <v>145</v>
      </c>
      <c r="BM676" s="185" t="s">
        <v>1226</v>
      </c>
    </row>
    <row r="677" spans="2:65" s="196" customFormat="1" ht="25.5" customHeight="1">
      <c r="B677" s="85"/>
      <c r="C677" s="86" t="s">
        <v>1227</v>
      </c>
      <c r="D677" s="86" t="s">
        <v>140</v>
      </c>
      <c r="E677" s="87" t="s">
        <v>1228</v>
      </c>
      <c r="F677" s="88" t="s">
        <v>1229</v>
      </c>
      <c r="G677" s="89" t="s">
        <v>225</v>
      </c>
      <c r="H677" s="304">
        <v>1150.146</v>
      </c>
      <c r="I677" s="90">
        <v>0</v>
      </c>
      <c r="J677" s="90">
        <f>ROUND(I677*H677,2)</f>
        <v>0</v>
      </c>
      <c r="K677" s="88" t="s">
        <v>5267</v>
      </c>
      <c r="L677" s="85"/>
      <c r="M677" s="278" t="s">
        <v>5</v>
      </c>
      <c r="N677" s="279" t="s">
        <v>42</v>
      </c>
      <c r="O677" s="280">
        <v>0.354</v>
      </c>
      <c r="P677" s="280">
        <f>O677*H677</f>
        <v>407.151684</v>
      </c>
      <c r="Q677" s="280">
        <v>4E-05</v>
      </c>
      <c r="R677" s="280">
        <f>Q677*H677</f>
        <v>0.04600584</v>
      </c>
      <c r="S677" s="280">
        <v>0</v>
      </c>
      <c r="T677" s="281">
        <f>S677*H677</f>
        <v>0</v>
      </c>
      <c r="AR677" s="185" t="s">
        <v>145</v>
      </c>
      <c r="AT677" s="185" t="s">
        <v>140</v>
      </c>
      <c r="AU677" s="185" t="s">
        <v>81</v>
      </c>
      <c r="AY677" s="185" t="s">
        <v>138</v>
      </c>
      <c r="BE677" s="282">
        <f>IF(N677="základní",J677,0)</f>
        <v>0</v>
      </c>
      <c r="BF677" s="282">
        <f>IF(N677="snížená",J677,0)</f>
        <v>0</v>
      </c>
      <c r="BG677" s="282">
        <f>IF(N677="zákl. přenesená",J677,0)</f>
        <v>0</v>
      </c>
      <c r="BH677" s="282">
        <f>IF(N677="sníž. přenesená",J677,0)</f>
        <v>0</v>
      </c>
      <c r="BI677" s="282">
        <f>IF(N677="nulová",J677,0)</f>
        <v>0</v>
      </c>
      <c r="BJ677" s="185" t="s">
        <v>79</v>
      </c>
      <c r="BK677" s="282">
        <f>ROUND(I677*H677,2)</f>
        <v>0</v>
      </c>
      <c r="BL677" s="185" t="s">
        <v>145</v>
      </c>
      <c r="BM677" s="185" t="s">
        <v>1230</v>
      </c>
    </row>
    <row r="678" spans="2:51" s="284" customFormat="1" ht="13.5">
      <c r="B678" s="283"/>
      <c r="D678" s="285" t="s">
        <v>147</v>
      </c>
      <c r="E678" s="286" t="s">
        <v>5</v>
      </c>
      <c r="F678" s="287" t="s">
        <v>1231</v>
      </c>
      <c r="H678" s="305">
        <v>1150.146</v>
      </c>
      <c r="L678" s="283"/>
      <c r="M678" s="288"/>
      <c r="N678" s="289"/>
      <c r="O678" s="289"/>
      <c r="P678" s="289"/>
      <c r="Q678" s="289"/>
      <c r="R678" s="289"/>
      <c r="S678" s="289"/>
      <c r="T678" s="290"/>
      <c r="AT678" s="286" t="s">
        <v>147</v>
      </c>
      <c r="AU678" s="286" t="s">
        <v>81</v>
      </c>
      <c r="AV678" s="284" t="s">
        <v>81</v>
      </c>
      <c r="AW678" s="284" t="s">
        <v>34</v>
      </c>
      <c r="AX678" s="284" t="s">
        <v>71</v>
      </c>
      <c r="AY678" s="286" t="s">
        <v>138</v>
      </c>
    </row>
    <row r="679" spans="2:65" s="196" customFormat="1" ht="25.5" customHeight="1">
      <c r="B679" s="85"/>
      <c r="C679" s="86" t="s">
        <v>1232</v>
      </c>
      <c r="D679" s="86" t="s">
        <v>140</v>
      </c>
      <c r="E679" s="87" t="s">
        <v>1233</v>
      </c>
      <c r="F679" s="88" t="s">
        <v>1234</v>
      </c>
      <c r="G679" s="89" t="s">
        <v>225</v>
      </c>
      <c r="H679" s="304">
        <v>21.356</v>
      </c>
      <c r="I679" s="90">
        <v>0</v>
      </c>
      <c r="J679" s="90">
        <f>ROUND(I679*H679,2)</f>
        <v>0</v>
      </c>
      <c r="K679" s="88" t="s">
        <v>5267</v>
      </c>
      <c r="L679" s="85"/>
      <c r="M679" s="278" t="s">
        <v>5</v>
      </c>
      <c r="N679" s="279" t="s">
        <v>42</v>
      </c>
      <c r="O679" s="280">
        <v>0.2</v>
      </c>
      <c r="P679" s="280">
        <f>O679*H679</f>
        <v>4.2712</v>
      </c>
      <c r="Q679" s="280">
        <v>0.00036</v>
      </c>
      <c r="R679" s="280">
        <f>Q679*H679</f>
        <v>0.007688160000000001</v>
      </c>
      <c r="S679" s="280">
        <v>0</v>
      </c>
      <c r="T679" s="281">
        <f>S679*H679</f>
        <v>0</v>
      </c>
      <c r="AR679" s="185" t="s">
        <v>145</v>
      </c>
      <c r="AT679" s="185" t="s">
        <v>140</v>
      </c>
      <c r="AU679" s="185" t="s">
        <v>81</v>
      </c>
      <c r="AY679" s="185" t="s">
        <v>138</v>
      </c>
      <c r="BE679" s="282">
        <f>IF(N679="základní",J679,0)</f>
        <v>0</v>
      </c>
      <c r="BF679" s="282">
        <f>IF(N679="snížená",J679,0)</f>
        <v>0</v>
      </c>
      <c r="BG679" s="282">
        <f>IF(N679="zákl. přenesená",J679,0)</f>
        <v>0</v>
      </c>
      <c r="BH679" s="282">
        <f>IF(N679="sníž. přenesená",J679,0)</f>
        <v>0</v>
      </c>
      <c r="BI679" s="282">
        <f>IF(N679="nulová",J679,0)</f>
        <v>0</v>
      </c>
      <c r="BJ679" s="185" t="s">
        <v>79</v>
      </c>
      <c r="BK679" s="282">
        <f>ROUND(I679*H679,2)</f>
        <v>0</v>
      </c>
      <c r="BL679" s="185" t="s">
        <v>145</v>
      </c>
      <c r="BM679" s="185" t="s">
        <v>1235</v>
      </c>
    </row>
    <row r="680" spans="2:51" s="284" customFormat="1" ht="13.5">
      <c r="B680" s="283"/>
      <c r="D680" s="285" t="s">
        <v>147</v>
      </c>
      <c r="E680" s="286" t="s">
        <v>5</v>
      </c>
      <c r="F680" s="287" t="s">
        <v>1236</v>
      </c>
      <c r="H680" s="305">
        <v>21.356</v>
      </c>
      <c r="L680" s="283"/>
      <c r="M680" s="288"/>
      <c r="N680" s="289"/>
      <c r="O680" s="289"/>
      <c r="P680" s="289"/>
      <c r="Q680" s="289"/>
      <c r="R680" s="289"/>
      <c r="S680" s="289"/>
      <c r="T680" s="290"/>
      <c r="AT680" s="286" t="s">
        <v>147</v>
      </c>
      <c r="AU680" s="286" t="s">
        <v>81</v>
      </c>
      <c r="AV680" s="284" t="s">
        <v>81</v>
      </c>
      <c r="AW680" s="284" t="s">
        <v>34</v>
      </c>
      <c r="AX680" s="284" t="s">
        <v>71</v>
      </c>
      <c r="AY680" s="286" t="s">
        <v>138</v>
      </c>
    </row>
    <row r="681" spans="2:65" s="196" customFormat="1" ht="25.5" customHeight="1">
      <c r="B681" s="85"/>
      <c r="C681" s="86" t="s">
        <v>1237</v>
      </c>
      <c r="D681" s="86" t="s">
        <v>140</v>
      </c>
      <c r="E681" s="87" t="s">
        <v>1238</v>
      </c>
      <c r="F681" s="88" t="s">
        <v>1239</v>
      </c>
      <c r="G681" s="89" t="s">
        <v>225</v>
      </c>
      <c r="H681" s="304">
        <v>4</v>
      </c>
      <c r="I681" s="90">
        <v>0</v>
      </c>
      <c r="J681" s="90">
        <f>ROUND(I681*H681,2)</f>
        <v>0</v>
      </c>
      <c r="K681" s="88" t="s">
        <v>5267</v>
      </c>
      <c r="L681" s="85"/>
      <c r="M681" s="278" t="s">
        <v>5</v>
      </c>
      <c r="N681" s="279" t="s">
        <v>42</v>
      </c>
      <c r="O681" s="280">
        <v>0.2</v>
      </c>
      <c r="P681" s="280">
        <f>O681*H681</f>
        <v>0.8</v>
      </c>
      <c r="Q681" s="280">
        <v>0.00063</v>
      </c>
      <c r="R681" s="280">
        <f>Q681*H681</f>
        <v>0.00252</v>
      </c>
      <c r="S681" s="280">
        <v>0</v>
      </c>
      <c r="T681" s="281">
        <f>S681*H681</f>
        <v>0</v>
      </c>
      <c r="AR681" s="185" t="s">
        <v>145</v>
      </c>
      <c r="AT681" s="185" t="s">
        <v>140</v>
      </c>
      <c r="AU681" s="185" t="s">
        <v>81</v>
      </c>
      <c r="AY681" s="185" t="s">
        <v>138</v>
      </c>
      <c r="BE681" s="282">
        <f>IF(N681="základní",J681,0)</f>
        <v>0</v>
      </c>
      <c r="BF681" s="282">
        <f>IF(N681="snížená",J681,0)</f>
        <v>0</v>
      </c>
      <c r="BG681" s="282">
        <f>IF(N681="zákl. přenesená",J681,0)</f>
        <v>0</v>
      </c>
      <c r="BH681" s="282">
        <f>IF(N681="sníž. přenesená",J681,0)</f>
        <v>0</v>
      </c>
      <c r="BI681" s="282">
        <f>IF(N681="nulová",J681,0)</f>
        <v>0</v>
      </c>
      <c r="BJ681" s="185" t="s">
        <v>79</v>
      </c>
      <c r="BK681" s="282">
        <f>ROUND(I681*H681,2)</f>
        <v>0</v>
      </c>
      <c r="BL681" s="185" t="s">
        <v>145</v>
      </c>
      <c r="BM681" s="185" t="s">
        <v>1240</v>
      </c>
    </row>
    <row r="682" spans="2:51" s="292" customFormat="1" ht="13.5">
      <c r="B682" s="291"/>
      <c r="D682" s="285" t="s">
        <v>147</v>
      </c>
      <c r="E682" s="293" t="s">
        <v>5</v>
      </c>
      <c r="F682" s="294" t="s">
        <v>1241</v>
      </c>
      <c r="H682" s="306" t="s">
        <v>5</v>
      </c>
      <c r="L682" s="291"/>
      <c r="M682" s="295"/>
      <c r="N682" s="296"/>
      <c r="O682" s="296"/>
      <c r="P682" s="296"/>
      <c r="Q682" s="296"/>
      <c r="R682" s="296"/>
      <c r="S682" s="296"/>
      <c r="T682" s="297"/>
      <c r="AT682" s="293" t="s">
        <v>147</v>
      </c>
      <c r="AU682" s="293" t="s">
        <v>81</v>
      </c>
      <c r="AV682" s="292" t="s">
        <v>79</v>
      </c>
      <c r="AW682" s="292" t="s">
        <v>34</v>
      </c>
      <c r="AX682" s="292" t="s">
        <v>71</v>
      </c>
      <c r="AY682" s="293" t="s">
        <v>138</v>
      </c>
    </row>
    <row r="683" spans="2:51" s="284" customFormat="1" ht="13.5">
      <c r="B683" s="283"/>
      <c r="D683" s="285" t="s">
        <v>147</v>
      </c>
      <c r="E683" s="286" t="s">
        <v>5</v>
      </c>
      <c r="F683" s="287" t="s">
        <v>1242</v>
      </c>
      <c r="H683" s="305">
        <v>4</v>
      </c>
      <c r="L683" s="283"/>
      <c r="M683" s="288"/>
      <c r="N683" s="289"/>
      <c r="O683" s="289"/>
      <c r="P683" s="289"/>
      <c r="Q683" s="289"/>
      <c r="R683" s="289"/>
      <c r="S683" s="289"/>
      <c r="T683" s="290"/>
      <c r="AT683" s="286" t="s">
        <v>147</v>
      </c>
      <c r="AU683" s="286" t="s">
        <v>81</v>
      </c>
      <c r="AV683" s="284" t="s">
        <v>81</v>
      </c>
      <c r="AW683" s="284" t="s">
        <v>34</v>
      </c>
      <c r="AX683" s="284" t="s">
        <v>71</v>
      </c>
      <c r="AY683" s="286" t="s">
        <v>138</v>
      </c>
    </row>
    <row r="684" spans="2:63" s="266" customFormat="1" ht="29.85" customHeight="1">
      <c r="B684" s="265"/>
      <c r="D684" s="267" t="s">
        <v>70</v>
      </c>
      <c r="E684" s="276" t="s">
        <v>1243</v>
      </c>
      <c r="F684" s="276" t="s">
        <v>1244</v>
      </c>
      <c r="H684" s="307"/>
      <c r="J684" s="277">
        <f>BK684</f>
        <v>0</v>
      </c>
      <c r="L684" s="265"/>
      <c r="M684" s="270"/>
      <c r="N684" s="271"/>
      <c r="O684" s="271"/>
      <c r="P684" s="272">
        <f>SUM(P685:P697)</f>
        <v>196</v>
      </c>
      <c r="Q684" s="271"/>
      <c r="R684" s="272">
        <f>SUM(R685:R697)</f>
        <v>0</v>
      </c>
      <c r="S684" s="271"/>
      <c r="T684" s="273">
        <f>SUM(T685:T697)</f>
        <v>0</v>
      </c>
      <c r="AR684" s="267" t="s">
        <v>79</v>
      </c>
      <c r="AT684" s="274" t="s">
        <v>70</v>
      </c>
      <c r="AU684" s="274" t="s">
        <v>79</v>
      </c>
      <c r="AY684" s="267" t="s">
        <v>138</v>
      </c>
      <c r="BK684" s="275">
        <f>SUM(BK685:BK697)</f>
        <v>0</v>
      </c>
    </row>
    <row r="685" spans="2:65" s="196" customFormat="1" ht="25.5" customHeight="1">
      <c r="B685" s="85"/>
      <c r="C685" s="86" t="s">
        <v>1245</v>
      </c>
      <c r="D685" s="86" t="s">
        <v>140</v>
      </c>
      <c r="E685" s="87" t="s">
        <v>1246</v>
      </c>
      <c r="F685" s="88" t="s">
        <v>1247</v>
      </c>
      <c r="G685" s="89" t="s">
        <v>289</v>
      </c>
      <c r="H685" s="304">
        <v>2</v>
      </c>
      <c r="I685" s="90">
        <v>0</v>
      </c>
      <c r="J685" s="90">
        <f>ROUND(I685*H685,2)</f>
        <v>0</v>
      </c>
      <c r="K685" s="88" t="s">
        <v>5</v>
      </c>
      <c r="L685" s="85"/>
      <c r="M685" s="278" t="s">
        <v>5</v>
      </c>
      <c r="N685" s="279" t="s">
        <v>42</v>
      </c>
      <c r="O685" s="280">
        <v>0</v>
      </c>
      <c r="P685" s="280">
        <f>O685*H685</f>
        <v>0</v>
      </c>
      <c r="Q685" s="280">
        <v>0</v>
      </c>
      <c r="R685" s="280">
        <f>Q685*H685</f>
        <v>0</v>
      </c>
      <c r="S685" s="280">
        <v>0</v>
      </c>
      <c r="T685" s="281">
        <f>S685*H685</f>
        <v>0</v>
      </c>
      <c r="AR685" s="185" t="s">
        <v>145</v>
      </c>
      <c r="AT685" s="185" t="s">
        <v>140</v>
      </c>
      <c r="AU685" s="185" t="s">
        <v>81</v>
      </c>
      <c r="AY685" s="185" t="s">
        <v>138</v>
      </c>
      <c r="BE685" s="282">
        <f>IF(N685="základní",J685,0)</f>
        <v>0</v>
      </c>
      <c r="BF685" s="282">
        <f>IF(N685="snížená",J685,0)</f>
        <v>0</v>
      </c>
      <c r="BG685" s="282">
        <f>IF(N685="zákl. přenesená",J685,0)</f>
        <v>0</v>
      </c>
      <c r="BH685" s="282">
        <f>IF(N685="sníž. přenesená",J685,0)</f>
        <v>0</v>
      </c>
      <c r="BI685" s="282">
        <f>IF(N685="nulová",J685,0)</f>
        <v>0</v>
      </c>
      <c r="BJ685" s="185" t="s">
        <v>79</v>
      </c>
      <c r="BK685" s="282">
        <f>ROUND(I685*H685,2)</f>
        <v>0</v>
      </c>
      <c r="BL685" s="185" t="s">
        <v>145</v>
      </c>
      <c r="BM685" s="185" t="s">
        <v>1248</v>
      </c>
    </row>
    <row r="686" spans="2:65" s="196" customFormat="1" ht="16.5" customHeight="1">
      <c r="B686" s="85"/>
      <c r="C686" s="86" t="s">
        <v>1249</v>
      </c>
      <c r="D686" s="86" t="s">
        <v>140</v>
      </c>
      <c r="E686" s="87" t="s">
        <v>1250</v>
      </c>
      <c r="F686" s="88" t="s">
        <v>1251</v>
      </c>
      <c r="G686" s="89" t="s">
        <v>289</v>
      </c>
      <c r="H686" s="304">
        <v>8</v>
      </c>
      <c r="I686" s="90">
        <v>0</v>
      </c>
      <c r="J686" s="90">
        <f>ROUND(I686*H686,2)</f>
        <v>0</v>
      </c>
      <c r="K686" s="88" t="s">
        <v>5</v>
      </c>
      <c r="L686" s="85"/>
      <c r="M686" s="278" t="s">
        <v>5</v>
      </c>
      <c r="N686" s="279" t="s">
        <v>42</v>
      </c>
      <c r="O686" s="280">
        <v>0</v>
      </c>
      <c r="P686" s="280">
        <f>O686*H686</f>
        <v>0</v>
      </c>
      <c r="Q686" s="280">
        <v>0</v>
      </c>
      <c r="R686" s="280">
        <f>Q686*H686</f>
        <v>0</v>
      </c>
      <c r="S686" s="280">
        <v>0</v>
      </c>
      <c r="T686" s="281">
        <f>S686*H686</f>
        <v>0</v>
      </c>
      <c r="AR686" s="185" t="s">
        <v>145</v>
      </c>
      <c r="AT686" s="185" t="s">
        <v>140</v>
      </c>
      <c r="AU686" s="185" t="s">
        <v>81</v>
      </c>
      <c r="AY686" s="185" t="s">
        <v>138</v>
      </c>
      <c r="BE686" s="282">
        <f>IF(N686="základní",J686,0)</f>
        <v>0</v>
      </c>
      <c r="BF686" s="282">
        <f>IF(N686="snížená",J686,0)</f>
        <v>0</v>
      </c>
      <c r="BG686" s="282">
        <f>IF(N686="zákl. přenesená",J686,0)</f>
        <v>0</v>
      </c>
      <c r="BH686" s="282">
        <f>IF(N686="sníž. přenesená",J686,0)</f>
        <v>0</v>
      </c>
      <c r="BI686" s="282">
        <f>IF(N686="nulová",J686,0)</f>
        <v>0</v>
      </c>
      <c r="BJ686" s="185" t="s">
        <v>79</v>
      </c>
      <c r="BK686" s="282">
        <f>ROUND(I686*H686,2)</f>
        <v>0</v>
      </c>
      <c r="BL686" s="185" t="s">
        <v>145</v>
      </c>
      <c r="BM686" s="185" t="s">
        <v>1252</v>
      </c>
    </row>
    <row r="687" spans="2:51" s="284" customFormat="1" ht="13.5">
      <c r="B687" s="283"/>
      <c r="D687" s="285" t="s">
        <v>147</v>
      </c>
      <c r="E687" s="286" t="s">
        <v>5</v>
      </c>
      <c r="F687" s="287" t="s">
        <v>1253</v>
      </c>
      <c r="H687" s="305">
        <v>8</v>
      </c>
      <c r="L687" s="283"/>
      <c r="M687" s="288"/>
      <c r="N687" s="289"/>
      <c r="O687" s="289"/>
      <c r="P687" s="289"/>
      <c r="Q687" s="289"/>
      <c r="R687" s="289"/>
      <c r="S687" s="289"/>
      <c r="T687" s="290"/>
      <c r="AT687" s="286" t="s">
        <v>147</v>
      </c>
      <c r="AU687" s="286" t="s">
        <v>81</v>
      </c>
      <c r="AV687" s="284" t="s">
        <v>81</v>
      </c>
      <c r="AW687" s="284" t="s">
        <v>34</v>
      </c>
      <c r="AX687" s="284" t="s">
        <v>71</v>
      </c>
      <c r="AY687" s="286" t="s">
        <v>138</v>
      </c>
    </row>
    <row r="688" spans="2:65" s="196" customFormat="1" ht="38.25" customHeight="1">
      <c r="B688" s="85"/>
      <c r="C688" s="86" t="s">
        <v>1254</v>
      </c>
      <c r="D688" s="86" t="s">
        <v>140</v>
      </c>
      <c r="E688" s="87" t="s">
        <v>1255</v>
      </c>
      <c r="F688" s="88" t="s">
        <v>1256</v>
      </c>
      <c r="G688" s="89" t="s">
        <v>1257</v>
      </c>
      <c r="H688" s="304">
        <v>1</v>
      </c>
      <c r="I688" s="90">
        <v>0</v>
      </c>
      <c r="J688" s="90">
        <f>ROUND(I688*H688,2)</f>
        <v>0</v>
      </c>
      <c r="K688" s="88" t="s">
        <v>5</v>
      </c>
      <c r="L688" s="85"/>
      <c r="M688" s="278" t="s">
        <v>5</v>
      </c>
      <c r="N688" s="279" t="s">
        <v>42</v>
      </c>
      <c r="O688" s="280">
        <v>0</v>
      </c>
      <c r="P688" s="280">
        <f>O688*H688</f>
        <v>0</v>
      </c>
      <c r="Q688" s="280">
        <v>0</v>
      </c>
      <c r="R688" s="280">
        <f>Q688*H688</f>
        <v>0</v>
      </c>
      <c r="S688" s="280">
        <v>0</v>
      </c>
      <c r="T688" s="281">
        <f>S688*H688</f>
        <v>0</v>
      </c>
      <c r="AR688" s="185" t="s">
        <v>145</v>
      </c>
      <c r="AT688" s="185" t="s">
        <v>140</v>
      </c>
      <c r="AU688" s="185" t="s">
        <v>81</v>
      </c>
      <c r="AY688" s="185" t="s">
        <v>138</v>
      </c>
      <c r="BE688" s="282">
        <f>IF(N688="základní",J688,0)</f>
        <v>0</v>
      </c>
      <c r="BF688" s="282">
        <f>IF(N688="snížená",J688,0)</f>
        <v>0</v>
      </c>
      <c r="BG688" s="282">
        <f>IF(N688="zákl. přenesená",J688,0)</f>
        <v>0</v>
      </c>
      <c r="BH688" s="282">
        <f>IF(N688="sníž. přenesená",J688,0)</f>
        <v>0</v>
      </c>
      <c r="BI688" s="282">
        <f>IF(N688="nulová",J688,0)</f>
        <v>0</v>
      </c>
      <c r="BJ688" s="185" t="s">
        <v>79</v>
      </c>
      <c r="BK688" s="282">
        <f>ROUND(I688*H688,2)</f>
        <v>0</v>
      </c>
      <c r="BL688" s="185" t="s">
        <v>145</v>
      </c>
      <c r="BM688" s="185" t="s">
        <v>1258</v>
      </c>
    </row>
    <row r="689" spans="2:65" s="196" customFormat="1" ht="76.5" customHeight="1">
      <c r="B689" s="85"/>
      <c r="C689" s="86" t="s">
        <v>1259</v>
      </c>
      <c r="D689" s="86" t="s">
        <v>140</v>
      </c>
      <c r="E689" s="87" t="s">
        <v>1260</v>
      </c>
      <c r="F689" s="88" t="s">
        <v>1261</v>
      </c>
      <c r="G689" s="89" t="s">
        <v>289</v>
      </c>
      <c r="H689" s="304">
        <v>2</v>
      </c>
      <c r="I689" s="90">
        <v>0</v>
      </c>
      <c r="J689" s="90">
        <f>ROUND(I689*H689,2)</f>
        <v>0</v>
      </c>
      <c r="K689" s="88" t="s">
        <v>5</v>
      </c>
      <c r="L689" s="85"/>
      <c r="M689" s="278" t="s">
        <v>5</v>
      </c>
      <c r="N689" s="279" t="s">
        <v>42</v>
      </c>
      <c r="O689" s="280">
        <v>0</v>
      </c>
      <c r="P689" s="280">
        <f>O689*H689</f>
        <v>0</v>
      </c>
      <c r="Q689" s="280">
        <v>0</v>
      </c>
      <c r="R689" s="280">
        <f>Q689*H689</f>
        <v>0</v>
      </c>
      <c r="S689" s="280">
        <v>0</v>
      </c>
      <c r="T689" s="281">
        <f>S689*H689</f>
        <v>0</v>
      </c>
      <c r="AR689" s="185" t="s">
        <v>145</v>
      </c>
      <c r="AT689" s="185" t="s">
        <v>140</v>
      </c>
      <c r="AU689" s="185" t="s">
        <v>81</v>
      </c>
      <c r="AY689" s="185" t="s">
        <v>138</v>
      </c>
      <c r="BE689" s="282">
        <f>IF(N689="základní",J689,0)</f>
        <v>0</v>
      </c>
      <c r="BF689" s="282">
        <f>IF(N689="snížená",J689,0)</f>
        <v>0</v>
      </c>
      <c r="BG689" s="282">
        <f>IF(N689="zákl. přenesená",J689,0)</f>
        <v>0</v>
      </c>
      <c r="BH689" s="282">
        <f>IF(N689="sníž. přenesená",J689,0)</f>
        <v>0</v>
      </c>
      <c r="BI689" s="282">
        <f>IF(N689="nulová",J689,0)</f>
        <v>0</v>
      </c>
      <c r="BJ689" s="185" t="s">
        <v>79</v>
      </c>
      <c r="BK689" s="282">
        <f>ROUND(I689*H689,2)</f>
        <v>0</v>
      </c>
      <c r="BL689" s="185" t="s">
        <v>145</v>
      </c>
      <c r="BM689" s="185" t="s">
        <v>1262</v>
      </c>
    </row>
    <row r="690" spans="2:65" s="196" customFormat="1" ht="25.5" customHeight="1">
      <c r="B690" s="85"/>
      <c r="C690" s="86" t="s">
        <v>1263</v>
      </c>
      <c r="D690" s="86" t="s">
        <v>140</v>
      </c>
      <c r="E690" s="87" t="s">
        <v>1264</v>
      </c>
      <c r="F690" s="88" t="s">
        <v>1265</v>
      </c>
      <c r="G690" s="89" t="s">
        <v>289</v>
      </c>
      <c r="H690" s="304">
        <v>1</v>
      </c>
      <c r="I690" s="90">
        <v>0</v>
      </c>
      <c r="J690" s="90">
        <f>ROUND(I690*H690,2)</f>
        <v>0</v>
      </c>
      <c r="K690" s="88" t="s">
        <v>5</v>
      </c>
      <c r="L690" s="85"/>
      <c r="M690" s="278" t="s">
        <v>5</v>
      </c>
      <c r="N690" s="279" t="s">
        <v>42</v>
      </c>
      <c r="O690" s="280">
        <v>0</v>
      </c>
      <c r="P690" s="280">
        <f>O690*H690</f>
        <v>0</v>
      </c>
      <c r="Q690" s="280">
        <v>0</v>
      </c>
      <c r="R690" s="280">
        <f>Q690*H690</f>
        <v>0</v>
      </c>
      <c r="S690" s="280">
        <v>0</v>
      </c>
      <c r="T690" s="281">
        <f>S690*H690</f>
        <v>0</v>
      </c>
      <c r="AR690" s="185" t="s">
        <v>145</v>
      </c>
      <c r="AT690" s="185" t="s">
        <v>140</v>
      </c>
      <c r="AU690" s="185" t="s">
        <v>81</v>
      </c>
      <c r="AY690" s="185" t="s">
        <v>138</v>
      </c>
      <c r="BE690" s="282">
        <f>IF(N690="základní",J690,0)</f>
        <v>0</v>
      </c>
      <c r="BF690" s="282">
        <f>IF(N690="snížená",J690,0)</f>
        <v>0</v>
      </c>
      <c r="BG690" s="282">
        <f>IF(N690="zákl. přenesená",J690,0)</f>
        <v>0</v>
      </c>
      <c r="BH690" s="282">
        <f>IF(N690="sníž. přenesená",J690,0)</f>
        <v>0</v>
      </c>
      <c r="BI690" s="282">
        <f>IF(N690="nulová",J690,0)</f>
        <v>0</v>
      </c>
      <c r="BJ690" s="185" t="s">
        <v>79</v>
      </c>
      <c r="BK690" s="282">
        <f>ROUND(I690*H690,2)</f>
        <v>0</v>
      </c>
      <c r="BL690" s="185" t="s">
        <v>145</v>
      </c>
      <c r="BM690" s="185" t="s">
        <v>1266</v>
      </c>
    </row>
    <row r="691" spans="2:65" s="196" customFormat="1" ht="25.5" customHeight="1">
      <c r="B691" s="85"/>
      <c r="C691" s="86" t="s">
        <v>1267</v>
      </c>
      <c r="D691" s="86" t="s">
        <v>140</v>
      </c>
      <c r="E691" s="87" t="s">
        <v>1268</v>
      </c>
      <c r="F691" s="88" t="s">
        <v>1269</v>
      </c>
      <c r="G691" s="89" t="s">
        <v>225</v>
      </c>
      <c r="H691" s="304">
        <v>784</v>
      </c>
      <c r="I691" s="90">
        <v>0</v>
      </c>
      <c r="J691" s="90">
        <f>ROUND(I691*H691,2)</f>
        <v>0</v>
      </c>
      <c r="K691" s="88" t="s">
        <v>5</v>
      </c>
      <c r="L691" s="85"/>
      <c r="M691" s="278" t="s">
        <v>5</v>
      </c>
      <c r="N691" s="279" t="s">
        <v>42</v>
      </c>
      <c r="O691" s="280">
        <v>0.25</v>
      </c>
      <c r="P691" s="280">
        <f>O691*H691</f>
        <v>196</v>
      </c>
      <c r="Q691" s="280">
        <v>0</v>
      </c>
      <c r="R691" s="280">
        <f>Q691*H691</f>
        <v>0</v>
      </c>
      <c r="S691" s="280">
        <v>0</v>
      </c>
      <c r="T691" s="281">
        <f>S691*H691</f>
        <v>0</v>
      </c>
      <c r="AR691" s="185" t="s">
        <v>145</v>
      </c>
      <c r="AT691" s="185" t="s">
        <v>140</v>
      </c>
      <c r="AU691" s="185" t="s">
        <v>81</v>
      </c>
      <c r="AY691" s="185" t="s">
        <v>138</v>
      </c>
      <c r="BE691" s="282">
        <f>IF(N691="základní",J691,0)</f>
        <v>0</v>
      </c>
      <c r="BF691" s="282">
        <f>IF(N691="snížená",J691,0)</f>
        <v>0</v>
      </c>
      <c r="BG691" s="282">
        <f>IF(N691="zákl. přenesená",J691,0)</f>
        <v>0</v>
      </c>
      <c r="BH691" s="282">
        <f>IF(N691="sníž. přenesená",J691,0)</f>
        <v>0</v>
      </c>
      <c r="BI691" s="282">
        <f>IF(N691="nulová",J691,0)</f>
        <v>0</v>
      </c>
      <c r="BJ691" s="185" t="s">
        <v>79</v>
      </c>
      <c r="BK691" s="282">
        <f>ROUND(I691*H691,2)</f>
        <v>0</v>
      </c>
      <c r="BL691" s="185" t="s">
        <v>145</v>
      </c>
      <c r="BM691" s="185" t="s">
        <v>1270</v>
      </c>
    </row>
    <row r="692" spans="2:51" s="292" customFormat="1" ht="13.5">
      <c r="B692" s="291"/>
      <c r="D692" s="285" t="s">
        <v>147</v>
      </c>
      <c r="E692" s="293" t="s">
        <v>5</v>
      </c>
      <c r="F692" s="294" t="s">
        <v>1271</v>
      </c>
      <c r="H692" s="306" t="s">
        <v>5</v>
      </c>
      <c r="L692" s="291"/>
      <c r="M692" s="295"/>
      <c r="N692" s="296"/>
      <c r="O692" s="296"/>
      <c r="P692" s="296"/>
      <c r="Q692" s="296"/>
      <c r="R692" s="296"/>
      <c r="S692" s="296"/>
      <c r="T692" s="297"/>
      <c r="AT692" s="293" t="s">
        <v>147</v>
      </c>
      <c r="AU692" s="293" t="s">
        <v>81</v>
      </c>
      <c r="AV692" s="292" t="s">
        <v>79</v>
      </c>
      <c r="AW692" s="292" t="s">
        <v>34</v>
      </c>
      <c r="AX692" s="292" t="s">
        <v>71</v>
      </c>
      <c r="AY692" s="293" t="s">
        <v>138</v>
      </c>
    </row>
    <row r="693" spans="2:51" s="284" customFormat="1" ht="13.5">
      <c r="B693" s="283"/>
      <c r="D693" s="285" t="s">
        <v>147</v>
      </c>
      <c r="E693" s="286" t="s">
        <v>5</v>
      </c>
      <c r="F693" s="287" t="s">
        <v>1272</v>
      </c>
      <c r="H693" s="305">
        <v>240</v>
      </c>
      <c r="L693" s="283"/>
      <c r="M693" s="288"/>
      <c r="N693" s="289"/>
      <c r="O693" s="289"/>
      <c r="P693" s="289"/>
      <c r="Q693" s="289"/>
      <c r="R693" s="289"/>
      <c r="S693" s="289"/>
      <c r="T693" s="290"/>
      <c r="AT693" s="286" t="s">
        <v>147</v>
      </c>
      <c r="AU693" s="286" t="s">
        <v>81</v>
      </c>
      <c r="AV693" s="284" t="s">
        <v>81</v>
      </c>
      <c r="AW693" s="284" t="s">
        <v>34</v>
      </c>
      <c r="AX693" s="284" t="s">
        <v>71</v>
      </c>
      <c r="AY693" s="286" t="s">
        <v>138</v>
      </c>
    </row>
    <row r="694" spans="2:51" s="292" customFormat="1" ht="13.5">
      <c r="B694" s="291"/>
      <c r="D694" s="285" t="s">
        <v>147</v>
      </c>
      <c r="E694" s="293" t="s">
        <v>5</v>
      </c>
      <c r="F694" s="294" t="s">
        <v>1273</v>
      </c>
      <c r="H694" s="306" t="s">
        <v>5</v>
      </c>
      <c r="L694" s="291"/>
      <c r="M694" s="295"/>
      <c r="N694" s="296"/>
      <c r="O694" s="296"/>
      <c r="P694" s="296"/>
      <c r="Q694" s="296"/>
      <c r="R694" s="296"/>
      <c r="S694" s="296"/>
      <c r="T694" s="297"/>
      <c r="AT694" s="293" t="s">
        <v>147</v>
      </c>
      <c r="AU694" s="293" t="s">
        <v>81</v>
      </c>
      <c r="AV694" s="292" t="s">
        <v>79</v>
      </c>
      <c r="AW694" s="292" t="s">
        <v>34</v>
      </c>
      <c r="AX694" s="292" t="s">
        <v>71</v>
      </c>
      <c r="AY694" s="293" t="s">
        <v>138</v>
      </c>
    </row>
    <row r="695" spans="2:51" s="284" customFormat="1" ht="13.5">
      <c r="B695" s="283"/>
      <c r="D695" s="285" t="s">
        <v>147</v>
      </c>
      <c r="E695" s="286" t="s">
        <v>5</v>
      </c>
      <c r="F695" s="287" t="s">
        <v>1274</v>
      </c>
      <c r="H695" s="305">
        <v>304</v>
      </c>
      <c r="L695" s="283"/>
      <c r="M695" s="288"/>
      <c r="N695" s="289"/>
      <c r="O695" s="289"/>
      <c r="P695" s="289"/>
      <c r="Q695" s="289"/>
      <c r="R695" s="289"/>
      <c r="S695" s="289"/>
      <c r="T695" s="290"/>
      <c r="AT695" s="286" t="s">
        <v>147</v>
      </c>
      <c r="AU695" s="286" t="s">
        <v>81</v>
      </c>
      <c r="AV695" s="284" t="s">
        <v>81</v>
      </c>
      <c r="AW695" s="284" t="s">
        <v>34</v>
      </c>
      <c r="AX695" s="284" t="s">
        <v>71</v>
      </c>
      <c r="AY695" s="286" t="s">
        <v>138</v>
      </c>
    </row>
    <row r="696" spans="2:51" s="292" customFormat="1" ht="13.5">
      <c r="B696" s="291"/>
      <c r="D696" s="285" t="s">
        <v>147</v>
      </c>
      <c r="E696" s="293" t="s">
        <v>5</v>
      </c>
      <c r="F696" s="294" t="s">
        <v>1275</v>
      </c>
      <c r="H696" s="306" t="s">
        <v>5</v>
      </c>
      <c r="L696" s="291"/>
      <c r="M696" s="295"/>
      <c r="N696" s="296"/>
      <c r="O696" s="296"/>
      <c r="P696" s="296"/>
      <c r="Q696" s="296"/>
      <c r="R696" s="296"/>
      <c r="S696" s="296"/>
      <c r="T696" s="297"/>
      <c r="AT696" s="293" t="s">
        <v>147</v>
      </c>
      <c r="AU696" s="293" t="s">
        <v>81</v>
      </c>
      <c r="AV696" s="292" t="s">
        <v>79</v>
      </c>
      <c r="AW696" s="292" t="s">
        <v>34</v>
      </c>
      <c r="AX696" s="292" t="s">
        <v>71</v>
      </c>
      <c r="AY696" s="293" t="s">
        <v>138</v>
      </c>
    </row>
    <row r="697" spans="2:51" s="284" customFormat="1" ht="13.5">
      <c r="B697" s="283"/>
      <c r="D697" s="285" t="s">
        <v>147</v>
      </c>
      <c r="E697" s="286" t="s">
        <v>5</v>
      </c>
      <c r="F697" s="287" t="s">
        <v>1272</v>
      </c>
      <c r="H697" s="305">
        <v>240</v>
      </c>
      <c r="L697" s="283"/>
      <c r="M697" s="288"/>
      <c r="N697" s="289"/>
      <c r="O697" s="289"/>
      <c r="P697" s="289"/>
      <c r="Q697" s="289"/>
      <c r="R697" s="289"/>
      <c r="S697" s="289"/>
      <c r="T697" s="290"/>
      <c r="AT697" s="286" t="s">
        <v>147</v>
      </c>
      <c r="AU697" s="286" t="s">
        <v>81</v>
      </c>
      <c r="AV697" s="284" t="s">
        <v>81</v>
      </c>
      <c r="AW697" s="284" t="s">
        <v>34</v>
      </c>
      <c r="AX697" s="284" t="s">
        <v>71</v>
      </c>
      <c r="AY697" s="286" t="s">
        <v>138</v>
      </c>
    </row>
    <row r="698" spans="2:63" s="266" customFormat="1" ht="29.85" customHeight="1">
      <c r="B698" s="265"/>
      <c r="D698" s="267" t="s">
        <v>70</v>
      </c>
      <c r="E698" s="276" t="s">
        <v>1276</v>
      </c>
      <c r="F698" s="276" t="s">
        <v>1277</v>
      </c>
      <c r="H698" s="307"/>
      <c r="J698" s="277">
        <f>BK698</f>
        <v>0</v>
      </c>
      <c r="L698" s="265"/>
      <c r="M698" s="270"/>
      <c r="N698" s="271"/>
      <c r="O698" s="271"/>
      <c r="P698" s="272">
        <f>SUM(P699:P700)</f>
        <v>0</v>
      </c>
      <c r="Q698" s="271"/>
      <c r="R698" s="272">
        <f>SUM(R699:R700)</f>
        <v>0</v>
      </c>
      <c r="S698" s="271"/>
      <c r="T698" s="273">
        <f>SUM(T699:T700)</f>
        <v>0</v>
      </c>
      <c r="AR698" s="267" t="s">
        <v>79</v>
      </c>
      <c r="AT698" s="274" t="s">
        <v>70</v>
      </c>
      <c r="AU698" s="274" t="s">
        <v>79</v>
      </c>
      <c r="AY698" s="267" t="s">
        <v>138</v>
      </c>
      <c r="BK698" s="275">
        <f>SUM(BK699:BK700)</f>
        <v>0</v>
      </c>
    </row>
    <row r="699" spans="2:65" s="196" customFormat="1" ht="102" customHeight="1">
      <c r="B699" s="85"/>
      <c r="C699" s="86" t="s">
        <v>1278</v>
      </c>
      <c r="D699" s="86" t="s">
        <v>140</v>
      </c>
      <c r="E699" s="87" t="s">
        <v>1279</v>
      </c>
      <c r="F699" s="88" t="s">
        <v>1280</v>
      </c>
      <c r="G699" s="89" t="s">
        <v>289</v>
      </c>
      <c r="H699" s="304">
        <v>1</v>
      </c>
      <c r="I699" s="90">
        <v>0</v>
      </c>
      <c r="J699" s="90">
        <f>ROUND(I699*H699,2)</f>
        <v>0</v>
      </c>
      <c r="K699" s="88" t="s">
        <v>5</v>
      </c>
      <c r="L699" s="85"/>
      <c r="M699" s="278" t="s">
        <v>5</v>
      </c>
      <c r="N699" s="279" t="s">
        <v>42</v>
      </c>
      <c r="O699" s="280">
        <v>0</v>
      </c>
      <c r="P699" s="280">
        <f>O699*H699</f>
        <v>0</v>
      </c>
      <c r="Q699" s="280">
        <v>0</v>
      </c>
      <c r="R699" s="280">
        <f>Q699*H699</f>
        <v>0</v>
      </c>
      <c r="S699" s="280">
        <v>0</v>
      </c>
      <c r="T699" s="281">
        <f>S699*H699</f>
        <v>0</v>
      </c>
      <c r="AR699" s="185" t="s">
        <v>145</v>
      </c>
      <c r="AT699" s="185" t="s">
        <v>140</v>
      </c>
      <c r="AU699" s="185" t="s">
        <v>81</v>
      </c>
      <c r="AY699" s="185" t="s">
        <v>138</v>
      </c>
      <c r="BE699" s="282">
        <f>IF(N699="základní",J699,0)</f>
        <v>0</v>
      </c>
      <c r="BF699" s="282">
        <f>IF(N699="snížená",J699,0)</f>
        <v>0</v>
      </c>
      <c r="BG699" s="282">
        <f>IF(N699="zákl. přenesená",J699,0)</f>
        <v>0</v>
      </c>
      <c r="BH699" s="282">
        <f>IF(N699="sníž. přenesená",J699,0)</f>
        <v>0</v>
      </c>
      <c r="BI699" s="282">
        <f>IF(N699="nulová",J699,0)</f>
        <v>0</v>
      </c>
      <c r="BJ699" s="185" t="s">
        <v>79</v>
      </c>
      <c r="BK699" s="282">
        <f>ROUND(I699*H699,2)</f>
        <v>0</v>
      </c>
      <c r="BL699" s="185" t="s">
        <v>145</v>
      </c>
      <c r="BM699" s="185" t="s">
        <v>1281</v>
      </c>
    </row>
    <row r="700" spans="2:65" s="196" customFormat="1" ht="38.25" customHeight="1">
      <c r="B700" s="85"/>
      <c r="C700" s="86" t="s">
        <v>1282</v>
      </c>
      <c r="D700" s="86" t="s">
        <v>140</v>
      </c>
      <c r="E700" s="87" t="s">
        <v>1283</v>
      </c>
      <c r="F700" s="88" t="s">
        <v>1284</v>
      </c>
      <c r="G700" s="89" t="s">
        <v>289</v>
      </c>
      <c r="H700" s="304">
        <v>1</v>
      </c>
      <c r="I700" s="90">
        <v>0</v>
      </c>
      <c r="J700" s="90">
        <f>ROUND(I700*H700,2)</f>
        <v>0</v>
      </c>
      <c r="K700" s="88" t="s">
        <v>5</v>
      </c>
      <c r="L700" s="85"/>
      <c r="M700" s="278" t="s">
        <v>5</v>
      </c>
      <c r="N700" s="279" t="s">
        <v>42</v>
      </c>
      <c r="O700" s="280">
        <v>0</v>
      </c>
      <c r="P700" s="280">
        <f>O700*H700</f>
        <v>0</v>
      </c>
      <c r="Q700" s="280">
        <v>0</v>
      </c>
      <c r="R700" s="280">
        <f>Q700*H700</f>
        <v>0</v>
      </c>
      <c r="S700" s="280">
        <v>0</v>
      </c>
      <c r="T700" s="281">
        <f>S700*H700</f>
        <v>0</v>
      </c>
      <c r="AR700" s="185" t="s">
        <v>145</v>
      </c>
      <c r="AT700" s="185" t="s">
        <v>140</v>
      </c>
      <c r="AU700" s="185" t="s">
        <v>81</v>
      </c>
      <c r="AY700" s="185" t="s">
        <v>138</v>
      </c>
      <c r="BE700" s="282">
        <f>IF(N700="základní",J700,0)</f>
        <v>0</v>
      </c>
      <c r="BF700" s="282">
        <f>IF(N700="snížená",J700,0)</f>
        <v>0</v>
      </c>
      <c r="BG700" s="282">
        <f>IF(N700="zákl. přenesená",J700,0)</f>
        <v>0</v>
      </c>
      <c r="BH700" s="282">
        <f>IF(N700="sníž. přenesená",J700,0)</f>
        <v>0</v>
      </c>
      <c r="BI700" s="282">
        <f>IF(N700="nulová",J700,0)</f>
        <v>0</v>
      </c>
      <c r="BJ700" s="185" t="s">
        <v>79</v>
      </c>
      <c r="BK700" s="282">
        <f>ROUND(I700*H700,2)</f>
        <v>0</v>
      </c>
      <c r="BL700" s="185" t="s">
        <v>145</v>
      </c>
      <c r="BM700" s="185" t="s">
        <v>1285</v>
      </c>
    </row>
    <row r="701" spans="2:63" s="266" customFormat="1" ht="29.85" customHeight="1">
      <c r="B701" s="265"/>
      <c r="D701" s="267" t="s">
        <v>70</v>
      </c>
      <c r="E701" s="276" t="s">
        <v>1286</v>
      </c>
      <c r="F701" s="276" t="s">
        <v>1287</v>
      </c>
      <c r="H701" s="307"/>
      <c r="J701" s="277">
        <f>BK701</f>
        <v>0</v>
      </c>
      <c r="L701" s="265"/>
      <c r="M701" s="270"/>
      <c r="N701" s="271"/>
      <c r="O701" s="271"/>
      <c r="P701" s="272">
        <f>SUM(P702:P748)</f>
        <v>598.5410549999999</v>
      </c>
      <c r="Q701" s="271"/>
      <c r="R701" s="272">
        <f>SUM(R702:R748)</f>
        <v>0.007904000000000001</v>
      </c>
      <c r="S701" s="271"/>
      <c r="T701" s="273">
        <f>SUM(T702:T748)</f>
        <v>465.6108836000001</v>
      </c>
      <c r="AR701" s="267" t="s">
        <v>79</v>
      </c>
      <c r="AT701" s="274" t="s">
        <v>70</v>
      </c>
      <c r="AU701" s="274" t="s">
        <v>79</v>
      </c>
      <c r="AY701" s="267" t="s">
        <v>138</v>
      </c>
      <c r="BK701" s="275">
        <f>SUM(BK702:BK748)</f>
        <v>0</v>
      </c>
    </row>
    <row r="702" spans="2:65" s="196" customFormat="1" ht="51" customHeight="1">
      <c r="B702" s="85"/>
      <c r="C702" s="86" t="s">
        <v>1288</v>
      </c>
      <c r="D702" s="86" t="s">
        <v>140</v>
      </c>
      <c r="E702" s="87" t="s">
        <v>1289</v>
      </c>
      <c r="F702" s="88" t="s">
        <v>1290</v>
      </c>
      <c r="G702" s="89" t="s">
        <v>225</v>
      </c>
      <c r="H702" s="304">
        <v>340</v>
      </c>
      <c r="I702" s="90">
        <v>0</v>
      </c>
      <c r="J702" s="90">
        <f>ROUND(I702*H702,2)</f>
        <v>0</v>
      </c>
      <c r="K702" s="88" t="s">
        <v>5267</v>
      </c>
      <c r="L702" s="85"/>
      <c r="M702" s="278" t="s">
        <v>5</v>
      </c>
      <c r="N702" s="279" t="s">
        <v>42</v>
      </c>
      <c r="O702" s="280">
        <v>0.073</v>
      </c>
      <c r="P702" s="280">
        <f>O702*H702</f>
        <v>24.819999999999997</v>
      </c>
      <c r="Q702" s="280">
        <v>0</v>
      </c>
      <c r="R702" s="280">
        <f>Q702*H702</f>
        <v>0</v>
      </c>
      <c r="S702" s="280">
        <v>0.29</v>
      </c>
      <c r="T702" s="281">
        <f>S702*H702</f>
        <v>98.6</v>
      </c>
      <c r="AR702" s="185" t="s">
        <v>145</v>
      </c>
      <c r="AT702" s="185" t="s">
        <v>140</v>
      </c>
      <c r="AU702" s="185" t="s">
        <v>81</v>
      </c>
      <c r="AY702" s="185" t="s">
        <v>138</v>
      </c>
      <c r="BE702" s="282">
        <f>IF(N702="základní",J702,0)</f>
        <v>0</v>
      </c>
      <c r="BF702" s="282">
        <f>IF(N702="snížená",J702,0)</f>
        <v>0</v>
      </c>
      <c r="BG702" s="282">
        <f>IF(N702="zákl. přenesená",J702,0)</f>
        <v>0</v>
      </c>
      <c r="BH702" s="282">
        <f>IF(N702="sníž. přenesená",J702,0)</f>
        <v>0</v>
      </c>
      <c r="BI702" s="282">
        <f>IF(N702="nulová",J702,0)</f>
        <v>0</v>
      </c>
      <c r="BJ702" s="185" t="s">
        <v>79</v>
      </c>
      <c r="BK702" s="282">
        <f>ROUND(I702*H702,2)</f>
        <v>0</v>
      </c>
      <c r="BL702" s="185" t="s">
        <v>145</v>
      </c>
      <c r="BM702" s="185" t="s">
        <v>1291</v>
      </c>
    </row>
    <row r="703" spans="2:65" s="196" customFormat="1" ht="38.25" customHeight="1">
      <c r="B703" s="85"/>
      <c r="C703" s="86" t="s">
        <v>1292</v>
      </c>
      <c r="D703" s="86" t="s">
        <v>140</v>
      </c>
      <c r="E703" s="87" t="s">
        <v>1293</v>
      </c>
      <c r="F703" s="88" t="s">
        <v>1294</v>
      </c>
      <c r="G703" s="89" t="s">
        <v>225</v>
      </c>
      <c r="H703" s="304">
        <v>340</v>
      </c>
      <c r="I703" s="90">
        <v>0</v>
      </c>
      <c r="J703" s="90">
        <f>ROUND(I703*H703,2)</f>
        <v>0</v>
      </c>
      <c r="K703" s="88" t="s">
        <v>5267</v>
      </c>
      <c r="L703" s="85"/>
      <c r="M703" s="278" t="s">
        <v>5</v>
      </c>
      <c r="N703" s="279" t="s">
        <v>42</v>
      </c>
      <c r="O703" s="280">
        <v>0.183</v>
      </c>
      <c r="P703" s="280">
        <f>O703*H703</f>
        <v>62.22</v>
      </c>
      <c r="Q703" s="280">
        <v>0</v>
      </c>
      <c r="R703" s="280">
        <f>Q703*H703</f>
        <v>0</v>
      </c>
      <c r="S703" s="280">
        <v>0.45</v>
      </c>
      <c r="T703" s="281">
        <f>S703*H703</f>
        <v>153</v>
      </c>
      <c r="AR703" s="185" t="s">
        <v>145</v>
      </c>
      <c r="AT703" s="185" t="s">
        <v>140</v>
      </c>
      <c r="AU703" s="185" t="s">
        <v>81</v>
      </c>
      <c r="AY703" s="185" t="s">
        <v>138</v>
      </c>
      <c r="BE703" s="282">
        <f>IF(N703="základní",J703,0)</f>
        <v>0</v>
      </c>
      <c r="BF703" s="282">
        <f>IF(N703="snížená",J703,0)</f>
        <v>0</v>
      </c>
      <c r="BG703" s="282">
        <f>IF(N703="zákl. přenesená",J703,0)</f>
        <v>0</v>
      </c>
      <c r="BH703" s="282">
        <f>IF(N703="sníž. přenesená",J703,0)</f>
        <v>0</v>
      </c>
      <c r="BI703" s="282">
        <f>IF(N703="nulová",J703,0)</f>
        <v>0</v>
      </c>
      <c r="BJ703" s="185" t="s">
        <v>79</v>
      </c>
      <c r="BK703" s="282">
        <f>ROUND(I703*H703,2)</f>
        <v>0</v>
      </c>
      <c r="BL703" s="185" t="s">
        <v>145</v>
      </c>
      <c r="BM703" s="185" t="s">
        <v>1295</v>
      </c>
    </row>
    <row r="704" spans="2:65" s="196" customFormat="1" ht="38.25" customHeight="1">
      <c r="B704" s="85"/>
      <c r="C704" s="86" t="s">
        <v>1296</v>
      </c>
      <c r="D704" s="86" t="s">
        <v>140</v>
      </c>
      <c r="E704" s="87" t="s">
        <v>1297</v>
      </c>
      <c r="F704" s="88" t="s">
        <v>1298</v>
      </c>
      <c r="G704" s="89" t="s">
        <v>234</v>
      </c>
      <c r="H704" s="304">
        <v>72</v>
      </c>
      <c r="I704" s="90">
        <v>0</v>
      </c>
      <c r="J704" s="90">
        <f>ROUND(I704*H704,2)</f>
        <v>0</v>
      </c>
      <c r="K704" s="88" t="s">
        <v>5267</v>
      </c>
      <c r="L704" s="85"/>
      <c r="M704" s="278" t="s">
        <v>5</v>
      </c>
      <c r="N704" s="279" t="s">
        <v>42</v>
      </c>
      <c r="O704" s="280">
        <v>0.133</v>
      </c>
      <c r="P704" s="280">
        <f>O704*H704</f>
        <v>9.576</v>
      </c>
      <c r="Q704" s="280">
        <v>0</v>
      </c>
      <c r="R704" s="280">
        <f>Q704*H704</f>
        <v>0</v>
      </c>
      <c r="S704" s="280">
        <v>0.205</v>
      </c>
      <c r="T704" s="281">
        <f>S704*H704</f>
        <v>14.76</v>
      </c>
      <c r="AR704" s="185" t="s">
        <v>145</v>
      </c>
      <c r="AT704" s="185" t="s">
        <v>140</v>
      </c>
      <c r="AU704" s="185" t="s">
        <v>81</v>
      </c>
      <c r="AY704" s="185" t="s">
        <v>138</v>
      </c>
      <c r="BE704" s="282">
        <f>IF(N704="základní",J704,0)</f>
        <v>0</v>
      </c>
      <c r="BF704" s="282">
        <f>IF(N704="snížená",J704,0)</f>
        <v>0</v>
      </c>
      <c r="BG704" s="282">
        <f>IF(N704="zákl. přenesená",J704,0)</f>
        <v>0</v>
      </c>
      <c r="BH704" s="282">
        <f>IF(N704="sníž. přenesená",J704,0)</f>
        <v>0</v>
      </c>
      <c r="BI704" s="282">
        <f>IF(N704="nulová",J704,0)</f>
        <v>0</v>
      </c>
      <c r="BJ704" s="185" t="s">
        <v>79</v>
      </c>
      <c r="BK704" s="282">
        <f>ROUND(I704*H704,2)</f>
        <v>0</v>
      </c>
      <c r="BL704" s="185" t="s">
        <v>145</v>
      </c>
      <c r="BM704" s="185" t="s">
        <v>1299</v>
      </c>
    </row>
    <row r="705" spans="2:65" s="196" customFormat="1" ht="38.25" customHeight="1">
      <c r="B705" s="85"/>
      <c r="C705" s="86" t="s">
        <v>1300</v>
      </c>
      <c r="D705" s="86" t="s">
        <v>140</v>
      </c>
      <c r="E705" s="87" t="s">
        <v>1301</v>
      </c>
      <c r="F705" s="88" t="s">
        <v>1302</v>
      </c>
      <c r="G705" s="89" t="s">
        <v>234</v>
      </c>
      <c r="H705" s="304">
        <v>39.78</v>
      </c>
      <c r="I705" s="90">
        <v>0</v>
      </c>
      <c r="J705" s="90">
        <f>ROUND(I705*H705,2)</f>
        <v>0</v>
      </c>
      <c r="K705" s="88" t="s">
        <v>5267</v>
      </c>
      <c r="L705" s="85"/>
      <c r="M705" s="278" t="s">
        <v>5</v>
      </c>
      <c r="N705" s="279" t="s">
        <v>42</v>
      </c>
      <c r="O705" s="280">
        <v>0.11</v>
      </c>
      <c r="P705" s="280">
        <f>O705*H705</f>
        <v>4.3758</v>
      </c>
      <c r="Q705" s="280">
        <v>0</v>
      </c>
      <c r="R705" s="280">
        <f>Q705*H705</f>
        <v>0</v>
      </c>
      <c r="S705" s="280">
        <v>0.25</v>
      </c>
      <c r="T705" s="281">
        <f>S705*H705</f>
        <v>9.945</v>
      </c>
      <c r="AR705" s="185" t="s">
        <v>145</v>
      </c>
      <c r="AT705" s="185" t="s">
        <v>140</v>
      </c>
      <c r="AU705" s="185" t="s">
        <v>81</v>
      </c>
      <c r="AY705" s="185" t="s">
        <v>138</v>
      </c>
      <c r="BE705" s="282">
        <f>IF(N705="základní",J705,0)</f>
        <v>0</v>
      </c>
      <c r="BF705" s="282">
        <f>IF(N705="snížená",J705,0)</f>
        <v>0</v>
      </c>
      <c r="BG705" s="282">
        <f>IF(N705="zákl. přenesená",J705,0)</f>
        <v>0</v>
      </c>
      <c r="BH705" s="282">
        <f>IF(N705="sníž. přenesená",J705,0)</f>
        <v>0</v>
      </c>
      <c r="BI705" s="282">
        <f>IF(N705="nulová",J705,0)</f>
        <v>0</v>
      </c>
      <c r="BJ705" s="185" t="s">
        <v>79</v>
      </c>
      <c r="BK705" s="282">
        <f>ROUND(I705*H705,2)</f>
        <v>0</v>
      </c>
      <c r="BL705" s="185" t="s">
        <v>145</v>
      </c>
      <c r="BM705" s="185" t="s">
        <v>1303</v>
      </c>
    </row>
    <row r="706" spans="2:51" s="284" customFormat="1" ht="13.5">
      <c r="B706" s="283"/>
      <c r="D706" s="285" t="s">
        <v>147</v>
      </c>
      <c r="E706" s="286" t="s">
        <v>5</v>
      </c>
      <c r="F706" s="287" t="s">
        <v>1304</v>
      </c>
      <c r="H706" s="305">
        <v>39.78</v>
      </c>
      <c r="L706" s="283"/>
      <c r="M706" s="288"/>
      <c r="N706" s="289"/>
      <c r="O706" s="289"/>
      <c r="P706" s="289"/>
      <c r="Q706" s="289"/>
      <c r="R706" s="289"/>
      <c r="S706" s="289"/>
      <c r="T706" s="290"/>
      <c r="AT706" s="286" t="s">
        <v>147</v>
      </c>
      <c r="AU706" s="286" t="s">
        <v>81</v>
      </c>
      <c r="AV706" s="284" t="s">
        <v>81</v>
      </c>
      <c r="AW706" s="284" t="s">
        <v>34</v>
      </c>
      <c r="AX706" s="284" t="s">
        <v>71</v>
      </c>
      <c r="AY706" s="286" t="s">
        <v>138</v>
      </c>
    </row>
    <row r="707" spans="2:65" s="196" customFormat="1" ht="38.25" customHeight="1">
      <c r="B707" s="85"/>
      <c r="C707" s="86" t="s">
        <v>1305</v>
      </c>
      <c r="D707" s="86" t="s">
        <v>140</v>
      </c>
      <c r="E707" s="87" t="s">
        <v>1306</v>
      </c>
      <c r="F707" s="88" t="s">
        <v>1307</v>
      </c>
      <c r="G707" s="89" t="s">
        <v>225</v>
      </c>
      <c r="H707" s="304">
        <v>39.78</v>
      </c>
      <c r="I707" s="90">
        <v>0</v>
      </c>
      <c r="J707" s="90">
        <f>ROUND(I707*H707,2)</f>
        <v>0</v>
      </c>
      <c r="K707" s="88" t="s">
        <v>5267</v>
      </c>
      <c r="L707" s="85"/>
      <c r="M707" s="278" t="s">
        <v>5</v>
      </c>
      <c r="N707" s="279" t="s">
        <v>42</v>
      </c>
      <c r="O707" s="280">
        <v>0.079</v>
      </c>
      <c r="P707" s="280">
        <f>O707*H707</f>
        <v>3.14262</v>
      </c>
      <c r="Q707" s="280">
        <v>0</v>
      </c>
      <c r="R707" s="280">
        <f>Q707*H707</f>
        <v>0</v>
      </c>
      <c r="S707" s="280">
        <v>0.17</v>
      </c>
      <c r="T707" s="281">
        <f>S707*H707</f>
        <v>6.762600000000001</v>
      </c>
      <c r="AR707" s="185" t="s">
        <v>145</v>
      </c>
      <c r="AT707" s="185" t="s">
        <v>140</v>
      </c>
      <c r="AU707" s="185" t="s">
        <v>81</v>
      </c>
      <c r="AY707" s="185" t="s">
        <v>138</v>
      </c>
      <c r="BE707" s="282">
        <f>IF(N707="základní",J707,0)</f>
        <v>0</v>
      </c>
      <c r="BF707" s="282">
        <f>IF(N707="snížená",J707,0)</f>
        <v>0</v>
      </c>
      <c r="BG707" s="282">
        <f>IF(N707="zákl. přenesená",J707,0)</f>
        <v>0</v>
      </c>
      <c r="BH707" s="282">
        <f>IF(N707="sníž. přenesená",J707,0)</f>
        <v>0</v>
      </c>
      <c r="BI707" s="282">
        <f>IF(N707="nulová",J707,0)</f>
        <v>0</v>
      </c>
      <c r="BJ707" s="185" t="s">
        <v>79</v>
      </c>
      <c r="BK707" s="282">
        <f>ROUND(I707*H707,2)</f>
        <v>0</v>
      </c>
      <c r="BL707" s="185" t="s">
        <v>145</v>
      </c>
      <c r="BM707" s="185" t="s">
        <v>1308</v>
      </c>
    </row>
    <row r="708" spans="2:65" s="196" customFormat="1" ht="51" customHeight="1">
      <c r="B708" s="85"/>
      <c r="C708" s="86" t="s">
        <v>1309</v>
      </c>
      <c r="D708" s="86" t="s">
        <v>140</v>
      </c>
      <c r="E708" s="87" t="s">
        <v>1310</v>
      </c>
      <c r="F708" s="88" t="s">
        <v>1311</v>
      </c>
      <c r="G708" s="89" t="s">
        <v>225</v>
      </c>
      <c r="H708" s="304">
        <v>84.202</v>
      </c>
      <c r="I708" s="90">
        <v>0</v>
      </c>
      <c r="J708" s="90">
        <f>ROUND(I708*H708,2)</f>
        <v>0</v>
      </c>
      <c r="K708" s="88" t="s">
        <v>5267</v>
      </c>
      <c r="L708" s="85"/>
      <c r="M708" s="278" t="s">
        <v>5</v>
      </c>
      <c r="N708" s="279" t="s">
        <v>42</v>
      </c>
      <c r="O708" s="280">
        <v>0.039</v>
      </c>
      <c r="P708" s="280">
        <f>O708*H708</f>
        <v>3.283878</v>
      </c>
      <c r="Q708" s="280">
        <v>0</v>
      </c>
      <c r="R708" s="280">
        <f>Q708*H708</f>
        <v>0</v>
      </c>
      <c r="S708" s="280">
        <v>0.295</v>
      </c>
      <c r="T708" s="281">
        <f>S708*H708</f>
        <v>24.839589999999998</v>
      </c>
      <c r="AR708" s="185" t="s">
        <v>145</v>
      </c>
      <c r="AT708" s="185" t="s">
        <v>140</v>
      </c>
      <c r="AU708" s="185" t="s">
        <v>81</v>
      </c>
      <c r="AY708" s="185" t="s">
        <v>138</v>
      </c>
      <c r="BE708" s="282">
        <f>IF(N708="základní",J708,0)</f>
        <v>0</v>
      </c>
      <c r="BF708" s="282">
        <f>IF(N708="snížená",J708,0)</f>
        <v>0</v>
      </c>
      <c r="BG708" s="282">
        <f>IF(N708="zákl. přenesená",J708,0)</f>
        <v>0</v>
      </c>
      <c r="BH708" s="282">
        <f>IF(N708="sníž. přenesená",J708,0)</f>
        <v>0</v>
      </c>
      <c r="BI708" s="282">
        <f>IF(N708="nulová",J708,0)</f>
        <v>0</v>
      </c>
      <c r="BJ708" s="185" t="s">
        <v>79</v>
      </c>
      <c r="BK708" s="282">
        <f>ROUND(I708*H708,2)</f>
        <v>0</v>
      </c>
      <c r="BL708" s="185" t="s">
        <v>145</v>
      </c>
      <c r="BM708" s="185" t="s">
        <v>1312</v>
      </c>
    </row>
    <row r="709" spans="2:51" s="292" customFormat="1" ht="13.5">
      <c r="B709" s="291"/>
      <c r="D709" s="285" t="s">
        <v>147</v>
      </c>
      <c r="E709" s="293" t="s">
        <v>5</v>
      </c>
      <c r="F709" s="294" t="s">
        <v>1313</v>
      </c>
      <c r="H709" s="306" t="s">
        <v>5</v>
      </c>
      <c r="L709" s="291"/>
      <c r="M709" s="295"/>
      <c r="N709" s="296"/>
      <c r="O709" s="296"/>
      <c r="P709" s="296"/>
      <c r="Q709" s="296"/>
      <c r="R709" s="296"/>
      <c r="S709" s="296"/>
      <c r="T709" s="297"/>
      <c r="AT709" s="293" t="s">
        <v>147</v>
      </c>
      <c r="AU709" s="293" t="s">
        <v>81</v>
      </c>
      <c r="AV709" s="292" t="s">
        <v>79</v>
      </c>
      <c r="AW709" s="292" t="s">
        <v>34</v>
      </c>
      <c r="AX709" s="292" t="s">
        <v>71</v>
      </c>
      <c r="AY709" s="293" t="s">
        <v>138</v>
      </c>
    </row>
    <row r="710" spans="2:51" s="284" customFormat="1" ht="13.5">
      <c r="B710" s="283"/>
      <c r="D710" s="285" t="s">
        <v>147</v>
      </c>
      <c r="E710" s="286" t="s">
        <v>5</v>
      </c>
      <c r="F710" s="287" t="s">
        <v>1314</v>
      </c>
      <c r="H710" s="305">
        <v>84.202</v>
      </c>
      <c r="L710" s="283"/>
      <c r="M710" s="288"/>
      <c r="N710" s="289"/>
      <c r="O710" s="289"/>
      <c r="P710" s="289"/>
      <c r="Q710" s="289"/>
      <c r="R710" s="289"/>
      <c r="S710" s="289"/>
      <c r="T710" s="290"/>
      <c r="AT710" s="286" t="s">
        <v>147</v>
      </c>
      <c r="AU710" s="286" t="s">
        <v>81</v>
      </c>
      <c r="AV710" s="284" t="s">
        <v>81</v>
      </c>
      <c r="AW710" s="284" t="s">
        <v>34</v>
      </c>
      <c r="AX710" s="284" t="s">
        <v>71</v>
      </c>
      <c r="AY710" s="286" t="s">
        <v>138</v>
      </c>
    </row>
    <row r="711" spans="2:65" s="196" customFormat="1" ht="51" customHeight="1">
      <c r="B711" s="85"/>
      <c r="C711" s="86" t="s">
        <v>1315</v>
      </c>
      <c r="D711" s="86" t="s">
        <v>140</v>
      </c>
      <c r="E711" s="87" t="s">
        <v>1316</v>
      </c>
      <c r="F711" s="88" t="s">
        <v>1317</v>
      </c>
      <c r="G711" s="89" t="s">
        <v>225</v>
      </c>
      <c r="H711" s="304">
        <v>84.202</v>
      </c>
      <c r="I711" s="90">
        <v>0</v>
      </c>
      <c r="J711" s="90">
        <f>ROUND(I711*H711,2)</f>
        <v>0</v>
      </c>
      <c r="K711" s="88" t="s">
        <v>5267</v>
      </c>
      <c r="L711" s="85"/>
      <c r="M711" s="278" t="s">
        <v>5</v>
      </c>
      <c r="N711" s="279" t="s">
        <v>42</v>
      </c>
      <c r="O711" s="280">
        <v>0.116</v>
      </c>
      <c r="P711" s="280">
        <f>O711*H711</f>
        <v>9.767432</v>
      </c>
      <c r="Q711" s="280">
        <v>0</v>
      </c>
      <c r="R711" s="280">
        <f>Q711*H711</f>
        <v>0</v>
      </c>
      <c r="S711" s="280">
        <v>0.29</v>
      </c>
      <c r="T711" s="281">
        <f>S711*H711</f>
        <v>24.41858</v>
      </c>
      <c r="AR711" s="185" t="s">
        <v>145</v>
      </c>
      <c r="AT711" s="185" t="s">
        <v>140</v>
      </c>
      <c r="AU711" s="185" t="s">
        <v>81</v>
      </c>
      <c r="AY711" s="185" t="s">
        <v>138</v>
      </c>
      <c r="BE711" s="282">
        <f>IF(N711="základní",J711,0)</f>
        <v>0</v>
      </c>
      <c r="BF711" s="282">
        <f>IF(N711="snížená",J711,0)</f>
        <v>0</v>
      </c>
      <c r="BG711" s="282">
        <f>IF(N711="zákl. přenesená",J711,0)</f>
        <v>0</v>
      </c>
      <c r="BH711" s="282">
        <f>IF(N711="sníž. přenesená",J711,0)</f>
        <v>0</v>
      </c>
      <c r="BI711" s="282">
        <f>IF(N711="nulová",J711,0)</f>
        <v>0</v>
      </c>
      <c r="BJ711" s="185" t="s">
        <v>79</v>
      </c>
      <c r="BK711" s="282">
        <f>ROUND(I711*H711,2)</f>
        <v>0</v>
      </c>
      <c r="BL711" s="185" t="s">
        <v>145</v>
      </c>
      <c r="BM711" s="185" t="s">
        <v>1318</v>
      </c>
    </row>
    <row r="712" spans="2:65" s="196" customFormat="1" ht="25.5" customHeight="1">
      <c r="B712" s="85"/>
      <c r="C712" s="86" t="s">
        <v>1319</v>
      </c>
      <c r="D712" s="86" t="s">
        <v>140</v>
      </c>
      <c r="E712" s="87" t="s">
        <v>1320</v>
      </c>
      <c r="F712" s="88" t="s">
        <v>1321</v>
      </c>
      <c r="G712" s="89" t="s">
        <v>234</v>
      </c>
      <c r="H712" s="304">
        <v>113.32</v>
      </c>
      <c r="I712" s="90">
        <v>0</v>
      </c>
      <c r="J712" s="90">
        <f>ROUND(I712*H712,2)</f>
        <v>0</v>
      </c>
      <c r="K712" s="88" t="s">
        <v>5267</v>
      </c>
      <c r="L712" s="85"/>
      <c r="M712" s="278" t="s">
        <v>5</v>
      </c>
      <c r="N712" s="279" t="s">
        <v>42</v>
      </c>
      <c r="O712" s="280">
        <v>0.095</v>
      </c>
      <c r="P712" s="280">
        <f>O712*H712</f>
        <v>10.7654</v>
      </c>
      <c r="Q712" s="280">
        <v>0</v>
      </c>
      <c r="R712" s="280">
        <f>Q712*H712</f>
        <v>0</v>
      </c>
      <c r="S712" s="280">
        <v>0.04</v>
      </c>
      <c r="T712" s="281">
        <f>S712*H712</f>
        <v>4.5328</v>
      </c>
      <c r="AR712" s="185" t="s">
        <v>145</v>
      </c>
      <c r="AT712" s="185" t="s">
        <v>140</v>
      </c>
      <c r="AU712" s="185" t="s">
        <v>81</v>
      </c>
      <c r="AY712" s="185" t="s">
        <v>138</v>
      </c>
      <c r="BE712" s="282">
        <f>IF(N712="základní",J712,0)</f>
        <v>0</v>
      </c>
      <c r="BF712" s="282">
        <f>IF(N712="snížená",J712,0)</f>
        <v>0</v>
      </c>
      <c r="BG712" s="282">
        <f>IF(N712="zákl. přenesená",J712,0)</f>
        <v>0</v>
      </c>
      <c r="BH712" s="282">
        <f>IF(N712="sníž. přenesená",J712,0)</f>
        <v>0</v>
      </c>
      <c r="BI712" s="282">
        <f>IF(N712="nulová",J712,0)</f>
        <v>0</v>
      </c>
      <c r="BJ712" s="185" t="s">
        <v>79</v>
      </c>
      <c r="BK712" s="282">
        <f>ROUND(I712*H712,2)</f>
        <v>0</v>
      </c>
      <c r="BL712" s="185" t="s">
        <v>145</v>
      </c>
      <c r="BM712" s="185" t="s">
        <v>1322</v>
      </c>
    </row>
    <row r="713" spans="2:51" s="284" customFormat="1" ht="13.5">
      <c r="B713" s="283"/>
      <c r="D713" s="285" t="s">
        <v>147</v>
      </c>
      <c r="E713" s="286" t="s">
        <v>5</v>
      </c>
      <c r="F713" s="287" t="s">
        <v>1323</v>
      </c>
      <c r="H713" s="305">
        <v>113.32</v>
      </c>
      <c r="L713" s="283"/>
      <c r="M713" s="288"/>
      <c r="N713" s="289"/>
      <c r="O713" s="289"/>
      <c r="P713" s="289"/>
      <c r="Q713" s="289"/>
      <c r="R713" s="289"/>
      <c r="S713" s="289"/>
      <c r="T713" s="290"/>
      <c r="AT713" s="286" t="s">
        <v>147</v>
      </c>
      <c r="AU713" s="286" t="s">
        <v>81</v>
      </c>
      <c r="AV713" s="284" t="s">
        <v>81</v>
      </c>
      <c r="AW713" s="284" t="s">
        <v>34</v>
      </c>
      <c r="AX713" s="284" t="s">
        <v>71</v>
      </c>
      <c r="AY713" s="286" t="s">
        <v>138</v>
      </c>
    </row>
    <row r="714" spans="2:65" s="196" customFormat="1" ht="38.25" customHeight="1">
      <c r="B714" s="85"/>
      <c r="C714" s="86" t="s">
        <v>1324</v>
      </c>
      <c r="D714" s="86" t="s">
        <v>140</v>
      </c>
      <c r="E714" s="87" t="s">
        <v>1325</v>
      </c>
      <c r="F714" s="88" t="s">
        <v>1326</v>
      </c>
      <c r="G714" s="89" t="s">
        <v>143</v>
      </c>
      <c r="H714" s="304">
        <v>3.813</v>
      </c>
      <c r="I714" s="90">
        <v>0</v>
      </c>
      <c r="J714" s="90">
        <f>ROUND(I714*H714,2)</f>
        <v>0</v>
      </c>
      <c r="K714" s="88" t="s">
        <v>5267</v>
      </c>
      <c r="L714" s="85"/>
      <c r="M714" s="278" t="s">
        <v>5</v>
      </c>
      <c r="N714" s="279" t="s">
        <v>42</v>
      </c>
      <c r="O714" s="280">
        <v>0.013</v>
      </c>
      <c r="P714" s="280">
        <f>O714*H714</f>
        <v>0.049569</v>
      </c>
      <c r="Q714" s="280">
        <v>0</v>
      </c>
      <c r="R714" s="280">
        <f>Q714*H714</f>
        <v>0</v>
      </c>
      <c r="S714" s="280">
        <v>0</v>
      </c>
      <c r="T714" s="281">
        <f>S714*H714</f>
        <v>0</v>
      </c>
      <c r="AR714" s="185" t="s">
        <v>145</v>
      </c>
      <c r="AT714" s="185" t="s">
        <v>140</v>
      </c>
      <c r="AU714" s="185" t="s">
        <v>81</v>
      </c>
      <c r="AY714" s="185" t="s">
        <v>138</v>
      </c>
      <c r="BE714" s="282">
        <f>IF(N714="základní",J714,0)</f>
        <v>0</v>
      </c>
      <c r="BF714" s="282">
        <f>IF(N714="snížená",J714,0)</f>
        <v>0</v>
      </c>
      <c r="BG714" s="282">
        <f>IF(N714="zákl. přenesená",J714,0)</f>
        <v>0</v>
      </c>
      <c r="BH714" s="282">
        <f>IF(N714="sníž. přenesená",J714,0)</f>
        <v>0</v>
      </c>
      <c r="BI714" s="282">
        <f>IF(N714="nulová",J714,0)</f>
        <v>0</v>
      </c>
      <c r="BJ714" s="185" t="s">
        <v>79</v>
      </c>
      <c r="BK714" s="282">
        <f>ROUND(I714*H714,2)</f>
        <v>0</v>
      </c>
      <c r="BL714" s="185" t="s">
        <v>145</v>
      </c>
      <c r="BM714" s="185" t="s">
        <v>1327</v>
      </c>
    </row>
    <row r="715" spans="2:51" s="292" customFormat="1" ht="13.5">
      <c r="B715" s="291"/>
      <c r="D715" s="285" t="s">
        <v>147</v>
      </c>
      <c r="E715" s="293" t="s">
        <v>5</v>
      </c>
      <c r="F715" s="294" t="s">
        <v>1328</v>
      </c>
      <c r="H715" s="306" t="s">
        <v>5</v>
      </c>
      <c r="L715" s="291"/>
      <c r="M715" s="295"/>
      <c r="N715" s="296"/>
      <c r="O715" s="296"/>
      <c r="P715" s="296"/>
      <c r="Q715" s="296"/>
      <c r="R715" s="296"/>
      <c r="S715" s="296"/>
      <c r="T715" s="297"/>
      <c r="AT715" s="293" t="s">
        <v>147</v>
      </c>
      <c r="AU715" s="293" t="s">
        <v>81</v>
      </c>
      <c r="AV715" s="292" t="s">
        <v>79</v>
      </c>
      <c r="AW715" s="292" t="s">
        <v>34</v>
      </c>
      <c r="AX715" s="292" t="s">
        <v>71</v>
      </c>
      <c r="AY715" s="293" t="s">
        <v>138</v>
      </c>
    </row>
    <row r="716" spans="2:51" s="284" customFormat="1" ht="13.5">
      <c r="B716" s="283"/>
      <c r="D716" s="285" t="s">
        <v>147</v>
      </c>
      <c r="E716" s="286" t="s">
        <v>5</v>
      </c>
      <c r="F716" s="287" t="s">
        <v>1329</v>
      </c>
      <c r="H716" s="305">
        <v>3.813</v>
      </c>
      <c r="L716" s="283"/>
      <c r="M716" s="288"/>
      <c r="N716" s="289"/>
      <c r="O716" s="289"/>
      <c r="P716" s="289"/>
      <c r="Q716" s="289"/>
      <c r="R716" s="289"/>
      <c r="S716" s="289"/>
      <c r="T716" s="290"/>
      <c r="AT716" s="286" t="s">
        <v>147</v>
      </c>
      <c r="AU716" s="286" t="s">
        <v>81</v>
      </c>
      <c r="AV716" s="284" t="s">
        <v>81</v>
      </c>
      <c r="AW716" s="284" t="s">
        <v>34</v>
      </c>
      <c r="AX716" s="284" t="s">
        <v>71</v>
      </c>
      <c r="AY716" s="286" t="s">
        <v>138</v>
      </c>
    </row>
    <row r="717" spans="2:65" s="196" customFormat="1" ht="25.5" customHeight="1">
      <c r="B717" s="85"/>
      <c r="C717" s="86" t="s">
        <v>1330</v>
      </c>
      <c r="D717" s="86" t="s">
        <v>140</v>
      </c>
      <c r="E717" s="87" t="s">
        <v>1331</v>
      </c>
      <c r="F717" s="88" t="s">
        <v>1332</v>
      </c>
      <c r="G717" s="89" t="s">
        <v>143</v>
      </c>
      <c r="H717" s="304">
        <v>38.157</v>
      </c>
      <c r="I717" s="90">
        <v>0</v>
      </c>
      <c r="J717" s="90">
        <f>ROUND(I717*H717,2)</f>
        <v>0</v>
      </c>
      <c r="K717" s="88" t="s">
        <v>5267</v>
      </c>
      <c r="L717" s="85"/>
      <c r="M717" s="278" t="s">
        <v>5</v>
      </c>
      <c r="N717" s="279" t="s">
        <v>42</v>
      </c>
      <c r="O717" s="280">
        <v>1.43</v>
      </c>
      <c r="P717" s="280">
        <f>O717*H717</f>
        <v>54.56450999999999</v>
      </c>
      <c r="Q717" s="280">
        <v>0</v>
      </c>
      <c r="R717" s="280">
        <f>Q717*H717</f>
        <v>0</v>
      </c>
      <c r="S717" s="280">
        <v>0</v>
      </c>
      <c r="T717" s="281">
        <f>S717*H717</f>
        <v>0</v>
      </c>
      <c r="AR717" s="185" t="s">
        <v>145</v>
      </c>
      <c r="AT717" s="185" t="s">
        <v>140</v>
      </c>
      <c r="AU717" s="185" t="s">
        <v>81</v>
      </c>
      <c r="AY717" s="185" t="s">
        <v>138</v>
      </c>
      <c r="BE717" s="282">
        <f>IF(N717="základní",J717,0)</f>
        <v>0</v>
      </c>
      <c r="BF717" s="282">
        <f>IF(N717="snížená",J717,0)</f>
        <v>0</v>
      </c>
      <c r="BG717" s="282">
        <f>IF(N717="zákl. přenesená",J717,0)</f>
        <v>0</v>
      </c>
      <c r="BH717" s="282">
        <f>IF(N717="sníž. přenesená",J717,0)</f>
        <v>0</v>
      </c>
      <c r="BI717" s="282">
        <f>IF(N717="nulová",J717,0)</f>
        <v>0</v>
      </c>
      <c r="BJ717" s="185" t="s">
        <v>79</v>
      </c>
      <c r="BK717" s="282">
        <f>ROUND(I717*H717,2)</f>
        <v>0</v>
      </c>
      <c r="BL717" s="185" t="s">
        <v>145</v>
      </c>
      <c r="BM717" s="185" t="s">
        <v>1333</v>
      </c>
    </row>
    <row r="718" spans="2:51" s="292" customFormat="1" ht="13.5">
      <c r="B718" s="291"/>
      <c r="D718" s="285" t="s">
        <v>147</v>
      </c>
      <c r="E718" s="293" t="s">
        <v>5</v>
      </c>
      <c r="F718" s="294" t="s">
        <v>1334</v>
      </c>
      <c r="H718" s="306" t="s">
        <v>5</v>
      </c>
      <c r="L718" s="291"/>
      <c r="M718" s="295"/>
      <c r="N718" s="296"/>
      <c r="O718" s="296"/>
      <c r="P718" s="296"/>
      <c r="Q718" s="296"/>
      <c r="R718" s="296"/>
      <c r="S718" s="296"/>
      <c r="T718" s="297"/>
      <c r="AT718" s="293" t="s">
        <v>147</v>
      </c>
      <c r="AU718" s="293" t="s">
        <v>81</v>
      </c>
      <c r="AV718" s="292" t="s">
        <v>79</v>
      </c>
      <c r="AW718" s="292" t="s">
        <v>34</v>
      </c>
      <c r="AX718" s="292" t="s">
        <v>71</v>
      </c>
      <c r="AY718" s="293" t="s">
        <v>138</v>
      </c>
    </row>
    <row r="719" spans="2:51" s="284" customFormat="1" ht="13.5">
      <c r="B719" s="283"/>
      <c r="D719" s="285" t="s">
        <v>147</v>
      </c>
      <c r="E719" s="286" t="s">
        <v>5</v>
      </c>
      <c r="F719" s="287" t="s">
        <v>1335</v>
      </c>
      <c r="H719" s="305">
        <v>38.157</v>
      </c>
      <c r="L719" s="283"/>
      <c r="M719" s="288"/>
      <c r="N719" s="289"/>
      <c r="O719" s="289"/>
      <c r="P719" s="289"/>
      <c r="Q719" s="289"/>
      <c r="R719" s="289"/>
      <c r="S719" s="289"/>
      <c r="T719" s="290"/>
      <c r="AT719" s="286" t="s">
        <v>147</v>
      </c>
      <c r="AU719" s="286" t="s">
        <v>81</v>
      </c>
      <c r="AV719" s="284" t="s">
        <v>81</v>
      </c>
      <c r="AW719" s="284" t="s">
        <v>34</v>
      </c>
      <c r="AX719" s="284" t="s">
        <v>71</v>
      </c>
      <c r="AY719" s="286" t="s">
        <v>138</v>
      </c>
    </row>
    <row r="720" spans="2:65" s="196" customFormat="1" ht="38.25" customHeight="1">
      <c r="B720" s="85"/>
      <c r="C720" s="86" t="s">
        <v>1336</v>
      </c>
      <c r="D720" s="86" t="s">
        <v>140</v>
      </c>
      <c r="E720" s="87" t="s">
        <v>1337</v>
      </c>
      <c r="F720" s="88" t="s">
        <v>1338</v>
      </c>
      <c r="G720" s="89" t="s">
        <v>143</v>
      </c>
      <c r="H720" s="304">
        <v>19.079</v>
      </c>
      <c r="I720" s="90">
        <v>0</v>
      </c>
      <c r="J720" s="90">
        <f>ROUND(I720*H720,2)</f>
        <v>0</v>
      </c>
      <c r="K720" s="88" t="s">
        <v>5267</v>
      </c>
      <c r="L720" s="85"/>
      <c r="M720" s="278" t="s">
        <v>5</v>
      </c>
      <c r="N720" s="279" t="s">
        <v>42</v>
      </c>
      <c r="O720" s="280">
        <v>0.198</v>
      </c>
      <c r="P720" s="280">
        <f>O720*H720</f>
        <v>3.777642</v>
      </c>
      <c r="Q720" s="280">
        <v>0</v>
      </c>
      <c r="R720" s="280">
        <f>Q720*H720</f>
        <v>0</v>
      </c>
      <c r="S720" s="280">
        <v>0</v>
      </c>
      <c r="T720" s="281">
        <f>S720*H720</f>
        <v>0</v>
      </c>
      <c r="AR720" s="185" t="s">
        <v>145</v>
      </c>
      <c r="AT720" s="185" t="s">
        <v>140</v>
      </c>
      <c r="AU720" s="185" t="s">
        <v>81</v>
      </c>
      <c r="AY720" s="185" t="s">
        <v>138</v>
      </c>
      <c r="BE720" s="282">
        <f>IF(N720="základní",J720,0)</f>
        <v>0</v>
      </c>
      <c r="BF720" s="282">
        <f>IF(N720="snížená",J720,0)</f>
        <v>0</v>
      </c>
      <c r="BG720" s="282">
        <f>IF(N720="zákl. přenesená",J720,0)</f>
        <v>0</v>
      </c>
      <c r="BH720" s="282">
        <f>IF(N720="sníž. přenesená",J720,0)</f>
        <v>0</v>
      </c>
      <c r="BI720" s="282">
        <f>IF(N720="nulová",J720,0)</f>
        <v>0</v>
      </c>
      <c r="BJ720" s="185" t="s">
        <v>79</v>
      </c>
      <c r="BK720" s="282">
        <f>ROUND(I720*H720,2)</f>
        <v>0</v>
      </c>
      <c r="BL720" s="185" t="s">
        <v>145</v>
      </c>
      <c r="BM720" s="185" t="s">
        <v>1339</v>
      </c>
    </row>
    <row r="721" spans="2:51" s="284" customFormat="1" ht="13.5">
      <c r="B721" s="283"/>
      <c r="D721" s="285" t="s">
        <v>147</v>
      </c>
      <c r="F721" s="287" t="s">
        <v>1340</v>
      </c>
      <c r="H721" s="305">
        <v>19.079</v>
      </c>
      <c r="L721" s="283"/>
      <c r="M721" s="288"/>
      <c r="N721" s="289"/>
      <c r="O721" s="289"/>
      <c r="P721" s="289"/>
      <c r="Q721" s="289"/>
      <c r="R721" s="289"/>
      <c r="S721" s="289"/>
      <c r="T721" s="290"/>
      <c r="AT721" s="286" t="s">
        <v>147</v>
      </c>
      <c r="AU721" s="286" t="s">
        <v>81</v>
      </c>
      <c r="AV721" s="284" t="s">
        <v>81</v>
      </c>
      <c r="AW721" s="284" t="s">
        <v>6</v>
      </c>
      <c r="AX721" s="284" t="s">
        <v>79</v>
      </c>
      <c r="AY721" s="286" t="s">
        <v>138</v>
      </c>
    </row>
    <row r="722" spans="2:65" s="196" customFormat="1" ht="16.5" customHeight="1">
      <c r="B722" s="85"/>
      <c r="C722" s="86" t="s">
        <v>1341</v>
      </c>
      <c r="D722" s="86" t="s">
        <v>140</v>
      </c>
      <c r="E722" s="87" t="s">
        <v>174</v>
      </c>
      <c r="F722" s="88" t="s">
        <v>175</v>
      </c>
      <c r="G722" s="89" t="s">
        <v>143</v>
      </c>
      <c r="H722" s="304">
        <v>38.157</v>
      </c>
      <c r="I722" s="90">
        <v>0</v>
      </c>
      <c r="J722" s="90">
        <f>ROUND(I722*H722,2)</f>
        <v>0</v>
      </c>
      <c r="K722" s="88" t="s">
        <v>5267</v>
      </c>
      <c r="L722" s="85"/>
      <c r="M722" s="278" t="s">
        <v>5</v>
      </c>
      <c r="N722" s="279" t="s">
        <v>42</v>
      </c>
      <c r="O722" s="280">
        <v>0.009</v>
      </c>
      <c r="P722" s="280">
        <f>O722*H722</f>
        <v>0.34341299999999997</v>
      </c>
      <c r="Q722" s="280">
        <v>0</v>
      </c>
      <c r="R722" s="280">
        <f>Q722*H722</f>
        <v>0</v>
      </c>
      <c r="S722" s="280">
        <v>0</v>
      </c>
      <c r="T722" s="281">
        <f>S722*H722</f>
        <v>0</v>
      </c>
      <c r="AR722" s="185" t="s">
        <v>145</v>
      </c>
      <c r="AT722" s="185" t="s">
        <v>140</v>
      </c>
      <c r="AU722" s="185" t="s">
        <v>81</v>
      </c>
      <c r="AY722" s="185" t="s">
        <v>138</v>
      </c>
      <c r="BE722" s="282">
        <f>IF(N722="základní",J722,0)</f>
        <v>0</v>
      </c>
      <c r="BF722" s="282">
        <f>IF(N722="snížená",J722,0)</f>
        <v>0</v>
      </c>
      <c r="BG722" s="282">
        <f>IF(N722="zákl. přenesená",J722,0)</f>
        <v>0</v>
      </c>
      <c r="BH722" s="282">
        <f>IF(N722="sníž. přenesená",J722,0)</f>
        <v>0</v>
      </c>
      <c r="BI722" s="282">
        <f>IF(N722="nulová",J722,0)</f>
        <v>0</v>
      </c>
      <c r="BJ722" s="185" t="s">
        <v>79</v>
      </c>
      <c r="BK722" s="282">
        <f>ROUND(I722*H722,2)</f>
        <v>0</v>
      </c>
      <c r="BL722" s="185" t="s">
        <v>145</v>
      </c>
      <c r="BM722" s="185" t="s">
        <v>1342</v>
      </c>
    </row>
    <row r="723" spans="2:65" s="196" customFormat="1" ht="25.5" customHeight="1">
      <c r="B723" s="85"/>
      <c r="C723" s="86" t="s">
        <v>1343</v>
      </c>
      <c r="D723" s="86" t="s">
        <v>140</v>
      </c>
      <c r="E723" s="87" t="s">
        <v>1344</v>
      </c>
      <c r="F723" s="88" t="s">
        <v>1345</v>
      </c>
      <c r="G723" s="89" t="s">
        <v>143</v>
      </c>
      <c r="H723" s="304">
        <v>38.157</v>
      </c>
      <c r="I723" s="90">
        <v>0</v>
      </c>
      <c r="J723" s="90">
        <f>ROUND(I723*H723,2)</f>
        <v>0</v>
      </c>
      <c r="K723" s="88" t="s">
        <v>5267</v>
      </c>
      <c r="L723" s="85"/>
      <c r="M723" s="278" t="s">
        <v>5</v>
      </c>
      <c r="N723" s="279" t="s">
        <v>42</v>
      </c>
      <c r="O723" s="280">
        <v>0.652</v>
      </c>
      <c r="P723" s="280">
        <f>O723*H723</f>
        <v>24.878363999999998</v>
      </c>
      <c r="Q723" s="280">
        <v>0</v>
      </c>
      <c r="R723" s="280">
        <f>Q723*H723</f>
        <v>0</v>
      </c>
      <c r="S723" s="280">
        <v>0</v>
      </c>
      <c r="T723" s="281">
        <f>S723*H723</f>
        <v>0</v>
      </c>
      <c r="AR723" s="185" t="s">
        <v>145</v>
      </c>
      <c r="AT723" s="185" t="s">
        <v>140</v>
      </c>
      <c r="AU723" s="185" t="s">
        <v>81</v>
      </c>
      <c r="AY723" s="185" t="s">
        <v>138</v>
      </c>
      <c r="BE723" s="282">
        <f>IF(N723="základní",J723,0)</f>
        <v>0</v>
      </c>
      <c r="BF723" s="282">
        <f>IF(N723="snížená",J723,0)</f>
        <v>0</v>
      </c>
      <c r="BG723" s="282">
        <f>IF(N723="zákl. přenesená",J723,0)</f>
        <v>0</v>
      </c>
      <c r="BH723" s="282">
        <f>IF(N723="sníž. přenesená",J723,0)</f>
        <v>0</v>
      </c>
      <c r="BI723" s="282">
        <f>IF(N723="nulová",J723,0)</f>
        <v>0</v>
      </c>
      <c r="BJ723" s="185" t="s">
        <v>79</v>
      </c>
      <c r="BK723" s="282">
        <f>ROUND(I723*H723,2)</f>
        <v>0</v>
      </c>
      <c r="BL723" s="185" t="s">
        <v>145</v>
      </c>
      <c r="BM723" s="185" t="s">
        <v>1346</v>
      </c>
    </row>
    <row r="724" spans="2:51" s="292" customFormat="1" ht="13.5">
      <c r="B724" s="291"/>
      <c r="D724" s="285" t="s">
        <v>147</v>
      </c>
      <c r="E724" s="293" t="s">
        <v>5</v>
      </c>
      <c r="F724" s="294" t="s">
        <v>1347</v>
      </c>
      <c r="H724" s="306" t="s">
        <v>5</v>
      </c>
      <c r="L724" s="291"/>
      <c r="M724" s="295"/>
      <c r="N724" s="296"/>
      <c r="O724" s="296"/>
      <c r="P724" s="296"/>
      <c r="Q724" s="296"/>
      <c r="R724" s="296"/>
      <c r="S724" s="296"/>
      <c r="T724" s="297"/>
      <c r="AT724" s="293" t="s">
        <v>147</v>
      </c>
      <c r="AU724" s="293" t="s">
        <v>81</v>
      </c>
      <c r="AV724" s="292" t="s">
        <v>79</v>
      </c>
      <c r="AW724" s="292" t="s">
        <v>34</v>
      </c>
      <c r="AX724" s="292" t="s">
        <v>71</v>
      </c>
      <c r="AY724" s="293" t="s">
        <v>138</v>
      </c>
    </row>
    <row r="725" spans="2:51" s="284" customFormat="1" ht="13.5">
      <c r="B725" s="283"/>
      <c r="D725" s="285" t="s">
        <v>147</v>
      </c>
      <c r="E725" s="286" t="s">
        <v>5</v>
      </c>
      <c r="F725" s="287" t="s">
        <v>1348</v>
      </c>
      <c r="H725" s="305">
        <v>38.157</v>
      </c>
      <c r="L725" s="283"/>
      <c r="M725" s="288"/>
      <c r="N725" s="289"/>
      <c r="O725" s="289"/>
      <c r="P725" s="289"/>
      <c r="Q725" s="289"/>
      <c r="R725" s="289"/>
      <c r="S725" s="289"/>
      <c r="T725" s="290"/>
      <c r="AT725" s="286" t="s">
        <v>147</v>
      </c>
      <c r="AU725" s="286" t="s">
        <v>81</v>
      </c>
      <c r="AV725" s="284" t="s">
        <v>81</v>
      </c>
      <c r="AW725" s="284" t="s">
        <v>34</v>
      </c>
      <c r="AX725" s="284" t="s">
        <v>71</v>
      </c>
      <c r="AY725" s="286" t="s">
        <v>138</v>
      </c>
    </row>
    <row r="726" spans="2:65" s="196" customFormat="1" ht="38.25" customHeight="1">
      <c r="B726" s="85"/>
      <c r="C726" s="86" t="s">
        <v>1349</v>
      </c>
      <c r="D726" s="86" t="s">
        <v>140</v>
      </c>
      <c r="E726" s="87" t="s">
        <v>1350</v>
      </c>
      <c r="F726" s="88" t="s">
        <v>1351</v>
      </c>
      <c r="G726" s="89" t="s">
        <v>143</v>
      </c>
      <c r="H726" s="304">
        <v>76.314</v>
      </c>
      <c r="I726" s="90">
        <v>0</v>
      </c>
      <c r="J726" s="90">
        <f>ROUND(I726*H726,2)</f>
        <v>0</v>
      </c>
      <c r="K726" s="88" t="s">
        <v>5267</v>
      </c>
      <c r="L726" s="85"/>
      <c r="M726" s="278" t="s">
        <v>5</v>
      </c>
      <c r="N726" s="279" t="s">
        <v>42</v>
      </c>
      <c r="O726" s="280">
        <v>0.074</v>
      </c>
      <c r="P726" s="280">
        <f>O726*H726</f>
        <v>5.6472359999999995</v>
      </c>
      <c r="Q726" s="280">
        <v>0</v>
      </c>
      <c r="R726" s="280">
        <f>Q726*H726</f>
        <v>0</v>
      </c>
      <c r="S726" s="280">
        <v>0</v>
      </c>
      <c r="T726" s="281">
        <f>S726*H726</f>
        <v>0</v>
      </c>
      <c r="AR726" s="185" t="s">
        <v>145</v>
      </c>
      <c r="AT726" s="185" t="s">
        <v>140</v>
      </c>
      <c r="AU726" s="185" t="s">
        <v>81</v>
      </c>
      <c r="AY726" s="185" t="s">
        <v>138</v>
      </c>
      <c r="BE726" s="282">
        <f>IF(N726="základní",J726,0)</f>
        <v>0</v>
      </c>
      <c r="BF726" s="282">
        <f>IF(N726="snížená",J726,0)</f>
        <v>0</v>
      </c>
      <c r="BG726" s="282">
        <f>IF(N726="zákl. přenesená",J726,0)</f>
        <v>0</v>
      </c>
      <c r="BH726" s="282">
        <f>IF(N726="sníž. přenesená",J726,0)</f>
        <v>0</v>
      </c>
      <c r="BI726" s="282">
        <f>IF(N726="nulová",J726,0)</f>
        <v>0</v>
      </c>
      <c r="BJ726" s="185" t="s">
        <v>79</v>
      </c>
      <c r="BK726" s="282">
        <f>ROUND(I726*H726,2)</f>
        <v>0</v>
      </c>
      <c r="BL726" s="185" t="s">
        <v>145</v>
      </c>
      <c r="BM726" s="185" t="s">
        <v>1352</v>
      </c>
    </row>
    <row r="727" spans="2:51" s="292" customFormat="1" ht="13.5">
      <c r="B727" s="291"/>
      <c r="D727" s="285" t="s">
        <v>147</v>
      </c>
      <c r="E727" s="293" t="s">
        <v>5</v>
      </c>
      <c r="F727" s="294" t="s">
        <v>1353</v>
      </c>
      <c r="H727" s="306" t="s">
        <v>5</v>
      </c>
      <c r="L727" s="291"/>
      <c r="M727" s="295"/>
      <c r="N727" s="296"/>
      <c r="O727" s="296"/>
      <c r="P727" s="296"/>
      <c r="Q727" s="296"/>
      <c r="R727" s="296"/>
      <c r="S727" s="296"/>
      <c r="T727" s="297"/>
      <c r="AT727" s="293" t="s">
        <v>147</v>
      </c>
      <c r="AU727" s="293" t="s">
        <v>81</v>
      </c>
      <c r="AV727" s="292" t="s">
        <v>79</v>
      </c>
      <c r="AW727" s="292" t="s">
        <v>34</v>
      </c>
      <c r="AX727" s="292" t="s">
        <v>71</v>
      </c>
      <c r="AY727" s="293" t="s">
        <v>138</v>
      </c>
    </row>
    <row r="728" spans="2:51" s="284" customFormat="1" ht="13.5">
      <c r="B728" s="283"/>
      <c r="D728" s="285" t="s">
        <v>147</v>
      </c>
      <c r="E728" s="286" t="s">
        <v>5</v>
      </c>
      <c r="F728" s="287" t="s">
        <v>1354</v>
      </c>
      <c r="H728" s="305">
        <v>76.314</v>
      </c>
      <c r="L728" s="283"/>
      <c r="M728" s="288"/>
      <c r="N728" s="289"/>
      <c r="O728" s="289"/>
      <c r="P728" s="289"/>
      <c r="Q728" s="289"/>
      <c r="R728" s="289"/>
      <c r="S728" s="289"/>
      <c r="T728" s="290"/>
      <c r="AT728" s="286" t="s">
        <v>147</v>
      </c>
      <c r="AU728" s="286" t="s">
        <v>81</v>
      </c>
      <c r="AV728" s="284" t="s">
        <v>81</v>
      </c>
      <c r="AW728" s="284" t="s">
        <v>34</v>
      </c>
      <c r="AX728" s="284" t="s">
        <v>71</v>
      </c>
      <c r="AY728" s="286" t="s">
        <v>138</v>
      </c>
    </row>
    <row r="729" spans="2:65" s="196" customFormat="1" ht="25.5" customHeight="1">
      <c r="B729" s="85"/>
      <c r="C729" s="86" t="s">
        <v>1355</v>
      </c>
      <c r="D729" s="86" t="s">
        <v>140</v>
      </c>
      <c r="E729" s="87" t="s">
        <v>1356</v>
      </c>
      <c r="F729" s="88" t="s">
        <v>1357</v>
      </c>
      <c r="G729" s="89" t="s">
        <v>143</v>
      </c>
      <c r="H729" s="304">
        <v>38.157</v>
      </c>
      <c r="I729" s="90">
        <v>0</v>
      </c>
      <c r="J729" s="90">
        <f>ROUND(I729*H729,2)</f>
        <v>0</v>
      </c>
      <c r="K729" s="88" t="s">
        <v>5267</v>
      </c>
      <c r="L729" s="85"/>
      <c r="M729" s="278" t="s">
        <v>5</v>
      </c>
      <c r="N729" s="279" t="s">
        <v>42</v>
      </c>
      <c r="O729" s="280">
        <v>0.299</v>
      </c>
      <c r="P729" s="280">
        <f>O729*H729</f>
        <v>11.408942999999999</v>
      </c>
      <c r="Q729" s="280">
        <v>0</v>
      </c>
      <c r="R729" s="280">
        <f>Q729*H729</f>
        <v>0</v>
      </c>
      <c r="S729" s="280">
        <v>0</v>
      </c>
      <c r="T729" s="281">
        <f>S729*H729</f>
        <v>0</v>
      </c>
      <c r="AR729" s="185" t="s">
        <v>145</v>
      </c>
      <c r="AT729" s="185" t="s">
        <v>140</v>
      </c>
      <c r="AU729" s="185" t="s">
        <v>81</v>
      </c>
      <c r="AY729" s="185" t="s">
        <v>138</v>
      </c>
      <c r="BE729" s="282">
        <f>IF(N729="základní",J729,0)</f>
        <v>0</v>
      </c>
      <c r="BF729" s="282">
        <f>IF(N729="snížená",J729,0)</f>
        <v>0</v>
      </c>
      <c r="BG729" s="282">
        <f>IF(N729="zákl. přenesená",J729,0)</f>
        <v>0</v>
      </c>
      <c r="BH729" s="282">
        <f>IF(N729="sníž. přenesená",J729,0)</f>
        <v>0</v>
      </c>
      <c r="BI729" s="282">
        <f>IF(N729="nulová",J729,0)</f>
        <v>0</v>
      </c>
      <c r="BJ729" s="185" t="s">
        <v>79</v>
      </c>
      <c r="BK729" s="282">
        <f>ROUND(I729*H729,2)</f>
        <v>0</v>
      </c>
      <c r="BL729" s="185" t="s">
        <v>145</v>
      </c>
      <c r="BM729" s="185" t="s">
        <v>1358</v>
      </c>
    </row>
    <row r="730" spans="2:51" s="292" customFormat="1" ht="13.5">
      <c r="B730" s="291"/>
      <c r="D730" s="285" t="s">
        <v>147</v>
      </c>
      <c r="E730" s="293" t="s">
        <v>5</v>
      </c>
      <c r="F730" s="294" t="s">
        <v>1359</v>
      </c>
      <c r="H730" s="306" t="s">
        <v>5</v>
      </c>
      <c r="L730" s="291"/>
      <c r="M730" s="295"/>
      <c r="N730" s="296"/>
      <c r="O730" s="296"/>
      <c r="P730" s="296"/>
      <c r="Q730" s="296"/>
      <c r="R730" s="296"/>
      <c r="S730" s="296"/>
      <c r="T730" s="297"/>
      <c r="AT730" s="293" t="s">
        <v>147</v>
      </c>
      <c r="AU730" s="293" t="s">
        <v>81</v>
      </c>
      <c r="AV730" s="292" t="s">
        <v>79</v>
      </c>
      <c r="AW730" s="292" t="s">
        <v>34</v>
      </c>
      <c r="AX730" s="292" t="s">
        <v>71</v>
      </c>
      <c r="AY730" s="293" t="s">
        <v>138</v>
      </c>
    </row>
    <row r="731" spans="2:51" s="284" customFormat="1" ht="13.5">
      <c r="B731" s="283"/>
      <c r="D731" s="285" t="s">
        <v>147</v>
      </c>
      <c r="E731" s="286" t="s">
        <v>5</v>
      </c>
      <c r="F731" s="287" t="s">
        <v>1348</v>
      </c>
      <c r="H731" s="305">
        <v>38.157</v>
      </c>
      <c r="L731" s="283"/>
      <c r="M731" s="288"/>
      <c r="N731" s="289"/>
      <c r="O731" s="289"/>
      <c r="P731" s="289"/>
      <c r="Q731" s="289"/>
      <c r="R731" s="289"/>
      <c r="S731" s="289"/>
      <c r="T731" s="290"/>
      <c r="AT731" s="286" t="s">
        <v>147</v>
      </c>
      <c r="AU731" s="286" t="s">
        <v>81</v>
      </c>
      <c r="AV731" s="284" t="s">
        <v>81</v>
      </c>
      <c r="AW731" s="284" t="s">
        <v>34</v>
      </c>
      <c r="AX731" s="284" t="s">
        <v>71</v>
      </c>
      <c r="AY731" s="286" t="s">
        <v>138</v>
      </c>
    </row>
    <row r="732" spans="2:65" s="196" customFormat="1" ht="25.5" customHeight="1">
      <c r="B732" s="85"/>
      <c r="C732" s="86" t="s">
        <v>1360</v>
      </c>
      <c r="D732" s="86" t="s">
        <v>140</v>
      </c>
      <c r="E732" s="87" t="s">
        <v>1361</v>
      </c>
      <c r="F732" s="88" t="s">
        <v>1362</v>
      </c>
      <c r="G732" s="89" t="s">
        <v>143</v>
      </c>
      <c r="H732" s="304">
        <v>17.784</v>
      </c>
      <c r="I732" s="90">
        <v>0</v>
      </c>
      <c r="J732" s="90">
        <f>ROUND(I732*H732,2)</f>
        <v>0</v>
      </c>
      <c r="K732" s="88" t="s">
        <v>5267</v>
      </c>
      <c r="L732" s="85"/>
      <c r="M732" s="278" t="s">
        <v>5</v>
      </c>
      <c r="N732" s="279" t="s">
        <v>42</v>
      </c>
      <c r="O732" s="280">
        <v>5.867</v>
      </c>
      <c r="P732" s="280">
        <f>O732*H732</f>
        <v>104.33872799999999</v>
      </c>
      <c r="Q732" s="280">
        <v>0</v>
      </c>
      <c r="R732" s="280">
        <f>Q732*H732</f>
        <v>0</v>
      </c>
      <c r="S732" s="280">
        <v>2.2</v>
      </c>
      <c r="T732" s="281">
        <f>S732*H732</f>
        <v>39.1248</v>
      </c>
      <c r="AR732" s="185" t="s">
        <v>145</v>
      </c>
      <c r="AT732" s="185" t="s">
        <v>140</v>
      </c>
      <c r="AU732" s="185" t="s">
        <v>81</v>
      </c>
      <c r="AY732" s="185" t="s">
        <v>138</v>
      </c>
      <c r="BE732" s="282">
        <f>IF(N732="základní",J732,0)</f>
        <v>0</v>
      </c>
      <c r="BF732" s="282">
        <f>IF(N732="snížená",J732,0)</f>
        <v>0</v>
      </c>
      <c r="BG732" s="282">
        <f>IF(N732="zákl. přenesená",J732,0)</f>
        <v>0</v>
      </c>
      <c r="BH732" s="282">
        <f>IF(N732="sníž. přenesená",J732,0)</f>
        <v>0</v>
      </c>
      <c r="BI732" s="282">
        <f>IF(N732="nulová",J732,0)</f>
        <v>0</v>
      </c>
      <c r="BJ732" s="185" t="s">
        <v>79</v>
      </c>
      <c r="BK732" s="282">
        <f>ROUND(I732*H732,2)</f>
        <v>0</v>
      </c>
      <c r="BL732" s="185" t="s">
        <v>145</v>
      </c>
      <c r="BM732" s="185" t="s">
        <v>1363</v>
      </c>
    </row>
    <row r="733" spans="2:51" s="284" customFormat="1" ht="13.5">
      <c r="B733" s="283"/>
      <c r="D733" s="285" t="s">
        <v>147</v>
      </c>
      <c r="E733" s="286" t="s">
        <v>5</v>
      </c>
      <c r="F733" s="287" t="s">
        <v>1364</v>
      </c>
      <c r="H733" s="305">
        <v>17.784</v>
      </c>
      <c r="L733" s="283"/>
      <c r="M733" s="288"/>
      <c r="N733" s="289"/>
      <c r="O733" s="289"/>
      <c r="P733" s="289"/>
      <c r="Q733" s="289"/>
      <c r="R733" s="289"/>
      <c r="S733" s="289"/>
      <c r="T733" s="290"/>
      <c r="AT733" s="286" t="s">
        <v>147</v>
      </c>
      <c r="AU733" s="286" t="s">
        <v>81</v>
      </c>
      <c r="AV733" s="284" t="s">
        <v>81</v>
      </c>
      <c r="AW733" s="284" t="s">
        <v>34</v>
      </c>
      <c r="AX733" s="284" t="s">
        <v>71</v>
      </c>
      <c r="AY733" s="286" t="s">
        <v>138</v>
      </c>
    </row>
    <row r="734" spans="2:65" s="196" customFormat="1" ht="16.5" customHeight="1">
      <c r="B734" s="85"/>
      <c r="C734" s="86" t="s">
        <v>1365</v>
      </c>
      <c r="D734" s="86" t="s">
        <v>140</v>
      </c>
      <c r="E734" s="87" t="s">
        <v>1366</v>
      </c>
      <c r="F734" s="88" t="s">
        <v>1367</v>
      </c>
      <c r="G734" s="89" t="s">
        <v>225</v>
      </c>
      <c r="H734" s="304">
        <v>161.08</v>
      </c>
      <c r="I734" s="90">
        <v>0</v>
      </c>
      <c r="J734" s="90">
        <f>ROUND(I734*H734,2)</f>
        <v>0</v>
      </c>
      <c r="K734" s="88" t="s">
        <v>5267</v>
      </c>
      <c r="L734" s="85"/>
      <c r="M734" s="278" t="s">
        <v>5</v>
      </c>
      <c r="N734" s="279" t="s">
        <v>42</v>
      </c>
      <c r="O734" s="280">
        <v>0.711</v>
      </c>
      <c r="P734" s="280">
        <f>O734*H734</f>
        <v>114.52788000000001</v>
      </c>
      <c r="Q734" s="280">
        <v>0</v>
      </c>
      <c r="R734" s="280">
        <f>Q734*H734</f>
        <v>0</v>
      </c>
      <c r="S734" s="280">
        <v>0.324</v>
      </c>
      <c r="T734" s="281">
        <f>S734*H734</f>
        <v>52.18992000000001</v>
      </c>
      <c r="AR734" s="185" t="s">
        <v>145</v>
      </c>
      <c r="AT734" s="185" t="s">
        <v>140</v>
      </c>
      <c r="AU734" s="185" t="s">
        <v>81</v>
      </c>
      <c r="AY734" s="185" t="s">
        <v>138</v>
      </c>
      <c r="BE734" s="282">
        <f>IF(N734="základní",J734,0)</f>
        <v>0</v>
      </c>
      <c r="BF734" s="282">
        <f>IF(N734="snížená",J734,0)</f>
        <v>0</v>
      </c>
      <c r="BG734" s="282">
        <f>IF(N734="zákl. přenesená",J734,0)</f>
        <v>0</v>
      </c>
      <c r="BH734" s="282">
        <f>IF(N734="sníž. přenesená",J734,0)</f>
        <v>0</v>
      </c>
      <c r="BI734" s="282">
        <f>IF(N734="nulová",J734,0)</f>
        <v>0</v>
      </c>
      <c r="BJ734" s="185" t="s">
        <v>79</v>
      </c>
      <c r="BK734" s="282">
        <f>ROUND(I734*H734,2)</f>
        <v>0</v>
      </c>
      <c r="BL734" s="185" t="s">
        <v>145</v>
      </c>
      <c r="BM734" s="185" t="s">
        <v>1368</v>
      </c>
    </row>
    <row r="735" spans="2:51" s="284" customFormat="1" ht="13.5">
      <c r="B735" s="283"/>
      <c r="D735" s="285" t="s">
        <v>147</v>
      </c>
      <c r="E735" s="286" t="s">
        <v>5</v>
      </c>
      <c r="F735" s="287" t="s">
        <v>1369</v>
      </c>
      <c r="H735" s="305">
        <v>158.08</v>
      </c>
      <c r="L735" s="283"/>
      <c r="M735" s="288"/>
      <c r="N735" s="289"/>
      <c r="O735" s="289"/>
      <c r="P735" s="289"/>
      <c r="Q735" s="289"/>
      <c r="R735" s="289"/>
      <c r="S735" s="289"/>
      <c r="T735" s="290"/>
      <c r="AT735" s="286" t="s">
        <v>147</v>
      </c>
      <c r="AU735" s="286" t="s">
        <v>81</v>
      </c>
      <c r="AV735" s="284" t="s">
        <v>81</v>
      </c>
      <c r="AW735" s="284" t="s">
        <v>34</v>
      </c>
      <c r="AX735" s="284" t="s">
        <v>71</v>
      </c>
      <c r="AY735" s="286" t="s">
        <v>138</v>
      </c>
    </row>
    <row r="736" spans="2:51" s="284" customFormat="1" ht="13.5">
      <c r="B736" s="283"/>
      <c r="D736" s="285" t="s">
        <v>147</v>
      </c>
      <c r="E736" s="286" t="s">
        <v>5</v>
      </c>
      <c r="F736" s="287" t="s">
        <v>1370</v>
      </c>
      <c r="H736" s="305">
        <v>3</v>
      </c>
      <c r="L736" s="283"/>
      <c r="M736" s="288"/>
      <c r="N736" s="289"/>
      <c r="O736" s="289"/>
      <c r="P736" s="289"/>
      <c r="Q736" s="289"/>
      <c r="R736" s="289"/>
      <c r="S736" s="289"/>
      <c r="T736" s="290"/>
      <c r="AT736" s="286" t="s">
        <v>147</v>
      </c>
      <c r="AU736" s="286" t="s">
        <v>81</v>
      </c>
      <c r="AV736" s="284" t="s">
        <v>81</v>
      </c>
      <c r="AW736" s="284" t="s">
        <v>34</v>
      </c>
      <c r="AX736" s="284" t="s">
        <v>71</v>
      </c>
      <c r="AY736" s="286" t="s">
        <v>138</v>
      </c>
    </row>
    <row r="737" spans="2:65" s="196" customFormat="1" ht="16.5" customHeight="1">
      <c r="B737" s="85"/>
      <c r="C737" s="86" t="s">
        <v>1371</v>
      </c>
      <c r="D737" s="86" t="s">
        <v>140</v>
      </c>
      <c r="E737" s="87" t="s">
        <v>1372</v>
      </c>
      <c r="F737" s="88" t="s">
        <v>1373</v>
      </c>
      <c r="G737" s="89" t="s">
        <v>143</v>
      </c>
      <c r="H737" s="304">
        <v>14.227</v>
      </c>
      <c r="I737" s="90">
        <v>0</v>
      </c>
      <c r="J737" s="90">
        <f>ROUND(I737*H737,2)</f>
        <v>0</v>
      </c>
      <c r="K737" s="88" t="s">
        <v>5267</v>
      </c>
      <c r="L737" s="85"/>
      <c r="M737" s="278" t="s">
        <v>5</v>
      </c>
      <c r="N737" s="279" t="s">
        <v>42</v>
      </c>
      <c r="O737" s="280">
        <v>6.72</v>
      </c>
      <c r="P737" s="280">
        <f>O737*H737</f>
        <v>95.60544</v>
      </c>
      <c r="Q737" s="280">
        <v>0</v>
      </c>
      <c r="R737" s="280">
        <f>Q737*H737</f>
        <v>0</v>
      </c>
      <c r="S737" s="280">
        <v>2.4</v>
      </c>
      <c r="T737" s="281">
        <f>S737*H737</f>
        <v>34.1448</v>
      </c>
      <c r="AR737" s="185" t="s">
        <v>145</v>
      </c>
      <c r="AT737" s="185" t="s">
        <v>140</v>
      </c>
      <c r="AU737" s="185" t="s">
        <v>81</v>
      </c>
      <c r="AY737" s="185" t="s">
        <v>138</v>
      </c>
      <c r="BE737" s="282">
        <f>IF(N737="základní",J737,0)</f>
        <v>0</v>
      </c>
      <c r="BF737" s="282">
        <f>IF(N737="snížená",J737,0)</f>
        <v>0</v>
      </c>
      <c r="BG737" s="282">
        <f>IF(N737="zákl. přenesená",J737,0)</f>
        <v>0</v>
      </c>
      <c r="BH737" s="282">
        <f>IF(N737="sníž. přenesená",J737,0)</f>
        <v>0</v>
      </c>
      <c r="BI737" s="282">
        <f>IF(N737="nulová",J737,0)</f>
        <v>0</v>
      </c>
      <c r="BJ737" s="185" t="s">
        <v>79</v>
      </c>
      <c r="BK737" s="282">
        <f>ROUND(I737*H737,2)</f>
        <v>0</v>
      </c>
      <c r="BL737" s="185" t="s">
        <v>145</v>
      </c>
      <c r="BM737" s="185" t="s">
        <v>1374</v>
      </c>
    </row>
    <row r="738" spans="2:51" s="284" customFormat="1" ht="13.5">
      <c r="B738" s="283"/>
      <c r="D738" s="285" t="s">
        <v>147</v>
      </c>
      <c r="E738" s="286" t="s">
        <v>5</v>
      </c>
      <c r="F738" s="287" t="s">
        <v>1375</v>
      </c>
      <c r="H738" s="305">
        <v>14.227</v>
      </c>
      <c r="L738" s="283"/>
      <c r="M738" s="288"/>
      <c r="N738" s="289"/>
      <c r="O738" s="289"/>
      <c r="P738" s="289"/>
      <c r="Q738" s="289"/>
      <c r="R738" s="289"/>
      <c r="S738" s="289"/>
      <c r="T738" s="290"/>
      <c r="AT738" s="286" t="s">
        <v>147</v>
      </c>
      <c r="AU738" s="286" t="s">
        <v>81</v>
      </c>
      <c r="AV738" s="284" t="s">
        <v>81</v>
      </c>
      <c r="AW738" s="284" t="s">
        <v>34</v>
      </c>
      <c r="AX738" s="284" t="s">
        <v>71</v>
      </c>
      <c r="AY738" s="286" t="s">
        <v>138</v>
      </c>
    </row>
    <row r="739" spans="2:65" s="196" customFormat="1" ht="16.5" customHeight="1">
      <c r="B739" s="85"/>
      <c r="C739" s="86" t="s">
        <v>1376</v>
      </c>
      <c r="D739" s="86" t="s">
        <v>140</v>
      </c>
      <c r="E739" s="87" t="s">
        <v>1377</v>
      </c>
      <c r="F739" s="88" t="s">
        <v>1378</v>
      </c>
      <c r="G739" s="89" t="s">
        <v>234</v>
      </c>
      <c r="H739" s="304">
        <v>79.04</v>
      </c>
      <c r="I739" s="90">
        <v>0</v>
      </c>
      <c r="J739" s="90">
        <f>ROUND(I739*H739,2)</f>
        <v>0</v>
      </c>
      <c r="K739" s="88" t="s">
        <v>5267</v>
      </c>
      <c r="L739" s="85"/>
      <c r="M739" s="278" t="s">
        <v>5</v>
      </c>
      <c r="N739" s="279" t="s">
        <v>42</v>
      </c>
      <c r="O739" s="280">
        <v>0.198</v>
      </c>
      <c r="P739" s="280">
        <f>O739*H739</f>
        <v>15.649920000000002</v>
      </c>
      <c r="Q739" s="280">
        <v>0.0001</v>
      </c>
      <c r="R739" s="280">
        <f>Q739*H739</f>
        <v>0.007904000000000001</v>
      </c>
      <c r="S739" s="280">
        <v>0.01384</v>
      </c>
      <c r="T739" s="281">
        <f>S739*H739</f>
        <v>1.0939136</v>
      </c>
      <c r="AR739" s="185" t="s">
        <v>145</v>
      </c>
      <c r="AT739" s="185" t="s">
        <v>140</v>
      </c>
      <c r="AU739" s="185" t="s">
        <v>81</v>
      </c>
      <c r="AY739" s="185" t="s">
        <v>138</v>
      </c>
      <c r="BE739" s="282">
        <f>IF(N739="základní",J739,0)</f>
        <v>0</v>
      </c>
      <c r="BF739" s="282">
        <f>IF(N739="snížená",J739,0)</f>
        <v>0</v>
      </c>
      <c r="BG739" s="282">
        <f>IF(N739="zákl. přenesená",J739,0)</f>
        <v>0</v>
      </c>
      <c r="BH739" s="282">
        <f>IF(N739="sníž. přenesená",J739,0)</f>
        <v>0</v>
      </c>
      <c r="BI739" s="282">
        <f>IF(N739="nulová",J739,0)</f>
        <v>0</v>
      </c>
      <c r="BJ739" s="185" t="s">
        <v>79</v>
      </c>
      <c r="BK739" s="282">
        <f>ROUND(I739*H739,2)</f>
        <v>0</v>
      </c>
      <c r="BL739" s="185" t="s">
        <v>145</v>
      </c>
      <c r="BM739" s="185" t="s">
        <v>1379</v>
      </c>
    </row>
    <row r="740" spans="2:51" s="284" customFormat="1" ht="13.5">
      <c r="B740" s="283"/>
      <c r="D740" s="285" t="s">
        <v>147</v>
      </c>
      <c r="E740" s="286" t="s">
        <v>5</v>
      </c>
      <c r="F740" s="287" t="s">
        <v>1380</v>
      </c>
      <c r="H740" s="305">
        <v>79.04</v>
      </c>
      <c r="L740" s="283"/>
      <c r="M740" s="288"/>
      <c r="N740" s="289"/>
      <c r="O740" s="289"/>
      <c r="P740" s="289"/>
      <c r="Q740" s="289"/>
      <c r="R740" s="289"/>
      <c r="S740" s="289"/>
      <c r="T740" s="290"/>
      <c r="AT740" s="286" t="s">
        <v>147</v>
      </c>
      <c r="AU740" s="286" t="s">
        <v>81</v>
      </c>
      <c r="AV740" s="284" t="s">
        <v>81</v>
      </c>
      <c r="AW740" s="284" t="s">
        <v>34</v>
      </c>
      <c r="AX740" s="284" t="s">
        <v>71</v>
      </c>
      <c r="AY740" s="286" t="s">
        <v>138</v>
      </c>
    </row>
    <row r="741" spans="2:65" s="196" customFormat="1" ht="38.25" customHeight="1">
      <c r="B741" s="85"/>
      <c r="C741" s="86" t="s">
        <v>1381</v>
      </c>
      <c r="D741" s="86" t="s">
        <v>140</v>
      </c>
      <c r="E741" s="87" t="s">
        <v>1382</v>
      </c>
      <c r="F741" s="88" t="s">
        <v>1383</v>
      </c>
      <c r="G741" s="89" t="s">
        <v>234</v>
      </c>
      <c r="H741" s="304">
        <v>79.04</v>
      </c>
      <c r="I741" s="90">
        <v>0</v>
      </c>
      <c r="J741" s="90">
        <f>ROUND(I741*H741,2)</f>
        <v>0</v>
      </c>
      <c r="K741" s="88" t="s">
        <v>5267</v>
      </c>
      <c r="L741" s="85"/>
      <c r="M741" s="278" t="s">
        <v>5</v>
      </c>
      <c r="N741" s="279" t="s">
        <v>42</v>
      </c>
      <c r="O741" s="280">
        <v>0.232</v>
      </c>
      <c r="P741" s="280">
        <f>O741*H741</f>
        <v>18.337280000000003</v>
      </c>
      <c r="Q741" s="280">
        <v>0</v>
      </c>
      <c r="R741" s="280">
        <f>Q741*H741</f>
        <v>0</v>
      </c>
      <c r="S741" s="280">
        <v>0.00845</v>
      </c>
      <c r="T741" s="281">
        <f>S741*H741</f>
        <v>0.667888</v>
      </c>
      <c r="AR741" s="185" t="s">
        <v>145</v>
      </c>
      <c r="AT741" s="185" t="s">
        <v>140</v>
      </c>
      <c r="AU741" s="185" t="s">
        <v>81</v>
      </c>
      <c r="AY741" s="185" t="s">
        <v>138</v>
      </c>
      <c r="BE741" s="282">
        <f>IF(N741="základní",J741,0)</f>
        <v>0</v>
      </c>
      <c r="BF741" s="282">
        <f>IF(N741="snížená",J741,0)</f>
        <v>0</v>
      </c>
      <c r="BG741" s="282">
        <f>IF(N741="zákl. přenesená",J741,0)</f>
        <v>0</v>
      </c>
      <c r="BH741" s="282">
        <f>IF(N741="sníž. přenesená",J741,0)</f>
        <v>0</v>
      </c>
      <c r="BI741" s="282">
        <f>IF(N741="nulová",J741,0)</f>
        <v>0</v>
      </c>
      <c r="BJ741" s="185" t="s">
        <v>79</v>
      </c>
      <c r="BK741" s="282">
        <f>ROUND(I741*H741,2)</f>
        <v>0</v>
      </c>
      <c r="BL741" s="185" t="s">
        <v>145</v>
      </c>
      <c r="BM741" s="185" t="s">
        <v>1384</v>
      </c>
    </row>
    <row r="742" spans="2:65" s="196" customFormat="1" ht="25.5" customHeight="1">
      <c r="B742" s="85"/>
      <c r="C742" s="86" t="s">
        <v>1385</v>
      </c>
      <c r="D742" s="86" t="s">
        <v>140</v>
      </c>
      <c r="E742" s="87" t="s">
        <v>1386</v>
      </c>
      <c r="F742" s="88" t="s">
        <v>1387</v>
      </c>
      <c r="G742" s="89" t="s">
        <v>1388</v>
      </c>
      <c r="H742" s="304">
        <v>50</v>
      </c>
      <c r="I742" s="90">
        <v>0</v>
      </c>
      <c r="J742" s="90">
        <f>ROUND(I742*H742,2)</f>
        <v>0</v>
      </c>
      <c r="K742" s="88" t="s">
        <v>5267</v>
      </c>
      <c r="L742" s="85"/>
      <c r="M742" s="278" t="s">
        <v>5</v>
      </c>
      <c r="N742" s="279" t="s">
        <v>42</v>
      </c>
      <c r="O742" s="280">
        <v>0.057</v>
      </c>
      <c r="P742" s="280">
        <f>O742*H742</f>
        <v>2.85</v>
      </c>
      <c r="Q742" s="280">
        <v>0</v>
      </c>
      <c r="R742" s="280">
        <f>Q742*H742</f>
        <v>0</v>
      </c>
      <c r="S742" s="280">
        <v>0.001</v>
      </c>
      <c r="T742" s="281">
        <f>S742*H742</f>
        <v>0.05</v>
      </c>
      <c r="AR742" s="185" t="s">
        <v>145</v>
      </c>
      <c r="AT742" s="185" t="s">
        <v>140</v>
      </c>
      <c r="AU742" s="185" t="s">
        <v>81</v>
      </c>
      <c r="AY742" s="185" t="s">
        <v>138</v>
      </c>
      <c r="BE742" s="282">
        <f>IF(N742="základní",J742,0)</f>
        <v>0</v>
      </c>
      <c r="BF742" s="282">
        <f>IF(N742="snížená",J742,0)</f>
        <v>0</v>
      </c>
      <c r="BG742" s="282">
        <f>IF(N742="zákl. přenesená",J742,0)</f>
        <v>0</v>
      </c>
      <c r="BH742" s="282">
        <f>IF(N742="sníž. přenesená",J742,0)</f>
        <v>0</v>
      </c>
      <c r="BI742" s="282">
        <f>IF(N742="nulová",J742,0)</f>
        <v>0</v>
      </c>
      <c r="BJ742" s="185" t="s">
        <v>79</v>
      </c>
      <c r="BK742" s="282">
        <f>ROUND(I742*H742,2)</f>
        <v>0</v>
      </c>
      <c r="BL742" s="185" t="s">
        <v>145</v>
      </c>
      <c r="BM742" s="185" t="s">
        <v>1389</v>
      </c>
    </row>
    <row r="743" spans="2:51" s="292" customFormat="1" ht="13.5">
      <c r="B743" s="291"/>
      <c r="D743" s="285" t="s">
        <v>147</v>
      </c>
      <c r="E743" s="293" t="s">
        <v>5</v>
      </c>
      <c r="F743" s="294" t="s">
        <v>1390</v>
      </c>
      <c r="H743" s="306" t="s">
        <v>5</v>
      </c>
      <c r="L743" s="291"/>
      <c r="M743" s="295"/>
      <c r="N743" s="296"/>
      <c r="O743" s="296"/>
      <c r="P743" s="296"/>
      <c r="Q743" s="296"/>
      <c r="R743" s="296"/>
      <c r="S743" s="296"/>
      <c r="T743" s="297"/>
      <c r="AT743" s="293" t="s">
        <v>147</v>
      </c>
      <c r="AU743" s="293" t="s">
        <v>81</v>
      </c>
      <c r="AV743" s="292" t="s">
        <v>79</v>
      </c>
      <c r="AW743" s="292" t="s">
        <v>34</v>
      </c>
      <c r="AX743" s="292" t="s">
        <v>71</v>
      </c>
      <c r="AY743" s="293" t="s">
        <v>138</v>
      </c>
    </row>
    <row r="744" spans="2:51" s="284" customFormat="1" ht="13.5">
      <c r="B744" s="283"/>
      <c r="D744" s="285" t="s">
        <v>147</v>
      </c>
      <c r="E744" s="286" t="s">
        <v>5</v>
      </c>
      <c r="F744" s="287" t="s">
        <v>1010</v>
      </c>
      <c r="H744" s="305">
        <v>50</v>
      </c>
      <c r="L744" s="283"/>
      <c r="M744" s="288"/>
      <c r="N744" s="289"/>
      <c r="O744" s="289"/>
      <c r="P744" s="289"/>
      <c r="Q744" s="289"/>
      <c r="R744" s="289"/>
      <c r="S744" s="289"/>
      <c r="T744" s="290"/>
      <c r="AT744" s="286" t="s">
        <v>147</v>
      </c>
      <c r="AU744" s="286" t="s">
        <v>81</v>
      </c>
      <c r="AV744" s="284" t="s">
        <v>81</v>
      </c>
      <c r="AW744" s="284" t="s">
        <v>34</v>
      </c>
      <c r="AX744" s="284" t="s">
        <v>71</v>
      </c>
      <c r="AY744" s="286" t="s">
        <v>138</v>
      </c>
    </row>
    <row r="745" spans="2:65" s="196" customFormat="1" ht="25.5" customHeight="1">
      <c r="B745" s="85"/>
      <c r="C745" s="86" t="s">
        <v>1391</v>
      </c>
      <c r="D745" s="86" t="s">
        <v>140</v>
      </c>
      <c r="E745" s="87" t="s">
        <v>1392</v>
      </c>
      <c r="F745" s="88" t="s">
        <v>1393</v>
      </c>
      <c r="G745" s="89" t="s">
        <v>234</v>
      </c>
      <c r="H745" s="304">
        <v>42.9</v>
      </c>
      <c r="I745" s="90">
        <v>0</v>
      </c>
      <c r="J745" s="90">
        <f>ROUND(I745*H745,2)</f>
        <v>0</v>
      </c>
      <c r="K745" s="88" t="s">
        <v>5267</v>
      </c>
      <c r="L745" s="85"/>
      <c r="M745" s="278" t="s">
        <v>5</v>
      </c>
      <c r="N745" s="279" t="s">
        <v>42</v>
      </c>
      <c r="O745" s="280">
        <v>0.21</v>
      </c>
      <c r="P745" s="280">
        <f>O745*H745</f>
        <v>9.008999999999999</v>
      </c>
      <c r="Q745" s="280">
        <v>0</v>
      </c>
      <c r="R745" s="280">
        <f>Q745*H745</f>
        <v>0</v>
      </c>
      <c r="S745" s="280">
        <v>0.00248</v>
      </c>
      <c r="T745" s="281">
        <f>S745*H745</f>
        <v>0.106392</v>
      </c>
      <c r="AR745" s="185" t="s">
        <v>145</v>
      </c>
      <c r="AT745" s="185" t="s">
        <v>140</v>
      </c>
      <c r="AU745" s="185" t="s">
        <v>81</v>
      </c>
      <c r="AY745" s="185" t="s">
        <v>138</v>
      </c>
      <c r="BE745" s="282">
        <f>IF(N745="základní",J745,0)</f>
        <v>0</v>
      </c>
      <c r="BF745" s="282">
        <f>IF(N745="snížená",J745,0)</f>
        <v>0</v>
      </c>
      <c r="BG745" s="282">
        <f>IF(N745="zákl. přenesená",J745,0)</f>
        <v>0</v>
      </c>
      <c r="BH745" s="282">
        <f>IF(N745="sníž. přenesená",J745,0)</f>
        <v>0</v>
      </c>
      <c r="BI745" s="282">
        <f>IF(N745="nulová",J745,0)</f>
        <v>0</v>
      </c>
      <c r="BJ745" s="185" t="s">
        <v>79</v>
      </c>
      <c r="BK745" s="282">
        <f>ROUND(I745*H745,2)</f>
        <v>0</v>
      </c>
      <c r="BL745" s="185" t="s">
        <v>145</v>
      </c>
      <c r="BM745" s="185" t="s">
        <v>1394</v>
      </c>
    </row>
    <row r="746" spans="2:51" s="284" customFormat="1" ht="13.5">
      <c r="B746" s="283"/>
      <c r="D746" s="285" t="s">
        <v>147</v>
      </c>
      <c r="E746" s="286" t="s">
        <v>5</v>
      </c>
      <c r="F746" s="287" t="s">
        <v>1395</v>
      </c>
      <c r="H746" s="305">
        <v>42.9</v>
      </c>
      <c r="L746" s="283"/>
      <c r="M746" s="288"/>
      <c r="N746" s="289"/>
      <c r="O746" s="289"/>
      <c r="P746" s="289"/>
      <c r="Q746" s="289"/>
      <c r="R746" s="289"/>
      <c r="S746" s="289"/>
      <c r="T746" s="290"/>
      <c r="AT746" s="286" t="s">
        <v>147</v>
      </c>
      <c r="AU746" s="286" t="s">
        <v>81</v>
      </c>
      <c r="AV746" s="284" t="s">
        <v>81</v>
      </c>
      <c r="AW746" s="284" t="s">
        <v>34</v>
      </c>
      <c r="AX746" s="284" t="s">
        <v>71</v>
      </c>
      <c r="AY746" s="286" t="s">
        <v>138</v>
      </c>
    </row>
    <row r="747" spans="2:65" s="196" customFormat="1" ht="16.5" customHeight="1">
      <c r="B747" s="85"/>
      <c r="C747" s="86" t="s">
        <v>1396</v>
      </c>
      <c r="D747" s="86" t="s">
        <v>140</v>
      </c>
      <c r="E747" s="87" t="s">
        <v>1397</v>
      </c>
      <c r="F747" s="88" t="s">
        <v>1398</v>
      </c>
      <c r="G747" s="89" t="s">
        <v>289</v>
      </c>
      <c r="H747" s="304">
        <v>1</v>
      </c>
      <c r="I747" s="90">
        <v>0</v>
      </c>
      <c r="J747" s="90">
        <f>ROUND(I747*H747,2)</f>
        <v>0</v>
      </c>
      <c r="K747" s="88" t="s">
        <v>5267</v>
      </c>
      <c r="L747" s="85"/>
      <c r="M747" s="278" t="s">
        <v>5</v>
      </c>
      <c r="N747" s="279" t="s">
        <v>42</v>
      </c>
      <c r="O747" s="280">
        <v>0.602</v>
      </c>
      <c r="P747" s="280">
        <f>O747*H747</f>
        <v>0.602</v>
      </c>
      <c r="Q747" s="280">
        <v>0</v>
      </c>
      <c r="R747" s="280">
        <f>Q747*H747</f>
        <v>0</v>
      </c>
      <c r="S747" s="280">
        <v>0.192</v>
      </c>
      <c r="T747" s="281">
        <f>S747*H747</f>
        <v>0.192</v>
      </c>
      <c r="AR747" s="185" t="s">
        <v>145</v>
      </c>
      <c r="AT747" s="185" t="s">
        <v>140</v>
      </c>
      <c r="AU747" s="185" t="s">
        <v>81</v>
      </c>
      <c r="AY747" s="185" t="s">
        <v>138</v>
      </c>
      <c r="BE747" s="282">
        <f>IF(N747="základní",J747,0)</f>
        <v>0</v>
      </c>
      <c r="BF747" s="282">
        <f>IF(N747="snížená",J747,0)</f>
        <v>0</v>
      </c>
      <c r="BG747" s="282">
        <f>IF(N747="zákl. přenesená",J747,0)</f>
        <v>0</v>
      </c>
      <c r="BH747" s="282">
        <f>IF(N747="sníž. přenesená",J747,0)</f>
        <v>0</v>
      </c>
      <c r="BI747" s="282">
        <f>IF(N747="nulová",J747,0)</f>
        <v>0</v>
      </c>
      <c r="BJ747" s="185" t="s">
        <v>79</v>
      </c>
      <c r="BK747" s="282">
        <f>ROUND(I747*H747,2)</f>
        <v>0</v>
      </c>
      <c r="BL747" s="185" t="s">
        <v>145</v>
      </c>
      <c r="BM747" s="185" t="s">
        <v>1399</v>
      </c>
    </row>
    <row r="748" spans="2:65" s="196" customFormat="1" ht="25.5" customHeight="1">
      <c r="B748" s="85"/>
      <c r="C748" s="86" t="s">
        <v>1400</v>
      </c>
      <c r="D748" s="86" t="s">
        <v>140</v>
      </c>
      <c r="E748" s="87" t="s">
        <v>1401</v>
      </c>
      <c r="F748" s="88" t="s">
        <v>1402</v>
      </c>
      <c r="G748" s="89" t="s">
        <v>289</v>
      </c>
      <c r="H748" s="304">
        <v>18</v>
      </c>
      <c r="I748" s="90">
        <v>0</v>
      </c>
      <c r="J748" s="90">
        <f>ROUND(I748*H748,2)</f>
        <v>0</v>
      </c>
      <c r="K748" s="88" t="s">
        <v>5267</v>
      </c>
      <c r="L748" s="85"/>
      <c r="M748" s="278" t="s">
        <v>5</v>
      </c>
      <c r="N748" s="279" t="s">
        <v>42</v>
      </c>
      <c r="O748" s="280">
        <v>0.5</v>
      </c>
      <c r="P748" s="280">
        <f>O748*H748</f>
        <v>9</v>
      </c>
      <c r="Q748" s="280">
        <v>0</v>
      </c>
      <c r="R748" s="280">
        <f>Q748*H748</f>
        <v>0</v>
      </c>
      <c r="S748" s="280">
        <v>0.0657</v>
      </c>
      <c r="T748" s="281">
        <f>S748*H748</f>
        <v>1.1825999999999999</v>
      </c>
      <c r="AR748" s="185" t="s">
        <v>145</v>
      </c>
      <c r="AT748" s="185" t="s">
        <v>140</v>
      </c>
      <c r="AU748" s="185" t="s">
        <v>81</v>
      </c>
      <c r="AY748" s="185" t="s">
        <v>138</v>
      </c>
      <c r="BE748" s="282">
        <f>IF(N748="základní",J748,0)</f>
        <v>0</v>
      </c>
      <c r="BF748" s="282">
        <f>IF(N748="snížená",J748,0)</f>
        <v>0</v>
      </c>
      <c r="BG748" s="282">
        <f>IF(N748="zákl. přenesená",J748,0)</f>
        <v>0</v>
      </c>
      <c r="BH748" s="282">
        <f>IF(N748="sníž. přenesená",J748,0)</f>
        <v>0</v>
      </c>
      <c r="BI748" s="282">
        <f>IF(N748="nulová",J748,0)</f>
        <v>0</v>
      </c>
      <c r="BJ748" s="185" t="s">
        <v>79</v>
      </c>
      <c r="BK748" s="282">
        <f>ROUND(I748*H748,2)</f>
        <v>0</v>
      </c>
      <c r="BL748" s="185" t="s">
        <v>145</v>
      </c>
      <c r="BM748" s="185" t="s">
        <v>1403</v>
      </c>
    </row>
    <row r="749" spans="2:63" s="266" customFormat="1" ht="29.85" customHeight="1">
      <c r="B749" s="265"/>
      <c r="D749" s="267" t="s">
        <v>70</v>
      </c>
      <c r="E749" s="276" t="s">
        <v>1404</v>
      </c>
      <c r="F749" s="276" t="s">
        <v>1405</v>
      </c>
      <c r="H749" s="307"/>
      <c r="J749" s="277">
        <f>BK749</f>
        <v>0</v>
      </c>
      <c r="L749" s="265"/>
      <c r="M749" s="270"/>
      <c r="N749" s="271"/>
      <c r="O749" s="271"/>
      <c r="P749" s="272">
        <f>SUM(P750:P754)</f>
        <v>931.0548779999999</v>
      </c>
      <c r="Q749" s="271"/>
      <c r="R749" s="272">
        <f>SUM(R750:R754)</f>
        <v>0</v>
      </c>
      <c r="S749" s="271"/>
      <c r="T749" s="273">
        <f>SUM(T750:T754)</f>
        <v>0</v>
      </c>
      <c r="AR749" s="267" t="s">
        <v>79</v>
      </c>
      <c r="AT749" s="274" t="s">
        <v>70</v>
      </c>
      <c r="AU749" s="274" t="s">
        <v>79</v>
      </c>
      <c r="AY749" s="267" t="s">
        <v>138</v>
      </c>
      <c r="BK749" s="275">
        <f>SUM(BK750:BK754)</f>
        <v>0</v>
      </c>
    </row>
    <row r="750" spans="2:65" s="196" customFormat="1" ht="25.5" customHeight="1">
      <c r="B750" s="85"/>
      <c r="C750" s="86" t="s">
        <v>1406</v>
      </c>
      <c r="D750" s="86" t="s">
        <v>140</v>
      </c>
      <c r="E750" s="87" t="s">
        <v>1407</v>
      </c>
      <c r="F750" s="88" t="s">
        <v>1408</v>
      </c>
      <c r="G750" s="89" t="s">
        <v>181</v>
      </c>
      <c r="H750" s="304">
        <v>468.102</v>
      </c>
      <c r="I750" s="90">
        <v>0</v>
      </c>
      <c r="J750" s="90">
        <f>ROUND(I750*H750,2)</f>
        <v>0</v>
      </c>
      <c r="K750" s="88" t="s">
        <v>5267</v>
      </c>
      <c r="L750" s="85"/>
      <c r="M750" s="278" t="s">
        <v>5</v>
      </c>
      <c r="N750" s="279" t="s">
        <v>42</v>
      </c>
      <c r="O750" s="280">
        <v>1.78</v>
      </c>
      <c r="P750" s="280">
        <f>O750*H750</f>
        <v>833.22156</v>
      </c>
      <c r="Q750" s="280">
        <v>0</v>
      </c>
      <c r="R750" s="280">
        <f>Q750*H750</f>
        <v>0</v>
      </c>
      <c r="S750" s="280">
        <v>0</v>
      </c>
      <c r="T750" s="281">
        <f>S750*H750</f>
        <v>0</v>
      </c>
      <c r="AR750" s="185" t="s">
        <v>145</v>
      </c>
      <c r="AT750" s="185" t="s">
        <v>140</v>
      </c>
      <c r="AU750" s="185" t="s">
        <v>81</v>
      </c>
      <c r="AY750" s="185" t="s">
        <v>138</v>
      </c>
      <c r="BE750" s="282">
        <f>IF(N750="základní",J750,0)</f>
        <v>0</v>
      </c>
      <c r="BF750" s="282">
        <f>IF(N750="snížená",J750,0)</f>
        <v>0</v>
      </c>
      <c r="BG750" s="282">
        <f>IF(N750="zákl. přenesená",J750,0)</f>
        <v>0</v>
      </c>
      <c r="BH750" s="282">
        <f>IF(N750="sníž. přenesená",J750,0)</f>
        <v>0</v>
      </c>
      <c r="BI750" s="282">
        <f>IF(N750="nulová",J750,0)</f>
        <v>0</v>
      </c>
      <c r="BJ750" s="185" t="s">
        <v>79</v>
      </c>
      <c r="BK750" s="282">
        <f>ROUND(I750*H750,2)</f>
        <v>0</v>
      </c>
      <c r="BL750" s="185" t="s">
        <v>145</v>
      </c>
      <c r="BM750" s="185" t="s">
        <v>1409</v>
      </c>
    </row>
    <row r="751" spans="2:65" s="196" customFormat="1" ht="25.5" customHeight="1">
      <c r="B751" s="85"/>
      <c r="C751" s="86" t="s">
        <v>1410</v>
      </c>
      <c r="D751" s="86" t="s">
        <v>140</v>
      </c>
      <c r="E751" s="87" t="s">
        <v>1411</v>
      </c>
      <c r="F751" s="88" t="s">
        <v>1412</v>
      </c>
      <c r="G751" s="89" t="s">
        <v>181</v>
      </c>
      <c r="H751" s="304">
        <v>468.102</v>
      </c>
      <c r="I751" s="90">
        <v>0</v>
      </c>
      <c r="J751" s="90">
        <f>ROUND(I751*H751,2)</f>
        <v>0</v>
      </c>
      <c r="K751" s="88" t="s">
        <v>5267</v>
      </c>
      <c r="L751" s="85"/>
      <c r="M751" s="278" t="s">
        <v>5</v>
      </c>
      <c r="N751" s="279" t="s">
        <v>42</v>
      </c>
      <c r="O751" s="280">
        <v>0.125</v>
      </c>
      <c r="P751" s="280">
        <f>O751*H751</f>
        <v>58.51275</v>
      </c>
      <c r="Q751" s="280">
        <v>0</v>
      </c>
      <c r="R751" s="280">
        <f>Q751*H751</f>
        <v>0</v>
      </c>
      <c r="S751" s="280">
        <v>0</v>
      </c>
      <c r="T751" s="281">
        <f>S751*H751</f>
        <v>0</v>
      </c>
      <c r="AR751" s="185" t="s">
        <v>145</v>
      </c>
      <c r="AT751" s="185" t="s">
        <v>140</v>
      </c>
      <c r="AU751" s="185" t="s">
        <v>81</v>
      </c>
      <c r="AY751" s="185" t="s">
        <v>138</v>
      </c>
      <c r="BE751" s="282">
        <f>IF(N751="základní",J751,0)</f>
        <v>0</v>
      </c>
      <c r="BF751" s="282">
        <f>IF(N751="snížená",J751,0)</f>
        <v>0</v>
      </c>
      <c r="BG751" s="282">
        <f>IF(N751="zákl. přenesená",J751,0)</f>
        <v>0</v>
      </c>
      <c r="BH751" s="282">
        <f>IF(N751="sníž. přenesená",J751,0)</f>
        <v>0</v>
      </c>
      <c r="BI751" s="282">
        <f>IF(N751="nulová",J751,0)</f>
        <v>0</v>
      </c>
      <c r="BJ751" s="185" t="s">
        <v>79</v>
      </c>
      <c r="BK751" s="282">
        <f>ROUND(I751*H751,2)</f>
        <v>0</v>
      </c>
      <c r="BL751" s="185" t="s">
        <v>145</v>
      </c>
      <c r="BM751" s="185" t="s">
        <v>1413</v>
      </c>
    </row>
    <row r="752" spans="2:65" s="196" customFormat="1" ht="25.5" customHeight="1">
      <c r="B752" s="85"/>
      <c r="C752" s="86" t="s">
        <v>1414</v>
      </c>
      <c r="D752" s="86" t="s">
        <v>140</v>
      </c>
      <c r="E752" s="87" t="s">
        <v>1415</v>
      </c>
      <c r="F752" s="88" t="s">
        <v>1416</v>
      </c>
      <c r="G752" s="89" t="s">
        <v>181</v>
      </c>
      <c r="H752" s="304">
        <v>6553.428</v>
      </c>
      <c r="I752" s="90">
        <v>0</v>
      </c>
      <c r="J752" s="90">
        <f>ROUND(I752*H752,2)</f>
        <v>0</v>
      </c>
      <c r="K752" s="88" t="s">
        <v>5267</v>
      </c>
      <c r="L752" s="85"/>
      <c r="M752" s="278" t="s">
        <v>5</v>
      </c>
      <c r="N752" s="279" t="s">
        <v>42</v>
      </c>
      <c r="O752" s="280">
        <v>0.006</v>
      </c>
      <c r="P752" s="280">
        <f>O752*H752</f>
        <v>39.320568</v>
      </c>
      <c r="Q752" s="280">
        <v>0</v>
      </c>
      <c r="R752" s="280">
        <f>Q752*H752</f>
        <v>0</v>
      </c>
      <c r="S752" s="280">
        <v>0</v>
      </c>
      <c r="T752" s="281">
        <f>S752*H752</f>
        <v>0</v>
      </c>
      <c r="AR752" s="185" t="s">
        <v>145</v>
      </c>
      <c r="AT752" s="185" t="s">
        <v>140</v>
      </c>
      <c r="AU752" s="185" t="s">
        <v>81</v>
      </c>
      <c r="AY752" s="185" t="s">
        <v>138</v>
      </c>
      <c r="BE752" s="282">
        <f>IF(N752="základní",J752,0)</f>
        <v>0</v>
      </c>
      <c r="BF752" s="282">
        <f>IF(N752="snížená",J752,0)</f>
        <v>0</v>
      </c>
      <c r="BG752" s="282">
        <f>IF(N752="zákl. přenesená",J752,0)</f>
        <v>0</v>
      </c>
      <c r="BH752" s="282">
        <f>IF(N752="sníž. přenesená",J752,0)</f>
        <v>0</v>
      </c>
      <c r="BI752" s="282">
        <f>IF(N752="nulová",J752,0)</f>
        <v>0</v>
      </c>
      <c r="BJ752" s="185" t="s">
        <v>79</v>
      </c>
      <c r="BK752" s="282">
        <f>ROUND(I752*H752,2)</f>
        <v>0</v>
      </c>
      <c r="BL752" s="185" t="s">
        <v>145</v>
      </c>
      <c r="BM752" s="185" t="s">
        <v>1417</v>
      </c>
    </row>
    <row r="753" spans="2:51" s="284" customFormat="1" ht="13.5">
      <c r="B753" s="283"/>
      <c r="D753" s="285" t="s">
        <v>147</v>
      </c>
      <c r="F753" s="287" t="s">
        <v>1418</v>
      </c>
      <c r="H753" s="305">
        <v>6553.428</v>
      </c>
      <c r="L753" s="283"/>
      <c r="M753" s="288"/>
      <c r="N753" s="289"/>
      <c r="O753" s="289"/>
      <c r="P753" s="289"/>
      <c r="Q753" s="289"/>
      <c r="R753" s="289"/>
      <c r="S753" s="289"/>
      <c r="T753" s="290"/>
      <c r="AT753" s="286" t="s">
        <v>147</v>
      </c>
      <c r="AU753" s="286" t="s">
        <v>81</v>
      </c>
      <c r="AV753" s="284" t="s">
        <v>81</v>
      </c>
      <c r="AW753" s="284" t="s">
        <v>6</v>
      </c>
      <c r="AX753" s="284" t="s">
        <v>79</v>
      </c>
      <c r="AY753" s="286" t="s">
        <v>138</v>
      </c>
    </row>
    <row r="754" spans="2:65" s="196" customFormat="1" ht="16.5" customHeight="1">
      <c r="B754" s="85"/>
      <c r="C754" s="86" t="s">
        <v>1419</v>
      </c>
      <c r="D754" s="86" t="s">
        <v>140</v>
      </c>
      <c r="E754" s="87" t="s">
        <v>1420</v>
      </c>
      <c r="F754" s="88" t="s">
        <v>1421</v>
      </c>
      <c r="G754" s="89" t="s">
        <v>181</v>
      </c>
      <c r="H754" s="304">
        <v>36.926</v>
      </c>
      <c r="I754" s="90">
        <v>0</v>
      </c>
      <c r="J754" s="90">
        <f>ROUND(I754*H754,2)</f>
        <v>0</v>
      </c>
      <c r="K754" s="88" t="s">
        <v>5267</v>
      </c>
      <c r="L754" s="85"/>
      <c r="M754" s="278" t="s">
        <v>5</v>
      </c>
      <c r="N754" s="279" t="s">
        <v>42</v>
      </c>
      <c r="O754" s="280">
        <v>0</v>
      </c>
      <c r="P754" s="280">
        <f>O754*H754</f>
        <v>0</v>
      </c>
      <c r="Q754" s="280">
        <v>0</v>
      </c>
      <c r="R754" s="280">
        <f>Q754*H754</f>
        <v>0</v>
      </c>
      <c r="S754" s="280">
        <v>0</v>
      </c>
      <c r="T754" s="281">
        <f>S754*H754</f>
        <v>0</v>
      </c>
      <c r="AR754" s="185" t="s">
        <v>145</v>
      </c>
      <c r="AT754" s="185" t="s">
        <v>140</v>
      </c>
      <c r="AU754" s="185" t="s">
        <v>81</v>
      </c>
      <c r="AY754" s="185" t="s">
        <v>138</v>
      </c>
      <c r="BE754" s="282">
        <f>IF(N754="základní",J754,0)</f>
        <v>0</v>
      </c>
      <c r="BF754" s="282">
        <f>IF(N754="snížená",J754,0)</f>
        <v>0</v>
      </c>
      <c r="BG754" s="282">
        <f>IF(N754="zákl. přenesená",J754,0)</f>
        <v>0</v>
      </c>
      <c r="BH754" s="282">
        <f>IF(N754="sníž. přenesená",J754,0)</f>
        <v>0</v>
      </c>
      <c r="BI754" s="282">
        <f>IF(N754="nulová",J754,0)</f>
        <v>0</v>
      </c>
      <c r="BJ754" s="185" t="s">
        <v>79</v>
      </c>
      <c r="BK754" s="282">
        <f>ROUND(I754*H754,2)</f>
        <v>0</v>
      </c>
      <c r="BL754" s="185" t="s">
        <v>145</v>
      </c>
      <c r="BM754" s="185" t="s">
        <v>1422</v>
      </c>
    </row>
    <row r="755" spans="2:63" s="266" customFormat="1" ht="29.85" customHeight="1">
      <c r="B755" s="265"/>
      <c r="D755" s="267" t="s">
        <v>70</v>
      </c>
      <c r="E755" s="276" t="s">
        <v>336</v>
      </c>
      <c r="F755" s="276" t="s">
        <v>337</v>
      </c>
      <c r="H755" s="307"/>
      <c r="J755" s="277">
        <f>BK755</f>
        <v>0</v>
      </c>
      <c r="L755" s="265"/>
      <c r="M755" s="270"/>
      <c r="N755" s="271"/>
      <c r="O755" s="271"/>
      <c r="P755" s="272">
        <f>P756</f>
        <v>975.44248</v>
      </c>
      <c r="Q755" s="271"/>
      <c r="R755" s="272">
        <f>R756</f>
        <v>0</v>
      </c>
      <c r="S755" s="271"/>
      <c r="T755" s="273">
        <f>T756</f>
        <v>0</v>
      </c>
      <c r="AR755" s="267" t="s">
        <v>79</v>
      </c>
      <c r="AT755" s="274" t="s">
        <v>70</v>
      </c>
      <c r="AU755" s="274" t="s">
        <v>79</v>
      </c>
      <c r="AY755" s="267" t="s">
        <v>138</v>
      </c>
      <c r="BK755" s="275">
        <f>BK756</f>
        <v>0</v>
      </c>
    </row>
    <row r="756" spans="2:65" s="196" customFormat="1" ht="38.25" customHeight="1">
      <c r="B756" s="85"/>
      <c r="C756" s="86" t="s">
        <v>1423</v>
      </c>
      <c r="D756" s="86" t="s">
        <v>140</v>
      </c>
      <c r="E756" s="87" t="s">
        <v>1424</v>
      </c>
      <c r="F756" s="88" t="s">
        <v>1425</v>
      </c>
      <c r="G756" s="89" t="s">
        <v>181</v>
      </c>
      <c r="H756" s="304">
        <v>2973.91</v>
      </c>
      <c r="I756" s="90">
        <v>0</v>
      </c>
      <c r="J756" s="90">
        <f>ROUND(I756*H756,2)</f>
        <v>0</v>
      </c>
      <c r="K756" s="88" t="s">
        <v>5267</v>
      </c>
      <c r="L756" s="85"/>
      <c r="M756" s="278" t="s">
        <v>5</v>
      </c>
      <c r="N756" s="279" t="s">
        <v>42</v>
      </c>
      <c r="O756" s="280">
        <v>0.328</v>
      </c>
      <c r="P756" s="280">
        <f>O756*H756</f>
        <v>975.44248</v>
      </c>
      <c r="Q756" s="280">
        <v>0</v>
      </c>
      <c r="R756" s="280">
        <f>Q756*H756</f>
        <v>0</v>
      </c>
      <c r="S756" s="280">
        <v>0</v>
      </c>
      <c r="T756" s="281">
        <f>S756*H756</f>
        <v>0</v>
      </c>
      <c r="AR756" s="185" t="s">
        <v>145</v>
      </c>
      <c r="AT756" s="185" t="s">
        <v>140</v>
      </c>
      <c r="AU756" s="185" t="s">
        <v>81</v>
      </c>
      <c r="AY756" s="185" t="s">
        <v>138</v>
      </c>
      <c r="BE756" s="282">
        <f>IF(N756="základní",J756,0)</f>
        <v>0</v>
      </c>
      <c r="BF756" s="282">
        <f>IF(N756="snížená",J756,0)</f>
        <v>0</v>
      </c>
      <c r="BG756" s="282">
        <f>IF(N756="zákl. přenesená",J756,0)</f>
        <v>0</v>
      </c>
      <c r="BH756" s="282">
        <f>IF(N756="sníž. přenesená",J756,0)</f>
        <v>0</v>
      </c>
      <c r="BI756" s="282">
        <f>IF(N756="nulová",J756,0)</f>
        <v>0</v>
      </c>
      <c r="BJ756" s="185" t="s">
        <v>79</v>
      </c>
      <c r="BK756" s="282">
        <f>ROUND(I756*H756,2)</f>
        <v>0</v>
      </c>
      <c r="BL756" s="185" t="s">
        <v>145</v>
      </c>
      <c r="BM756" s="185" t="s">
        <v>1426</v>
      </c>
    </row>
    <row r="757" spans="2:63" s="266" customFormat="1" ht="37.35" customHeight="1">
      <c r="B757" s="265"/>
      <c r="D757" s="267" t="s">
        <v>70</v>
      </c>
      <c r="E757" s="268" t="s">
        <v>1427</v>
      </c>
      <c r="F757" s="268" t="s">
        <v>1428</v>
      </c>
      <c r="H757" s="307"/>
      <c r="J757" s="269">
        <f>BK757</f>
        <v>0</v>
      </c>
      <c r="L757" s="265"/>
      <c r="M757" s="270"/>
      <c r="N757" s="271"/>
      <c r="O757" s="271"/>
      <c r="P757" s="272">
        <f>P758+P789+P812+P916+P933+P968+P976+P1103+P1159+P1176+P1220+P1236+P1350+P1385+P1432+P1479+P1487+P1513+P1516</f>
        <v>15494.223689</v>
      </c>
      <c r="Q757" s="271"/>
      <c r="R757" s="272">
        <f>R758+R789+R812+R916+R933+R968+R976+R1103+R1159+R1176+R1220+R1236+R1350+R1385+R1432+R1479+R1487+R1513+R1516</f>
        <v>185.83758819</v>
      </c>
      <c r="S757" s="271"/>
      <c r="T757" s="273">
        <f>T758+T789+T812+T916+T933+T968+T976+T1103+T1159+T1176+T1220+T1236+T1350+T1385+T1432+T1479+T1487+T1513+T1516</f>
        <v>2.3911200000000004</v>
      </c>
      <c r="AR757" s="267" t="s">
        <v>81</v>
      </c>
      <c r="AT757" s="274" t="s">
        <v>70</v>
      </c>
      <c r="AU757" s="274" t="s">
        <v>71</v>
      </c>
      <c r="AY757" s="267" t="s">
        <v>138</v>
      </c>
      <c r="BK757" s="275">
        <f>BK758+BK789+BK812+BK916+BK933+BK968+BK976+BK1103+BK1159+BK1176+BK1220+BK1236+BK1350+BK1385+BK1432+BK1479+BK1487+BK1513+BK1516</f>
        <v>0</v>
      </c>
    </row>
    <row r="758" spans="2:63" s="266" customFormat="1" ht="19.9" customHeight="1">
      <c r="B758" s="265"/>
      <c r="D758" s="267" t="s">
        <v>70</v>
      </c>
      <c r="E758" s="276" t="s">
        <v>1429</v>
      </c>
      <c r="F758" s="276" t="s">
        <v>1430</v>
      </c>
      <c r="H758" s="307"/>
      <c r="J758" s="277">
        <f>BK758</f>
        <v>0</v>
      </c>
      <c r="L758" s="265"/>
      <c r="M758" s="270"/>
      <c r="N758" s="271"/>
      <c r="O758" s="271"/>
      <c r="P758" s="272">
        <f>SUM(P759:P788)</f>
        <v>288.59837</v>
      </c>
      <c r="Q758" s="271"/>
      <c r="R758" s="272">
        <f>SUM(R759:R788)</f>
        <v>5.734535300000001</v>
      </c>
      <c r="S758" s="271"/>
      <c r="T758" s="273">
        <f>SUM(T759:T788)</f>
        <v>0</v>
      </c>
      <c r="AR758" s="267" t="s">
        <v>81</v>
      </c>
      <c r="AT758" s="274" t="s">
        <v>70</v>
      </c>
      <c r="AU758" s="274" t="s">
        <v>79</v>
      </c>
      <c r="AY758" s="267" t="s">
        <v>138</v>
      </c>
      <c r="BK758" s="275">
        <f>SUM(BK759:BK788)</f>
        <v>0</v>
      </c>
    </row>
    <row r="759" spans="2:65" s="196" customFormat="1" ht="25.5" customHeight="1">
      <c r="B759" s="85"/>
      <c r="C759" s="86" t="s">
        <v>1431</v>
      </c>
      <c r="D759" s="86" t="s">
        <v>140</v>
      </c>
      <c r="E759" s="87" t="s">
        <v>1432</v>
      </c>
      <c r="F759" s="88" t="s">
        <v>1433</v>
      </c>
      <c r="G759" s="89" t="s">
        <v>225</v>
      </c>
      <c r="H759" s="304">
        <v>509.574</v>
      </c>
      <c r="I759" s="90">
        <v>0</v>
      </c>
      <c r="J759" s="90">
        <f>ROUND(I759*H759,2)</f>
        <v>0</v>
      </c>
      <c r="K759" s="88" t="s">
        <v>5267</v>
      </c>
      <c r="L759" s="85"/>
      <c r="M759" s="278" t="s">
        <v>5</v>
      </c>
      <c r="N759" s="279" t="s">
        <v>42</v>
      </c>
      <c r="O759" s="280">
        <v>0.048</v>
      </c>
      <c r="P759" s="280">
        <f>O759*H759</f>
        <v>24.459552000000002</v>
      </c>
      <c r="Q759" s="280">
        <v>0</v>
      </c>
      <c r="R759" s="280">
        <f>Q759*H759</f>
        <v>0</v>
      </c>
      <c r="S759" s="280">
        <v>0</v>
      </c>
      <c r="T759" s="281">
        <f>S759*H759</f>
        <v>0</v>
      </c>
      <c r="AR759" s="185" t="s">
        <v>214</v>
      </c>
      <c r="AT759" s="185" t="s">
        <v>140</v>
      </c>
      <c r="AU759" s="185" t="s">
        <v>81</v>
      </c>
      <c r="AY759" s="185" t="s">
        <v>138</v>
      </c>
      <c r="BE759" s="282">
        <f>IF(N759="základní",J759,0)</f>
        <v>0</v>
      </c>
      <c r="BF759" s="282">
        <f>IF(N759="snížená",J759,0)</f>
        <v>0</v>
      </c>
      <c r="BG759" s="282">
        <f>IF(N759="zákl. přenesená",J759,0)</f>
        <v>0</v>
      </c>
      <c r="BH759" s="282">
        <f>IF(N759="sníž. přenesená",J759,0)</f>
        <v>0</v>
      </c>
      <c r="BI759" s="282">
        <f>IF(N759="nulová",J759,0)</f>
        <v>0</v>
      </c>
      <c r="BJ759" s="185" t="s">
        <v>79</v>
      </c>
      <c r="BK759" s="282">
        <f>ROUND(I759*H759,2)</f>
        <v>0</v>
      </c>
      <c r="BL759" s="185" t="s">
        <v>214</v>
      </c>
      <c r="BM759" s="185" t="s">
        <v>1434</v>
      </c>
    </row>
    <row r="760" spans="2:51" s="284" customFormat="1" ht="13.5">
      <c r="B760" s="283"/>
      <c r="D760" s="285" t="s">
        <v>147</v>
      </c>
      <c r="E760" s="286" t="s">
        <v>5</v>
      </c>
      <c r="F760" s="287" t="s">
        <v>1435</v>
      </c>
      <c r="H760" s="305">
        <v>506.574</v>
      </c>
      <c r="L760" s="283"/>
      <c r="M760" s="288"/>
      <c r="N760" s="289"/>
      <c r="O760" s="289"/>
      <c r="P760" s="289"/>
      <c r="Q760" s="289"/>
      <c r="R760" s="289"/>
      <c r="S760" s="289"/>
      <c r="T760" s="290"/>
      <c r="AT760" s="286" t="s">
        <v>147</v>
      </c>
      <c r="AU760" s="286" t="s">
        <v>81</v>
      </c>
      <c r="AV760" s="284" t="s">
        <v>81</v>
      </c>
      <c r="AW760" s="284" t="s">
        <v>34</v>
      </c>
      <c r="AX760" s="284" t="s">
        <v>71</v>
      </c>
      <c r="AY760" s="286" t="s">
        <v>138</v>
      </c>
    </row>
    <row r="761" spans="2:51" s="292" customFormat="1" ht="13.5">
      <c r="B761" s="291"/>
      <c r="D761" s="285" t="s">
        <v>147</v>
      </c>
      <c r="E761" s="293" t="s">
        <v>5</v>
      </c>
      <c r="F761" s="294" t="s">
        <v>1436</v>
      </c>
      <c r="H761" s="306" t="s">
        <v>5</v>
      </c>
      <c r="L761" s="291"/>
      <c r="M761" s="295"/>
      <c r="N761" s="296"/>
      <c r="O761" s="296"/>
      <c r="P761" s="296"/>
      <c r="Q761" s="296"/>
      <c r="R761" s="296"/>
      <c r="S761" s="296"/>
      <c r="T761" s="297"/>
      <c r="AT761" s="293" t="s">
        <v>147</v>
      </c>
      <c r="AU761" s="293" t="s">
        <v>81</v>
      </c>
      <c r="AV761" s="292" t="s">
        <v>79</v>
      </c>
      <c r="AW761" s="292" t="s">
        <v>34</v>
      </c>
      <c r="AX761" s="292" t="s">
        <v>71</v>
      </c>
      <c r="AY761" s="293" t="s">
        <v>138</v>
      </c>
    </row>
    <row r="762" spans="2:51" s="284" customFormat="1" ht="13.5">
      <c r="B762" s="283"/>
      <c r="D762" s="285" t="s">
        <v>147</v>
      </c>
      <c r="E762" s="286" t="s">
        <v>5</v>
      </c>
      <c r="F762" s="287" t="s">
        <v>1437</v>
      </c>
      <c r="H762" s="305">
        <v>3</v>
      </c>
      <c r="L762" s="283"/>
      <c r="M762" s="288"/>
      <c r="N762" s="289"/>
      <c r="O762" s="289"/>
      <c r="P762" s="289"/>
      <c r="Q762" s="289"/>
      <c r="R762" s="289"/>
      <c r="S762" s="289"/>
      <c r="T762" s="290"/>
      <c r="AT762" s="286" t="s">
        <v>147</v>
      </c>
      <c r="AU762" s="286" t="s">
        <v>81</v>
      </c>
      <c r="AV762" s="284" t="s">
        <v>81</v>
      </c>
      <c r="AW762" s="284" t="s">
        <v>34</v>
      </c>
      <c r="AX762" s="284" t="s">
        <v>71</v>
      </c>
      <c r="AY762" s="286" t="s">
        <v>138</v>
      </c>
    </row>
    <row r="763" spans="2:65" s="196" customFormat="1" ht="16.5" customHeight="1">
      <c r="B763" s="85"/>
      <c r="C763" s="91" t="s">
        <v>1438</v>
      </c>
      <c r="D763" s="91" t="s">
        <v>228</v>
      </c>
      <c r="E763" s="92" t="s">
        <v>1439</v>
      </c>
      <c r="F763" s="93" t="s">
        <v>1440</v>
      </c>
      <c r="G763" s="94" t="s">
        <v>181</v>
      </c>
      <c r="H763" s="308">
        <v>0.561</v>
      </c>
      <c r="I763" s="95">
        <v>0</v>
      </c>
      <c r="J763" s="95">
        <f>ROUND(I763*H763,2)</f>
        <v>0</v>
      </c>
      <c r="K763" s="174" t="s">
        <v>5267</v>
      </c>
      <c r="L763" s="298"/>
      <c r="M763" s="299" t="s">
        <v>5</v>
      </c>
      <c r="N763" s="300" t="s">
        <v>42</v>
      </c>
      <c r="O763" s="280">
        <v>0</v>
      </c>
      <c r="P763" s="280">
        <f>O763*H763</f>
        <v>0</v>
      </c>
      <c r="Q763" s="280">
        <v>1</v>
      </c>
      <c r="R763" s="280">
        <f>Q763*H763</f>
        <v>0.561</v>
      </c>
      <c r="S763" s="280">
        <v>0</v>
      </c>
      <c r="T763" s="281">
        <f>S763*H763</f>
        <v>0</v>
      </c>
      <c r="AR763" s="185" t="s">
        <v>281</v>
      </c>
      <c r="AT763" s="185" t="s">
        <v>228</v>
      </c>
      <c r="AU763" s="185" t="s">
        <v>81</v>
      </c>
      <c r="AY763" s="185" t="s">
        <v>138</v>
      </c>
      <c r="BE763" s="282">
        <f>IF(N763="základní",J763,0)</f>
        <v>0</v>
      </c>
      <c r="BF763" s="282">
        <f>IF(N763="snížená",J763,0)</f>
        <v>0</v>
      </c>
      <c r="BG763" s="282">
        <f>IF(N763="zákl. přenesená",J763,0)</f>
        <v>0</v>
      </c>
      <c r="BH763" s="282">
        <f>IF(N763="sníž. přenesená",J763,0)</f>
        <v>0</v>
      </c>
      <c r="BI763" s="282">
        <f>IF(N763="nulová",J763,0)</f>
        <v>0</v>
      </c>
      <c r="BJ763" s="185" t="s">
        <v>79</v>
      </c>
      <c r="BK763" s="282">
        <f>ROUND(I763*H763,2)</f>
        <v>0</v>
      </c>
      <c r="BL763" s="185" t="s">
        <v>214</v>
      </c>
      <c r="BM763" s="185" t="s">
        <v>1441</v>
      </c>
    </row>
    <row r="764" spans="2:51" s="284" customFormat="1" ht="13.5">
      <c r="B764" s="283"/>
      <c r="D764" s="285" t="s">
        <v>147</v>
      </c>
      <c r="F764" s="287" t="s">
        <v>1442</v>
      </c>
      <c r="H764" s="305">
        <v>0.561</v>
      </c>
      <c r="L764" s="283"/>
      <c r="M764" s="288"/>
      <c r="N764" s="289"/>
      <c r="O764" s="289"/>
      <c r="P764" s="289"/>
      <c r="Q764" s="289"/>
      <c r="R764" s="289"/>
      <c r="S764" s="289"/>
      <c r="T764" s="290"/>
      <c r="AT764" s="286" t="s">
        <v>147</v>
      </c>
      <c r="AU764" s="286" t="s">
        <v>81</v>
      </c>
      <c r="AV764" s="284" t="s">
        <v>81</v>
      </c>
      <c r="AW764" s="284" t="s">
        <v>6</v>
      </c>
      <c r="AX764" s="284" t="s">
        <v>79</v>
      </c>
      <c r="AY764" s="286" t="s">
        <v>138</v>
      </c>
    </row>
    <row r="765" spans="2:65" s="196" customFormat="1" ht="25.5" customHeight="1">
      <c r="B765" s="85"/>
      <c r="C765" s="86" t="s">
        <v>1443</v>
      </c>
      <c r="D765" s="86" t="s">
        <v>140</v>
      </c>
      <c r="E765" s="87" t="s">
        <v>1444</v>
      </c>
      <c r="F765" s="88" t="s">
        <v>1445</v>
      </c>
      <c r="G765" s="89" t="s">
        <v>225</v>
      </c>
      <c r="H765" s="304">
        <v>46.96</v>
      </c>
      <c r="I765" s="90">
        <v>0</v>
      </c>
      <c r="J765" s="90">
        <f>ROUND(I765*H765,2)</f>
        <v>0</v>
      </c>
      <c r="K765" s="88" t="s">
        <v>5267</v>
      </c>
      <c r="L765" s="85"/>
      <c r="M765" s="278" t="s">
        <v>5</v>
      </c>
      <c r="N765" s="279" t="s">
        <v>42</v>
      </c>
      <c r="O765" s="280">
        <v>0.084</v>
      </c>
      <c r="P765" s="280">
        <f>O765*H765</f>
        <v>3.94464</v>
      </c>
      <c r="Q765" s="280">
        <v>0</v>
      </c>
      <c r="R765" s="280">
        <f>Q765*H765</f>
        <v>0</v>
      </c>
      <c r="S765" s="280">
        <v>0</v>
      </c>
      <c r="T765" s="281">
        <f>S765*H765</f>
        <v>0</v>
      </c>
      <c r="AR765" s="185" t="s">
        <v>214</v>
      </c>
      <c r="AT765" s="185" t="s">
        <v>140</v>
      </c>
      <c r="AU765" s="185" t="s">
        <v>81</v>
      </c>
      <c r="AY765" s="185" t="s">
        <v>138</v>
      </c>
      <c r="BE765" s="282">
        <f>IF(N765="základní",J765,0)</f>
        <v>0</v>
      </c>
      <c r="BF765" s="282">
        <f>IF(N765="snížená",J765,0)</f>
        <v>0</v>
      </c>
      <c r="BG765" s="282">
        <f>IF(N765="zákl. přenesená",J765,0)</f>
        <v>0</v>
      </c>
      <c r="BH765" s="282">
        <f>IF(N765="sníž. přenesená",J765,0)</f>
        <v>0</v>
      </c>
      <c r="BI765" s="282">
        <f>IF(N765="nulová",J765,0)</f>
        <v>0</v>
      </c>
      <c r="BJ765" s="185" t="s">
        <v>79</v>
      </c>
      <c r="BK765" s="282">
        <f>ROUND(I765*H765,2)</f>
        <v>0</v>
      </c>
      <c r="BL765" s="185" t="s">
        <v>214</v>
      </c>
      <c r="BM765" s="185" t="s">
        <v>1446</v>
      </c>
    </row>
    <row r="766" spans="2:51" s="284" customFormat="1" ht="13.5">
      <c r="B766" s="283"/>
      <c r="D766" s="285" t="s">
        <v>147</v>
      </c>
      <c r="E766" s="286" t="s">
        <v>5</v>
      </c>
      <c r="F766" s="287" t="s">
        <v>1447</v>
      </c>
      <c r="H766" s="305">
        <v>46.96</v>
      </c>
      <c r="L766" s="283"/>
      <c r="M766" s="288"/>
      <c r="N766" s="289"/>
      <c r="O766" s="289"/>
      <c r="P766" s="289"/>
      <c r="Q766" s="289"/>
      <c r="R766" s="289"/>
      <c r="S766" s="289"/>
      <c r="T766" s="290"/>
      <c r="AT766" s="286" t="s">
        <v>147</v>
      </c>
      <c r="AU766" s="286" t="s">
        <v>81</v>
      </c>
      <c r="AV766" s="284" t="s">
        <v>81</v>
      </c>
      <c r="AW766" s="284" t="s">
        <v>34</v>
      </c>
      <c r="AX766" s="284" t="s">
        <v>71</v>
      </c>
      <c r="AY766" s="286" t="s">
        <v>138</v>
      </c>
    </row>
    <row r="767" spans="2:65" s="196" customFormat="1" ht="16.5" customHeight="1">
      <c r="B767" s="85"/>
      <c r="C767" s="91" t="s">
        <v>1448</v>
      </c>
      <c r="D767" s="91" t="s">
        <v>228</v>
      </c>
      <c r="E767" s="92" t="s">
        <v>1439</v>
      </c>
      <c r="F767" s="93" t="s">
        <v>1440</v>
      </c>
      <c r="G767" s="94" t="s">
        <v>181</v>
      </c>
      <c r="H767" s="308">
        <v>0.052</v>
      </c>
      <c r="I767" s="95">
        <v>0</v>
      </c>
      <c r="J767" s="95">
        <f>ROUND(I767*H767,2)</f>
        <v>0</v>
      </c>
      <c r="K767" s="174" t="s">
        <v>5267</v>
      </c>
      <c r="L767" s="298"/>
      <c r="M767" s="299" t="s">
        <v>5</v>
      </c>
      <c r="N767" s="300" t="s">
        <v>42</v>
      </c>
      <c r="O767" s="280">
        <v>0</v>
      </c>
      <c r="P767" s="280">
        <f>O767*H767</f>
        <v>0</v>
      </c>
      <c r="Q767" s="280">
        <v>1</v>
      </c>
      <c r="R767" s="280">
        <f>Q767*H767</f>
        <v>0.052</v>
      </c>
      <c r="S767" s="280">
        <v>0</v>
      </c>
      <c r="T767" s="281">
        <f>S767*H767</f>
        <v>0</v>
      </c>
      <c r="AR767" s="185" t="s">
        <v>281</v>
      </c>
      <c r="AT767" s="185" t="s">
        <v>228</v>
      </c>
      <c r="AU767" s="185" t="s">
        <v>81</v>
      </c>
      <c r="AY767" s="185" t="s">
        <v>138</v>
      </c>
      <c r="BE767" s="282">
        <f>IF(N767="základní",J767,0)</f>
        <v>0</v>
      </c>
      <c r="BF767" s="282">
        <f>IF(N767="snížená",J767,0)</f>
        <v>0</v>
      </c>
      <c r="BG767" s="282">
        <f>IF(N767="zákl. přenesená",J767,0)</f>
        <v>0</v>
      </c>
      <c r="BH767" s="282">
        <f>IF(N767="sníž. přenesená",J767,0)</f>
        <v>0</v>
      </c>
      <c r="BI767" s="282">
        <f>IF(N767="nulová",J767,0)</f>
        <v>0</v>
      </c>
      <c r="BJ767" s="185" t="s">
        <v>79</v>
      </c>
      <c r="BK767" s="282">
        <f>ROUND(I767*H767,2)</f>
        <v>0</v>
      </c>
      <c r="BL767" s="185" t="s">
        <v>214</v>
      </c>
      <c r="BM767" s="185" t="s">
        <v>1449</v>
      </c>
    </row>
    <row r="768" spans="2:51" s="284" customFormat="1" ht="13.5">
      <c r="B768" s="283"/>
      <c r="D768" s="285" t="s">
        <v>147</v>
      </c>
      <c r="F768" s="287" t="s">
        <v>1450</v>
      </c>
      <c r="H768" s="305">
        <v>0.052</v>
      </c>
      <c r="L768" s="283"/>
      <c r="M768" s="288"/>
      <c r="N768" s="289"/>
      <c r="O768" s="289"/>
      <c r="P768" s="289"/>
      <c r="Q768" s="289"/>
      <c r="R768" s="289"/>
      <c r="S768" s="289"/>
      <c r="T768" s="290"/>
      <c r="AT768" s="286" t="s">
        <v>147</v>
      </c>
      <c r="AU768" s="286" t="s">
        <v>81</v>
      </c>
      <c r="AV768" s="284" t="s">
        <v>81</v>
      </c>
      <c r="AW768" s="284" t="s">
        <v>6</v>
      </c>
      <c r="AX768" s="284" t="s">
        <v>79</v>
      </c>
      <c r="AY768" s="286" t="s">
        <v>138</v>
      </c>
    </row>
    <row r="769" spans="2:65" s="196" customFormat="1" ht="25.5" customHeight="1">
      <c r="B769" s="85"/>
      <c r="C769" s="86" t="s">
        <v>1451</v>
      </c>
      <c r="D769" s="86" t="s">
        <v>140</v>
      </c>
      <c r="E769" s="87" t="s">
        <v>1452</v>
      </c>
      <c r="F769" s="88" t="s">
        <v>1453</v>
      </c>
      <c r="G769" s="89" t="s">
        <v>225</v>
      </c>
      <c r="H769" s="304">
        <v>4.119</v>
      </c>
      <c r="I769" s="90">
        <v>0</v>
      </c>
      <c r="J769" s="90">
        <f>ROUND(I769*H769,2)</f>
        <v>0</v>
      </c>
      <c r="K769" s="88" t="s">
        <v>5267</v>
      </c>
      <c r="L769" s="85"/>
      <c r="M769" s="278" t="s">
        <v>5</v>
      </c>
      <c r="N769" s="279" t="s">
        <v>42</v>
      </c>
      <c r="O769" s="280">
        <v>0.033</v>
      </c>
      <c r="P769" s="280">
        <f>O769*H769</f>
        <v>0.135927</v>
      </c>
      <c r="Q769" s="280">
        <v>0</v>
      </c>
      <c r="R769" s="280">
        <f>Q769*H769</f>
        <v>0</v>
      </c>
      <c r="S769" s="280">
        <v>0</v>
      </c>
      <c r="T769" s="281">
        <f>S769*H769</f>
        <v>0</v>
      </c>
      <c r="AR769" s="185" t="s">
        <v>214</v>
      </c>
      <c r="AT769" s="185" t="s">
        <v>140</v>
      </c>
      <c r="AU769" s="185" t="s">
        <v>81</v>
      </c>
      <c r="AY769" s="185" t="s">
        <v>138</v>
      </c>
      <c r="BE769" s="282">
        <f>IF(N769="základní",J769,0)</f>
        <v>0</v>
      </c>
      <c r="BF769" s="282">
        <f>IF(N769="snížená",J769,0)</f>
        <v>0</v>
      </c>
      <c r="BG769" s="282">
        <f>IF(N769="zákl. přenesená",J769,0)</f>
        <v>0</v>
      </c>
      <c r="BH769" s="282">
        <f>IF(N769="sníž. přenesená",J769,0)</f>
        <v>0</v>
      </c>
      <c r="BI769" s="282">
        <f>IF(N769="nulová",J769,0)</f>
        <v>0</v>
      </c>
      <c r="BJ769" s="185" t="s">
        <v>79</v>
      </c>
      <c r="BK769" s="282">
        <f>ROUND(I769*H769,2)</f>
        <v>0</v>
      </c>
      <c r="BL769" s="185" t="s">
        <v>214</v>
      </c>
      <c r="BM769" s="185" t="s">
        <v>1454</v>
      </c>
    </row>
    <row r="770" spans="2:51" s="292" customFormat="1" ht="13.5">
      <c r="B770" s="291"/>
      <c r="D770" s="285" t="s">
        <v>147</v>
      </c>
      <c r="E770" s="293" t="s">
        <v>5</v>
      </c>
      <c r="F770" s="294" t="s">
        <v>574</v>
      </c>
      <c r="H770" s="306" t="s">
        <v>5</v>
      </c>
      <c r="L770" s="291"/>
      <c r="M770" s="295"/>
      <c r="N770" s="296"/>
      <c r="O770" s="296"/>
      <c r="P770" s="296"/>
      <c r="Q770" s="296"/>
      <c r="R770" s="296"/>
      <c r="S770" s="296"/>
      <c r="T770" s="297"/>
      <c r="AT770" s="293" t="s">
        <v>147</v>
      </c>
      <c r="AU770" s="293" t="s">
        <v>81</v>
      </c>
      <c r="AV770" s="292" t="s">
        <v>79</v>
      </c>
      <c r="AW770" s="292" t="s">
        <v>34</v>
      </c>
      <c r="AX770" s="292" t="s">
        <v>71</v>
      </c>
      <c r="AY770" s="293" t="s">
        <v>138</v>
      </c>
    </row>
    <row r="771" spans="2:51" s="284" customFormat="1" ht="13.5">
      <c r="B771" s="283"/>
      <c r="D771" s="285" t="s">
        <v>147</v>
      </c>
      <c r="E771" s="286" t="s">
        <v>5</v>
      </c>
      <c r="F771" s="287" t="s">
        <v>1455</v>
      </c>
      <c r="H771" s="305">
        <v>0.828</v>
      </c>
      <c r="L771" s="283"/>
      <c r="M771" s="288"/>
      <c r="N771" s="289"/>
      <c r="O771" s="289"/>
      <c r="P771" s="289"/>
      <c r="Q771" s="289"/>
      <c r="R771" s="289"/>
      <c r="S771" s="289"/>
      <c r="T771" s="290"/>
      <c r="AT771" s="286" t="s">
        <v>147</v>
      </c>
      <c r="AU771" s="286" t="s">
        <v>81</v>
      </c>
      <c r="AV771" s="284" t="s">
        <v>81</v>
      </c>
      <c r="AW771" s="284" t="s">
        <v>34</v>
      </c>
      <c r="AX771" s="284" t="s">
        <v>71</v>
      </c>
      <c r="AY771" s="286" t="s">
        <v>138</v>
      </c>
    </row>
    <row r="772" spans="2:51" s="292" customFormat="1" ht="13.5">
      <c r="B772" s="291"/>
      <c r="D772" s="285" t="s">
        <v>147</v>
      </c>
      <c r="E772" s="293" t="s">
        <v>5</v>
      </c>
      <c r="F772" s="294" t="s">
        <v>1456</v>
      </c>
      <c r="H772" s="306" t="s">
        <v>5</v>
      </c>
      <c r="L772" s="291"/>
      <c r="M772" s="295"/>
      <c r="N772" s="296"/>
      <c r="O772" s="296"/>
      <c r="P772" s="296"/>
      <c r="Q772" s="296"/>
      <c r="R772" s="296"/>
      <c r="S772" s="296"/>
      <c r="T772" s="297"/>
      <c r="AT772" s="293" t="s">
        <v>147</v>
      </c>
      <c r="AU772" s="293" t="s">
        <v>81</v>
      </c>
      <c r="AV772" s="292" t="s">
        <v>79</v>
      </c>
      <c r="AW772" s="292" t="s">
        <v>34</v>
      </c>
      <c r="AX772" s="292" t="s">
        <v>71</v>
      </c>
      <c r="AY772" s="293" t="s">
        <v>138</v>
      </c>
    </row>
    <row r="773" spans="2:51" s="284" customFormat="1" ht="13.5">
      <c r="B773" s="283"/>
      <c r="D773" s="285" t="s">
        <v>147</v>
      </c>
      <c r="E773" s="286" t="s">
        <v>5</v>
      </c>
      <c r="F773" s="287" t="s">
        <v>1457</v>
      </c>
      <c r="H773" s="305">
        <v>3.291</v>
      </c>
      <c r="L773" s="283"/>
      <c r="M773" s="288"/>
      <c r="N773" s="289"/>
      <c r="O773" s="289"/>
      <c r="P773" s="289"/>
      <c r="Q773" s="289"/>
      <c r="R773" s="289"/>
      <c r="S773" s="289"/>
      <c r="T773" s="290"/>
      <c r="AT773" s="286" t="s">
        <v>147</v>
      </c>
      <c r="AU773" s="286" t="s">
        <v>81</v>
      </c>
      <c r="AV773" s="284" t="s">
        <v>81</v>
      </c>
      <c r="AW773" s="284" t="s">
        <v>34</v>
      </c>
      <c r="AX773" s="284" t="s">
        <v>71</v>
      </c>
      <c r="AY773" s="286" t="s">
        <v>138</v>
      </c>
    </row>
    <row r="774" spans="2:65" s="196" customFormat="1" ht="16.5" customHeight="1">
      <c r="B774" s="85"/>
      <c r="C774" s="91" t="s">
        <v>1458</v>
      </c>
      <c r="D774" s="91" t="s">
        <v>228</v>
      </c>
      <c r="E774" s="92" t="s">
        <v>1459</v>
      </c>
      <c r="F774" s="93" t="s">
        <v>1460</v>
      </c>
      <c r="G774" s="94" t="s">
        <v>225</v>
      </c>
      <c r="H774" s="308">
        <v>4.737</v>
      </c>
      <c r="I774" s="95">
        <v>0</v>
      </c>
      <c r="J774" s="95">
        <f>ROUND(I774*H774,2)</f>
        <v>0</v>
      </c>
      <c r="K774" s="174" t="s">
        <v>5267</v>
      </c>
      <c r="L774" s="298"/>
      <c r="M774" s="299" t="s">
        <v>5</v>
      </c>
      <c r="N774" s="300" t="s">
        <v>42</v>
      </c>
      <c r="O774" s="280">
        <v>0</v>
      </c>
      <c r="P774" s="280">
        <f>O774*H774</f>
        <v>0</v>
      </c>
      <c r="Q774" s="280">
        <v>0.0003</v>
      </c>
      <c r="R774" s="280">
        <f>Q774*H774</f>
        <v>0.0014211</v>
      </c>
      <c r="S774" s="280">
        <v>0</v>
      </c>
      <c r="T774" s="281">
        <f>S774*H774</f>
        <v>0</v>
      </c>
      <c r="AR774" s="185" t="s">
        <v>281</v>
      </c>
      <c r="AT774" s="185" t="s">
        <v>228</v>
      </c>
      <c r="AU774" s="185" t="s">
        <v>81</v>
      </c>
      <c r="AY774" s="185" t="s">
        <v>138</v>
      </c>
      <c r="BE774" s="282">
        <f>IF(N774="základní",J774,0)</f>
        <v>0</v>
      </c>
      <c r="BF774" s="282">
        <f>IF(N774="snížená",J774,0)</f>
        <v>0</v>
      </c>
      <c r="BG774" s="282">
        <f>IF(N774="zákl. přenesená",J774,0)</f>
        <v>0</v>
      </c>
      <c r="BH774" s="282">
        <f>IF(N774="sníž. přenesená",J774,0)</f>
        <v>0</v>
      </c>
      <c r="BI774" s="282">
        <f>IF(N774="nulová",J774,0)</f>
        <v>0</v>
      </c>
      <c r="BJ774" s="185" t="s">
        <v>79</v>
      </c>
      <c r="BK774" s="282">
        <f>ROUND(I774*H774,2)</f>
        <v>0</v>
      </c>
      <c r="BL774" s="185" t="s">
        <v>214</v>
      </c>
      <c r="BM774" s="185" t="s">
        <v>1461</v>
      </c>
    </row>
    <row r="775" spans="2:51" s="284" customFormat="1" ht="13.5">
      <c r="B775" s="283"/>
      <c r="D775" s="285" t="s">
        <v>147</v>
      </c>
      <c r="F775" s="287" t="s">
        <v>1462</v>
      </c>
      <c r="H775" s="305">
        <v>4.737</v>
      </c>
      <c r="L775" s="283"/>
      <c r="M775" s="288"/>
      <c r="N775" s="289"/>
      <c r="O775" s="289"/>
      <c r="P775" s="289"/>
      <c r="Q775" s="289"/>
      <c r="R775" s="289"/>
      <c r="S775" s="289"/>
      <c r="T775" s="290"/>
      <c r="AT775" s="286" t="s">
        <v>147</v>
      </c>
      <c r="AU775" s="286" t="s">
        <v>81</v>
      </c>
      <c r="AV775" s="284" t="s">
        <v>81</v>
      </c>
      <c r="AW775" s="284" t="s">
        <v>6</v>
      </c>
      <c r="AX775" s="284" t="s">
        <v>79</v>
      </c>
      <c r="AY775" s="286" t="s">
        <v>138</v>
      </c>
    </row>
    <row r="776" spans="2:65" s="196" customFormat="1" ht="25.5" customHeight="1">
      <c r="B776" s="85"/>
      <c r="C776" s="86" t="s">
        <v>1463</v>
      </c>
      <c r="D776" s="86" t="s">
        <v>140</v>
      </c>
      <c r="E776" s="87" t="s">
        <v>1464</v>
      </c>
      <c r="F776" s="88" t="s">
        <v>1465</v>
      </c>
      <c r="G776" s="89" t="s">
        <v>225</v>
      </c>
      <c r="H776" s="304">
        <v>1019.148</v>
      </c>
      <c r="I776" s="90">
        <v>0</v>
      </c>
      <c r="J776" s="90">
        <f>ROUND(I776*H776,2)</f>
        <v>0</v>
      </c>
      <c r="K776" s="88" t="s">
        <v>5267</v>
      </c>
      <c r="L776" s="85"/>
      <c r="M776" s="278" t="s">
        <v>5</v>
      </c>
      <c r="N776" s="279" t="s">
        <v>42</v>
      </c>
      <c r="O776" s="280">
        <v>0.222</v>
      </c>
      <c r="P776" s="280">
        <f>O776*H776</f>
        <v>226.250856</v>
      </c>
      <c r="Q776" s="280">
        <v>0.0004</v>
      </c>
      <c r="R776" s="280">
        <f>Q776*H776</f>
        <v>0.40765920000000005</v>
      </c>
      <c r="S776" s="280">
        <v>0</v>
      </c>
      <c r="T776" s="281">
        <f>S776*H776</f>
        <v>0</v>
      </c>
      <c r="AR776" s="185" t="s">
        <v>214</v>
      </c>
      <c r="AT776" s="185" t="s">
        <v>140</v>
      </c>
      <c r="AU776" s="185" t="s">
        <v>81</v>
      </c>
      <c r="AY776" s="185" t="s">
        <v>138</v>
      </c>
      <c r="BE776" s="282">
        <f>IF(N776="základní",J776,0)</f>
        <v>0</v>
      </c>
      <c r="BF776" s="282">
        <f>IF(N776="snížená",J776,0)</f>
        <v>0</v>
      </c>
      <c r="BG776" s="282">
        <f>IF(N776="zákl. přenesená",J776,0)</f>
        <v>0</v>
      </c>
      <c r="BH776" s="282">
        <f>IF(N776="sníž. přenesená",J776,0)</f>
        <v>0</v>
      </c>
      <c r="BI776" s="282">
        <f>IF(N776="nulová",J776,0)</f>
        <v>0</v>
      </c>
      <c r="BJ776" s="185" t="s">
        <v>79</v>
      </c>
      <c r="BK776" s="282">
        <f>ROUND(I776*H776,2)</f>
        <v>0</v>
      </c>
      <c r="BL776" s="185" t="s">
        <v>214</v>
      </c>
      <c r="BM776" s="185" t="s">
        <v>1466</v>
      </c>
    </row>
    <row r="777" spans="2:51" s="292" customFormat="1" ht="13.5">
      <c r="B777" s="291"/>
      <c r="D777" s="285" t="s">
        <v>147</v>
      </c>
      <c r="E777" s="293" t="s">
        <v>5</v>
      </c>
      <c r="F777" s="294" t="s">
        <v>1467</v>
      </c>
      <c r="H777" s="306" t="s">
        <v>5</v>
      </c>
      <c r="L777" s="291"/>
      <c r="M777" s="295"/>
      <c r="N777" s="296"/>
      <c r="O777" s="296"/>
      <c r="P777" s="296"/>
      <c r="Q777" s="296"/>
      <c r="R777" s="296"/>
      <c r="S777" s="296"/>
      <c r="T777" s="297"/>
      <c r="AT777" s="293" t="s">
        <v>147</v>
      </c>
      <c r="AU777" s="293" t="s">
        <v>81</v>
      </c>
      <c r="AV777" s="292" t="s">
        <v>79</v>
      </c>
      <c r="AW777" s="292" t="s">
        <v>34</v>
      </c>
      <c r="AX777" s="292" t="s">
        <v>71</v>
      </c>
      <c r="AY777" s="293" t="s">
        <v>138</v>
      </c>
    </row>
    <row r="778" spans="2:51" s="284" customFormat="1" ht="13.5">
      <c r="B778" s="283"/>
      <c r="D778" s="285" t="s">
        <v>147</v>
      </c>
      <c r="E778" s="286" t="s">
        <v>5</v>
      </c>
      <c r="F778" s="287" t="s">
        <v>1468</v>
      </c>
      <c r="H778" s="305">
        <v>1013.148</v>
      </c>
      <c r="L778" s="283"/>
      <c r="M778" s="288"/>
      <c r="N778" s="289"/>
      <c r="O778" s="289"/>
      <c r="P778" s="289"/>
      <c r="Q778" s="289"/>
      <c r="R778" s="289"/>
      <c r="S778" s="289"/>
      <c r="T778" s="290"/>
      <c r="AT778" s="286" t="s">
        <v>147</v>
      </c>
      <c r="AU778" s="286" t="s">
        <v>81</v>
      </c>
      <c r="AV778" s="284" t="s">
        <v>81</v>
      </c>
      <c r="AW778" s="284" t="s">
        <v>34</v>
      </c>
      <c r="AX778" s="284" t="s">
        <v>71</v>
      </c>
      <c r="AY778" s="286" t="s">
        <v>138</v>
      </c>
    </row>
    <row r="779" spans="2:51" s="292" customFormat="1" ht="13.5">
      <c r="B779" s="291"/>
      <c r="D779" s="285" t="s">
        <v>147</v>
      </c>
      <c r="E779" s="293" t="s">
        <v>5</v>
      </c>
      <c r="F779" s="294" t="s">
        <v>1469</v>
      </c>
      <c r="H779" s="306" t="s">
        <v>5</v>
      </c>
      <c r="L779" s="291"/>
      <c r="M779" s="295"/>
      <c r="N779" s="296"/>
      <c r="O779" s="296"/>
      <c r="P779" s="296"/>
      <c r="Q779" s="296"/>
      <c r="R779" s="296"/>
      <c r="S779" s="296"/>
      <c r="T779" s="297"/>
      <c r="AT779" s="293" t="s">
        <v>147</v>
      </c>
      <c r="AU779" s="293" t="s">
        <v>81</v>
      </c>
      <c r="AV779" s="292" t="s">
        <v>79</v>
      </c>
      <c r="AW779" s="292" t="s">
        <v>34</v>
      </c>
      <c r="AX779" s="292" t="s">
        <v>71</v>
      </c>
      <c r="AY779" s="293" t="s">
        <v>138</v>
      </c>
    </row>
    <row r="780" spans="2:51" s="284" customFormat="1" ht="13.5">
      <c r="B780" s="283"/>
      <c r="D780" s="285" t="s">
        <v>147</v>
      </c>
      <c r="E780" s="286" t="s">
        <v>5</v>
      </c>
      <c r="F780" s="287" t="s">
        <v>1470</v>
      </c>
      <c r="H780" s="305">
        <v>6</v>
      </c>
      <c r="L780" s="283"/>
      <c r="M780" s="288"/>
      <c r="N780" s="289"/>
      <c r="O780" s="289"/>
      <c r="P780" s="289"/>
      <c r="Q780" s="289"/>
      <c r="R780" s="289"/>
      <c r="S780" s="289"/>
      <c r="T780" s="290"/>
      <c r="AT780" s="286" t="s">
        <v>147</v>
      </c>
      <c r="AU780" s="286" t="s">
        <v>81</v>
      </c>
      <c r="AV780" s="284" t="s">
        <v>81</v>
      </c>
      <c r="AW780" s="284" t="s">
        <v>34</v>
      </c>
      <c r="AX780" s="284" t="s">
        <v>71</v>
      </c>
      <c r="AY780" s="286" t="s">
        <v>138</v>
      </c>
    </row>
    <row r="781" spans="2:65" s="196" customFormat="1" ht="16.5" customHeight="1">
      <c r="B781" s="85"/>
      <c r="C781" s="91" t="s">
        <v>1471</v>
      </c>
      <c r="D781" s="91" t="s">
        <v>228</v>
      </c>
      <c r="E781" s="92" t="s">
        <v>1472</v>
      </c>
      <c r="F781" s="93" t="s">
        <v>1473</v>
      </c>
      <c r="G781" s="94" t="s">
        <v>225</v>
      </c>
      <c r="H781" s="308">
        <v>1222.978</v>
      </c>
      <c r="I781" s="95">
        <v>0</v>
      </c>
      <c r="J781" s="95">
        <f>ROUND(I781*H781,2)</f>
        <v>0</v>
      </c>
      <c r="K781" s="175" t="s">
        <v>5267</v>
      </c>
      <c r="L781" s="298"/>
      <c r="M781" s="299" t="s">
        <v>5</v>
      </c>
      <c r="N781" s="300" t="s">
        <v>42</v>
      </c>
      <c r="O781" s="280">
        <v>0</v>
      </c>
      <c r="P781" s="280">
        <f>O781*H781</f>
        <v>0</v>
      </c>
      <c r="Q781" s="280">
        <v>0.0035</v>
      </c>
      <c r="R781" s="280">
        <f>Q781*H781</f>
        <v>4.280423000000001</v>
      </c>
      <c r="S781" s="280">
        <v>0</v>
      </c>
      <c r="T781" s="281">
        <f>S781*H781</f>
        <v>0</v>
      </c>
      <c r="AR781" s="185" t="s">
        <v>281</v>
      </c>
      <c r="AT781" s="185" t="s">
        <v>228</v>
      </c>
      <c r="AU781" s="185" t="s">
        <v>81</v>
      </c>
      <c r="AY781" s="185" t="s">
        <v>138</v>
      </c>
      <c r="BE781" s="282">
        <f>IF(N781="základní",J781,0)</f>
        <v>0</v>
      </c>
      <c r="BF781" s="282">
        <f>IF(N781="snížená",J781,0)</f>
        <v>0</v>
      </c>
      <c r="BG781" s="282">
        <f>IF(N781="zákl. přenesená",J781,0)</f>
        <v>0</v>
      </c>
      <c r="BH781" s="282">
        <f>IF(N781="sníž. přenesená",J781,0)</f>
        <v>0</v>
      </c>
      <c r="BI781" s="282">
        <f>IF(N781="nulová",J781,0)</f>
        <v>0</v>
      </c>
      <c r="BJ781" s="185" t="s">
        <v>79</v>
      </c>
      <c r="BK781" s="282">
        <f>ROUND(I781*H781,2)</f>
        <v>0</v>
      </c>
      <c r="BL781" s="185" t="s">
        <v>214</v>
      </c>
      <c r="BM781" s="185" t="s">
        <v>1474</v>
      </c>
    </row>
    <row r="782" spans="2:51" s="284" customFormat="1" ht="13.5">
      <c r="B782" s="283"/>
      <c r="D782" s="285" t="s">
        <v>147</v>
      </c>
      <c r="F782" s="287" t="s">
        <v>1475</v>
      </c>
      <c r="H782" s="305">
        <v>1222.978</v>
      </c>
      <c r="L782" s="283"/>
      <c r="M782" s="288"/>
      <c r="N782" s="289"/>
      <c r="O782" s="289"/>
      <c r="P782" s="289"/>
      <c r="Q782" s="289"/>
      <c r="R782" s="289"/>
      <c r="S782" s="289"/>
      <c r="T782" s="290"/>
      <c r="AT782" s="286" t="s">
        <v>147</v>
      </c>
      <c r="AU782" s="286" t="s">
        <v>81</v>
      </c>
      <c r="AV782" s="284" t="s">
        <v>81</v>
      </c>
      <c r="AW782" s="284" t="s">
        <v>6</v>
      </c>
      <c r="AX782" s="284" t="s">
        <v>79</v>
      </c>
      <c r="AY782" s="286" t="s">
        <v>138</v>
      </c>
    </row>
    <row r="783" spans="2:65" s="196" customFormat="1" ht="25.5" customHeight="1">
      <c r="B783" s="85"/>
      <c r="C783" s="86" t="s">
        <v>1476</v>
      </c>
      <c r="D783" s="86" t="s">
        <v>140</v>
      </c>
      <c r="E783" s="87" t="s">
        <v>1477</v>
      </c>
      <c r="F783" s="88" t="s">
        <v>1478</v>
      </c>
      <c r="G783" s="89" t="s">
        <v>225</v>
      </c>
      <c r="H783" s="304">
        <v>93.92</v>
      </c>
      <c r="I783" s="90">
        <v>0</v>
      </c>
      <c r="J783" s="90">
        <f>ROUND(I783*H783,2)</f>
        <v>0</v>
      </c>
      <c r="K783" s="88" t="s">
        <v>5267</v>
      </c>
      <c r="L783" s="85"/>
      <c r="M783" s="278" t="s">
        <v>5</v>
      </c>
      <c r="N783" s="279" t="s">
        <v>42</v>
      </c>
      <c r="O783" s="280">
        <v>0.26</v>
      </c>
      <c r="P783" s="280">
        <f>O783*H783</f>
        <v>24.4192</v>
      </c>
      <c r="Q783" s="280">
        <v>0.0004</v>
      </c>
      <c r="R783" s="280">
        <f>Q783*H783</f>
        <v>0.037568000000000004</v>
      </c>
      <c r="S783" s="280">
        <v>0</v>
      </c>
      <c r="T783" s="281">
        <f>S783*H783</f>
        <v>0</v>
      </c>
      <c r="AR783" s="185" t="s">
        <v>214</v>
      </c>
      <c r="AT783" s="185" t="s">
        <v>140</v>
      </c>
      <c r="AU783" s="185" t="s">
        <v>81</v>
      </c>
      <c r="AY783" s="185" t="s">
        <v>138</v>
      </c>
      <c r="BE783" s="282">
        <f>IF(N783="základní",J783,0)</f>
        <v>0</v>
      </c>
      <c r="BF783" s="282">
        <f>IF(N783="snížená",J783,0)</f>
        <v>0</v>
      </c>
      <c r="BG783" s="282">
        <f>IF(N783="zákl. přenesená",J783,0)</f>
        <v>0</v>
      </c>
      <c r="BH783" s="282">
        <f>IF(N783="sníž. přenesená",J783,0)</f>
        <v>0</v>
      </c>
      <c r="BI783" s="282">
        <f>IF(N783="nulová",J783,0)</f>
        <v>0</v>
      </c>
      <c r="BJ783" s="185" t="s">
        <v>79</v>
      </c>
      <c r="BK783" s="282">
        <f>ROUND(I783*H783,2)</f>
        <v>0</v>
      </c>
      <c r="BL783" s="185" t="s">
        <v>214</v>
      </c>
      <c r="BM783" s="185" t="s">
        <v>1479</v>
      </c>
    </row>
    <row r="784" spans="2:51" s="292" customFormat="1" ht="13.5">
      <c r="B784" s="291"/>
      <c r="D784" s="285" t="s">
        <v>147</v>
      </c>
      <c r="E784" s="293" t="s">
        <v>5</v>
      </c>
      <c r="F784" s="294" t="s">
        <v>1467</v>
      </c>
      <c r="H784" s="306" t="s">
        <v>5</v>
      </c>
      <c r="L784" s="291"/>
      <c r="M784" s="295"/>
      <c r="N784" s="296"/>
      <c r="O784" s="296"/>
      <c r="P784" s="296"/>
      <c r="Q784" s="296"/>
      <c r="R784" s="296"/>
      <c r="S784" s="296"/>
      <c r="T784" s="297"/>
      <c r="AT784" s="293" t="s">
        <v>147</v>
      </c>
      <c r="AU784" s="293" t="s">
        <v>81</v>
      </c>
      <c r="AV784" s="292" t="s">
        <v>79</v>
      </c>
      <c r="AW784" s="292" t="s">
        <v>34</v>
      </c>
      <c r="AX784" s="292" t="s">
        <v>71</v>
      </c>
      <c r="AY784" s="293" t="s">
        <v>138</v>
      </c>
    </row>
    <row r="785" spans="2:51" s="284" customFormat="1" ht="13.5">
      <c r="B785" s="283"/>
      <c r="D785" s="285" t="s">
        <v>147</v>
      </c>
      <c r="E785" s="286" t="s">
        <v>5</v>
      </c>
      <c r="F785" s="287" t="s">
        <v>1480</v>
      </c>
      <c r="H785" s="305">
        <v>93.92</v>
      </c>
      <c r="L785" s="283"/>
      <c r="M785" s="288"/>
      <c r="N785" s="289"/>
      <c r="O785" s="289"/>
      <c r="P785" s="289"/>
      <c r="Q785" s="289"/>
      <c r="R785" s="289"/>
      <c r="S785" s="289"/>
      <c r="T785" s="290"/>
      <c r="AT785" s="286" t="s">
        <v>147</v>
      </c>
      <c r="AU785" s="286" t="s">
        <v>81</v>
      </c>
      <c r="AV785" s="284" t="s">
        <v>81</v>
      </c>
      <c r="AW785" s="284" t="s">
        <v>34</v>
      </c>
      <c r="AX785" s="284" t="s">
        <v>71</v>
      </c>
      <c r="AY785" s="286" t="s">
        <v>138</v>
      </c>
    </row>
    <row r="786" spans="2:65" s="196" customFormat="1" ht="16.5" customHeight="1">
      <c r="B786" s="85"/>
      <c r="C786" s="91" t="s">
        <v>1481</v>
      </c>
      <c r="D786" s="91" t="s">
        <v>228</v>
      </c>
      <c r="E786" s="92" t="s">
        <v>1472</v>
      </c>
      <c r="F786" s="93" t="s">
        <v>1473</v>
      </c>
      <c r="G786" s="94" t="s">
        <v>225</v>
      </c>
      <c r="H786" s="308">
        <v>112.704</v>
      </c>
      <c r="I786" s="95">
        <v>0</v>
      </c>
      <c r="J786" s="95">
        <f>ROUND(I786*H786,2)</f>
        <v>0</v>
      </c>
      <c r="K786" s="175" t="s">
        <v>5267</v>
      </c>
      <c r="L786" s="298"/>
      <c r="M786" s="299" t="s">
        <v>5</v>
      </c>
      <c r="N786" s="300" t="s">
        <v>42</v>
      </c>
      <c r="O786" s="280">
        <v>0</v>
      </c>
      <c r="P786" s="280">
        <f>O786*H786</f>
        <v>0</v>
      </c>
      <c r="Q786" s="280">
        <v>0.0035</v>
      </c>
      <c r="R786" s="280">
        <f>Q786*H786</f>
        <v>0.394464</v>
      </c>
      <c r="S786" s="280">
        <v>0</v>
      </c>
      <c r="T786" s="281">
        <f>S786*H786</f>
        <v>0</v>
      </c>
      <c r="AR786" s="185" t="s">
        <v>281</v>
      </c>
      <c r="AT786" s="185" t="s">
        <v>228</v>
      </c>
      <c r="AU786" s="185" t="s">
        <v>81</v>
      </c>
      <c r="AY786" s="185" t="s">
        <v>138</v>
      </c>
      <c r="BE786" s="282">
        <f>IF(N786="základní",J786,0)</f>
        <v>0</v>
      </c>
      <c r="BF786" s="282">
        <f>IF(N786="snížená",J786,0)</f>
        <v>0</v>
      </c>
      <c r="BG786" s="282">
        <f>IF(N786="zákl. přenesená",J786,0)</f>
        <v>0</v>
      </c>
      <c r="BH786" s="282">
        <f>IF(N786="sníž. přenesená",J786,0)</f>
        <v>0</v>
      </c>
      <c r="BI786" s="282">
        <f>IF(N786="nulová",J786,0)</f>
        <v>0</v>
      </c>
      <c r="BJ786" s="185" t="s">
        <v>79</v>
      </c>
      <c r="BK786" s="282">
        <f>ROUND(I786*H786,2)</f>
        <v>0</v>
      </c>
      <c r="BL786" s="185" t="s">
        <v>214</v>
      </c>
      <c r="BM786" s="185" t="s">
        <v>1482</v>
      </c>
    </row>
    <row r="787" spans="2:51" s="284" customFormat="1" ht="13.5">
      <c r="B787" s="283"/>
      <c r="D787" s="285" t="s">
        <v>147</v>
      </c>
      <c r="F787" s="287" t="s">
        <v>1483</v>
      </c>
      <c r="H787" s="305">
        <v>112.704</v>
      </c>
      <c r="L787" s="283"/>
      <c r="M787" s="288"/>
      <c r="N787" s="289"/>
      <c r="O787" s="289"/>
      <c r="P787" s="289"/>
      <c r="Q787" s="289"/>
      <c r="R787" s="289"/>
      <c r="S787" s="289"/>
      <c r="T787" s="290"/>
      <c r="AT787" s="286" t="s">
        <v>147</v>
      </c>
      <c r="AU787" s="286" t="s">
        <v>81</v>
      </c>
      <c r="AV787" s="284" t="s">
        <v>81</v>
      </c>
      <c r="AW787" s="284" t="s">
        <v>6</v>
      </c>
      <c r="AX787" s="284" t="s">
        <v>79</v>
      </c>
      <c r="AY787" s="286" t="s">
        <v>138</v>
      </c>
    </row>
    <row r="788" spans="2:65" s="196" customFormat="1" ht="38.25" customHeight="1">
      <c r="B788" s="85"/>
      <c r="C788" s="86" t="s">
        <v>1484</v>
      </c>
      <c r="D788" s="86" t="s">
        <v>140</v>
      </c>
      <c r="E788" s="87" t="s">
        <v>1485</v>
      </c>
      <c r="F788" s="88" t="s">
        <v>1486</v>
      </c>
      <c r="G788" s="89" t="s">
        <v>181</v>
      </c>
      <c r="H788" s="304">
        <v>5.735</v>
      </c>
      <c r="I788" s="90">
        <v>0</v>
      </c>
      <c r="J788" s="90">
        <f>ROUND(I788*H788,2)</f>
        <v>0</v>
      </c>
      <c r="K788" s="88" t="s">
        <v>5267</v>
      </c>
      <c r="L788" s="85"/>
      <c r="M788" s="278" t="s">
        <v>5</v>
      </c>
      <c r="N788" s="279" t="s">
        <v>42</v>
      </c>
      <c r="O788" s="280">
        <v>1.637</v>
      </c>
      <c r="P788" s="280">
        <f>O788*H788</f>
        <v>9.388195000000001</v>
      </c>
      <c r="Q788" s="280">
        <v>0</v>
      </c>
      <c r="R788" s="280">
        <f>Q788*H788</f>
        <v>0</v>
      </c>
      <c r="S788" s="280">
        <v>0</v>
      </c>
      <c r="T788" s="281">
        <f>S788*H788</f>
        <v>0</v>
      </c>
      <c r="AR788" s="185" t="s">
        <v>214</v>
      </c>
      <c r="AT788" s="185" t="s">
        <v>140</v>
      </c>
      <c r="AU788" s="185" t="s">
        <v>81</v>
      </c>
      <c r="AY788" s="185" t="s">
        <v>138</v>
      </c>
      <c r="BE788" s="282">
        <f>IF(N788="základní",J788,0)</f>
        <v>0</v>
      </c>
      <c r="BF788" s="282">
        <f>IF(N788="snížená",J788,0)</f>
        <v>0</v>
      </c>
      <c r="BG788" s="282">
        <f>IF(N788="zákl. přenesená",J788,0)</f>
        <v>0</v>
      </c>
      <c r="BH788" s="282">
        <f>IF(N788="sníž. přenesená",J788,0)</f>
        <v>0</v>
      </c>
      <c r="BI788" s="282">
        <f>IF(N788="nulová",J788,0)</f>
        <v>0</v>
      </c>
      <c r="BJ788" s="185" t="s">
        <v>79</v>
      </c>
      <c r="BK788" s="282">
        <f>ROUND(I788*H788,2)</f>
        <v>0</v>
      </c>
      <c r="BL788" s="185" t="s">
        <v>214</v>
      </c>
      <c r="BM788" s="185" t="s">
        <v>1487</v>
      </c>
    </row>
    <row r="789" spans="2:63" s="266" customFormat="1" ht="29.85" customHeight="1">
      <c r="B789" s="265"/>
      <c r="D789" s="267" t="s">
        <v>70</v>
      </c>
      <c r="E789" s="276" t="s">
        <v>1488</v>
      </c>
      <c r="F789" s="276" t="s">
        <v>1489</v>
      </c>
      <c r="H789" s="307"/>
      <c r="J789" s="277">
        <f>BK789</f>
        <v>0</v>
      </c>
      <c r="L789" s="265"/>
      <c r="M789" s="270"/>
      <c r="N789" s="271"/>
      <c r="O789" s="271"/>
      <c r="P789" s="272">
        <f>SUM(P790:P811)</f>
        <v>4.140711000000001</v>
      </c>
      <c r="Q789" s="271"/>
      <c r="R789" s="272">
        <f>SUM(R790:R811)</f>
        <v>0.06906962000000001</v>
      </c>
      <c r="S789" s="271"/>
      <c r="T789" s="273">
        <f>SUM(T790:T811)</f>
        <v>0</v>
      </c>
      <c r="AR789" s="267" t="s">
        <v>81</v>
      </c>
      <c r="AT789" s="274" t="s">
        <v>70</v>
      </c>
      <c r="AU789" s="274" t="s">
        <v>79</v>
      </c>
      <c r="AY789" s="267" t="s">
        <v>138</v>
      </c>
      <c r="BK789" s="275">
        <f>SUM(BK790:BK811)</f>
        <v>0</v>
      </c>
    </row>
    <row r="790" spans="2:65" s="196" customFormat="1" ht="25.5" customHeight="1">
      <c r="B790" s="85"/>
      <c r="C790" s="86" t="s">
        <v>1490</v>
      </c>
      <c r="D790" s="86" t="s">
        <v>140</v>
      </c>
      <c r="E790" s="87" t="s">
        <v>1491</v>
      </c>
      <c r="F790" s="88" t="s">
        <v>1492</v>
      </c>
      <c r="G790" s="89" t="s">
        <v>225</v>
      </c>
      <c r="H790" s="304">
        <v>8.787</v>
      </c>
      <c r="I790" s="90">
        <v>0</v>
      </c>
      <c r="J790" s="90">
        <f>ROUND(I790*H790,2)</f>
        <v>0</v>
      </c>
      <c r="K790" s="88" t="s">
        <v>5267</v>
      </c>
      <c r="L790" s="85"/>
      <c r="M790" s="278" t="s">
        <v>5</v>
      </c>
      <c r="N790" s="279" t="s">
        <v>42</v>
      </c>
      <c r="O790" s="280">
        <v>0.046</v>
      </c>
      <c r="P790" s="280">
        <f>O790*H790</f>
        <v>0.404202</v>
      </c>
      <c r="Q790" s="280">
        <v>0</v>
      </c>
      <c r="R790" s="280">
        <f>Q790*H790</f>
        <v>0</v>
      </c>
      <c r="S790" s="280">
        <v>0</v>
      </c>
      <c r="T790" s="281">
        <f>S790*H790</f>
        <v>0</v>
      </c>
      <c r="AR790" s="185" t="s">
        <v>214</v>
      </c>
      <c r="AT790" s="185" t="s">
        <v>140</v>
      </c>
      <c r="AU790" s="185" t="s">
        <v>81</v>
      </c>
      <c r="AY790" s="185" t="s">
        <v>138</v>
      </c>
      <c r="BE790" s="282">
        <f>IF(N790="základní",J790,0)</f>
        <v>0</v>
      </c>
      <c r="BF790" s="282">
        <f>IF(N790="snížená",J790,0)</f>
        <v>0</v>
      </c>
      <c r="BG790" s="282">
        <f>IF(N790="zákl. přenesená",J790,0)</f>
        <v>0</v>
      </c>
      <c r="BH790" s="282">
        <f>IF(N790="sníž. přenesená",J790,0)</f>
        <v>0</v>
      </c>
      <c r="BI790" s="282">
        <f>IF(N790="nulová",J790,0)</f>
        <v>0</v>
      </c>
      <c r="BJ790" s="185" t="s">
        <v>79</v>
      </c>
      <c r="BK790" s="282">
        <f>ROUND(I790*H790,2)</f>
        <v>0</v>
      </c>
      <c r="BL790" s="185" t="s">
        <v>214</v>
      </c>
      <c r="BM790" s="185" t="s">
        <v>1493</v>
      </c>
    </row>
    <row r="791" spans="2:51" s="292" customFormat="1" ht="13.5">
      <c r="B791" s="291"/>
      <c r="D791" s="285" t="s">
        <v>147</v>
      </c>
      <c r="E791" s="293" t="s">
        <v>5</v>
      </c>
      <c r="F791" s="294" t="s">
        <v>574</v>
      </c>
      <c r="H791" s="306" t="s">
        <v>5</v>
      </c>
      <c r="L791" s="291"/>
      <c r="M791" s="295"/>
      <c r="N791" s="296"/>
      <c r="O791" s="296"/>
      <c r="P791" s="296"/>
      <c r="Q791" s="296"/>
      <c r="R791" s="296"/>
      <c r="S791" s="296"/>
      <c r="T791" s="297"/>
      <c r="AT791" s="293" t="s">
        <v>147</v>
      </c>
      <c r="AU791" s="293" t="s">
        <v>81</v>
      </c>
      <c r="AV791" s="292" t="s">
        <v>79</v>
      </c>
      <c r="AW791" s="292" t="s">
        <v>34</v>
      </c>
      <c r="AX791" s="292" t="s">
        <v>71</v>
      </c>
      <c r="AY791" s="293" t="s">
        <v>138</v>
      </c>
    </row>
    <row r="792" spans="2:51" s="284" customFormat="1" ht="13.5">
      <c r="B792" s="283"/>
      <c r="D792" s="285" t="s">
        <v>147</v>
      </c>
      <c r="E792" s="286" t="s">
        <v>5</v>
      </c>
      <c r="F792" s="287" t="s">
        <v>1494</v>
      </c>
      <c r="H792" s="305">
        <v>1.766</v>
      </c>
      <c r="L792" s="283"/>
      <c r="M792" s="288"/>
      <c r="N792" s="289"/>
      <c r="O792" s="289"/>
      <c r="P792" s="289"/>
      <c r="Q792" s="289"/>
      <c r="R792" s="289"/>
      <c r="S792" s="289"/>
      <c r="T792" s="290"/>
      <c r="AT792" s="286" t="s">
        <v>147</v>
      </c>
      <c r="AU792" s="286" t="s">
        <v>81</v>
      </c>
      <c r="AV792" s="284" t="s">
        <v>81</v>
      </c>
      <c r="AW792" s="284" t="s">
        <v>34</v>
      </c>
      <c r="AX792" s="284" t="s">
        <v>71</v>
      </c>
      <c r="AY792" s="286" t="s">
        <v>138</v>
      </c>
    </row>
    <row r="793" spans="2:51" s="292" customFormat="1" ht="13.5">
      <c r="B793" s="291"/>
      <c r="D793" s="285" t="s">
        <v>147</v>
      </c>
      <c r="E793" s="293" t="s">
        <v>5</v>
      </c>
      <c r="F793" s="294" t="s">
        <v>1456</v>
      </c>
      <c r="H793" s="306" t="s">
        <v>5</v>
      </c>
      <c r="L793" s="291"/>
      <c r="M793" s="295"/>
      <c r="N793" s="296"/>
      <c r="O793" s="296"/>
      <c r="P793" s="296"/>
      <c r="Q793" s="296"/>
      <c r="R793" s="296"/>
      <c r="S793" s="296"/>
      <c r="T793" s="297"/>
      <c r="AT793" s="293" t="s">
        <v>147</v>
      </c>
      <c r="AU793" s="293" t="s">
        <v>81</v>
      </c>
      <c r="AV793" s="292" t="s">
        <v>79</v>
      </c>
      <c r="AW793" s="292" t="s">
        <v>34</v>
      </c>
      <c r="AX793" s="292" t="s">
        <v>71</v>
      </c>
      <c r="AY793" s="293" t="s">
        <v>138</v>
      </c>
    </row>
    <row r="794" spans="2:51" s="284" customFormat="1" ht="13.5">
      <c r="B794" s="283"/>
      <c r="D794" s="285" t="s">
        <v>147</v>
      </c>
      <c r="E794" s="286" t="s">
        <v>5</v>
      </c>
      <c r="F794" s="287" t="s">
        <v>1495</v>
      </c>
      <c r="H794" s="305">
        <v>7.021</v>
      </c>
      <c r="L794" s="283"/>
      <c r="M794" s="288"/>
      <c r="N794" s="289"/>
      <c r="O794" s="289"/>
      <c r="P794" s="289"/>
      <c r="Q794" s="289"/>
      <c r="R794" s="289"/>
      <c r="S794" s="289"/>
      <c r="T794" s="290"/>
      <c r="AT794" s="286" t="s">
        <v>147</v>
      </c>
      <c r="AU794" s="286" t="s">
        <v>81</v>
      </c>
      <c r="AV794" s="284" t="s">
        <v>81</v>
      </c>
      <c r="AW794" s="284" t="s">
        <v>34</v>
      </c>
      <c r="AX794" s="284" t="s">
        <v>71</v>
      </c>
      <c r="AY794" s="286" t="s">
        <v>138</v>
      </c>
    </row>
    <row r="795" spans="2:65" s="196" customFormat="1" ht="16.5" customHeight="1">
      <c r="B795" s="85"/>
      <c r="C795" s="91" t="s">
        <v>1496</v>
      </c>
      <c r="D795" s="91" t="s">
        <v>228</v>
      </c>
      <c r="E795" s="92" t="s">
        <v>1497</v>
      </c>
      <c r="F795" s="93" t="s">
        <v>1498</v>
      </c>
      <c r="G795" s="94" t="s">
        <v>181</v>
      </c>
      <c r="H795" s="308">
        <v>0.013</v>
      </c>
      <c r="I795" s="95">
        <v>0</v>
      </c>
      <c r="J795" s="95">
        <f>ROUND(I795*H795,2)</f>
        <v>0</v>
      </c>
      <c r="K795" s="174" t="s">
        <v>5267</v>
      </c>
      <c r="L795" s="298"/>
      <c r="M795" s="299" t="s">
        <v>5</v>
      </c>
      <c r="N795" s="300" t="s">
        <v>42</v>
      </c>
      <c r="O795" s="280">
        <v>0</v>
      </c>
      <c r="P795" s="280">
        <f>O795*H795</f>
        <v>0</v>
      </c>
      <c r="Q795" s="280">
        <v>1</v>
      </c>
      <c r="R795" s="280">
        <f>Q795*H795</f>
        <v>0.013</v>
      </c>
      <c r="S795" s="280">
        <v>0</v>
      </c>
      <c r="T795" s="281">
        <f>S795*H795</f>
        <v>0</v>
      </c>
      <c r="AR795" s="185" t="s">
        <v>281</v>
      </c>
      <c r="AT795" s="185" t="s">
        <v>228</v>
      </c>
      <c r="AU795" s="185" t="s">
        <v>81</v>
      </c>
      <c r="AY795" s="185" t="s">
        <v>138</v>
      </c>
      <c r="BE795" s="282">
        <f>IF(N795="základní",J795,0)</f>
        <v>0</v>
      </c>
      <c r="BF795" s="282">
        <f>IF(N795="snížená",J795,0)</f>
        <v>0</v>
      </c>
      <c r="BG795" s="282">
        <f>IF(N795="zákl. přenesená",J795,0)</f>
        <v>0</v>
      </c>
      <c r="BH795" s="282">
        <f>IF(N795="sníž. přenesená",J795,0)</f>
        <v>0</v>
      </c>
      <c r="BI795" s="282">
        <f>IF(N795="nulová",J795,0)</f>
        <v>0</v>
      </c>
      <c r="BJ795" s="185" t="s">
        <v>79</v>
      </c>
      <c r="BK795" s="282">
        <f>ROUND(I795*H795,2)</f>
        <v>0</v>
      </c>
      <c r="BL795" s="185" t="s">
        <v>214</v>
      </c>
      <c r="BM795" s="185" t="s">
        <v>1499</v>
      </c>
    </row>
    <row r="796" spans="2:51" s="284" customFormat="1" ht="13.5">
      <c r="B796" s="283"/>
      <c r="D796" s="285" t="s">
        <v>147</v>
      </c>
      <c r="F796" s="287" t="s">
        <v>1500</v>
      </c>
      <c r="H796" s="305">
        <v>0.013</v>
      </c>
      <c r="L796" s="283"/>
      <c r="M796" s="288"/>
      <c r="N796" s="289"/>
      <c r="O796" s="289"/>
      <c r="P796" s="289"/>
      <c r="Q796" s="289"/>
      <c r="R796" s="289"/>
      <c r="S796" s="289"/>
      <c r="T796" s="290"/>
      <c r="AT796" s="286" t="s">
        <v>147</v>
      </c>
      <c r="AU796" s="286" t="s">
        <v>81</v>
      </c>
      <c r="AV796" s="284" t="s">
        <v>81</v>
      </c>
      <c r="AW796" s="284" t="s">
        <v>6</v>
      </c>
      <c r="AX796" s="284" t="s">
        <v>79</v>
      </c>
      <c r="AY796" s="286" t="s">
        <v>138</v>
      </c>
    </row>
    <row r="797" spans="2:65" s="196" customFormat="1" ht="25.5" customHeight="1">
      <c r="B797" s="85"/>
      <c r="C797" s="86" t="s">
        <v>1501</v>
      </c>
      <c r="D797" s="86" t="s">
        <v>140</v>
      </c>
      <c r="E797" s="87" t="s">
        <v>1502</v>
      </c>
      <c r="F797" s="88" t="s">
        <v>1503</v>
      </c>
      <c r="G797" s="89" t="s">
        <v>225</v>
      </c>
      <c r="H797" s="304">
        <v>8.787</v>
      </c>
      <c r="I797" s="90">
        <v>0</v>
      </c>
      <c r="J797" s="90">
        <f>ROUND(I797*H797,2)</f>
        <v>0</v>
      </c>
      <c r="K797" s="88" t="s">
        <v>5267</v>
      </c>
      <c r="L797" s="85"/>
      <c r="M797" s="278" t="s">
        <v>5</v>
      </c>
      <c r="N797" s="279" t="s">
        <v>42</v>
      </c>
      <c r="O797" s="280">
        <v>0.179</v>
      </c>
      <c r="P797" s="280">
        <f>O797*H797</f>
        <v>1.5728730000000002</v>
      </c>
      <c r="Q797" s="280">
        <v>0.00088</v>
      </c>
      <c r="R797" s="280">
        <f>Q797*H797</f>
        <v>0.007732560000000001</v>
      </c>
      <c r="S797" s="280">
        <v>0</v>
      </c>
      <c r="T797" s="281">
        <f>S797*H797</f>
        <v>0</v>
      </c>
      <c r="AR797" s="185" t="s">
        <v>214</v>
      </c>
      <c r="AT797" s="185" t="s">
        <v>140</v>
      </c>
      <c r="AU797" s="185" t="s">
        <v>81</v>
      </c>
      <c r="AY797" s="185" t="s">
        <v>138</v>
      </c>
      <c r="BE797" s="282">
        <f>IF(N797="základní",J797,0)</f>
        <v>0</v>
      </c>
      <c r="BF797" s="282">
        <f>IF(N797="snížená",J797,0)</f>
        <v>0</v>
      </c>
      <c r="BG797" s="282">
        <f>IF(N797="zákl. přenesená",J797,0)</f>
        <v>0</v>
      </c>
      <c r="BH797" s="282">
        <f>IF(N797="sníž. přenesená",J797,0)</f>
        <v>0</v>
      </c>
      <c r="BI797" s="282">
        <f>IF(N797="nulová",J797,0)</f>
        <v>0</v>
      </c>
      <c r="BJ797" s="185" t="s">
        <v>79</v>
      </c>
      <c r="BK797" s="282">
        <f>ROUND(I797*H797,2)</f>
        <v>0</v>
      </c>
      <c r="BL797" s="185" t="s">
        <v>214</v>
      </c>
      <c r="BM797" s="185" t="s">
        <v>1504</v>
      </c>
    </row>
    <row r="798" spans="2:51" s="292" customFormat="1" ht="13.5">
      <c r="B798" s="291"/>
      <c r="D798" s="285" t="s">
        <v>147</v>
      </c>
      <c r="E798" s="293" t="s">
        <v>5</v>
      </c>
      <c r="F798" s="294" t="s">
        <v>574</v>
      </c>
      <c r="H798" s="306" t="s">
        <v>5</v>
      </c>
      <c r="L798" s="291"/>
      <c r="M798" s="295"/>
      <c r="N798" s="296"/>
      <c r="O798" s="296"/>
      <c r="P798" s="296"/>
      <c r="Q798" s="296"/>
      <c r="R798" s="296"/>
      <c r="S798" s="296"/>
      <c r="T798" s="297"/>
      <c r="AT798" s="293" t="s">
        <v>147</v>
      </c>
      <c r="AU798" s="293" t="s">
        <v>81</v>
      </c>
      <c r="AV798" s="292" t="s">
        <v>79</v>
      </c>
      <c r="AW798" s="292" t="s">
        <v>34</v>
      </c>
      <c r="AX798" s="292" t="s">
        <v>71</v>
      </c>
      <c r="AY798" s="293" t="s">
        <v>138</v>
      </c>
    </row>
    <row r="799" spans="2:51" s="284" customFormat="1" ht="13.5">
      <c r="B799" s="283"/>
      <c r="D799" s="285" t="s">
        <v>147</v>
      </c>
      <c r="E799" s="286" t="s">
        <v>5</v>
      </c>
      <c r="F799" s="287" t="s">
        <v>1494</v>
      </c>
      <c r="H799" s="305">
        <v>1.766</v>
      </c>
      <c r="L799" s="283"/>
      <c r="M799" s="288"/>
      <c r="N799" s="289"/>
      <c r="O799" s="289"/>
      <c r="P799" s="289"/>
      <c r="Q799" s="289"/>
      <c r="R799" s="289"/>
      <c r="S799" s="289"/>
      <c r="T799" s="290"/>
      <c r="AT799" s="286" t="s">
        <v>147</v>
      </c>
      <c r="AU799" s="286" t="s">
        <v>81</v>
      </c>
      <c r="AV799" s="284" t="s">
        <v>81</v>
      </c>
      <c r="AW799" s="284" t="s">
        <v>34</v>
      </c>
      <c r="AX799" s="284" t="s">
        <v>71</v>
      </c>
      <c r="AY799" s="286" t="s">
        <v>138</v>
      </c>
    </row>
    <row r="800" spans="2:51" s="292" customFormat="1" ht="13.5">
      <c r="B800" s="291"/>
      <c r="D800" s="285" t="s">
        <v>147</v>
      </c>
      <c r="E800" s="293" t="s">
        <v>5</v>
      </c>
      <c r="F800" s="294" t="s">
        <v>1456</v>
      </c>
      <c r="H800" s="306" t="s">
        <v>5</v>
      </c>
      <c r="L800" s="291"/>
      <c r="M800" s="295"/>
      <c r="N800" s="296"/>
      <c r="O800" s="296"/>
      <c r="P800" s="296"/>
      <c r="Q800" s="296"/>
      <c r="R800" s="296"/>
      <c r="S800" s="296"/>
      <c r="T800" s="297"/>
      <c r="AT800" s="293" t="s">
        <v>147</v>
      </c>
      <c r="AU800" s="293" t="s">
        <v>81</v>
      </c>
      <c r="AV800" s="292" t="s">
        <v>79</v>
      </c>
      <c r="AW800" s="292" t="s">
        <v>34</v>
      </c>
      <c r="AX800" s="292" t="s">
        <v>71</v>
      </c>
      <c r="AY800" s="293" t="s">
        <v>138</v>
      </c>
    </row>
    <row r="801" spans="2:51" s="284" customFormat="1" ht="13.5">
      <c r="B801" s="283"/>
      <c r="D801" s="285" t="s">
        <v>147</v>
      </c>
      <c r="E801" s="286" t="s">
        <v>5</v>
      </c>
      <c r="F801" s="287" t="s">
        <v>1495</v>
      </c>
      <c r="H801" s="305">
        <v>7.021</v>
      </c>
      <c r="L801" s="283"/>
      <c r="M801" s="288"/>
      <c r="N801" s="289"/>
      <c r="O801" s="289"/>
      <c r="P801" s="289"/>
      <c r="Q801" s="289"/>
      <c r="R801" s="289"/>
      <c r="S801" s="289"/>
      <c r="T801" s="290"/>
      <c r="AT801" s="286" t="s">
        <v>147</v>
      </c>
      <c r="AU801" s="286" t="s">
        <v>81</v>
      </c>
      <c r="AV801" s="284" t="s">
        <v>81</v>
      </c>
      <c r="AW801" s="284" t="s">
        <v>34</v>
      </c>
      <c r="AX801" s="284" t="s">
        <v>71</v>
      </c>
      <c r="AY801" s="286" t="s">
        <v>138</v>
      </c>
    </row>
    <row r="802" spans="2:65" s="196" customFormat="1" ht="25.5" customHeight="1">
      <c r="B802" s="85"/>
      <c r="C802" s="91" t="s">
        <v>1505</v>
      </c>
      <c r="D802" s="91" t="s">
        <v>228</v>
      </c>
      <c r="E802" s="92" t="s">
        <v>1506</v>
      </c>
      <c r="F802" s="93" t="s">
        <v>1507</v>
      </c>
      <c r="G802" s="94" t="s">
        <v>225</v>
      </c>
      <c r="H802" s="308">
        <v>10.105</v>
      </c>
      <c r="I802" s="95">
        <v>0</v>
      </c>
      <c r="J802" s="95">
        <f>ROUND(I802*H802,2)</f>
        <v>0</v>
      </c>
      <c r="K802" s="174" t="s">
        <v>5267</v>
      </c>
      <c r="L802" s="298"/>
      <c r="M802" s="299" t="s">
        <v>5</v>
      </c>
      <c r="N802" s="300" t="s">
        <v>42</v>
      </c>
      <c r="O802" s="280">
        <v>0</v>
      </c>
      <c r="P802" s="280">
        <f>O802*H802</f>
        <v>0</v>
      </c>
      <c r="Q802" s="280">
        <v>0.002</v>
      </c>
      <c r="R802" s="280">
        <f>Q802*H802</f>
        <v>0.020210000000000002</v>
      </c>
      <c r="S802" s="280">
        <v>0</v>
      </c>
      <c r="T802" s="281">
        <f>S802*H802</f>
        <v>0</v>
      </c>
      <c r="AR802" s="185" t="s">
        <v>281</v>
      </c>
      <c r="AT802" s="185" t="s">
        <v>228</v>
      </c>
      <c r="AU802" s="185" t="s">
        <v>81</v>
      </c>
      <c r="AY802" s="185" t="s">
        <v>138</v>
      </c>
      <c r="BE802" s="282">
        <f>IF(N802="základní",J802,0)</f>
        <v>0</v>
      </c>
      <c r="BF802" s="282">
        <f>IF(N802="snížená",J802,0)</f>
        <v>0</v>
      </c>
      <c r="BG802" s="282">
        <f>IF(N802="zákl. přenesená",J802,0)</f>
        <v>0</v>
      </c>
      <c r="BH802" s="282">
        <f>IF(N802="sníž. přenesená",J802,0)</f>
        <v>0</v>
      </c>
      <c r="BI802" s="282">
        <f>IF(N802="nulová",J802,0)</f>
        <v>0</v>
      </c>
      <c r="BJ802" s="185" t="s">
        <v>79</v>
      </c>
      <c r="BK802" s="282">
        <f>ROUND(I802*H802,2)</f>
        <v>0</v>
      </c>
      <c r="BL802" s="185" t="s">
        <v>214</v>
      </c>
      <c r="BM802" s="185" t="s">
        <v>1508</v>
      </c>
    </row>
    <row r="803" spans="2:51" s="284" customFormat="1" ht="13.5">
      <c r="B803" s="283"/>
      <c r="D803" s="285" t="s">
        <v>147</v>
      </c>
      <c r="F803" s="287" t="s">
        <v>1509</v>
      </c>
      <c r="H803" s="305">
        <v>10.105</v>
      </c>
      <c r="L803" s="283"/>
      <c r="M803" s="288"/>
      <c r="N803" s="289"/>
      <c r="O803" s="289"/>
      <c r="P803" s="289"/>
      <c r="Q803" s="289"/>
      <c r="R803" s="289"/>
      <c r="S803" s="289"/>
      <c r="T803" s="290"/>
      <c r="AT803" s="286" t="s">
        <v>147</v>
      </c>
      <c r="AU803" s="286" t="s">
        <v>81</v>
      </c>
      <c r="AV803" s="284" t="s">
        <v>81</v>
      </c>
      <c r="AW803" s="284" t="s">
        <v>6</v>
      </c>
      <c r="AX803" s="284" t="s">
        <v>79</v>
      </c>
      <c r="AY803" s="286" t="s">
        <v>138</v>
      </c>
    </row>
    <row r="804" spans="2:65" s="196" customFormat="1" ht="51" customHeight="1">
      <c r="B804" s="85"/>
      <c r="C804" s="86" t="s">
        <v>1510</v>
      </c>
      <c r="D804" s="86" t="s">
        <v>140</v>
      </c>
      <c r="E804" s="87" t="s">
        <v>1511</v>
      </c>
      <c r="F804" s="88" t="s">
        <v>1512</v>
      </c>
      <c r="G804" s="89" t="s">
        <v>225</v>
      </c>
      <c r="H804" s="304">
        <v>8.787</v>
      </c>
      <c r="I804" s="90">
        <v>0</v>
      </c>
      <c r="J804" s="90">
        <f>ROUND(I804*H804,2)</f>
        <v>0</v>
      </c>
      <c r="K804" s="88" t="s">
        <v>5267</v>
      </c>
      <c r="L804" s="85"/>
      <c r="M804" s="278" t="s">
        <v>5</v>
      </c>
      <c r="N804" s="279" t="s">
        <v>42</v>
      </c>
      <c r="O804" s="280">
        <v>0.233</v>
      </c>
      <c r="P804" s="280">
        <f>O804*H804</f>
        <v>2.0473710000000005</v>
      </c>
      <c r="Q804" s="280">
        <v>0.00028</v>
      </c>
      <c r="R804" s="280">
        <f>Q804*H804</f>
        <v>0.00246036</v>
      </c>
      <c r="S804" s="280">
        <v>0</v>
      </c>
      <c r="T804" s="281">
        <f>S804*H804</f>
        <v>0</v>
      </c>
      <c r="AR804" s="185" t="s">
        <v>214</v>
      </c>
      <c r="AT804" s="185" t="s">
        <v>140</v>
      </c>
      <c r="AU804" s="185" t="s">
        <v>81</v>
      </c>
      <c r="AY804" s="185" t="s">
        <v>138</v>
      </c>
      <c r="BE804" s="282">
        <f>IF(N804="základní",J804,0)</f>
        <v>0</v>
      </c>
      <c r="BF804" s="282">
        <f>IF(N804="snížená",J804,0)</f>
        <v>0</v>
      </c>
      <c r="BG804" s="282">
        <f>IF(N804="zákl. přenesená",J804,0)</f>
        <v>0</v>
      </c>
      <c r="BH804" s="282">
        <f>IF(N804="sníž. přenesená",J804,0)</f>
        <v>0</v>
      </c>
      <c r="BI804" s="282">
        <f>IF(N804="nulová",J804,0)</f>
        <v>0</v>
      </c>
      <c r="BJ804" s="185" t="s">
        <v>79</v>
      </c>
      <c r="BK804" s="282">
        <f>ROUND(I804*H804,2)</f>
        <v>0</v>
      </c>
      <c r="BL804" s="185" t="s">
        <v>214</v>
      </c>
      <c r="BM804" s="185" t="s">
        <v>1513</v>
      </c>
    </row>
    <row r="805" spans="2:51" s="292" customFormat="1" ht="13.5">
      <c r="B805" s="291"/>
      <c r="D805" s="285" t="s">
        <v>147</v>
      </c>
      <c r="E805" s="293" t="s">
        <v>5</v>
      </c>
      <c r="F805" s="294" t="s">
        <v>574</v>
      </c>
      <c r="H805" s="306" t="s">
        <v>5</v>
      </c>
      <c r="L805" s="291"/>
      <c r="M805" s="295"/>
      <c r="N805" s="296"/>
      <c r="O805" s="296"/>
      <c r="P805" s="296"/>
      <c r="Q805" s="296"/>
      <c r="R805" s="296"/>
      <c r="S805" s="296"/>
      <c r="T805" s="297"/>
      <c r="AT805" s="293" t="s">
        <v>147</v>
      </c>
      <c r="AU805" s="293" t="s">
        <v>81</v>
      </c>
      <c r="AV805" s="292" t="s">
        <v>79</v>
      </c>
      <c r="AW805" s="292" t="s">
        <v>34</v>
      </c>
      <c r="AX805" s="292" t="s">
        <v>71</v>
      </c>
      <c r="AY805" s="293" t="s">
        <v>138</v>
      </c>
    </row>
    <row r="806" spans="2:51" s="284" customFormat="1" ht="13.5">
      <c r="B806" s="283"/>
      <c r="D806" s="285" t="s">
        <v>147</v>
      </c>
      <c r="E806" s="286" t="s">
        <v>5</v>
      </c>
      <c r="F806" s="287" t="s">
        <v>1494</v>
      </c>
      <c r="H806" s="305">
        <v>1.766</v>
      </c>
      <c r="L806" s="283"/>
      <c r="M806" s="288"/>
      <c r="N806" s="289"/>
      <c r="O806" s="289"/>
      <c r="P806" s="289"/>
      <c r="Q806" s="289"/>
      <c r="R806" s="289"/>
      <c r="S806" s="289"/>
      <c r="T806" s="290"/>
      <c r="AT806" s="286" t="s">
        <v>147</v>
      </c>
      <c r="AU806" s="286" t="s">
        <v>81</v>
      </c>
      <c r="AV806" s="284" t="s">
        <v>81</v>
      </c>
      <c r="AW806" s="284" t="s">
        <v>34</v>
      </c>
      <c r="AX806" s="284" t="s">
        <v>71</v>
      </c>
      <c r="AY806" s="286" t="s">
        <v>138</v>
      </c>
    </row>
    <row r="807" spans="2:51" s="292" customFormat="1" ht="13.5">
      <c r="B807" s="291"/>
      <c r="D807" s="285" t="s">
        <v>147</v>
      </c>
      <c r="E807" s="293" t="s">
        <v>5</v>
      </c>
      <c r="F807" s="294" t="s">
        <v>1456</v>
      </c>
      <c r="H807" s="306" t="s">
        <v>5</v>
      </c>
      <c r="L807" s="291"/>
      <c r="M807" s="295"/>
      <c r="N807" s="296"/>
      <c r="O807" s="296"/>
      <c r="P807" s="296"/>
      <c r="Q807" s="296"/>
      <c r="R807" s="296"/>
      <c r="S807" s="296"/>
      <c r="T807" s="297"/>
      <c r="AT807" s="293" t="s">
        <v>147</v>
      </c>
      <c r="AU807" s="293" t="s">
        <v>81</v>
      </c>
      <c r="AV807" s="292" t="s">
        <v>79</v>
      </c>
      <c r="AW807" s="292" t="s">
        <v>34</v>
      </c>
      <c r="AX807" s="292" t="s">
        <v>71</v>
      </c>
      <c r="AY807" s="293" t="s">
        <v>138</v>
      </c>
    </row>
    <row r="808" spans="2:51" s="284" customFormat="1" ht="13.5">
      <c r="B808" s="283"/>
      <c r="D808" s="285" t="s">
        <v>147</v>
      </c>
      <c r="E808" s="286" t="s">
        <v>5</v>
      </c>
      <c r="F808" s="287" t="s">
        <v>1495</v>
      </c>
      <c r="H808" s="305">
        <v>7.021</v>
      </c>
      <c r="L808" s="283"/>
      <c r="M808" s="288"/>
      <c r="N808" s="289"/>
      <c r="O808" s="289"/>
      <c r="P808" s="289"/>
      <c r="Q808" s="289"/>
      <c r="R808" s="289"/>
      <c r="S808" s="289"/>
      <c r="T808" s="290"/>
      <c r="AT808" s="286" t="s">
        <v>147</v>
      </c>
      <c r="AU808" s="286" t="s">
        <v>81</v>
      </c>
      <c r="AV808" s="284" t="s">
        <v>81</v>
      </c>
      <c r="AW808" s="284" t="s">
        <v>34</v>
      </c>
      <c r="AX808" s="284" t="s">
        <v>71</v>
      </c>
      <c r="AY808" s="286" t="s">
        <v>138</v>
      </c>
    </row>
    <row r="809" spans="2:65" s="196" customFormat="1" ht="16.5" customHeight="1">
      <c r="B809" s="85"/>
      <c r="C809" s="91" t="s">
        <v>1514</v>
      </c>
      <c r="D809" s="91" t="s">
        <v>228</v>
      </c>
      <c r="E809" s="92" t="s">
        <v>1515</v>
      </c>
      <c r="F809" s="93" t="s">
        <v>1516</v>
      </c>
      <c r="G809" s="94" t="s">
        <v>225</v>
      </c>
      <c r="H809" s="308">
        <v>10.105</v>
      </c>
      <c r="I809" s="95">
        <v>0</v>
      </c>
      <c r="J809" s="95">
        <f>ROUND(I809*H809,2)</f>
        <v>0</v>
      </c>
      <c r="K809" s="174" t="s">
        <v>5267</v>
      </c>
      <c r="L809" s="298"/>
      <c r="M809" s="299" t="s">
        <v>5</v>
      </c>
      <c r="N809" s="300" t="s">
        <v>42</v>
      </c>
      <c r="O809" s="280">
        <v>0</v>
      </c>
      <c r="P809" s="280">
        <f>O809*H809</f>
        <v>0</v>
      </c>
      <c r="Q809" s="280">
        <v>0.00254</v>
      </c>
      <c r="R809" s="280">
        <f>Q809*H809</f>
        <v>0.025666700000000004</v>
      </c>
      <c r="S809" s="280">
        <v>0</v>
      </c>
      <c r="T809" s="281">
        <f>S809*H809</f>
        <v>0</v>
      </c>
      <c r="AR809" s="185" t="s">
        <v>281</v>
      </c>
      <c r="AT809" s="185" t="s">
        <v>228</v>
      </c>
      <c r="AU809" s="185" t="s">
        <v>81</v>
      </c>
      <c r="AY809" s="185" t="s">
        <v>138</v>
      </c>
      <c r="BE809" s="282">
        <f>IF(N809="základní",J809,0)</f>
        <v>0</v>
      </c>
      <c r="BF809" s="282">
        <f>IF(N809="snížená",J809,0)</f>
        <v>0</v>
      </c>
      <c r="BG809" s="282">
        <f>IF(N809="zákl. přenesená",J809,0)</f>
        <v>0</v>
      </c>
      <c r="BH809" s="282">
        <f>IF(N809="sníž. přenesená",J809,0)</f>
        <v>0</v>
      </c>
      <c r="BI809" s="282">
        <f>IF(N809="nulová",J809,0)</f>
        <v>0</v>
      </c>
      <c r="BJ809" s="185" t="s">
        <v>79</v>
      </c>
      <c r="BK809" s="282">
        <f>ROUND(I809*H809,2)</f>
        <v>0</v>
      </c>
      <c r="BL809" s="185" t="s">
        <v>214</v>
      </c>
      <c r="BM809" s="185" t="s">
        <v>1517</v>
      </c>
    </row>
    <row r="810" spans="2:51" s="284" customFormat="1" ht="13.5">
      <c r="B810" s="283"/>
      <c r="D810" s="285" t="s">
        <v>147</v>
      </c>
      <c r="F810" s="287" t="s">
        <v>1509</v>
      </c>
      <c r="H810" s="305">
        <v>10.105</v>
      </c>
      <c r="L810" s="283"/>
      <c r="M810" s="288"/>
      <c r="N810" s="289"/>
      <c r="O810" s="289"/>
      <c r="P810" s="289"/>
      <c r="Q810" s="289"/>
      <c r="R810" s="289"/>
      <c r="S810" s="289"/>
      <c r="T810" s="290"/>
      <c r="AT810" s="286" t="s">
        <v>147</v>
      </c>
      <c r="AU810" s="286" t="s">
        <v>81</v>
      </c>
      <c r="AV810" s="284" t="s">
        <v>81</v>
      </c>
      <c r="AW810" s="284" t="s">
        <v>6</v>
      </c>
      <c r="AX810" s="284" t="s">
        <v>79</v>
      </c>
      <c r="AY810" s="286" t="s">
        <v>138</v>
      </c>
    </row>
    <row r="811" spans="2:65" s="196" customFormat="1" ht="38.25" customHeight="1">
      <c r="B811" s="85"/>
      <c r="C811" s="86" t="s">
        <v>1518</v>
      </c>
      <c r="D811" s="86" t="s">
        <v>140</v>
      </c>
      <c r="E811" s="87" t="s">
        <v>1519</v>
      </c>
      <c r="F811" s="88" t="s">
        <v>1520</v>
      </c>
      <c r="G811" s="89" t="s">
        <v>181</v>
      </c>
      <c r="H811" s="304">
        <v>0.069</v>
      </c>
      <c r="I811" s="90">
        <v>0</v>
      </c>
      <c r="J811" s="90">
        <f>ROUND(I811*H811,2)</f>
        <v>0</v>
      </c>
      <c r="K811" s="88" t="s">
        <v>5267</v>
      </c>
      <c r="L811" s="85"/>
      <c r="M811" s="278" t="s">
        <v>5</v>
      </c>
      <c r="N811" s="279" t="s">
        <v>42</v>
      </c>
      <c r="O811" s="280">
        <v>1.685</v>
      </c>
      <c r="P811" s="280">
        <f>O811*H811</f>
        <v>0.11626500000000001</v>
      </c>
      <c r="Q811" s="280">
        <v>0</v>
      </c>
      <c r="R811" s="280">
        <f>Q811*H811</f>
        <v>0</v>
      </c>
      <c r="S811" s="280">
        <v>0</v>
      </c>
      <c r="T811" s="281">
        <f>S811*H811</f>
        <v>0</v>
      </c>
      <c r="AR811" s="185" t="s">
        <v>214</v>
      </c>
      <c r="AT811" s="185" t="s">
        <v>140</v>
      </c>
      <c r="AU811" s="185" t="s">
        <v>81</v>
      </c>
      <c r="AY811" s="185" t="s">
        <v>138</v>
      </c>
      <c r="BE811" s="282">
        <f>IF(N811="základní",J811,0)</f>
        <v>0</v>
      </c>
      <c r="BF811" s="282">
        <f>IF(N811="snížená",J811,0)</f>
        <v>0</v>
      </c>
      <c r="BG811" s="282">
        <f>IF(N811="zákl. přenesená",J811,0)</f>
        <v>0</v>
      </c>
      <c r="BH811" s="282">
        <f>IF(N811="sníž. přenesená",J811,0)</f>
        <v>0</v>
      </c>
      <c r="BI811" s="282">
        <f>IF(N811="nulová",J811,0)</f>
        <v>0</v>
      </c>
      <c r="BJ811" s="185" t="s">
        <v>79</v>
      </c>
      <c r="BK811" s="282">
        <f>ROUND(I811*H811,2)</f>
        <v>0</v>
      </c>
      <c r="BL811" s="185" t="s">
        <v>214</v>
      </c>
      <c r="BM811" s="185" t="s">
        <v>1521</v>
      </c>
    </row>
    <row r="812" spans="2:63" s="266" customFormat="1" ht="29.85" customHeight="1">
      <c r="B812" s="265"/>
      <c r="D812" s="267" t="s">
        <v>70</v>
      </c>
      <c r="E812" s="276" t="s">
        <v>1522</v>
      </c>
      <c r="F812" s="276" t="s">
        <v>1523</v>
      </c>
      <c r="H812" s="307"/>
      <c r="J812" s="277">
        <f>BK812</f>
        <v>0</v>
      </c>
      <c r="L812" s="265"/>
      <c r="M812" s="270"/>
      <c r="N812" s="271"/>
      <c r="O812" s="271"/>
      <c r="P812" s="272">
        <f>SUM(P813:P915)</f>
        <v>844.1277029999999</v>
      </c>
      <c r="Q812" s="271"/>
      <c r="R812" s="272">
        <f>SUM(R813:R915)</f>
        <v>49.250558710000014</v>
      </c>
      <c r="S812" s="271"/>
      <c r="T812" s="273">
        <f>SUM(T813:T915)</f>
        <v>0</v>
      </c>
      <c r="AR812" s="267" t="s">
        <v>81</v>
      </c>
      <c r="AT812" s="274" t="s">
        <v>70</v>
      </c>
      <c r="AU812" s="274" t="s">
        <v>79</v>
      </c>
      <c r="AY812" s="267" t="s">
        <v>138</v>
      </c>
      <c r="BK812" s="275">
        <f>SUM(BK813:BK915)</f>
        <v>0</v>
      </c>
    </row>
    <row r="813" spans="2:65" s="196" customFormat="1" ht="25.5" customHeight="1">
      <c r="B813" s="85"/>
      <c r="C813" s="86" t="s">
        <v>1524</v>
      </c>
      <c r="D813" s="86" t="s">
        <v>140</v>
      </c>
      <c r="E813" s="87" t="s">
        <v>1525</v>
      </c>
      <c r="F813" s="88" t="s">
        <v>1526</v>
      </c>
      <c r="G813" s="89" t="s">
        <v>225</v>
      </c>
      <c r="H813" s="304">
        <v>1178.22</v>
      </c>
      <c r="I813" s="90">
        <v>0</v>
      </c>
      <c r="J813" s="90">
        <f>ROUND(I813*H813,2)</f>
        <v>0</v>
      </c>
      <c r="K813" s="88" t="s">
        <v>5267</v>
      </c>
      <c r="L813" s="85"/>
      <c r="M813" s="278" t="s">
        <v>5</v>
      </c>
      <c r="N813" s="279" t="s">
        <v>42</v>
      </c>
      <c r="O813" s="280">
        <v>0.09</v>
      </c>
      <c r="P813" s="280">
        <f>O813*H813</f>
        <v>106.0398</v>
      </c>
      <c r="Q813" s="280">
        <v>0</v>
      </c>
      <c r="R813" s="280">
        <f>Q813*H813</f>
        <v>0</v>
      </c>
      <c r="S813" s="280">
        <v>0</v>
      </c>
      <c r="T813" s="281">
        <f>S813*H813</f>
        <v>0</v>
      </c>
      <c r="AR813" s="185" t="s">
        <v>214</v>
      </c>
      <c r="AT813" s="185" t="s">
        <v>140</v>
      </c>
      <c r="AU813" s="185" t="s">
        <v>81</v>
      </c>
      <c r="AY813" s="185" t="s">
        <v>138</v>
      </c>
      <c r="BE813" s="282">
        <f>IF(N813="základní",J813,0)</f>
        <v>0</v>
      </c>
      <c r="BF813" s="282">
        <f>IF(N813="snížená",J813,0)</f>
        <v>0</v>
      </c>
      <c r="BG813" s="282">
        <f>IF(N813="zákl. přenesená",J813,0)</f>
        <v>0</v>
      </c>
      <c r="BH813" s="282">
        <f>IF(N813="sníž. přenesená",J813,0)</f>
        <v>0</v>
      </c>
      <c r="BI813" s="282">
        <f>IF(N813="nulová",J813,0)</f>
        <v>0</v>
      </c>
      <c r="BJ813" s="185" t="s">
        <v>79</v>
      </c>
      <c r="BK813" s="282">
        <f>ROUND(I813*H813,2)</f>
        <v>0</v>
      </c>
      <c r="BL813" s="185" t="s">
        <v>214</v>
      </c>
      <c r="BM813" s="185" t="s">
        <v>1527</v>
      </c>
    </row>
    <row r="814" spans="2:51" s="292" customFormat="1" ht="13.5">
      <c r="B814" s="291"/>
      <c r="D814" s="285" t="s">
        <v>147</v>
      </c>
      <c r="E814" s="293" t="s">
        <v>5</v>
      </c>
      <c r="F814" s="294" t="s">
        <v>1528</v>
      </c>
      <c r="H814" s="306" t="s">
        <v>5</v>
      </c>
      <c r="L814" s="291"/>
      <c r="M814" s="295"/>
      <c r="N814" s="296"/>
      <c r="O814" s="296"/>
      <c r="P814" s="296"/>
      <c r="Q814" s="296"/>
      <c r="R814" s="296"/>
      <c r="S814" s="296"/>
      <c r="T814" s="297"/>
      <c r="AT814" s="293" t="s">
        <v>147</v>
      </c>
      <c r="AU814" s="293" t="s">
        <v>81</v>
      </c>
      <c r="AV814" s="292" t="s">
        <v>79</v>
      </c>
      <c r="AW814" s="292" t="s">
        <v>34</v>
      </c>
      <c r="AX814" s="292" t="s">
        <v>71</v>
      </c>
      <c r="AY814" s="293" t="s">
        <v>138</v>
      </c>
    </row>
    <row r="815" spans="2:51" s="284" customFormat="1" ht="13.5">
      <c r="B815" s="283"/>
      <c r="D815" s="285" t="s">
        <v>147</v>
      </c>
      <c r="E815" s="286" t="s">
        <v>5</v>
      </c>
      <c r="F815" s="287" t="s">
        <v>1529</v>
      </c>
      <c r="H815" s="305">
        <v>1178.22</v>
      </c>
      <c r="L815" s="283"/>
      <c r="M815" s="288"/>
      <c r="N815" s="289"/>
      <c r="O815" s="289"/>
      <c r="P815" s="289"/>
      <c r="Q815" s="289"/>
      <c r="R815" s="289"/>
      <c r="S815" s="289"/>
      <c r="T815" s="290"/>
      <c r="AT815" s="286" t="s">
        <v>147</v>
      </c>
      <c r="AU815" s="286" t="s">
        <v>81</v>
      </c>
      <c r="AV815" s="284" t="s">
        <v>81</v>
      </c>
      <c r="AW815" s="284" t="s">
        <v>34</v>
      </c>
      <c r="AX815" s="284" t="s">
        <v>71</v>
      </c>
      <c r="AY815" s="286" t="s">
        <v>138</v>
      </c>
    </row>
    <row r="816" spans="2:65" s="196" customFormat="1" ht="16.5" customHeight="1">
      <c r="B816" s="85"/>
      <c r="C816" s="91" t="s">
        <v>1530</v>
      </c>
      <c r="D816" s="91" t="s">
        <v>228</v>
      </c>
      <c r="E816" s="92" t="s">
        <v>1531</v>
      </c>
      <c r="F816" s="93" t="s">
        <v>1532</v>
      </c>
      <c r="G816" s="94" t="s">
        <v>225</v>
      </c>
      <c r="H816" s="308">
        <v>1225.349</v>
      </c>
      <c r="I816" s="95">
        <v>0</v>
      </c>
      <c r="J816" s="95">
        <f>ROUND(I816*H816,2)</f>
        <v>0</v>
      </c>
      <c r="K816" s="174" t="s">
        <v>5267</v>
      </c>
      <c r="L816" s="298"/>
      <c r="M816" s="299" t="s">
        <v>5</v>
      </c>
      <c r="N816" s="300" t="s">
        <v>42</v>
      </c>
      <c r="O816" s="280">
        <v>0</v>
      </c>
      <c r="P816" s="280">
        <f>O816*H816</f>
        <v>0</v>
      </c>
      <c r="Q816" s="280">
        <v>0.0009</v>
      </c>
      <c r="R816" s="280">
        <f>Q816*H816</f>
        <v>1.1028141</v>
      </c>
      <c r="S816" s="280">
        <v>0</v>
      </c>
      <c r="T816" s="281">
        <f>S816*H816</f>
        <v>0</v>
      </c>
      <c r="AR816" s="185" t="s">
        <v>281</v>
      </c>
      <c r="AT816" s="185" t="s">
        <v>228</v>
      </c>
      <c r="AU816" s="185" t="s">
        <v>81</v>
      </c>
      <c r="AY816" s="185" t="s">
        <v>138</v>
      </c>
      <c r="BE816" s="282">
        <f>IF(N816="základní",J816,0)</f>
        <v>0</v>
      </c>
      <c r="BF816" s="282">
        <f>IF(N816="snížená",J816,0)</f>
        <v>0</v>
      </c>
      <c r="BG816" s="282">
        <f>IF(N816="zákl. přenesená",J816,0)</f>
        <v>0</v>
      </c>
      <c r="BH816" s="282">
        <f>IF(N816="sníž. přenesená",J816,0)</f>
        <v>0</v>
      </c>
      <c r="BI816" s="282">
        <f>IF(N816="nulová",J816,0)</f>
        <v>0</v>
      </c>
      <c r="BJ816" s="185" t="s">
        <v>79</v>
      </c>
      <c r="BK816" s="282">
        <f>ROUND(I816*H816,2)</f>
        <v>0</v>
      </c>
      <c r="BL816" s="185" t="s">
        <v>214</v>
      </c>
      <c r="BM816" s="185" t="s">
        <v>1533</v>
      </c>
    </row>
    <row r="817" spans="2:51" s="284" customFormat="1" ht="13.5">
      <c r="B817" s="283"/>
      <c r="D817" s="285" t="s">
        <v>147</v>
      </c>
      <c r="F817" s="287" t="s">
        <v>1534</v>
      </c>
      <c r="H817" s="305">
        <v>1225.349</v>
      </c>
      <c r="L817" s="283"/>
      <c r="M817" s="288"/>
      <c r="N817" s="289"/>
      <c r="O817" s="289"/>
      <c r="P817" s="289"/>
      <c r="Q817" s="289"/>
      <c r="R817" s="289"/>
      <c r="S817" s="289"/>
      <c r="T817" s="290"/>
      <c r="AT817" s="286" t="s">
        <v>147</v>
      </c>
      <c r="AU817" s="286" t="s">
        <v>81</v>
      </c>
      <c r="AV817" s="284" t="s">
        <v>81</v>
      </c>
      <c r="AW817" s="284" t="s">
        <v>6</v>
      </c>
      <c r="AX817" s="284" t="s">
        <v>79</v>
      </c>
      <c r="AY817" s="286" t="s">
        <v>138</v>
      </c>
    </row>
    <row r="818" spans="2:65" s="196" customFormat="1" ht="25.5" customHeight="1">
      <c r="B818" s="85"/>
      <c r="C818" s="86" t="s">
        <v>1535</v>
      </c>
      <c r="D818" s="86" t="s">
        <v>140</v>
      </c>
      <c r="E818" s="87" t="s">
        <v>1536</v>
      </c>
      <c r="F818" s="88" t="s">
        <v>1537</v>
      </c>
      <c r="G818" s="89" t="s">
        <v>225</v>
      </c>
      <c r="H818" s="304">
        <v>457.91</v>
      </c>
      <c r="I818" s="90">
        <v>0</v>
      </c>
      <c r="J818" s="90">
        <f>ROUND(I818*H818,2)</f>
        <v>0</v>
      </c>
      <c r="K818" s="88" t="s">
        <v>5267</v>
      </c>
      <c r="L818" s="85"/>
      <c r="M818" s="278" t="s">
        <v>5</v>
      </c>
      <c r="N818" s="279" t="s">
        <v>42</v>
      </c>
      <c r="O818" s="280">
        <v>0.06</v>
      </c>
      <c r="P818" s="280">
        <f>O818*H818</f>
        <v>27.4746</v>
      </c>
      <c r="Q818" s="280">
        <v>0</v>
      </c>
      <c r="R818" s="280">
        <f>Q818*H818</f>
        <v>0</v>
      </c>
      <c r="S818" s="280">
        <v>0</v>
      </c>
      <c r="T818" s="281">
        <f>S818*H818</f>
        <v>0</v>
      </c>
      <c r="AR818" s="185" t="s">
        <v>214</v>
      </c>
      <c r="AT818" s="185" t="s">
        <v>140</v>
      </c>
      <c r="AU818" s="185" t="s">
        <v>81</v>
      </c>
      <c r="AY818" s="185" t="s">
        <v>138</v>
      </c>
      <c r="BE818" s="282">
        <f>IF(N818="základní",J818,0)</f>
        <v>0</v>
      </c>
      <c r="BF818" s="282">
        <f>IF(N818="snížená",J818,0)</f>
        <v>0</v>
      </c>
      <c r="BG818" s="282">
        <f>IF(N818="zákl. přenesená",J818,0)</f>
        <v>0</v>
      </c>
      <c r="BH818" s="282">
        <f>IF(N818="sníž. přenesená",J818,0)</f>
        <v>0</v>
      </c>
      <c r="BI818" s="282">
        <f>IF(N818="nulová",J818,0)</f>
        <v>0</v>
      </c>
      <c r="BJ818" s="185" t="s">
        <v>79</v>
      </c>
      <c r="BK818" s="282">
        <f>ROUND(I818*H818,2)</f>
        <v>0</v>
      </c>
      <c r="BL818" s="185" t="s">
        <v>214</v>
      </c>
      <c r="BM818" s="185" t="s">
        <v>1538</v>
      </c>
    </row>
    <row r="819" spans="2:51" s="292" customFormat="1" ht="13.5">
      <c r="B819" s="291"/>
      <c r="D819" s="285" t="s">
        <v>147</v>
      </c>
      <c r="E819" s="293" t="s">
        <v>5</v>
      </c>
      <c r="F819" s="294" t="s">
        <v>1539</v>
      </c>
      <c r="H819" s="306" t="s">
        <v>5</v>
      </c>
      <c r="L819" s="291"/>
      <c r="M819" s="295"/>
      <c r="N819" s="296"/>
      <c r="O819" s="296"/>
      <c r="P819" s="296"/>
      <c r="Q819" s="296"/>
      <c r="R819" s="296"/>
      <c r="S819" s="296"/>
      <c r="T819" s="297"/>
      <c r="AT819" s="293" t="s">
        <v>147</v>
      </c>
      <c r="AU819" s="293" t="s">
        <v>81</v>
      </c>
      <c r="AV819" s="292" t="s">
        <v>79</v>
      </c>
      <c r="AW819" s="292" t="s">
        <v>34</v>
      </c>
      <c r="AX819" s="292" t="s">
        <v>71</v>
      </c>
      <c r="AY819" s="293" t="s">
        <v>138</v>
      </c>
    </row>
    <row r="820" spans="2:51" s="284" customFormat="1" ht="13.5">
      <c r="B820" s="283"/>
      <c r="D820" s="285" t="s">
        <v>147</v>
      </c>
      <c r="E820" s="286" t="s">
        <v>5</v>
      </c>
      <c r="F820" s="287" t="s">
        <v>1089</v>
      </c>
      <c r="H820" s="305">
        <v>457.91</v>
      </c>
      <c r="L820" s="283"/>
      <c r="M820" s="288"/>
      <c r="N820" s="289"/>
      <c r="O820" s="289"/>
      <c r="P820" s="289"/>
      <c r="Q820" s="289"/>
      <c r="R820" s="289"/>
      <c r="S820" s="289"/>
      <c r="T820" s="290"/>
      <c r="AT820" s="286" t="s">
        <v>147</v>
      </c>
      <c r="AU820" s="286" t="s">
        <v>81</v>
      </c>
      <c r="AV820" s="284" t="s">
        <v>81</v>
      </c>
      <c r="AW820" s="284" t="s">
        <v>34</v>
      </c>
      <c r="AX820" s="284" t="s">
        <v>71</v>
      </c>
      <c r="AY820" s="286" t="s">
        <v>138</v>
      </c>
    </row>
    <row r="821" spans="2:65" s="196" customFormat="1" ht="16.5" customHeight="1">
      <c r="B821" s="85"/>
      <c r="C821" s="91" t="s">
        <v>1540</v>
      </c>
      <c r="D821" s="91" t="s">
        <v>228</v>
      </c>
      <c r="E821" s="92" t="s">
        <v>1541</v>
      </c>
      <c r="F821" s="93" t="s">
        <v>1542</v>
      </c>
      <c r="G821" s="94" t="s">
        <v>225</v>
      </c>
      <c r="H821" s="308">
        <v>467.068</v>
      </c>
      <c r="I821" s="95">
        <v>0</v>
      </c>
      <c r="J821" s="95">
        <f>ROUND(I821*H821,2)</f>
        <v>0</v>
      </c>
      <c r="K821" s="174" t="s">
        <v>5267</v>
      </c>
      <c r="L821" s="298"/>
      <c r="M821" s="299" t="s">
        <v>5</v>
      </c>
      <c r="N821" s="300" t="s">
        <v>42</v>
      </c>
      <c r="O821" s="280">
        <v>0</v>
      </c>
      <c r="P821" s="280">
        <f>O821*H821</f>
        <v>0</v>
      </c>
      <c r="Q821" s="280">
        <v>0.0035</v>
      </c>
      <c r="R821" s="280">
        <f>Q821*H821</f>
        <v>1.634738</v>
      </c>
      <c r="S821" s="280">
        <v>0</v>
      </c>
      <c r="T821" s="281">
        <f>S821*H821</f>
        <v>0</v>
      </c>
      <c r="AR821" s="185" t="s">
        <v>281</v>
      </c>
      <c r="AT821" s="185" t="s">
        <v>228</v>
      </c>
      <c r="AU821" s="185" t="s">
        <v>81</v>
      </c>
      <c r="AY821" s="185" t="s">
        <v>138</v>
      </c>
      <c r="BE821" s="282">
        <f>IF(N821="základní",J821,0)</f>
        <v>0</v>
      </c>
      <c r="BF821" s="282">
        <f>IF(N821="snížená",J821,0)</f>
        <v>0</v>
      </c>
      <c r="BG821" s="282">
        <f>IF(N821="zákl. přenesená",J821,0)</f>
        <v>0</v>
      </c>
      <c r="BH821" s="282">
        <f>IF(N821="sníž. přenesená",J821,0)</f>
        <v>0</v>
      </c>
      <c r="BI821" s="282">
        <f>IF(N821="nulová",J821,0)</f>
        <v>0</v>
      </c>
      <c r="BJ821" s="185" t="s">
        <v>79</v>
      </c>
      <c r="BK821" s="282">
        <f>ROUND(I821*H821,2)</f>
        <v>0</v>
      </c>
      <c r="BL821" s="185" t="s">
        <v>214</v>
      </c>
      <c r="BM821" s="185" t="s">
        <v>1543</v>
      </c>
    </row>
    <row r="822" spans="2:51" s="284" customFormat="1" ht="13.5">
      <c r="B822" s="283"/>
      <c r="D822" s="285" t="s">
        <v>147</v>
      </c>
      <c r="F822" s="287" t="s">
        <v>1544</v>
      </c>
      <c r="H822" s="305">
        <v>467.068</v>
      </c>
      <c r="L822" s="283"/>
      <c r="M822" s="288"/>
      <c r="N822" s="289"/>
      <c r="O822" s="289"/>
      <c r="P822" s="289"/>
      <c r="Q822" s="289"/>
      <c r="R822" s="289"/>
      <c r="S822" s="289"/>
      <c r="T822" s="290"/>
      <c r="AT822" s="286" t="s">
        <v>147</v>
      </c>
      <c r="AU822" s="286" t="s">
        <v>81</v>
      </c>
      <c r="AV822" s="284" t="s">
        <v>81</v>
      </c>
      <c r="AW822" s="284" t="s">
        <v>6</v>
      </c>
      <c r="AX822" s="284" t="s">
        <v>79</v>
      </c>
      <c r="AY822" s="286" t="s">
        <v>138</v>
      </c>
    </row>
    <row r="823" spans="2:65" s="196" customFormat="1" ht="25.5" customHeight="1">
      <c r="B823" s="85"/>
      <c r="C823" s="86" t="s">
        <v>1545</v>
      </c>
      <c r="D823" s="86" t="s">
        <v>140</v>
      </c>
      <c r="E823" s="87" t="s">
        <v>1546</v>
      </c>
      <c r="F823" s="88" t="s">
        <v>1547</v>
      </c>
      <c r="G823" s="89" t="s">
        <v>225</v>
      </c>
      <c r="H823" s="304">
        <v>457.91</v>
      </c>
      <c r="I823" s="90">
        <v>0</v>
      </c>
      <c r="J823" s="90">
        <f>ROUND(I823*H823,2)</f>
        <v>0</v>
      </c>
      <c r="K823" s="88" t="s">
        <v>5267</v>
      </c>
      <c r="L823" s="85"/>
      <c r="M823" s="278" t="s">
        <v>5</v>
      </c>
      <c r="N823" s="279" t="s">
        <v>42</v>
      </c>
      <c r="O823" s="280">
        <v>0.14</v>
      </c>
      <c r="P823" s="280">
        <f>O823*H823</f>
        <v>64.10740000000001</v>
      </c>
      <c r="Q823" s="280">
        <v>0</v>
      </c>
      <c r="R823" s="280">
        <f>Q823*H823</f>
        <v>0</v>
      </c>
      <c r="S823" s="280">
        <v>0</v>
      </c>
      <c r="T823" s="281">
        <f>S823*H823</f>
        <v>0</v>
      </c>
      <c r="AR823" s="185" t="s">
        <v>214</v>
      </c>
      <c r="AT823" s="185" t="s">
        <v>140</v>
      </c>
      <c r="AU823" s="185" t="s">
        <v>81</v>
      </c>
      <c r="AY823" s="185" t="s">
        <v>138</v>
      </c>
      <c r="BE823" s="282">
        <f>IF(N823="základní",J823,0)</f>
        <v>0</v>
      </c>
      <c r="BF823" s="282">
        <f>IF(N823="snížená",J823,0)</f>
        <v>0</v>
      </c>
      <c r="BG823" s="282">
        <f>IF(N823="zákl. přenesená",J823,0)</f>
        <v>0</v>
      </c>
      <c r="BH823" s="282">
        <f>IF(N823="sníž. přenesená",J823,0)</f>
        <v>0</v>
      </c>
      <c r="BI823" s="282">
        <f>IF(N823="nulová",J823,0)</f>
        <v>0</v>
      </c>
      <c r="BJ823" s="185" t="s">
        <v>79</v>
      </c>
      <c r="BK823" s="282">
        <f>ROUND(I823*H823,2)</f>
        <v>0</v>
      </c>
      <c r="BL823" s="185" t="s">
        <v>214</v>
      </c>
      <c r="BM823" s="185" t="s">
        <v>1548</v>
      </c>
    </row>
    <row r="824" spans="2:51" s="292" customFormat="1" ht="13.5">
      <c r="B824" s="291"/>
      <c r="D824" s="285" t="s">
        <v>147</v>
      </c>
      <c r="E824" s="293" t="s">
        <v>5</v>
      </c>
      <c r="F824" s="294" t="s">
        <v>1067</v>
      </c>
      <c r="H824" s="306" t="s">
        <v>5</v>
      </c>
      <c r="L824" s="291"/>
      <c r="M824" s="295"/>
      <c r="N824" s="296"/>
      <c r="O824" s="296"/>
      <c r="P824" s="296"/>
      <c r="Q824" s="296"/>
      <c r="R824" s="296"/>
      <c r="S824" s="296"/>
      <c r="T824" s="297"/>
      <c r="AT824" s="293" t="s">
        <v>147</v>
      </c>
      <c r="AU824" s="293" t="s">
        <v>81</v>
      </c>
      <c r="AV824" s="292" t="s">
        <v>79</v>
      </c>
      <c r="AW824" s="292" t="s">
        <v>34</v>
      </c>
      <c r="AX824" s="292" t="s">
        <v>71</v>
      </c>
      <c r="AY824" s="293" t="s">
        <v>138</v>
      </c>
    </row>
    <row r="825" spans="2:51" s="284" customFormat="1" ht="13.5">
      <c r="B825" s="283"/>
      <c r="D825" s="285" t="s">
        <v>147</v>
      </c>
      <c r="E825" s="286" t="s">
        <v>5</v>
      </c>
      <c r="F825" s="287" t="s">
        <v>1089</v>
      </c>
      <c r="H825" s="305">
        <v>457.91</v>
      </c>
      <c r="L825" s="283"/>
      <c r="M825" s="288"/>
      <c r="N825" s="289"/>
      <c r="O825" s="289"/>
      <c r="P825" s="289"/>
      <c r="Q825" s="289"/>
      <c r="R825" s="289"/>
      <c r="S825" s="289"/>
      <c r="T825" s="290"/>
      <c r="AT825" s="286" t="s">
        <v>147</v>
      </c>
      <c r="AU825" s="286" t="s">
        <v>81</v>
      </c>
      <c r="AV825" s="284" t="s">
        <v>81</v>
      </c>
      <c r="AW825" s="284" t="s">
        <v>34</v>
      </c>
      <c r="AX825" s="284" t="s">
        <v>71</v>
      </c>
      <c r="AY825" s="286" t="s">
        <v>138</v>
      </c>
    </row>
    <row r="826" spans="2:65" s="196" customFormat="1" ht="16.5" customHeight="1">
      <c r="B826" s="85"/>
      <c r="C826" s="91" t="s">
        <v>1549</v>
      </c>
      <c r="D826" s="91" t="s">
        <v>228</v>
      </c>
      <c r="E826" s="92" t="s">
        <v>1531</v>
      </c>
      <c r="F826" s="93" t="s">
        <v>1532</v>
      </c>
      <c r="G826" s="94" t="s">
        <v>225</v>
      </c>
      <c r="H826" s="308">
        <v>476.226</v>
      </c>
      <c r="I826" s="95">
        <v>0</v>
      </c>
      <c r="J826" s="95">
        <f>ROUND(I826*H826,2)</f>
        <v>0</v>
      </c>
      <c r="K826" s="174" t="s">
        <v>5267</v>
      </c>
      <c r="L826" s="298"/>
      <c r="M826" s="299" t="s">
        <v>5</v>
      </c>
      <c r="N826" s="300" t="s">
        <v>42</v>
      </c>
      <c r="O826" s="280">
        <v>0</v>
      </c>
      <c r="P826" s="280">
        <f>O826*H826</f>
        <v>0</v>
      </c>
      <c r="Q826" s="280">
        <v>0.0009</v>
      </c>
      <c r="R826" s="280">
        <f>Q826*H826</f>
        <v>0.42860339999999997</v>
      </c>
      <c r="S826" s="280">
        <v>0</v>
      </c>
      <c r="T826" s="281">
        <f>S826*H826</f>
        <v>0</v>
      </c>
      <c r="AR826" s="185" t="s">
        <v>281</v>
      </c>
      <c r="AT826" s="185" t="s">
        <v>228</v>
      </c>
      <c r="AU826" s="185" t="s">
        <v>81</v>
      </c>
      <c r="AY826" s="185" t="s">
        <v>138</v>
      </c>
      <c r="BE826" s="282">
        <f>IF(N826="základní",J826,0)</f>
        <v>0</v>
      </c>
      <c r="BF826" s="282">
        <f>IF(N826="snížená",J826,0)</f>
        <v>0</v>
      </c>
      <c r="BG826" s="282">
        <f>IF(N826="zákl. přenesená",J826,0)</f>
        <v>0</v>
      </c>
      <c r="BH826" s="282">
        <f>IF(N826="sníž. přenesená",J826,0)</f>
        <v>0</v>
      </c>
      <c r="BI826" s="282">
        <f>IF(N826="nulová",J826,0)</f>
        <v>0</v>
      </c>
      <c r="BJ826" s="185" t="s">
        <v>79</v>
      </c>
      <c r="BK826" s="282">
        <f>ROUND(I826*H826,2)</f>
        <v>0</v>
      </c>
      <c r="BL826" s="185" t="s">
        <v>214</v>
      </c>
      <c r="BM826" s="185" t="s">
        <v>1550</v>
      </c>
    </row>
    <row r="827" spans="2:51" s="292" customFormat="1" ht="13.5">
      <c r="B827" s="291"/>
      <c r="D827" s="285" t="s">
        <v>147</v>
      </c>
      <c r="E827" s="293" t="s">
        <v>5</v>
      </c>
      <c r="F827" s="294" t="s">
        <v>1067</v>
      </c>
      <c r="H827" s="306" t="s">
        <v>5</v>
      </c>
      <c r="L827" s="291"/>
      <c r="M827" s="295"/>
      <c r="N827" s="296"/>
      <c r="O827" s="296"/>
      <c r="P827" s="296"/>
      <c r="Q827" s="296"/>
      <c r="R827" s="296"/>
      <c r="S827" s="296"/>
      <c r="T827" s="297"/>
      <c r="AT827" s="293" t="s">
        <v>147</v>
      </c>
      <c r="AU827" s="293" t="s">
        <v>81</v>
      </c>
      <c r="AV827" s="292" t="s">
        <v>79</v>
      </c>
      <c r="AW827" s="292" t="s">
        <v>34</v>
      </c>
      <c r="AX827" s="292" t="s">
        <v>71</v>
      </c>
      <c r="AY827" s="293" t="s">
        <v>138</v>
      </c>
    </row>
    <row r="828" spans="2:51" s="284" customFormat="1" ht="13.5">
      <c r="B828" s="283"/>
      <c r="D828" s="285" t="s">
        <v>147</v>
      </c>
      <c r="E828" s="286" t="s">
        <v>5</v>
      </c>
      <c r="F828" s="287" t="s">
        <v>1089</v>
      </c>
      <c r="H828" s="305">
        <v>457.91</v>
      </c>
      <c r="L828" s="283"/>
      <c r="M828" s="288"/>
      <c r="N828" s="289"/>
      <c r="O828" s="289"/>
      <c r="P828" s="289"/>
      <c r="Q828" s="289"/>
      <c r="R828" s="289"/>
      <c r="S828" s="289"/>
      <c r="T828" s="290"/>
      <c r="AT828" s="286" t="s">
        <v>147</v>
      </c>
      <c r="AU828" s="286" t="s">
        <v>81</v>
      </c>
      <c r="AV828" s="284" t="s">
        <v>81</v>
      </c>
      <c r="AW828" s="284" t="s">
        <v>34</v>
      </c>
      <c r="AX828" s="284" t="s">
        <v>71</v>
      </c>
      <c r="AY828" s="286" t="s">
        <v>138</v>
      </c>
    </row>
    <row r="829" spans="2:51" s="284" customFormat="1" ht="13.5">
      <c r="B829" s="283"/>
      <c r="D829" s="285" t="s">
        <v>147</v>
      </c>
      <c r="F829" s="287" t="s">
        <v>1551</v>
      </c>
      <c r="H829" s="305">
        <v>476.226</v>
      </c>
      <c r="L829" s="283"/>
      <c r="M829" s="288"/>
      <c r="N829" s="289"/>
      <c r="O829" s="289"/>
      <c r="P829" s="289"/>
      <c r="Q829" s="289"/>
      <c r="R829" s="289"/>
      <c r="S829" s="289"/>
      <c r="T829" s="290"/>
      <c r="AT829" s="286" t="s">
        <v>147</v>
      </c>
      <c r="AU829" s="286" t="s">
        <v>81</v>
      </c>
      <c r="AV829" s="284" t="s">
        <v>81</v>
      </c>
      <c r="AW829" s="284" t="s">
        <v>6</v>
      </c>
      <c r="AX829" s="284" t="s">
        <v>79</v>
      </c>
      <c r="AY829" s="286" t="s">
        <v>138</v>
      </c>
    </row>
    <row r="830" spans="2:65" s="196" customFormat="1" ht="16.5" customHeight="1">
      <c r="B830" s="85"/>
      <c r="C830" s="91" t="s">
        <v>1552</v>
      </c>
      <c r="D830" s="91" t="s">
        <v>228</v>
      </c>
      <c r="E830" s="92" t="s">
        <v>1553</v>
      </c>
      <c r="F830" s="93" t="s">
        <v>1554</v>
      </c>
      <c r="G830" s="94" t="s">
        <v>225</v>
      </c>
      <c r="H830" s="308">
        <v>476.226</v>
      </c>
      <c r="I830" s="95">
        <v>0</v>
      </c>
      <c r="J830" s="95">
        <f>ROUND(I830*H830,2)</f>
        <v>0</v>
      </c>
      <c r="K830" s="174" t="s">
        <v>5267</v>
      </c>
      <c r="L830" s="298"/>
      <c r="M830" s="299" t="s">
        <v>5</v>
      </c>
      <c r="N830" s="300" t="s">
        <v>42</v>
      </c>
      <c r="O830" s="280">
        <v>0</v>
      </c>
      <c r="P830" s="280">
        <f>O830*H830</f>
        <v>0</v>
      </c>
      <c r="Q830" s="280">
        <v>0.0012</v>
      </c>
      <c r="R830" s="280">
        <f>Q830*H830</f>
        <v>0.5714712</v>
      </c>
      <c r="S830" s="280">
        <v>0</v>
      </c>
      <c r="T830" s="281">
        <f>S830*H830</f>
        <v>0</v>
      </c>
      <c r="AR830" s="185" t="s">
        <v>281</v>
      </c>
      <c r="AT830" s="185" t="s">
        <v>228</v>
      </c>
      <c r="AU830" s="185" t="s">
        <v>81</v>
      </c>
      <c r="AY830" s="185" t="s">
        <v>138</v>
      </c>
      <c r="BE830" s="282">
        <f>IF(N830="základní",J830,0)</f>
        <v>0</v>
      </c>
      <c r="BF830" s="282">
        <f>IF(N830="snížená",J830,0)</f>
        <v>0</v>
      </c>
      <c r="BG830" s="282">
        <f>IF(N830="zákl. přenesená",J830,0)</f>
        <v>0</v>
      </c>
      <c r="BH830" s="282">
        <f>IF(N830="sníž. přenesená",J830,0)</f>
        <v>0</v>
      </c>
      <c r="BI830" s="282">
        <f>IF(N830="nulová",J830,0)</f>
        <v>0</v>
      </c>
      <c r="BJ830" s="185" t="s">
        <v>79</v>
      </c>
      <c r="BK830" s="282">
        <f>ROUND(I830*H830,2)</f>
        <v>0</v>
      </c>
      <c r="BL830" s="185" t="s">
        <v>214</v>
      </c>
      <c r="BM830" s="185" t="s">
        <v>1555</v>
      </c>
    </row>
    <row r="831" spans="2:51" s="284" customFormat="1" ht="13.5">
      <c r="B831" s="283"/>
      <c r="D831" s="285" t="s">
        <v>147</v>
      </c>
      <c r="F831" s="287" t="s">
        <v>1551</v>
      </c>
      <c r="H831" s="305">
        <v>476.226</v>
      </c>
      <c r="L831" s="283"/>
      <c r="M831" s="288"/>
      <c r="N831" s="289"/>
      <c r="O831" s="289"/>
      <c r="P831" s="289"/>
      <c r="Q831" s="289"/>
      <c r="R831" s="289"/>
      <c r="S831" s="289"/>
      <c r="T831" s="290"/>
      <c r="AT831" s="286" t="s">
        <v>147</v>
      </c>
      <c r="AU831" s="286" t="s">
        <v>81</v>
      </c>
      <c r="AV831" s="284" t="s">
        <v>81</v>
      </c>
      <c r="AW831" s="284" t="s">
        <v>6</v>
      </c>
      <c r="AX831" s="284" t="s">
        <v>79</v>
      </c>
      <c r="AY831" s="286" t="s">
        <v>138</v>
      </c>
    </row>
    <row r="832" spans="2:65" s="196" customFormat="1" ht="16.5" customHeight="1">
      <c r="B832" s="85"/>
      <c r="C832" s="86" t="s">
        <v>1556</v>
      </c>
      <c r="D832" s="86" t="s">
        <v>140</v>
      </c>
      <c r="E832" s="87" t="s">
        <v>1557</v>
      </c>
      <c r="F832" s="88" t="s">
        <v>1558</v>
      </c>
      <c r="G832" s="89" t="s">
        <v>234</v>
      </c>
      <c r="H832" s="304">
        <v>90.92</v>
      </c>
      <c r="I832" s="90">
        <v>0</v>
      </c>
      <c r="J832" s="90">
        <f>ROUND(I832*H832,2)</f>
        <v>0</v>
      </c>
      <c r="K832" s="88" t="s">
        <v>5267</v>
      </c>
      <c r="L832" s="85"/>
      <c r="M832" s="278" t="s">
        <v>5</v>
      </c>
      <c r="N832" s="279" t="s">
        <v>42</v>
      </c>
      <c r="O832" s="280">
        <v>0.04</v>
      </c>
      <c r="P832" s="280">
        <f>O832*H832</f>
        <v>3.6368</v>
      </c>
      <c r="Q832" s="280">
        <v>0</v>
      </c>
      <c r="R832" s="280">
        <f>Q832*H832</f>
        <v>0</v>
      </c>
      <c r="S832" s="280">
        <v>0</v>
      </c>
      <c r="T832" s="281">
        <f>S832*H832</f>
        <v>0</v>
      </c>
      <c r="AR832" s="185" t="s">
        <v>214</v>
      </c>
      <c r="AT832" s="185" t="s">
        <v>140</v>
      </c>
      <c r="AU832" s="185" t="s">
        <v>81</v>
      </c>
      <c r="AY832" s="185" t="s">
        <v>138</v>
      </c>
      <c r="BE832" s="282">
        <f>IF(N832="základní",J832,0)</f>
        <v>0</v>
      </c>
      <c r="BF832" s="282">
        <f>IF(N832="snížená",J832,0)</f>
        <v>0</v>
      </c>
      <c r="BG832" s="282">
        <f>IF(N832="zákl. přenesená",J832,0)</f>
        <v>0</v>
      </c>
      <c r="BH832" s="282">
        <f>IF(N832="sníž. přenesená",J832,0)</f>
        <v>0</v>
      </c>
      <c r="BI832" s="282">
        <f>IF(N832="nulová",J832,0)</f>
        <v>0</v>
      </c>
      <c r="BJ832" s="185" t="s">
        <v>79</v>
      </c>
      <c r="BK832" s="282">
        <f>ROUND(I832*H832,2)</f>
        <v>0</v>
      </c>
      <c r="BL832" s="185" t="s">
        <v>214</v>
      </c>
      <c r="BM832" s="185" t="s">
        <v>1559</v>
      </c>
    </row>
    <row r="833" spans="2:51" s="284" customFormat="1" ht="13.5">
      <c r="B833" s="283"/>
      <c r="D833" s="285" t="s">
        <v>147</v>
      </c>
      <c r="E833" s="286" t="s">
        <v>5</v>
      </c>
      <c r="F833" s="287" t="s">
        <v>1560</v>
      </c>
      <c r="H833" s="305">
        <v>90.92</v>
      </c>
      <c r="L833" s="283"/>
      <c r="M833" s="288"/>
      <c r="N833" s="289"/>
      <c r="O833" s="289"/>
      <c r="P833" s="289"/>
      <c r="Q833" s="289"/>
      <c r="R833" s="289"/>
      <c r="S833" s="289"/>
      <c r="T833" s="290"/>
      <c r="AT833" s="286" t="s">
        <v>147</v>
      </c>
      <c r="AU833" s="286" t="s">
        <v>81</v>
      </c>
      <c r="AV833" s="284" t="s">
        <v>81</v>
      </c>
      <c r="AW833" s="284" t="s">
        <v>34</v>
      </c>
      <c r="AX833" s="284" t="s">
        <v>71</v>
      </c>
      <c r="AY833" s="286" t="s">
        <v>138</v>
      </c>
    </row>
    <row r="834" spans="2:65" s="196" customFormat="1" ht="16.5" customHeight="1">
      <c r="B834" s="85"/>
      <c r="C834" s="91" t="s">
        <v>1561</v>
      </c>
      <c r="D834" s="91" t="s">
        <v>228</v>
      </c>
      <c r="E834" s="92" t="s">
        <v>1562</v>
      </c>
      <c r="F834" s="93" t="s">
        <v>1563</v>
      </c>
      <c r="G834" s="94" t="s">
        <v>234</v>
      </c>
      <c r="H834" s="308">
        <v>95.466</v>
      </c>
      <c r="I834" s="95">
        <v>0</v>
      </c>
      <c r="J834" s="95">
        <f>ROUND(I834*H834,2)</f>
        <v>0</v>
      </c>
      <c r="K834" s="174" t="s">
        <v>5267</v>
      </c>
      <c r="L834" s="298"/>
      <c r="M834" s="299" t="s">
        <v>5</v>
      </c>
      <c r="N834" s="300" t="s">
        <v>42</v>
      </c>
      <c r="O834" s="280">
        <v>0</v>
      </c>
      <c r="P834" s="280">
        <f>O834*H834</f>
        <v>0</v>
      </c>
      <c r="Q834" s="280">
        <v>5E-05</v>
      </c>
      <c r="R834" s="280">
        <f>Q834*H834</f>
        <v>0.0047733</v>
      </c>
      <c r="S834" s="280">
        <v>0</v>
      </c>
      <c r="T834" s="281">
        <f>S834*H834</f>
        <v>0</v>
      </c>
      <c r="AR834" s="185" t="s">
        <v>281</v>
      </c>
      <c r="AT834" s="185" t="s">
        <v>228</v>
      </c>
      <c r="AU834" s="185" t="s">
        <v>81</v>
      </c>
      <c r="AY834" s="185" t="s">
        <v>138</v>
      </c>
      <c r="BE834" s="282">
        <f>IF(N834="základní",J834,0)</f>
        <v>0</v>
      </c>
      <c r="BF834" s="282">
        <f>IF(N834="snížená",J834,0)</f>
        <v>0</v>
      </c>
      <c r="BG834" s="282">
        <f>IF(N834="zákl. přenesená",J834,0)</f>
        <v>0</v>
      </c>
      <c r="BH834" s="282">
        <f>IF(N834="sníž. přenesená",J834,0)</f>
        <v>0</v>
      </c>
      <c r="BI834" s="282">
        <f>IF(N834="nulová",J834,0)</f>
        <v>0</v>
      </c>
      <c r="BJ834" s="185" t="s">
        <v>79</v>
      </c>
      <c r="BK834" s="282">
        <f>ROUND(I834*H834,2)</f>
        <v>0</v>
      </c>
      <c r="BL834" s="185" t="s">
        <v>214</v>
      </c>
      <c r="BM834" s="185" t="s">
        <v>1564</v>
      </c>
    </row>
    <row r="835" spans="2:51" s="284" customFormat="1" ht="13.5">
      <c r="B835" s="283"/>
      <c r="D835" s="285" t="s">
        <v>147</v>
      </c>
      <c r="F835" s="287" t="s">
        <v>1565</v>
      </c>
      <c r="H835" s="305">
        <v>95.466</v>
      </c>
      <c r="L835" s="283"/>
      <c r="M835" s="288"/>
      <c r="N835" s="289"/>
      <c r="O835" s="289"/>
      <c r="P835" s="289"/>
      <c r="Q835" s="289"/>
      <c r="R835" s="289"/>
      <c r="S835" s="289"/>
      <c r="T835" s="290"/>
      <c r="AT835" s="286" t="s">
        <v>147</v>
      </c>
      <c r="AU835" s="286" t="s">
        <v>81</v>
      </c>
      <c r="AV835" s="284" t="s">
        <v>81</v>
      </c>
      <c r="AW835" s="284" t="s">
        <v>6</v>
      </c>
      <c r="AX835" s="284" t="s">
        <v>79</v>
      </c>
      <c r="AY835" s="286" t="s">
        <v>138</v>
      </c>
    </row>
    <row r="836" spans="2:65" s="196" customFormat="1" ht="25.5" customHeight="1">
      <c r="B836" s="85"/>
      <c r="C836" s="86" t="s">
        <v>1566</v>
      </c>
      <c r="D836" s="86" t="s">
        <v>140</v>
      </c>
      <c r="E836" s="87" t="s">
        <v>1567</v>
      </c>
      <c r="F836" s="88" t="s">
        <v>1568</v>
      </c>
      <c r="G836" s="89" t="s">
        <v>225</v>
      </c>
      <c r="H836" s="304">
        <v>915.82</v>
      </c>
      <c r="I836" s="90">
        <v>0</v>
      </c>
      <c r="J836" s="90">
        <f>ROUND(I836*H836,2)</f>
        <v>0</v>
      </c>
      <c r="K836" s="88" t="s">
        <v>5267</v>
      </c>
      <c r="L836" s="85"/>
      <c r="M836" s="278" t="s">
        <v>5</v>
      </c>
      <c r="N836" s="279" t="s">
        <v>42</v>
      </c>
      <c r="O836" s="280">
        <v>0.058</v>
      </c>
      <c r="P836" s="280">
        <f>O836*H836</f>
        <v>53.117560000000005</v>
      </c>
      <c r="Q836" s="280">
        <v>0.0001</v>
      </c>
      <c r="R836" s="280">
        <f>Q836*H836</f>
        <v>0.09158200000000001</v>
      </c>
      <c r="S836" s="280">
        <v>0</v>
      </c>
      <c r="T836" s="281">
        <f>S836*H836</f>
        <v>0</v>
      </c>
      <c r="AR836" s="185" t="s">
        <v>214</v>
      </c>
      <c r="AT836" s="185" t="s">
        <v>140</v>
      </c>
      <c r="AU836" s="185" t="s">
        <v>81</v>
      </c>
      <c r="AY836" s="185" t="s">
        <v>138</v>
      </c>
      <c r="BE836" s="282">
        <f>IF(N836="základní",J836,0)</f>
        <v>0</v>
      </c>
      <c r="BF836" s="282">
        <f>IF(N836="snížená",J836,0)</f>
        <v>0</v>
      </c>
      <c r="BG836" s="282">
        <f>IF(N836="zákl. přenesená",J836,0)</f>
        <v>0</v>
      </c>
      <c r="BH836" s="282">
        <f>IF(N836="sníž. přenesená",J836,0)</f>
        <v>0</v>
      </c>
      <c r="BI836" s="282">
        <f>IF(N836="nulová",J836,0)</f>
        <v>0</v>
      </c>
      <c r="BJ836" s="185" t="s">
        <v>79</v>
      </c>
      <c r="BK836" s="282">
        <f>ROUND(I836*H836,2)</f>
        <v>0</v>
      </c>
      <c r="BL836" s="185" t="s">
        <v>214</v>
      </c>
      <c r="BM836" s="185" t="s">
        <v>1569</v>
      </c>
    </row>
    <row r="837" spans="2:51" s="292" customFormat="1" ht="13.5">
      <c r="B837" s="291"/>
      <c r="D837" s="285" t="s">
        <v>147</v>
      </c>
      <c r="E837" s="293" t="s">
        <v>5</v>
      </c>
      <c r="F837" s="294" t="s">
        <v>1570</v>
      </c>
      <c r="H837" s="306" t="s">
        <v>5</v>
      </c>
      <c r="L837" s="291"/>
      <c r="M837" s="295"/>
      <c r="N837" s="296"/>
      <c r="O837" s="296"/>
      <c r="P837" s="296"/>
      <c r="Q837" s="296"/>
      <c r="R837" s="296"/>
      <c r="S837" s="296"/>
      <c r="T837" s="297"/>
      <c r="AT837" s="293" t="s">
        <v>147</v>
      </c>
      <c r="AU837" s="293" t="s">
        <v>81</v>
      </c>
      <c r="AV837" s="292" t="s">
        <v>79</v>
      </c>
      <c r="AW837" s="292" t="s">
        <v>34</v>
      </c>
      <c r="AX837" s="292" t="s">
        <v>71</v>
      </c>
      <c r="AY837" s="293" t="s">
        <v>138</v>
      </c>
    </row>
    <row r="838" spans="2:51" s="284" customFormat="1" ht="13.5">
      <c r="B838" s="283"/>
      <c r="D838" s="285" t="s">
        <v>147</v>
      </c>
      <c r="E838" s="286" t="s">
        <v>5</v>
      </c>
      <c r="F838" s="287" t="s">
        <v>1571</v>
      </c>
      <c r="H838" s="305">
        <v>915.82</v>
      </c>
      <c r="L838" s="283"/>
      <c r="M838" s="288"/>
      <c r="N838" s="289"/>
      <c r="O838" s="289"/>
      <c r="P838" s="289"/>
      <c r="Q838" s="289"/>
      <c r="R838" s="289"/>
      <c r="S838" s="289"/>
      <c r="T838" s="290"/>
      <c r="AT838" s="286" t="s">
        <v>147</v>
      </c>
      <c r="AU838" s="286" t="s">
        <v>81</v>
      </c>
      <c r="AV838" s="284" t="s">
        <v>81</v>
      </c>
      <c r="AW838" s="284" t="s">
        <v>34</v>
      </c>
      <c r="AX838" s="284" t="s">
        <v>71</v>
      </c>
      <c r="AY838" s="286" t="s">
        <v>138</v>
      </c>
    </row>
    <row r="839" spans="2:65" s="196" customFormat="1" ht="16.5" customHeight="1">
      <c r="B839" s="85"/>
      <c r="C839" s="91" t="s">
        <v>1572</v>
      </c>
      <c r="D839" s="91" t="s">
        <v>228</v>
      </c>
      <c r="E839" s="92" t="s">
        <v>1573</v>
      </c>
      <c r="F839" s="93" t="s">
        <v>1574</v>
      </c>
      <c r="G839" s="94" t="s">
        <v>225</v>
      </c>
      <c r="H839" s="308">
        <v>1053.193</v>
      </c>
      <c r="I839" s="95">
        <v>0</v>
      </c>
      <c r="J839" s="95">
        <f>ROUND(I839*H839,2)</f>
        <v>0</v>
      </c>
      <c r="K839" s="174" t="s">
        <v>5267</v>
      </c>
      <c r="L839" s="298"/>
      <c r="M839" s="299" t="s">
        <v>5</v>
      </c>
      <c r="N839" s="300" t="s">
        <v>42</v>
      </c>
      <c r="O839" s="280">
        <v>0</v>
      </c>
      <c r="P839" s="280">
        <f>O839*H839</f>
        <v>0</v>
      </c>
      <c r="Q839" s="280">
        <v>0.0005</v>
      </c>
      <c r="R839" s="280">
        <f>Q839*H839</f>
        <v>0.5265965</v>
      </c>
      <c r="S839" s="280">
        <v>0</v>
      </c>
      <c r="T839" s="281">
        <f>S839*H839</f>
        <v>0</v>
      </c>
      <c r="AR839" s="185" t="s">
        <v>281</v>
      </c>
      <c r="AT839" s="185" t="s">
        <v>228</v>
      </c>
      <c r="AU839" s="185" t="s">
        <v>81</v>
      </c>
      <c r="AY839" s="185" t="s">
        <v>138</v>
      </c>
      <c r="BE839" s="282">
        <f>IF(N839="základní",J839,0)</f>
        <v>0</v>
      </c>
      <c r="BF839" s="282">
        <f>IF(N839="snížená",J839,0)</f>
        <v>0</v>
      </c>
      <c r="BG839" s="282">
        <f>IF(N839="zákl. přenesená",J839,0)</f>
        <v>0</v>
      </c>
      <c r="BH839" s="282">
        <f>IF(N839="sníž. přenesená",J839,0)</f>
        <v>0</v>
      </c>
      <c r="BI839" s="282">
        <f>IF(N839="nulová",J839,0)</f>
        <v>0</v>
      </c>
      <c r="BJ839" s="185" t="s">
        <v>79</v>
      </c>
      <c r="BK839" s="282">
        <f>ROUND(I839*H839,2)</f>
        <v>0</v>
      </c>
      <c r="BL839" s="185" t="s">
        <v>214</v>
      </c>
      <c r="BM839" s="185" t="s">
        <v>1575</v>
      </c>
    </row>
    <row r="840" spans="2:51" s="284" customFormat="1" ht="13.5">
      <c r="B840" s="283"/>
      <c r="D840" s="285" t="s">
        <v>147</v>
      </c>
      <c r="F840" s="287" t="s">
        <v>1576</v>
      </c>
      <c r="H840" s="305">
        <v>1053.193</v>
      </c>
      <c r="L840" s="283"/>
      <c r="M840" s="288"/>
      <c r="N840" s="289"/>
      <c r="O840" s="289"/>
      <c r="P840" s="289"/>
      <c r="Q840" s="289"/>
      <c r="R840" s="289"/>
      <c r="S840" s="289"/>
      <c r="T840" s="290"/>
      <c r="AT840" s="286" t="s">
        <v>147</v>
      </c>
      <c r="AU840" s="286" t="s">
        <v>81</v>
      </c>
      <c r="AV840" s="284" t="s">
        <v>81</v>
      </c>
      <c r="AW840" s="284" t="s">
        <v>6</v>
      </c>
      <c r="AX840" s="284" t="s">
        <v>79</v>
      </c>
      <c r="AY840" s="286" t="s">
        <v>138</v>
      </c>
    </row>
    <row r="841" spans="2:65" s="196" customFormat="1" ht="25.5" customHeight="1">
      <c r="B841" s="85"/>
      <c r="C841" s="86" t="s">
        <v>1577</v>
      </c>
      <c r="D841" s="86" t="s">
        <v>140</v>
      </c>
      <c r="E841" s="87" t="s">
        <v>1578</v>
      </c>
      <c r="F841" s="88" t="s">
        <v>1579</v>
      </c>
      <c r="G841" s="89" t="s">
        <v>225</v>
      </c>
      <c r="H841" s="304">
        <v>1266.435</v>
      </c>
      <c r="I841" s="90">
        <v>0</v>
      </c>
      <c r="J841" s="90">
        <f>ROUND(I841*H841,2)</f>
        <v>0</v>
      </c>
      <c r="K841" s="88" t="s">
        <v>5267</v>
      </c>
      <c r="L841" s="85"/>
      <c r="M841" s="278" t="s">
        <v>5</v>
      </c>
      <c r="N841" s="279" t="s">
        <v>42</v>
      </c>
      <c r="O841" s="280">
        <v>0.128</v>
      </c>
      <c r="P841" s="280">
        <f>O841*H841</f>
        <v>162.10368</v>
      </c>
      <c r="Q841" s="280">
        <v>0.00058</v>
      </c>
      <c r="R841" s="280">
        <f>Q841*H841</f>
        <v>0.7345323</v>
      </c>
      <c r="S841" s="280">
        <v>0</v>
      </c>
      <c r="T841" s="281">
        <f>S841*H841</f>
        <v>0</v>
      </c>
      <c r="AR841" s="185" t="s">
        <v>214</v>
      </c>
      <c r="AT841" s="185" t="s">
        <v>140</v>
      </c>
      <c r="AU841" s="185" t="s">
        <v>81</v>
      </c>
      <c r="AY841" s="185" t="s">
        <v>138</v>
      </c>
      <c r="BE841" s="282">
        <f>IF(N841="základní",J841,0)</f>
        <v>0</v>
      </c>
      <c r="BF841" s="282">
        <f>IF(N841="snížená",J841,0)</f>
        <v>0</v>
      </c>
      <c r="BG841" s="282">
        <f>IF(N841="zákl. přenesená",J841,0)</f>
        <v>0</v>
      </c>
      <c r="BH841" s="282">
        <f>IF(N841="sníž. přenesená",J841,0)</f>
        <v>0</v>
      </c>
      <c r="BI841" s="282">
        <f>IF(N841="nulová",J841,0)</f>
        <v>0</v>
      </c>
      <c r="BJ841" s="185" t="s">
        <v>79</v>
      </c>
      <c r="BK841" s="282">
        <f>ROUND(I841*H841,2)</f>
        <v>0</v>
      </c>
      <c r="BL841" s="185" t="s">
        <v>214</v>
      </c>
      <c r="BM841" s="185" t="s">
        <v>1580</v>
      </c>
    </row>
    <row r="842" spans="2:51" s="292" customFormat="1" ht="13.5">
      <c r="B842" s="291"/>
      <c r="D842" s="285" t="s">
        <v>147</v>
      </c>
      <c r="E842" s="293" t="s">
        <v>5</v>
      </c>
      <c r="F842" s="294" t="s">
        <v>1581</v>
      </c>
      <c r="H842" s="306" t="s">
        <v>5</v>
      </c>
      <c r="L842" s="291"/>
      <c r="M842" s="295"/>
      <c r="N842" s="296"/>
      <c r="O842" s="296"/>
      <c r="P842" s="296"/>
      <c r="Q842" s="296"/>
      <c r="R842" s="296"/>
      <c r="S842" s="296"/>
      <c r="T842" s="297"/>
      <c r="AT842" s="293" t="s">
        <v>147</v>
      </c>
      <c r="AU842" s="293" t="s">
        <v>81</v>
      </c>
      <c r="AV842" s="292" t="s">
        <v>79</v>
      </c>
      <c r="AW842" s="292" t="s">
        <v>34</v>
      </c>
      <c r="AX842" s="292" t="s">
        <v>71</v>
      </c>
      <c r="AY842" s="293" t="s">
        <v>138</v>
      </c>
    </row>
    <row r="843" spans="2:51" s="284" customFormat="1" ht="13.5">
      <c r="B843" s="283"/>
      <c r="D843" s="285" t="s">
        <v>147</v>
      </c>
      <c r="E843" s="286" t="s">
        <v>5</v>
      </c>
      <c r="F843" s="287" t="s">
        <v>1582</v>
      </c>
      <c r="H843" s="305">
        <v>643.572</v>
      </c>
      <c r="L843" s="283"/>
      <c r="M843" s="288"/>
      <c r="N843" s="289"/>
      <c r="O843" s="289"/>
      <c r="P843" s="289"/>
      <c r="Q843" s="289"/>
      <c r="R843" s="289"/>
      <c r="S843" s="289"/>
      <c r="T843" s="290"/>
      <c r="AT843" s="286" t="s">
        <v>147</v>
      </c>
      <c r="AU843" s="286" t="s">
        <v>81</v>
      </c>
      <c r="AV843" s="284" t="s">
        <v>81</v>
      </c>
      <c r="AW843" s="284" t="s">
        <v>34</v>
      </c>
      <c r="AX843" s="284" t="s">
        <v>71</v>
      </c>
      <c r="AY843" s="286" t="s">
        <v>138</v>
      </c>
    </row>
    <row r="844" spans="2:51" s="292" customFormat="1" ht="13.5">
      <c r="B844" s="291"/>
      <c r="D844" s="285" t="s">
        <v>147</v>
      </c>
      <c r="E844" s="293" t="s">
        <v>5</v>
      </c>
      <c r="F844" s="294" t="s">
        <v>1583</v>
      </c>
      <c r="H844" s="306" t="s">
        <v>5</v>
      </c>
      <c r="L844" s="291"/>
      <c r="M844" s="295"/>
      <c r="N844" s="296"/>
      <c r="O844" s="296"/>
      <c r="P844" s="296"/>
      <c r="Q844" s="296"/>
      <c r="R844" s="296"/>
      <c r="S844" s="296"/>
      <c r="T844" s="297"/>
      <c r="AT844" s="293" t="s">
        <v>147</v>
      </c>
      <c r="AU844" s="293" t="s">
        <v>81</v>
      </c>
      <c r="AV844" s="292" t="s">
        <v>79</v>
      </c>
      <c r="AW844" s="292" t="s">
        <v>34</v>
      </c>
      <c r="AX844" s="292" t="s">
        <v>71</v>
      </c>
      <c r="AY844" s="293" t="s">
        <v>138</v>
      </c>
    </row>
    <row r="845" spans="2:51" s="284" customFormat="1" ht="13.5">
      <c r="B845" s="283"/>
      <c r="D845" s="285" t="s">
        <v>147</v>
      </c>
      <c r="E845" s="286" t="s">
        <v>5</v>
      </c>
      <c r="F845" s="287" t="s">
        <v>1584</v>
      </c>
      <c r="H845" s="305">
        <v>622.863</v>
      </c>
      <c r="L845" s="283"/>
      <c r="M845" s="288"/>
      <c r="N845" s="289"/>
      <c r="O845" s="289"/>
      <c r="P845" s="289"/>
      <c r="Q845" s="289"/>
      <c r="R845" s="289"/>
      <c r="S845" s="289"/>
      <c r="T845" s="290"/>
      <c r="AT845" s="286" t="s">
        <v>147</v>
      </c>
      <c r="AU845" s="286" t="s">
        <v>81</v>
      </c>
      <c r="AV845" s="284" t="s">
        <v>81</v>
      </c>
      <c r="AW845" s="284" t="s">
        <v>34</v>
      </c>
      <c r="AX845" s="284" t="s">
        <v>71</v>
      </c>
      <c r="AY845" s="286" t="s">
        <v>138</v>
      </c>
    </row>
    <row r="846" spans="2:65" s="196" customFormat="1" ht="25.5" customHeight="1">
      <c r="B846" s="85"/>
      <c r="C846" s="91" t="s">
        <v>1585</v>
      </c>
      <c r="D846" s="91" t="s">
        <v>228</v>
      </c>
      <c r="E846" s="92" t="s">
        <v>1586</v>
      </c>
      <c r="F846" s="93" t="s">
        <v>1587</v>
      </c>
      <c r="G846" s="94" t="s">
        <v>225</v>
      </c>
      <c r="H846" s="308">
        <v>1291.764</v>
      </c>
      <c r="I846" s="95">
        <v>0</v>
      </c>
      <c r="J846" s="95">
        <f>ROUND(I846*H846,2)</f>
        <v>0</v>
      </c>
      <c r="K846" s="174" t="s">
        <v>5267</v>
      </c>
      <c r="L846" s="298"/>
      <c r="M846" s="299" t="s">
        <v>5</v>
      </c>
      <c r="N846" s="300" t="s">
        <v>42</v>
      </c>
      <c r="O846" s="280">
        <v>0</v>
      </c>
      <c r="P846" s="280">
        <f>O846*H846</f>
        <v>0</v>
      </c>
      <c r="Q846" s="280">
        <v>0.021</v>
      </c>
      <c r="R846" s="280">
        <f>Q846*H846</f>
        <v>27.127043999999998</v>
      </c>
      <c r="S846" s="280">
        <v>0</v>
      </c>
      <c r="T846" s="281">
        <f>S846*H846</f>
        <v>0</v>
      </c>
      <c r="AR846" s="185" t="s">
        <v>281</v>
      </c>
      <c r="AT846" s="185" t="s">
        <v>228</v>
      </c>
      <c r="AU846" s="185" t="s">
        <v>81</v>
      </c>
      <c r="AY846" s="185" t="s">
        <v>138</v>
      </c>
      <c r="BE846" s="282">
        <f>IF(N846="základní",J846,0)</f>
        <v>0</v>
      </c>
      <c r="BF846" s="282">
        <f>IF(N846="snížená",J846,0)</f>
        <v>0</v>
      </c>
      <c r="BG846" s="282">
        <f>IF(N846="zákl. přenesená",J846,0)</f>
        <v>0</v>
      </c>
      <c r="BH846" s="282">
        <f>IF(N846="sníž. přenesená",J846,0)</f>
        <v>0</v>
      </c>
      <c r="BI846" s="282">
        <f>IF(N846="nulová",J846,0)</f>
        <v>0</v>
      </c>
      <c r="BJ846" s="185" t="s">
        <v>79</v>
      </c>
      <c r="BK846" s="282">
        <f>ROUND(I846*H846,2)</f>
        <v>0</v>
      </c>
      <c r="BL846" s="185" t="s">
        <v>214</v>
      </c>
      <c r="BM846" s="185" t="s">
        <v>1588</v>
      </c>
    </row>
    <row r="847" spans="2:51" s="284" customFormat="1" ht="13.5">
      <c r="B847" s="283"/>
      <c r="D847" s="285" t="s">
        <v>147</v>
      </c>
      <c r="F847" s="287" t="s">
        <v>1589</v>
      </c>
      <c r="H847" s="305">
        <v>1291.764</v>
      </c>
      <c r="L847" s="283"/>
      <c r="M847" s="288"/>
      <c r="N847" s="289"/>
      <c r="O847" s="289"/>
      <c r="P847" s="289"/>
      <c r="Q847" s="289"/>
      <c r="R847" s="289"/>
      <c r="S847" s="289"/>
      <c r="T847" s="290"/>
      <c r="AT847" s="286" t="s">
        <v>147</v>
      </c>
      <c r="AU847" s="286" t="s">
        <v>81</v>
      </c>
      <c r="AV847" s="284" t="s">
        <v>81</v>
      </c>
      <c r="AW847" s="284" t="s">
        <v>6</v>
      </c>
      <c r="AX847" s="284" t="s">
        <v>79</v>
      </c>
      <c r="AY847" s="286" t="s">
        <v>138</v>
      </c>
    </row>
    <row r="848" spans="2:65" s="196" customFormat="1" ht="25.5" customHeight="1">
      <c r="B848" s="85"/>
      <c r="C848" s="86" t="s">
        <v>1590</v>
      </c>
      <c r="D848" s="86" t="s">
        <v>140</v>
      </c>
      <c r="E848" s="87" t="s">
        <v>1591</v>
      </c>
      <c r="F848" s="88" t="s">
        <v>1592</v>
      </c>
      <c r="G848" s="89" t="s">
        <v>225</v>
      </c>
      <c r="H848" s="304">
        <v>8.787</v>
      </c>
      <c r="I848" s="90">
        <v>0</v>
      </c>
      <c r="J848" s="90">
        <f>ROUND(I848*H848,2)</f>
        <v>0</v>
      </c>
      <c r="K848" s="88" t="s">
        <v>5267</v>
      </c>
      <c r="L848" s="85"/>
      <c r="M848" s="278" t="s">
        <v>5</v>
      </c>
      <c r="N848" s="279" t="s">
        <v>42</v>
      </c>
      <c r="O848" s="280">
        <v>0.14</v>
      </c>
      <c r="P848" s="280">
        <f>O848*H848</f>
        <v>1.2301800000000003</v>
      </c>
      <c r="Q848" s="280">
        <v>0.00116</v>
      </c>
      <c r="R848" s="280">
        <f>Q848*H848</f>
        <v>0.010192920000000001</v>
      </c>
      <c r="S848" s="280">
        <v>0</v>
      </c>
      <c r="T848" s="281">
        <f>S848*H848</f>
        <v>0</v>
      </c>
      <c r="AR848" s="185" t="s">
        <v>214</v>
      </c>
      <c r="AT848" s="185" t="s">
        <v>140</v>
      </c>
      <c r="AU848" s="185" t="s">
        <v>81</v>
      </c>
      <c r="AY848" s="185" t="s">
        <v>138</v>
      </c>
      <c r="BE848" s="282">
        <f>IF(N848="základní",J848,0)</f>
        <v>0</v>
      </c>
      <c r="BF848" s="282">
        <f>IF(N848="snížená",J848,0)</f>
        <v>0</v>
      </c>
      <c r="BG848" s="282">
        <f>IF(N848="zákl. přenesená",J848,0)</f>
        <v>0</v>
      </c>
      <c r="BH848" s="282">
        <f>IF(N848="sníž. přenesená",J848,0)</f>
        <v>0</v>
      </c>
      <c r="BI848" s="282">
        <f>IF(N848="nulová",J848,0)</f>
        <v>0</v>
      </c>
      <c r="BJ848" s="185" t="s">
        <v>79</v>
      </c>
      <c r="BK848" s="282">
        <f>ROUND(I848*H848,2)</f>
        <v>0</v>
      </c>
      <c r="BL848" s="185" t="s">
        <v>214</v>
      </c>
      <c r="BM848" s="185" t="s">
        <v>1593</v>
      </c>
    </row>
    <row r="849" spans="2:51" s="292" customFormat="1" ht="13.5">
      <c r="B849" s="291"/>
      <c r="D849" s="285" t="s">
        <v>147</v>
      </c>
      <c r="E849" s="293" t="s">
        <v>5</v>
      </c>
      <c r="F849" s="294" t="s">
        <v>574</v>
      </c>
      <c r="H849" s="306" t="s">
        <v>5</v>
      </c>
      <c r="L849" s="291"/>
      <c r="M849" s="295"/>
      <c r="N849" s="296"/>
      <c r="O849" s="296"/>
      <c r="P849" s="296"/>
      <c r="Q849" s="296"/>
      <c r="R849" s="296"/>
      <c r="S849" s="296"/>
      <c r="T849" s="297"/>
      <c r="AT849" s="293" t="s">
        <v>147</v>
      </c>
      <c r="AU849" s="293" t="s">
        <v>81</v>
      </c>
      <c r="AV849" s="292" t="s">
        <v>79</v>
      </c>
      <c r="AW849" s="292" t="s">
        <v>34</v>
      </c>
      <c r="AX849" s="292" t="s">
        <v>71</v>
      </c>
      <c r="AY849" s="293" t="s">
        <v>138</v>
      </c>
    </row>
    <row r="850" spans="2:51" s="284" customFormat="1" ht="13.5">
      <c r="B850" s="283"/>
      <c r="D850" s="285" t="s">
        <v>147</v>
      </c>
      <c r="E850" s="286" t="s">
        <v>5</v>
      </c>
      <c r="F850" s="287" t="s">
        <v>1494</v>
      </c>
      <c r="H850" s="305">
        <v>1.766</v>
      </c>
      <c r="L850" s="283"/>
      <c r="M850" s="288"/>
      <c r="N850" s="289"/>
      <c r="O850" s="289"/>
      <c r="P850" s="289"/>
      <c r="Q850" s="289"/>
      <c r="R850" s="289"/>
      <c r="S850" s="289"/>
      <c r="T850" s="290"/>
      <c r="AT850" s="286" t="s">
        <v>147</v>
      </c>
      <c r="AU850" s="286" t="s">
        <v>81</v>
      </c>
      <c r="AV850" s="284" t="s">
        <v>81</v>
      </c>
      <c r="AW850" s="284" t="s">
        <v>34</v>
      </c>
      <c r="AX850" s="284" t="s">
        <v>71</v>
      </c>
      <c r="AY850" s="286" t="s">
        <v>138</v>
      </c>
    </row>
    <row r="851" spans="2:51" s="292" customFormat="1" ht="13.5">
      <c r="B851" s="291"/>
      <c r="D851" s="285" t="s">
        <v>147</v>
      </c>
      <c r="E851" s="293" t="s">
        <v>5</v>
      </c>
      <c r="F851" s="294" t="s">
        <v>1456</v>
      </c>
      <c r="H851" s="306" t="s">
        <v>5</v>
      </c>
      <c r="L851" s="291"/>
      <c r="M851" s="295"/>
      <c r="N851" s="296"/>
      <c r="O851" s="296"/>
      <c r="P851" s="296"/>
      <c r="Q851" s="296"/>
      <c r="R851" s="296"/>
      <c r="S851" s="296"/>
      <c r="T851" s="297"/>
      <c r="AT851" s="293" t="s">
        <v>147</v>
      </c>
      <c r="AU851" s="293" t="s">
        <v>81</v>
      </c>
      <c r="AV851" s="292" t="s">
        <v>79</v>
      </c>
      <c r="AW851" s="292" t="s">
        <v>34</v>
      </c>
      <c r="AX851" s="292" t="s">
        <v>71</v>
      </c>
      <c r="AY851" s="293" t="s">
        <v>138</v>
      </c>
    </row>
    <row r="852" spans="2:51" s="284" customFormat="1" ht="13.5">
      <c r="B852" s="283"/>
      <c r="D852" s="285" t="s">
        <v>147</v>
      </c>
      <c r="E852" s="286" t="s">
        <v>5</v>
      </c>
      <c r="F852" s="287" t="s">
        <v>1495</v>
      </c>
      <c r="H852" s="305">
        <v>7.021</v>
      </c>
      <c r="L852" s="283"/>
      <c r="M852" s="288"/>
      <c r="N852" s="289"/>
      <c r="O852" s="289"/>
      <c r="P852" s="289"/>
      <c r="Q852" s="289"/>
      <c r="R852" s="289"/>
      <c r="S852" s="289"/>
      <c r="T852" s="290"/>
      <c r="AT852" s="286" t="s">
        <v>147</v>
      </c>
      <c r="AU852" s="286" t="s">
        <v>81</v>
      </c>
      <c r="AV852" s="284" t="s">
        <v>81</v>
      </c>
      <c r="AW852" s="284" t="s">
        <v>34</v>
      </c>
      <c r="AX852" s="284" t="s">
        <v>71</v>
      </c>
      <c r="AY852" s="286" t="s">
        <v>138</v>
      </c>
    </row>
    <row r="853" spans="2:65" s="196" customFormat="1" ht="16.5" customHeight="1">
      <c r="B853" s="85"/>
      <c r="C853" s="91" t="s">
        <v>1594</v>
      </c>
      <c r="D853" s="91" t="s">
        <v>228</v>
      </c>
      <c r="E853" s="92" t="s">
        <v>1595</v>
      </c>
      <c r="F853" s="93" t="s">
        <v>1596</v>
      </c>
      <c r="G853" s="94" t="s">
        <v>225</v>
      </c>
      <c r="H853" s="308">
        <v>9.226</v>
      </c>
      <c r="I853" s="95">
        <v>0</v>
      </c>
      <c r="J853" s="95">
        <f>ROUND(I853*H853,2)</f>
        <v>0</v>
      </c>
      <c r="K853" s="174" t="s">
        <v>5267</v>
      </c>
      <c r="L853" s="298"/>
      <c r="M853" s="299" t="s">
        <v>5</v>
      </c>
      <c r="N853" s="300" t="s">
        <v>42</v>
      </c>
      <c r="O853" s="280">
        <v>0</v>
      </c>
      <c r="P853" s="280">
        <f>O853*H853</f>
        <v>0</v>
      </c>
      <c r="Q853" s="280">
        <v>0.0049</v>
      </c>
      <c r="R853" s="280">
        <f>Q853*H853</f>
        <v>0.0452074</v>
      </c>
      <c r="S853" s="280">
        <v>0</v>
      </c>
      <c r="T853" s="281">
        <f>S853*H853</f>
        <v>0</v>
      </c>
      <c r="AR853" s="185" t="s">
        <v>281</v>
      </c>
      <c r="AT853" s="185" t="s">
        <v>228</v>
      </c>
      <c r="AU853" s="185" t="s">
        <v>81</v>
      </c>
      <c r="AY853" s="185" t="s">
        <v>138</v>
      </c>
      <c r="BE853" s="282">
        <f>IF(N853="základní",J853,0)</f>
        <v>0</v>
      </c>
      <c r="BF853" s="282">
        <f>IF(N853="snížená",J853,0)</f>
        <v>0</v>
      </c>
      <c r="BG853" s="282">
        <f>IF(N853="zákl. přenesená",J853,0)</f>
        <v>0</v>
      </c>
      <c r="BH853" s="282">
        <f>IF(N853="sníž. přenesená",J853,0)</f>
        <v>0</v>
      </c>
      <c r="BI853" s="282">
        <f>IF(N853="nulová",J853,0)</f>
        <v>0</v>
      </c>
      <c r="BJ853" s="185" t="s">
        <v>79</v>
      </c>
      <c r="BK853" s="282">
        <f>ROUND(I853*H853,2)</f>
        <v>0</v>
      </c>
      <c r="BL853" s="185" t="s">
        <v>214</v>
      </c>
      <c r="BM853" s="185" t="s">
        <v>1597</v>
      </c>
    </row>
    <row r="854" spans="2:51" s="284" customFormat="1" ht="13.5">
      <c r="B854" s="283"/>
      <c r="D854" s="285" t="s">
        <v>147</v>
      </c>
      <c r="F854" s="287" t="s">
        <v>1598</v>
      </c>
      <c r="H854" s="305">
        <v>9.226</v>
      </c>
      <c r="L854" s="283"/>
      <c r="M854" s="288"/>
      <c r="N854" s="289"/>
      <c r="O854" s="289"/>
      <c r="P854" s="289"/>
      <c r="Q854" s="289"/>
      <c r="R854" s="289"/>
      <c r="S854" s="289"/>
      <c r="T854" s="290"/>
      <c r="AT854" s="286" t="s">
        <v>147</v>
      </c>
      <c r="AU854" s="286" t="s">
        <v>81</v>
      </c>
      <c r="AV854" s="284" t="s">
        <v>81</v>
      </c>
      <c r="AW854" s="284" t="s">
        <v>6</v>
      </c>
      <c r="AX854" s="284" t="s">
        <v>79</v>
      </c>
      <c r="AY854" s="286" t="s">
        <v>138</v>
      </c>
    </row>
    <row r="855" spans="2:65" s="196" customFormat="1" ht="38.25" customHeight="1">
      <c r="B855" s="85"/>
      <c r="C855" s="86" t="s">
        <v>1599</v>
      </c>
      <c r="D855" s="86" t="s">
        <v>140</v>
      </c>
      <c r="E855" s="87" t="s">
        <v>1600</v>
      </c>
      <c r="F855" s="88" t="s">
        <v>1601</v>
      </c>
      <c r="G855" s="89" t="s">
        <v>225</v>
      </c>
      <c r="H855" s="304">
        <v>8.787</v>
      </c>
      <c r="I855" s="90">
        <v>0</v>
      </c>
      <c r="J855" s="90">
        <f>ROUND(I855*H855,2)</f>
        <v>0</v>
      </c>
      <c r="K855" s="88" t="s">
        <v>5267</v>
      </c>
      <c r="L855" s="85"/>
      <c r="M855" s="278" t="s">
        <v>5</v>
      </c>
      <c r="N855" s="279" t="s">
        <v>42</v>
      </c>
      <c r="O855" s="280">
        <v>0.135</v>
      </c>
      <c r="P855" s="280">
        <f>O855*H855</f>
        <v>1.1862450000000002</v>
      </c>
      <c r="Q855" s="280">
        <v>0.0002</v>
      </c>
      <c r="R855" s="280">
        <f>Q855*H855</f>
        <v>0.0017574000000000003</v>
      </c>
      <c r="S855" s="280">
        <v>0</v>
      </c>
      <c r="T855" s="281">
        <f>S855*H855</f>
        <v>0</v>
      </c>
      <c r="AR855" s="185" t="s">
        <v>214</v>
      </c>
      <c r="AT855" s="185" t="s">
        <v>140</v>
      </c>
      <c r="AU855" s="185" t="s">
        <v>81</v>
      </c>
      <c r="AY855" s="185" t="s">
        <v>138</v>
      </c>
      <c r="BE855" s="282">
        <f>IF(N855="základní",J855,0)</f>
        <v>0</v>
      </c>
      <c r="BF855" s="282">
        <f>IF(N855="snížená",J855,0)</f>
        <v>0</v>
      </c>
      <c r="BG855" s="282">
        <f>IF(N855="zákl. přenesená",J855,0)</f>
        <v>0</v>
      </c>
      <c r="BH855" s="282">
        <f>IF(N855="sníž. přenesená",J855,0)</f>
        <v>0</v>
      </c>
      <c r="BI855" s="282">
        <f>IF(N855="nulová",J855,0)</f>
        <v>0</v>
      </c>
      <c r="BJ855" s="185" t="s">
        <v>79</v>
      </c>
      <c r="BK855" s="282">
        <f>ROUND(I855*H855,2)</f>
        <v>0</v>
      </c>
      <c r="BL855" s="185" t="s">
        <v>214</v>
      </c>
      <c r="BM855" s="185" t="s">
        <v>1602</v>
      </c>
    </row>
    <row r="856" spans="2:51" s="292" customFormat="1" ht="13.5">
      <c r="B856" s="291"/>
      <c r="D856" s="285" t="s">
        <v>147</v>
      </c>
      <c r="E856" s="293" t="s">
        <v>5</v>
      </c>
      <c r="F856" s="294" t="s">
        <v>574</v>
      </c>
      <c r="H856" s="306" t="s">
        <v>5</v>
      </c>
      <c r="L856" s="291"/>
      <c r="M856" s="295"/>
      <c r="N856" s="296"/>
      <c r="O856" s="296"/>
      <c r="P856" s="296"/>
      <c r="Q856" s="296"/>
      <c r="R856" s="296"/>
      <c r="S856" s="296"/>
      <c r="T856" s="297"/>
      <c r="AT856" s="293" t="s">
        <v>147</v>
      </c>
      <c r="AU856" s="293" t="s">
        <v>81</v>
      </c>
      <c r="AV856" s="292" t="s">
        <v>79</v>
      </c>
      <c r="AW856" s="292" t="s">
        <v>34</v>
      </c>
      <c r="AX856" s="292" t="s">
        <v>71</v>
      </c>
      <c r="AY856" s="293" t="s">
        <v>138</v>
      </c>
    </row>
    <row r="857" spans="2:51" s="284" customFormat="1" ht="13.5">
      <c r="B857" s="283"/>
      <c r="D857" s="285" t="s">
        <v>147</v>
      </c>
      <c r="E857" s="286" t="s">
        <v>5</v>
      </c>
      <c r="F857" s="287" t="s">
        <v>1494</v>
      </c>
      <c r="H857" s="305">
        <v>1.766</v>
      </c>
      <c r="L857" s="283"/>
      <c r="M857" s="288"/>
      <c r="N857" s="289"/>
      <c r="O857" s="289"/>
      <c r="P857" s="289"/>
      <c r="Q857" s="289"/>
      <c r="R857" s="289"/>
      <c r="S857" s="289"/>
      <c r="T857" s="290"/>
      <c r="AT857" s="286" t="s">
        <v>147</v>
      </c>
      <c r="AU857" s="286" t="s">
        <v>81</v>
      </c>
      <c r="AV857" s="284" t="s">
        <v>81</v>
      </c>
      <c r="AW857" s="284" t="s">
        <v>34</v>
      </c>
      <c r="AX857" s="284" t="s">
        <v>71</v>
      </c>
      <c r="AY857" s="286" t="s">
        <v>138</v>
      </c>
    </row>
    <row r="858" spans="2:51" s="292" customFormat="1" ht="13.5">
      <c r="B858" s="291"/>
      <c r="D858" s="285" t="s">
        <v>147</v>
      </c>
      <c r="E858" s="293" t="s">
        <v>5</v>
      </c>
      <c r="F858" s="294" t="s">
        <v>1456</v>
      </c>
      <c r="H858" s="306" t="s">
        <v>5</v>
      </c>
      <c r="L858" s="291"/>
      <c r="M858" s="295"/>
      <c r="N858" s="296"/>
      <c r="O858" s="296"/>
      <c r="P858" s="296"/>
      <c r="Q858" s="296"/>
      <c r="R858" s="296"/>
      <c r="S858" s="296"/>
      <c r="T858" s="297"/>
      <c r="AT858" s="293" t="s">
        <v>147</v>
      </c>
      <c r="AU858" s="293" t="s">
        <v>81</v>
      </c>
      <c r="AV858" s="292" t="s">
        <v>79</v>
      </c>
      <c r="AW858" s="292" t="s">
        <v>34</v>
      </c>
      <c r="AX858" s="292" t="s">
        <v>71</v>
      </c>
      <c r="AY858" s="293" t="s">
        <v>138</v>
      </c>
    </row>
    <row r="859" spans="2:51" s="284" customFormat="1" ht="13.5">
      <c r="B859" s="283"/>
      <c r="D859" s="285" t="s">
        <v>147</v>
      </c>
      <c r="E859" s="286" t="s">
        <v>5</v>
      </c>
      <c r="F859" s="287" t="s">
        <v>1495</v>
      </c>
      <c r="H859" s="305">
        <v>7.021</v>
      </c>
      <c r="L859" s="283"/>
      <c r="M859" s="288"/>
      <c r="N859" s="289"/>
      <c r="O859" s="289"/>
      <c r="P859" s="289"/>
      <c r="Q859" s="289"/>
      <c r="R859" s="289"/>
      <c r="S859" s="289"/>
      <c r="T859" s="290"/>
      <c r="AT859" s="286" t="s">
        <v>147</v>
      </c>
      <c r="AU859" s="286" t="s">
        <v>81</v>
      </c>
      <c r="AV859" s="284" t="s">
        <v>81</v>
      </c>
      <c r="AW859" s="284" t="s">
        <v>34</v>
      </c>
      <c r="AX859" s="284" t="s">
        <v>71</v>
      </c>
      <c r="AY859" s="286" t="s">
        <v>138</v>
      </c>
    </row>
    <row r="860" spans="2:65" s="196" customFormat="1" ht="16.5" customHeight="1">
      <c r="B860" s="85"/>
      <c r="C860" s="91" t="s">
        <v>1603</v>
      </c>
      <c r="D860" s="91" t="s">
        <v>228</v>
      </c>
      <c r="E860" s="92" t="s">
        <v>1604</v>
      </c>
      <c r="F860" s="93" t="s">
        <v>1605</v>
      </c>
      <c r="G860" s="94" t="s">
        <v>225</v>
      </c>
      <c r="H860" s="308">
        <v>9.226</v>
      </c>
      <c r="I860" s="95">
        <v>0</v>
      </c>
      <c r="J860" s="95">
        <f>ROUND(I860*H860,2)</f>
        <v>0</v>
      </c>
      <c r="K860" s="174" t="s">
        <v>5267</v>
      </c>
      <c r="L860" s="298"/>
      <c r="M860" s="299" t="s">
        <v>5</v>
      </c>
      <c r="N860" s="300" t="s">
        <v>42</v>
      </c>
      <c r="O860" s="280">
        <v>0</v>
      </c>
      <c r="P860" s="280">
        <f>O860*H860</f>
        <v>0</v>
      </c>
      <c r="Q860" s="280">
        <v>0.0042</v>
      </c>
      <c r="R860" s="280">
        <f>Q860*H860</f>
        <v>0.038749200000000004</v>
      </c>
      <c r="S860" s="280">
        <v>0</v>
      </c>
      <c r="T860" s="281">
        <f>S860*H860</f>
        <v>0</v>
      </c>
      <c r="AR860" s="185" t="s">
        <v>281</v>
      </c>
      <c r="AT860" s="185" t="s">
        <v>228</v>
      </c>
      <c r="AU860" s="185" t="s">
        <v>81</v>
      </c>
      <c r="AY860" s="185" t="s">
        <v>138</v>
      </c>
      <c r="BE860" s="282">
        <f>IF(N860="základní",J860,0)</f>
        <v>0</v>
      </c>
      <c r="BF860" s="282">
        <f>IF(N860="snížená",J860,0)</f>
        <v>0</v>
      </c>
      <c r="BG860" s="282">
        <f>IF(N860="zákl. přenesená",J860,0)</f>
        <v>0</v>
      </c>
      <c r="BH860" s="282">
        <f>IF(N860="sníž. přenesená",J860,0)</f>
        <v>0</v>
      </c>
      <c r="BI860" s="282">
        <f>IF(N860="nulová",J860,0)</f>
        <v>0</v>
      </c>
      <c r="BJ860" s="185" t="s">
        <v>79</v>
      </c>
      <c r="BK860" s="282">
        <f>ROUND(I860*H860,2)</f>
        <v>0</v>
      </c>
      <c r="BL860" s="185" t="s">
        <v>214</v>
      </c>
      <c r="BM860" s="185" t="s">
        <v>1606</v>
      </c>
    </row>
    <row r="861" spans="2:51" s="284" customFormat="1" ht="13.5">
      <c r="B861" s="283"/>
      <c r="D861" s="285" t="s">
        <v>147</v>
      </c>
      <c r="F861" s="287" t="s">
        <v>1598</v>
      </c>
      <c r="H861" s="305">
        <v>9.226</v>
      </c>
      <c r="L861" s="283"/>
      <c r="M861" s="288"/>
      <c r="N861" s="289"/>
      <c r="O861" s="289"/>
      <c r="P861" s="289"/>
      <c r="Q861" s="289"/>
      <c r="R861" s="289"/>
      <c r="S861" s="289"/>
      <c r="T861" s="290"/>
      <c r="AT861" s="286" t="s">
        <v>147</v>
      </c>
      <c r="AU861" s="286" t="s">
        <v>81</v>
      </c>
      <c r="AV861" s="284" t="s">
        <v>81</v>
      </c>
      <c r="AW861" s="284" t="s">
        <v>6</v>
      </c>
      <c r="AX861" s="284" t="s">
        <v>79</v>
      </c>
      <c r="AY861" s="286" t="s">
        <v>138</v>
      </c>
    </row>
    <row r="862" spans="2:65" s="196" customFormat="1" ht="38.25" customHeight="1">
      <c r="B862" s="85"/>
      <c r="C862" s="86" t="s">
        <v>1607</v>
      </c>
      <c r="D862" s="86" t="s">
        <v>140</v>
      </c>
      <c r="E862" s="87" t="s">
        <v>1600</v>
      </c>
      <c r="F862" s="88" t="s">
        <v>1601</v>
      </c>
      <c r="G862" s="89" t="s">
        <v>225</v>
      </c>
      <c r="H862" s="304">
        <v>643.572</v>
      </c>
      <c r="I862" s="90">
        <v>0</v>
      </c>
      <c r="J862" s="90">
        <f>ROUND(I862*H862,2)</f>
        <v>0</v>
      </c>
      <c r="K862" s="88" t="s">
        <v>5267</v>
      </c>
      <c r="L862" s="85"/>
      <c r="M862" s="278" t="s">
        <v>5</v>
      </c>
      <c r="N862" s="279" t="s">
        <v>42</v>
      </c>
      <c r="O862" s="280">
        <v>0.135</v>
      </c>
      <c r="P862" s="280">
        <f>O862*H862</f>
        <v>86.88222</v>
      </c>
      <c r="Q862" s="280">
        <v>0.0002</v>
      </c>
      <c r="R862" s="280">
        <f>Q862*H862</f>
        <v>0.1287144</v>
      </c>
      <c r="S862" s="280">
        <v>0</v>
      </c>
      <c r="T862" s="281">
        <f>S862*H862</f>
        <v>0</v>
      </c>
      <c r="AR862" s="185" t="s">
        <v>214</v>
      </c>
      <c r="AT862" s="185" t="s">
        <v>140</v>
      </c>
      <c r="AU862" s="185" t="s">
        <v>81</v>
      </c>
      <c r="AY862" s="185" t="s">
        <v>138</v>
      </c>
      <c r="BE862" s="282">
        <f>IF(N862="základní",J862,0)</f>
        <v>0</v>
      </c>
      <c r="BF862" s="282">
        <f>IF(N862="snížená",J862,0)</f>
        <v>0</v>
      </c>
      <c r="BG862" s="282">
        <f>IF(N862="zákl. přenesená",J862,0)</f>
        <v>0</v>
      </c>
      <c r="BH862" s="282">
        <f>IF(N862="sníž. přenesená",J862,0)</f>
        <v>0</v>
      </c>
      <c r="BI862" s="282">
        <f>IF(N862="nulová",J862,0)</f>
        <v>0</v>
      </c>
      <c r="BJ862" s="185" t="s">
        <v>79</v>
      </c>
      <c r="BK862" s="282">
        <f>ROUND(I862*H862,2)</f>
        <v>0</v>
      </c>
      <c r="BL862" s="185" t="s">
        <v>214</v>
      </c>
      <c r="BM862" s="185" t="s">
        <v>1608</v>
      </c>
    </row>
    <row r="863" spans="2:51" s="292" customFormat="1" ht="13.5">
      <c r="B863" s="291"/>
      <c r="D863" s="285" t="s">
        <v>147</v>
      </c>
      <c r="E863" s="293" t="s">
        <v>5</v>
      </c>
      <c r="F863" s="294" t="s">
        <v>1609</v>
      </c>
      <c r="H863" s="306" t="s">
        <v>5</v>
      </c>
      <c r="L863" s="291"/>
      <c r="M863" s="295"/>
      <c r="N863" s="296"/>
      <c r="O863" s="296"/>
      <c r="P863" s="296"/>
      <c r="Q863" s="296"/>
      <c r="R863" s="296"/>
      <c r="S863" s="296"/>
      <c r="T863" s="297"/>
      <c r="AT863" s="293" t="s">
        <v>147</v>
      </c>
      <c r="AU863" s="293" t="s">
        <v>81</v>
      </c>
      <c r="AV863" s="292" t="s">
        <v>79</v>
      </c>
      <c r="AW863" s="292" t="s">
        <v>34</v>
      </c>
      <c r="AX863" s="292" t="s">
        <v>71</v>
      </c>
      <c r="AY863" s="293" t="s">
        <v>138</v>
      </c>
    </row>
    <row r="864" spans="2:51" s="284" customFormat="1" ht="13.5">
      <c r="B864" s="283"/>
      <c r="D864" s="285" t="s">
        <v>147</v>
      </c>
      <c r="E864" s="286" t="s">
        <v>5</v>
      </c>
      <c r="F864" s="287" t="s">
        <v>1582</v>
      </c>
      <c r="H864" s="305">
        <v>643.572</v>
      </c>
      <c r="L864" s="283"/>
      <c r="M864" s="288"/>
      <c r="N864" s="289"/>
      <c r="O864" s="289"/>
      <c r="P864" s="289"/>
      <c r="Q864" s="289"/>
      <c r="R864" s="289"/>
      <c r="S864" s="289"/>
      <c r="T864" s="290"/>
      <c r="AT864" s="286" t="s">
        <v>147</v>
      </c>
      <c r="AU864" s="286" t="s">
        <v>81</v>
      </c>
      <c r="AV864" s="284" t="s">
        <v>81</v>
      </c>
      <c r="AW864" s="284" t="s">
        <v>34</v>
      </c>
      <c r="AX864" s="284" t="s">
        <v>71</v>
      </c>
      <c r="AY864" s="286" t="s">
        <v>138</v>
      </c>
    </row>
    <row r="865" spans="2:65" s="196" customFormat="1" ht="25.5" customHeight="1">
      <c r="B865" s="85"/>
      <c r="C865" s="91" t="s">
        <v>1610</v>
      </c>
      <c r="D865" s="91" t="s">
        <v>228</v>
      </c>
      <c r="E865" s="92" t="s">
        <v>1611</v>
      </c>
      <c r="F865" s="93" t="s">
        <v>1612</v>
      </c>
      <c r="G865" s="94" t="s">
        <v>225</v>
      </c>
      <c r="H865" s="308">
        <v>656.443</v>
      </c>
      <c r="I865" s="95">
        <v>0</v>
      </c>
      <c r="J865" s="95">
        <f>ROUND(I865*H865,2)</f>
        <v>0</v>
      </c>
      <c r="K865" s="174" t="s">
        <v>5267</v>
      </c>
      <c r="L865" s="298"/>
      <c r="M865" s="299" t="s">
        <v>5</v>
      </c>
      <c r="N865" s="300" t="s">
        <v>42</v>
      </c>
      <c r="O865" s="280">
        <v>0</v>
      </c>
      <c r="P865" s="280">
        <f>O865*H865</f>
        <v>0</v>
      </c>
      <c r="Q865" s="280">
        <v>0.024</v>
      </c>
      <c r="R865" s="280">
        <f>Q865*H865</f>
        <v>15.754631999999999</v>
      </c>
      <c r="S865" s="280">
        <v>0</v>
      </c>
      <c r="T865" s="281">
        <f>S865*H865</f>
        <v>0</v>
      </c>
      <c r="AR865" s="185" t="s">
        <v>281</v>
      </c>
      <c r="AT865" s="185" t="s">
        <v>228</v>
      </c>
      <c r="AU865" s="185" t="s">
        <v>81</v>
      </c>
      <c r="AY865" s="185" t="s">
        <v>138</v>
      </c>
      <c r="BE865" s="282">
        <f>IF(N865="základní",J865,0)</f>
        <v>0</v>
      </c>
      <c r="BF865" s="282">
        <f>IF(N865="snížená",J865,0)</f>
        <v>0</v>
      </c>
      <c r="BG865" s="282">
        <f>IF(N865="zákl. přenesená",J865,0)</f>
        <v>0</v>
      </c>
      <c r="BH865" s="282">
        <f>IF(N865="sníž. přenesená",J865,0)</f>
        <v>0</v>
      </c>
      <c r="BI865" s="282">
        <f>IF(N865="nulová",J865,0)</f>
        <v>0</v>
      </c>
      <c r="BJ865" s="185" t="s">
        <v>79</v>
      </c>
      <c r="BK865" s="282">
        <f>ROUND(I865*H865,2)</f>
        <v>0</v>
      </c>
      <c r="BL865" s="185" t="s">
        <v>214</v>
      </c>
      <c r="BM865" s="185" t="s">
        <v>1613</v>
      </c>
    </row>
    <row r="866" spans="2:51" s="292" customFormat="1" ht="13.5">
      <c r="B866" s="291"/>
      <c r="D866" s="285" t="s">
        <v>147</v>
      </c>
      <c r="E866" s="293" t="s">
        <v>5</v>
      </c>
      <c r="F866" s="294" t="s">
        <v>1581</v>
      </c>
      <c r="H866" s="306" t="s">
        <v>5</v>
      </c>
      <c r="L866" s="291"/>
      <c r="M866" s="295"/>
      <c r="N866" s="296"/>
      <c r="O866" s="296"/>
      <c r="P866" s="296"/>
      <c r="Q866" s="296"/>
      <c r="R866" s="296"/>
      <c r="S866" s="296"/>
      <c r="T866" s="297"/>
      <c r="AT866" s="293" t="s">
        <v>147</v>
      </c>
      <c r="AU866" s="293" t="s">
        <v>81</v>
      </c>
      <c r="AV866" s="292" t="s">
        <v>79</v>
      </c>
      <c r="AW866" s="292" t="s">
        <v>34</v>
      </c>
      <c r="AX866" s="292" t="s">
        <v>71</v>
      </c>
      <c r="AY866" s="293" t="s">
        <v>138</v>
      </c>
    </row>
    <row r="867" spans="2:51" s="284" customFormat="1" ht="13.5">
      <c r="B867" s="283"/>
      <c r="D867" s="285" t="s">
        <v>147</v>
      </c>
      <c r="E867" s="286" t="s">
        <v>5</v>
      </c>
      <c r="F867" s="287" t="s">
        <v>1614</v>
      </c>
      <c r="H867" s="305">
        <v>643.572</v>
      </c>
      <c r="L867" s="283"/>
      <c r="M867" s="288"/>
      <c r="N867" s="289"/>
      <c r="O867" s="289"/>
      <c r="P867" s="289"/>
      <c r="Q867" s="289"/>
      <c r="R867" s="289"/>
      <c r="S867" s="289"/>
      <c r="T867" s="290"/>
      <c r="AT867" s="286" t="s">
        <v>147</v>
      </c>
      <c r="AU867" s="286" t="s">
        <v>81</v>
      </c>
      <c r="AV867" s="284" t="s">
        <v>81</v>
      </c>
      <c r="AW867" s="284" t="s">
        <v>34</v>
      </c>
      <c r="AX867" s="284" t="s">
        <v>71</v>
      </c>
      <c r="AY867" s="286" t="s">
        <v>138</v>
      </c>
    </row>
    <row r="868" spans="2:51" s="284" customFormat="1" ht="13.5">
      <c r="B868" s="283"/>
      <c r="D868" s="285" t="s">
        <v>147</v>
      </c>
      <c r="F868" s="287" t="s">
        <v>1615</v>
      </c>
      <c r="H868" s="305">
        <v>656.443</v>
      </c>
      <c r="L868" s="283"/>
      <c r="M868" s="288"/>
      <c r="N868" s="289"/>
      <c r="O868" s="289"/>
      <c r="P868" s="289"/>
      <c r="Q868" s="289"/>
      <c r="R868" s="289"/>
      <c r="S868" s="289"/>
      <c r="T868" s="290"/>
      <c r="AT868" s="286" t="s">
        <v>147</v>
      </c>
      <c r="AU868" s="286" t="s">
        <v>81</v>
      </c>
      <c r="AV868" s="284" t="s">
        <v>81</v>
      </c>
      <c r="AW868" s="284" t="s">
        <v>6</v>
      </c>
      <c r="AX868" s="284" t="s">
        <v>79</v>
      </c>
      <c r="AY868" s="286" t="s">
        <v>138</v>
      </c>
    </row>
    <row r="869" spans="2:65" s="196" customFormat="1" ht="25.5" customHeight="1">
      <c r="B869" s="85"/>
      <c r="C869" s="86" t="s">
        <v>1616</v>
      </c>
      <c r="D869" s="86" t="s">
        <v>140</v>
      </c>
      <c r="E869" s="87" t="s">
        <v>1617</v>
      </c>
      <c r="F869" s="88" t="s">
        <v>1618</v>
      </c>
      <c r="G869" s="89" t="s">
        <v>225</v>
      </c>
      <c r="H869" s="304">
        <v>20.709</v>
      </c>
      <c r="I869" s="90">
        <v>0</v>
      </c>
      <c r="J869" s="90">
        <f>ROUND(I869*H869,2)</f>
        <v>0</v>
      </c>
      <c r="K869" s="88" t="s">
        <v>5267</v>
      </c>
      <c r="L869" s="85"/>
      <c r="M869" s="278" t="s">
        <v>5</v>
      </c>
      <c r="N869" s="279" t="s">
        <v>42</v>
      </c>
      <c r="O869" s="280">
        <v>0.24</v>
      </c>
      <c r="P869" s="280">
        <f>O869*H869</f>
        <v>4.97016</v>
      </c>
      <c r="Q869" s="280">
        <v>0.00116</v>
      </c>
      <c r="R869" s="280">
        <f>Q869*H869</f>
        <v>0.02402244</v>
      </c>
      <c r="S869" s="280">
        <v>0</v>
      </c>
      <c r="T869" s="281">
        <f>S869*H869</f>
        <v>0</v>
      </c>
      <c r="AR869" s="185" t="s">
        <v>214</v>
      </c>
      <c r="AT869" s="185" t="s">
        <v>140</v>
      </c>
      <c r="AU869" s="185" t="s">
        <v>81</v>
      </c>
      <c r="AY869" s="185" t="s">
        <v>138</v>
      </c>
      <c r="BE869" s="282">
        <f>IF(N869="základní",J869,0)</f>
        <v>0</v>
      </c>
      <c r="BF869" s="282">
        <f>IF(N869="snížená",J869,0)</f>
        <v>0</v>
      </c>
      <c r="BG869" s="282">
        <f>IF(N869="zákl. přenesená",J869,0)</f>
        <v>0</v>
      </c>
      <c r="BH869" s="282">
        <f>IF(N869="sníž. přenesená",J869,0)</f>
        <v>0</v>
      </c>
      <c r="BI869" s="282">
        <f>IF(N869="nulová",J869,0)</f>
        <v>0</v>
      </c>
      <c r="BJ869" s="185" t="s">
        <v>79</v>
      </c>
      <c r="BK869" s="282">
        <f>ROUND(I869*H869,2)</f>
        <v>0</v>
      </c>
      <c r="BL869" s="185" t="s">
        <v>214</v>
      </c>
      <c r="BM869" s="185" t="s">
        <v>1619</v>
      </c>
    </row>
    <row r="870" spans="2:51" s="292" customFormat="1" ht="13.5">
      <c r="B870" s="291"/>
      <c r="D870" s="285" t="s">
        <v>147</v>
      </c>
      <c r="E870" s="293" t="s">
        <v>5</v>
      </c>
      <c r="F870" s="294" t="s">
        <v>1620</v>
      </c>
      <c r="H870" s="306" t="s">
        <v>5</v>
      </c>
      <c r="L870" s="291"/>
      <c r="M870" s="295"/>
      <c r="N870" s="296"/>
      <c r="O870" s="296"/>
      <c r="P870" s="296"/>
      <c r="Q870" s="296"/>
      <c r="R870" s="296"/>
      <c r="S870" s="296"/>
      <c r="T870" s="297"/>
      <c r="AT870" s="293" t="s">
        <v>147</v>
      </c>
      <c r="AU870" s="293" t="s">
        <v>81</v>
      </c>
      <c r="AV870" s="292" t="s">
        <v>79</v>
      </c>
      <c r="AW870" s="292" t="s">
        <v>34</v>
      </c>
      <c r="AX870" s="292" t="s">
        <v>71</v>
      </c>
      <c r="AY870" s="293" t="s">
        <v>138</v>
      </c>
    </row>
    <row r="871" spans="2:51" s="284" customFormat="1" ht="13.5">
      <c r="B871" s="283"/>
      <c r="D871" s="285" t="s">
        <v>147</v>
      </c>
      <c r="E871" s="286" t="s">
        <v>5</v>
      </c>
      <c r="F871" s="287" t="s">
        <v>1621</v>
      </c>
      <c r="H871" s="305">
        <v>20.709</v>
      </c>
      <c r="L871" s="283"/>
      <c r="M871" s="288"/>
      <c r="N871" s="289"/>
      <c r="O871" s="289"/>
      <c r="P871" s="289"/>
      <c r="Q871" s="289"/>
      <c r="R871" s="289"/>
      <c r="S871" s="289"/>
      <c r="T871" s="290"/>
      <c r="AT871" s="286" t="s">
        <v>147</v>
      </c>
      <c r="AU871" s="286" t="s">
        <v>81</v>
      </c>
      <c r="AV871" s="284" t="s">
        <v>81</v>
      </c>
      <c r="AW871" s="284" t="s">
        <v>34</v>
      </c>
      <c r="AX871" s="284" t="s">
        <v>71</v>
      </c>
      <c r="AY871" s="286" t="s">
        <v>138</v>
      </c>
    </row>
    <row r="872" spans="2:65" s="196" customFormat="1" ht="16.5" customHeight="1">
      <c r="B872" s="85"/>
      <c r="C872" s="91" t="s">
        <v>1622</v>
      </c>
      <c r="D872" s="91" t="s">
        <v>228</v>
      </c>
      <c r="E872" s="92" t="s">
        <v>1623</v>
      </c>
      <c r="F872" s="93" t="s">
        <v>1624</v>
      </c>
      <c r="G872" s="94" t="s">
        <v>143</v>
      </c>
      <c r="H872" s="308">
        <v>0.422</v>
      </c>
      <c r="I872" s="95">
        <v>0</v>
      </c>
      <c r="J872" s="95">
        <f>ROUND(I872*H872,2)</f>
        <v>0</v>
      </c>
      <c r="K872" s="93" t="s">
        <v>5</v>
      </c>
      <c r="L872" s="298"/>
      <c r="M872" s="299" t="s">
        <v>5</v>
      </c>
      <c r="N872" s="300" t="s">
        <v>42</v>
      </c>
      <c r="O872" s="280">
        <v>0</v>
      </c>
      <c r="P872" s="280">
        <f>O872*H872</f>
        <v>0</v>
      </c>
      <c r="Q872" s="280">
        <v>0.03</v>
      </c>
      <c r="R872" s="280">
        <f>Q872*H872</f>
        <v>0.01266</v>
      </c>
      <c r="S872" s="280">
        <v>0</v>
      </c>
      <c r="T872" s="281">
        <f>S872*H872</f>
        <v>0</v>
      </c>
      <c r="AR872" s="185" t="s">
        <v>281</v>
      </c>
      <c r="AT872" s="185" t="s">
        <v>228</v>
      </c>
      <c r="AU872" s="185" t="s">
        <v>81</v>
      </c>
      <c r="AY872" s="185" t="s">
        <v>138</v>
      </c>
      <c r="BE872" s="282">
        <f>IF(N872="základní",J872,0)</f>
        <v>0</v>
      </c>
      <c r="BF872" s="282">
        <f>IF(N872="snížená",J872,0)</f>
        <v>0</v>
      </c>
      <c r="BG872" s="282">
        <f>IF(N872="zákl. přenesená",J872,0)</f>
        <v>0</v>
      </c>
      <c r="BH872" s="282">
        <f>IF(N872="sníž. přenesená",J872,0)</f>
        <v>0</v>
      </c>
      <c r="BI872" s="282">
        <f>IF(N872="nulová",J872,0)</f>
        <v>0</v>
      </c>
      <c r="BJ872" s="185" t="s">
        <v>79</v>
      </c>
      <c r="BK872" s="282">
        <f>ROUND(I872*H872,2)</f>
        <v>0</v>
      </c>
      <c r="BL872" s="185" t="s">
        <v>214</v>
      </c>
      <c r="BM872" s="185" t="s">
        <v>1625</v>
      </c>
    </row>
    <row r="873" spans="2:51" s="284" customFormat="1" ht="13.5">
      <c r="B873" s="283"/>
      <c r="D873" s="285" t="s">
        <v>147</v>
      </c>
      <c r="E873" s="286" t="s">
        <v>5</v>
      </c>
      <c r="F873" s="287" t="s">
        <v>1626</v>
      </c>
      <c r="H873" s="305">
        <v>0.414</v>
      </c>
      <c r="L873" s="283"/>
      <c r="M873" s="288"/>
      <c r="N873" s="289"/>
      <c r="O873" s="289"/>
      <c r="P873" s="289"/>
      <c r="Q873" s="289"/>
      <c r="R873" s="289"/>
      <c r="S873" s="289"/>
      <c r="T873" s="290"/>
      <c r="AT873" s="286" t="s">
        <v>147</v>
      </c>
      <c r="AU873" s="286" t="s">
        <v>81</v>
      </c>
      <c r="AV873" s="284" t="s">
        <v>81</v>
      </c>
      <c r="AW873" s="284" t="s">
        <v>34</v>
      </c>
      <c r="AX873" s="284" t="s">
        <v>71</v>
      </c>
      <c r="AY873" s="286" t="s">
        <v>138</v>
      </c>
    </row>
    <row r="874" spans="2:51" s="284" customFormat="1" ht="13.5">
      <c r="B874" s="283"/>
      <c r="D874" s="285" t="s">
        <v>147</v>
      </c>
      <c r="F874" s="287" t="s">
        <v>1627</v>
      </c>
      <c r="H874" s="305">
        <v>0.422</v>
      </c>
      <c r="L874" s="283"/>
      <c r="M874" s="288"/>
      <c r="N874" s="289"/>
      <c r="O874" s="289"/>
      <c r="P874" s="289"/>
      <c r="Q874" s="289"/>
      <c r="R874" s="289"/>
      <c r="S874" s="289"/>
      <c r="T874" s="290"/>
      <c r="AT874" s="286" t="s">
        <v>147</v>
      </c>
      <c r="AU874" s="286" t="s">
        <v>81</v>
      </c>
      <c r="AV874" s="284" t="s">
        <v>81</v>
      </c>
      <c r="AW874" s="284" t="s">
        <v>6</v>
      </c>
      <c r="AX874" s="284" t="s">
        <v>79</v>
      </c>
      <c r="AY874" s="286" t="s">
        <v>138</v>
      </c>
    </row>
    <row r="875" spans="2:65" s="196" customFormat="1" ht="25.5" customHeight="1">
      <c r="B875" s="85"/>
      <c r="C875" s="86" t="s">
        <v>1628</v>
      </c>
      <c r="D875" s="86" t="s">
        <v>140</v>
      </c>
      <c r="E875" s="87" t="s">
        <v>1617</v>
      </c>
      <c r="F875" s="88" t="s">
        <v>1618</v>
      </c>
      <c r="G875" s="89" t="s">
        <v>225</v>
      </c>
      <c r="H875" s="304">
        <v>8.787</v>
      </c>
      <c r="I875" s="90">
        <v>0</v>
      </c>
      <c r="J875" s="90">
        <f>ROUND(I875*H875,2)</f>
        <v>0</v>
      </c>
      <c r="K875" s="88" t="s">
        <v>5267</v>
      </c>
      <c r="L875" s="85"/>
      <c r="M875" s="278" t="s">
        <v>5</v>
      </c>
      <c r="N875" s="279" t="s">
        <v>42</v>
      </c>
      <c r="O875" s="280">
        <v>0.24</v>
      </c>
      <c r="P875" s="280">
        <f>O875*H875</f>
        <v>2.10888</v>
      </c>
      <c r="Q875" s="280">
        <v>0.00116</v>
      </c>
      <c r="R875" s="280">
        <f>Q875*H875</f>
        <v>0.010192920000000001</v>
      </c>
      <c r="S875" s="280">
        <v>0</v>
      </c>
      <c r="T875" s="281">
        <f>S875*H875</f>
        <v>0</v>
      </c>
      <c r="AR875" s="185" t="s">
        <v>214</v>
      </c>
      <c r="AT875" s="185" t="s">
        <v>140</v>
      </c>
      <c r="AU875" s="185" t="s">
        <v>81</v>
      </c>
      <c r="AY875" s="185" t="s">
        <v>138</v>
      </c>
      <c r="BE875" s="282">
        <f>IF(N875="základní",J875,0)</f>
        <v>0</v>
      </c>
      <c r="BF875" s="282">
        <f>IF(N875="snížená",J875,0)</f>
        <v>0</v>
      </c>
      <c r="BG875" s="282">
        <f>IF(N875="zákl. přenesená",J875,0)</f>
        <v>0</v>
      </c>
      <c r="BH875" s="282">
        <f>IF(N875="sníž. přenesená",J875,0)</f>
        <v>0</v>
      </c>
      <c r="BI875" s="282">
        <f>IF(N875="nulová",J875,0)</f>
        <v>0</v>
      </c>
      <c r="BJ875" s="185" t="s">
        <v>79</v>
      </c>
      <c r="BK875" s="282">
        <f>ROUND(I875*H875,2)</f>
        <v>0</v>
      </c>
      <c r="BL875" s="185" t="s">
        <v>214</v>
      </c>
      <c r="BM875" s="185" t="s">
        <v>1629</v>
      </c>
    </row>
    <row r="876" spans="2:51" s="292" customFormat="1" ht="13.5">
      <c r="B876" s="291"/>
      <c r="D876" s="285" t="s">
        <v>147</v>
      </c>
      <c r="E876" s="293" t="s">
        <v>5</v>
      </c>
      <c r="F876" s="294" t="s">
        <v>574</v>
      </c>
      <c r="H876" s="306" t="s">
        <v>5</v>
      </c>
      <c r="L876" s="291"/>
      <c r="M876" s="295"/>
      <c r="N876" s="296"/>
      <c r="O876" s="296"/>
      <c r="P876" s="296"/>
      <c r="Q876" s="296"/>
      <c r="R876" s="296"/>
      <c r="S876" s="296"/>
      <c r="T876" s="297"/>
      <c r="AT876" s="293" t="s">
        <v>147</v>
      </c>
      <c r="AU876" s="293" t="s">
        <v>81</v>
      </c>
      <c r="AV876" s="292" t="s">
        <v>79</v>
      </c>
      <c r="AW876" s="292" t="s">
        <v>34</v>
      </c>
      <c r="AX876" s="292" t="s">
        <v>71</v>
      </c>
      <c r="AY876" s="293" t="s">
        <v>138</v>
      </c>
    </row>
    <row r="877" spans="2:51" s="284" customFormat="1" ht="13.5">
      <c r="B877" s="283"/>
      <c r="D877" s="285" t="s">
        <v>147</v>
      </c>
      <c r="E877" s="286" t="s">
        <v>5</v>
      </c>
      <c r="F877" s="287" t="s">
        <v>1494</v>
      </c>
      <c r="H877" s="305">
        <v>1.766</v>
      </c>
      <c r="L877" s="283"/>
      <c r="M877" s="288"/>
      <c r="N877" s="289"/>
      <c r="O877" s="289"/>
      <c r="P877" s="289"/>
      <c r="Q877" s="289"/>
      <c r="R877" s="289"/>
      <c r="S877" s="289"/>
      <c r="T877" s="290"/>
      <c r="AT877" s="286" t="s">
        <v>147</v>
      </c>
      <c r="AU877" s="286" t="s">
        <v>81</v>
      </c>
      <c r="AV877" s="284" t="s">
        <v>81</v>
      </c>
      <c r="AW877" s="284" t="s">
        <v>34</v>
      </c>
      <c r="AX877" s="284" t="s">
        <v>71</v>
      </c>
      <c r="AY877" s="286" t="s">
        <v>138</v>
      </c>
    </row>
    <row r="878" spans="2:51" s="292" customFormat="1" ht="13.5">
      <c r="B878" s="291"/>
      <c r="D878" s="285" t="s">
        <v>147</v>
      </c>
      <c r="E878" s="293" t="s">
        <v>5</v>
      </c>
      <c r="F878" s="294" t="s">
        <v>1456</v>
      </c>
      <c r="H878" s="306" t="s">
        <v>5</v>
      </c>
      <c r="L878" s="291"/>
      <c r="M878" s="295"/>
      <c r="N878" s="296"/>
      <c r="O878" s="296"/>
      <c r="P878" s="296"/>
      <c r="Q878" s="296"/>
      <c r="R878" s="296"/>
      <c r="S878" s="296"/>
      <c r="T878" s="297"/>
      <c r="AT878" s="293" t="s">
        <v>147</v>
      </c>
      <c r="AU878" s="293" t="s">
        <v>81</v>
      </c>
      <c r="AV878" s="292" t="s">
        <v>79</v>
      </c>
      <c r="AW878" s="292" t="s">
        <v>34</v>
      </c>
      <c r="AX878" s="292" t="s">
        <v>71</v>
      </c>
      <c r="AY878" s="293" t="s">
        <v>138</v>
      </c>
    </row>
    <row r="879" spans="2:51" s="284" customFormat="1" ht="13.5">
      <c r="B879" s="283"/>
      <c r="D879" s="285" t="s">
        <v>147</v>
      </c>
      <c r="E879" s="286" t="s">
        <v>5</v>
      </c>
      <c r="F879" s="287" t="s">
        <v>1495</v>
      </c>
      <c r="H879" s="305">
        <v>7.021</v>
      </c>
      <c r="L879" s="283"/>
      <c r="M879" s="288"/>
      <c r="N879" s="289"/>
      <c r="O879" s="289"/>
      <c r="P879" s="289"/>
      <c r="Q879" s="289"/>
      <c r="R879" s="289"/>
      <c r="S879" s="289"/>
      <c r="T879" s="290"/>
      <c r="AT879" s="286" t="s">
        <v>147</v>
      </c>
      <c r="AU879" s="286" t="s">
        <v>81</v>
      </c>
      <c r="AV879" s="284" t="s">
        <v>81</v>
      </c>
      <c r="AW879" s="284" t="s">
        <v>34</v>
      </c>
      <c r="AX879" s="284" t="s">
        <v>71</v>
      </c>
      <c r="AY879" s="286" t="s">
        <v>138</v>
      </c>
    </row>
    <row r="880" spans="2:65" s="196" customFormat="1" ht="16.5" customHeight="1">
      <c r="B880" s="85"/>
      <c r="C880" s="91" t="s">
        <v>1630</v>
      </c>
      <c r="D880" s="91" t="s">
        <v>228</v>
      </c>
      <c r="E880" s="92" t="s">
        <v>1631</v>
      </c>
      <c r="F880" s="93" t="s">
        <v>1624</v>
      </c>
      <c r="G880" s="94" t="s">
        <v>143</v>
      </c>
      <c r="H880" s="308">
        <v>0.185</v>
      </c>
      <c r="I880" s="95">
        <v>0</v>
      </c>
      <c r="J880" s="95">
        <f>ROUND(I880*H880,2)</f>
        <v>0</v>
      </c>
      <c r="K880" s="174" t="s">
        <v>5267</v>
      </c>
      <c r="L880" s="298"/>
      <c r="M880" s="299" t="s">
        <v>5</v>
      </c>
      <c r="N880" s="300" t="s">
        <v>42</v>
      </c>
      <c r="O880" s="280">
        <v>0</v>
      </c>
      <c r="P880" s="280">
        <f>O880*H880</f>
        <v>0</v>
      </c>
      <c r="Q880" s="280">
        <v>0.03</v>
      </c>
      <c r="R880" s="280">
        <f>Q880*H880</f>
        <v>0.005549999999999999</v>
      </c>
      <c r="S880" s="280">
        <v>0</v>
      </c>
      <c r="T880" s="281">
        <f>S880*H880</f>
        <v>0</v>
      </c>
      <c r="AR880" s="185" t="s">
        <v>281</v>
      </c>
      <c r="AT880" s="185" t="s">
        <v>228</v>
      </c>
      <c r="AU880" s="185" t="s">
        <v>81</v>
      </c>
      <c r="AY880" s="185" t="s">
        <v>138</v>
      </c>
      <c r="BE880" s="282">
        <f>IF(N880="základní",J880,0)</f>
        <v>0</v>
      </c>
      <c r="BF880" s="282">
        <f>IF(N880="snížená",J880,0)</f>
        <v>0</v>
      </c>
      <c r="BG880" s="282">
        <f>IF(N880="zákl. přenesená",J880,0)</f>
        <v>0</v>
      </c>
      <c r="BH880" s="282">
        <f>IF(N880="sníž. přenesená",J880,0)</f>
        <v>0</v>
      </c>
      <c r="BI880" s="282">
        <f>IF(N880="nulová",J880,0)</f>
        <v>0</v>
      </c>
      <c r="BJ880" s="185" t="s">
        <v>79</v>
      </c>
      <c r="BK880" s="282">
        <f>ROUND(I880*H880,2)</f>
        <v>0</v>
      </c>
      <c r="BL880" s="185" t="s">
        <v>214</v>
      </c>
      <c r="BM880" s="185" t="s">
        <v>1632</v>
      </c>
    </row>
    <row r="881" spans="2:51" s="284" customFormat="1" ht="13.5">
      <c r="B881" s="283"/>
      <c r="D881" s="285" t="s">
        <v>147</v>
      </c>
      <c r="E881" s="286" t="s">
        <v>5</v>
      </c>
      <c r="F881" s="287" t="s">
        <v>1633</v>
      </c>
      <c r="H881" s="305">
        <v>0.176</v>
      </c>
      <c r="L881" s="283"/>
      <c r="M881" s="288"/>
      <c r="N881" s="289"/>
      <c r="O881" s="289"/>
      <c r="P881" s="289"/>
      <c r="Q881" s="289"/>
      <c r="R881" s="289"/>
      <c r="S881" s="289"/>
      <c r="T881" s="290"/>
      <c r="AT881" s="286" t="s">
        <v>147</v>
      </c>
      <c r="AU881" s="286" t="s">
        <v>81</v>
      </c>
      <c r="AV881" s="284" t="s">
        <v>81</v>
      </c>
      <c r="AW881" s="284" t="s">
        <v>34</v>
      </c>
      <c r="AX881" s="284" t="s">
        <v>71</v>
      </c>
      <c r="AY881" s="286" t="s">
        <v>138</v>
      </c>
    </row>
    <row r="882" spans="2:51" s="284" customFormat="1" ht="13.5">
      <c r="B882" s="283"/>
      <c r="D882" s="285" t="s">
        <v>147</v>
      </c>
      <c r="F882" s="287" t="s">
        <v>1634</v>
      </c>
      <c r="H882" s="305">
        <v>0.185</v>
      </c>
      <c r="L882" s="283"/>
      <c r="M882" s="288"/>
      <c r="N882" s="289"/>
      <c r="O882" s="289"/>
      <c r="P882" s="289"/>
      <c r="Q882" s="289"/>
      <c r="R882" s="289"/>
      <c r="S882" s="289"/>
      <c r="T882" s="290"/>
      <c r="AT882" s="286" t="s">
        <v>147</v>
      </c>
      <c r="AU882" s="286" t="s">
        <v>81</v>
      </c>
      <c r="AV882" s="284" t="s">
        <v>81</v>
      </c>
      <c r="AW882" s="284" t="s">
        <v>6</v>
      </c>
      <c r="AX882" s="284" t="s">
        <v>79</v>
      </c>
      <c r="AY882" s="286" t="s">
        <v>138</v>
      </c>
    </row>
    <row r="883" spans="2:65" s="196" customFormat="1" ht="25.5" customHeight="1">
      <c r="B883" s="85"/>
      <c r="C883" s="86" t="s">
        <v>1635</v>
      </c>
      <c r="D883" s="86" t="s">
        <v>140</v>
      </c>
      <c r="E883" s="87" t="s">
        <v>1636</v>
      </c>
      <c r="F883" s="88" t="s">
        <v>1637</v>
      </c>
      <c r="G883" s="89" t="s">
        <v>225</v>
      </c>
      <c r="H883" s="304">
        <v>1047.02</v>
      </c>
      <c r="I883" s="90">
        <v>0</v>
      </c>
      <c r="J883" s="90">
        <f>ROUND(I883*H883,2)</f>
        <v>0</v>
      </c>
      <c r="K883" s="88" t="s">
        <v>5267</v>
      </c>
      <c r="L883" s="85"/>
      <c r="M883" s="278" t="s">
        <v>5</v>
      </c>
      <c r="N883" s="279" t="s">
        <v>42</v>
      </c>
      <c r="O883" s="280">
        <v>0.025</v>
      </c>
      <c r="P883" s="280">
        <f>O883*H883</f>
        <v>26.1755</v>
      </c>
      <c r="Q883" s="280">
        <v>0</v>
      </c>
      <c r="R883" s="280">
        <f>Q883*H883</f>
        <v>0</v>
      </c>
      <c r="S883" s="280">
        <v>0</v>
      </c>
      <c r="T883" s="281">
        <f>S883*H883</f>
        <v>0</v>
      </c>
      <c r="AR883" s="185" t="s">
        <v>214</v>
      </c>
      <c r="AT883" s="185" t="s">
        <v>140</v>
      </c>
      <c r="AU883" s="185" t="s">
        <v>81</v>
      </c>
      <c r="AY883" s="185" t="s">
        <v>138</v>
      </c>
      <c r="BE883" s="282">
        <f>IF(N883="základní",J883,0)</f>
        <v>0</v>
      </c>
      <c r="BF883" s="282">
        <f>IF(N883="snížená",J883,0)</f>
        <v>0</v>
      </c>
      <c r="BG883" s="282">
        <f>IF(N883="zákl. přenesená",J883,0)</f>
        <v>0</v>
      </c>
      <c r="BH883" s="282">
        <f>IF(N883="sníž. přenesená",J883,0)</f>
        <v>0</v>
      </c>
      <c r="BI883" s="282">
        <f>IF(N883="nulová",J883,0)</f>
        <v>0</v>
      </c>
      <c r="BJ883" s="185" t="s">
        <v>79</v>
      </c>
      <c r="BK883" s="282">
        <f>ROUND(I883*H883,2)</f>
        <v>0</v>
      </c>
      <c r="BL883" s="185" t="s">
        <v>214</v>
      </c>
      <c r="BM883" s="185" t="s">
        <v>1638</v>
      </c>
    </row>
    <row r="884" spans="2:51" s="292" customFormat="1" ht="13.5">
      <c r="B884" s="291"/>
      <c r="D884" s="285" t="s">
        <v>147</v>
      </c>
      <c r="E884" s="293" t="s">
        <v>5</v>
      </c>
      <c r="F884" s="294" t="s">
        <v>1639</v>
      </c>
      <c r="H884" s="306" t="s">
        <v>5</v>
      </c>
      <c r="L884" s="291"/>
      <c r="M884" s="295"/>
      <c r="N884" s="296"/>
      <c r="O884" s="296"/>
      <c r="P884" s="296"/>
      <c r="Q884" s="296"/>
      <c r="R884" s="296"/>
      <c r="S884" s="296"/>
      <c r="T884" s="297"/>
      <c r="AT884" s="293" t="s">
        <v>147</v>
      </c>
      <c r="AU884" s="293" t="s">
        <v>81</v>
      </c>
      <c r="AV884" s="292" t="s">
        <v>79</v>
      </c>
      <c r="AW884" s="292" t="s">
        <v>34</v>
      </c>
      <c r="AX884" s="292" t="s">
        <v>71</v>
      </c>
      <c r="AY884" s="293" t="s">
        <v>138</v>
      </c>
    </row>
    <row r="885" spans="2:51" s="292" customFormat="1" ht="13.5">
      <c r="B885" s="291"/>
      <c r="D885" s="285" t="s">
        <v>147</v>
      </c>
      <c r="E885" s="293" t="s">
        <v>5</v>
      </c>
      <c r="F885" s="294" t="s">
        <v>1067</v>
      </c>
      <c r="H885" s="306" t="s">
        <v>5</v>
      </c>
      <c r="L885" s="291"/>
      <c r="M885" s="295"/>
      <c r="N885" s="296"/>
      <c r="O885" s="296"/>
      <c r="P885" s="296"/>
      <c r="Q885" s="296"/>
      <c r="R885" s="296"/>
      <c r="S885" s="296"/>
      <c r="T885" s="297"/>
      <c r="AT885" s="293" t="s">
        <v>147</v>
      </c>
      <c r="AU885" s="293" t="s">
        <v>81</v>
      </c>
      <c r="AV885" s="292" t="s">
        <v>79</v>
      </c>
      <c r="AW885" s="292" t="s">
        <v>34</v>
      </c>
      <c r="AX885" s="292" t="s">
        <v>71</v>
      </c>
      <c r="AY885" s="293" t="s">
        <v>138</v>
      </c>
    </row>
    <row r="886" spans="2:51" s="284" customFormat="1" ht="13.5">
      <c r="B886" s="283"/>
      <c r="D886" s="285" t="s">
        <v>147</v>
      </c>
      <c r="E886" s="286" t="s">
        <v>5</v>
      </c>
      <c r="F886" s="287" t="s">
        <v>1089</v>
      </c>
      <c r="H886" s="305">
        <v>457.91</v>
      </c>
      <c r="L886" s="283"/>
      <c r="M886" s="288"/>
      <c r="N886" s="289"/>
      <c r="O886" s="289"/>
      <c r="P886" s="289"/>
      <c r="Q886" s="289"/>
      <c r="R886" s="289"/>
      <c r="S886" s="289"/>
      <c r="T886" s="290"/>
      <c r="AT886" s="286" t="s">
        <v>147</v>
      </c>
      <c r="AU886" s="286" t="s">
        <v>81</v>
      </c>
      <c r="AV886" s="284" t="s">
        <v>81</v>
      </c>
      <c r="AW886" s="284" t="s">
        <v>34</v>
      </c>
      <c r="AX886" s="284" t="s">
        <v>71</v>
      </c>
      <c r="AY886" s="286" t="s">
        <v>138</v>
      </c>
    </row>
    <row r="887" spans="2:51" s="292" customFormat="1" ht="13.5">
      <c r="B887" s="291"/>
      <c r="D887" s="285" t="s">
        <v>147</v>
      </c>
      <c r="E887" s="293" t="s">
        <v>5</v>
      </c>
      <c r="F887" s="294" t="s">
        <v>1090</v>
      </c>
      <c r="H887" s="306" t="s">
        <v>5</v>
      </c>
      <c r="L887" s="291"/>
      <c r="M887" s="295"/>
      <c r="N887" s="296"/>
      <c r="O887" s="296"/>
      <c r="P887" s="296"/>
      <c r="Q887" s="296"/>
      <c r="R887" s="296"/>
      <c r="S887" s="296"/>
      <c r="T887" s="297"/>
      <c r="AT887" s="293" t="s">
        <v>147</v>
      </c>
      <c r="AU887" s="293" t="s">
        <v>81</v>
      </c>
      <c r="AV887" s="292" t="s">
        <v>79</v>
      </c>
      <c r="AW887" s="292" t="s">
        <v>34</v>
      </c>
      <c r="AX887" s="292" t="s">
        <v>71</v>
      </c>
      <c r="AY887" s="293" t="s">
        <v>138</v>
      </c>
    </row>
    <row r="888" spans="2:51" s="284" customFormat="1" ht="13.5">
      <c r="B888" s="283"/>
      <c r="D888" s="285" t="s">
        <v>147</v>
      </c>
      <c r="E888" s="286" t="s">
        <v>5</v>
      </c>
      <c r="F888" s="287" t="s">
        <v>1091</v>
      </c>
      <c r="H888" s="305">
        <v>589.11</v>
      </c>
      <c r="L888" s="283"/>
      <c r="M888" s="288"/>
      <c r="N888" s="289"/>
      <c r="O888" s="289"/>
      <c r="P888" s="289"/>
      <c r="Q888" s="289"/>
      <c r="R888" s="289"/>
      <c r="S888" s="289"/>
      <c r="T888" s="290"/>
      <c r="AT888" s="286" t="s">
        <v>147</v>
      </c>
      <c r="AU888" s="286" t="s">
        <v>81</v>
      </c>
      <c r="AV888" s="284" t="s">
        <v>81</v>
      </c>
      <c r="AW888" s="284" t="s">
        <v>34</v>
      </c>
      <c r="AX888" s="284" t="s">
        <v>71</v>
      </c>
      <c r="AY888" s="286" t="s">
        <v>138</v>
      </c>
    </row>
    <row r="889" spans="2:65" s="196" customFormat="1" ht="25.5" customHeight="1">
      <c r="B889" s="85"/>
      <c r="C889" s="91" t="s">
        <v>1640</v>
      </c>
      <c r="D889" s="91" t="s">
        <v>228</v>
      </c>
      <c r="E889" s="92" t="s">
        <v>1641</v>
      </c>
      <c r="F889" s="93" t="s">
        <v>1642</v>
      </c>
      <c r="G889" s="94" t="s">
        <v>225</v>
      </c>
      <c r="H889" s="308">
        <v>1151.722</v>
      </c>
      <c r="I889" s="95">
        <v>0</v>
      </c>
      <c r="J889" s="95">
        <f>ROUND(I889*H889,2)</f>
        <v>0</v>
      </c>
      <c r="K889" s="174" t="s">
        <v>5267</v>
      </c>
      <c r="L889" s="298"/>
      <c r="M889" s="299" t="s">
        <v>5</v>
      </c>
      <c r="N889" s="300" t="s">
        <v>42</v>
      </c>
      <c r="O889" s="280">
        <v>0</v>
      </c>
      <c r="P889" s="280">
        <f>O889*H889</f>
        <v>0</v>
      </c>
      <c r="Q889" s="280">
        <v>0.0001</v>
      </c>
      <c r="R889" s="280">
        <f>Q889*H889</f>
        <v>0.1151722</v>
      </c>
      <c r="S889" s="280">
        <v>0</v>
      </c>
      <c r="T889" s="281">
        <f>S889*H889</f>
        <v>0</v>
      </c>
      <c r="AR889" s="185" t="s">
        <v>281</v>
      </c>
      <c r="AT889" s="185" t="s">
        <v>228</v>
      </c>
      <c r="AU889" s="185" t="s">
        <v>81</v>
      </c>
      <c r="AY889" s="185" t="s">
        <v>138</v>
      </c>
      <c r="BE889" s="282">
        <f>IF(N889="základní",J889,0)</f>
        <v>0</v>
      </c>
      <c r="BF889" s="282">
        <f>IF(N889="snížená",J889,0)</f>
        <v>0</v>
      </c>
      <c r="BG889" s="282">
        <f>IF(N889="zákl. přenesená",J889,0)</f>
        <v>0</v>
      </c>
      <c r="BH889" s="282">
        <f>IF(N889="sníž. přenesená",J889,0)</f>
        <v>0</v>
      </c>
      <c r="BI889" s="282">
        <f>IF(N889="nulová",J889,0)</f>
        <v>0</v>
      </c>
      <c r="BJ889" s="185" t="s">
        <v>79</v>
      </c>
      <c r="BK889" s="282">
        <f>ROUND(I889*H889,2)</f>
        <v>0</v>
      </c>
      <c r="BL889" s="185" t="s">
        <v>214</v>
      </c>
      <c r="BM889" s="185" t="s">
        <v>1643</v>
      </c>
    </row>
    <row r="890" spans="2:51" s="284" customFormat="1" ht="13.5">
      <c r="B890" s="283"/>
      <c r="D890" s="285" t="s">
        <v>147</v>
      </c>
      <c r="F890" s="287" t="s">
        <v>1644</v>
      </c>
      <c r="H890" s="305">
        <v>1151.722</v>
      </c>
      <c r="L890" s="283"/>
      <c r="M890" s="288"/>
      <c r="N890" s="289"/>
      <c r="O890" s="289"/>
      <c r="P890" s="289"/>
      <c r="Q890" s="289"/>
      <c r="R890" s="289"/>
      <c r="S890" s="289"/>
      <c r="T890" s="290"/>
      <c r="AT890" s="286" t="s">
        <v>147</v>
      </c>
      <c r="AU890" s="286" t="s">
        <v>81</v>
      </c>
      <c r="AV890" s="284" t="s">
        <v>81</v>
      </c>
      <c r="AW890" s="284" t="s">
        <v>6</v>
      </c>
      <c r="AX890" s="284" t="s">
        <v>79</v>
      </c>
      <c r="AY890" s="286" t="s">
        <v>138</v>
      </c>
    </row>
    <row r="891" spans="2:65" s="196" customFormat="1" ht="38.25" customHeight="1">
      <c r="B891" s="85"/>
      <c r="C891" s="86" t="s">
        <v>1645</v>
      </c>
      <c r="D891" s="86" t="s">
        <v>140</v>
      </c>
      <c r="E891" s="87" t="s">
        <v>1646</v>
      </c>
      <c r="F891" s="88" t="s">
        <v>1647</v>
      </c>
      <c r="G891" s="89" t="s">
        <v>225</v>
      </c>
      <c r="H891" s="304">
        <v>1047.02</v>
      </c>
      <c r="I891" s="90">
        <v>0</v>
      </c>
      <c r="J891" s="90">
        <f>ROUND(I891*H891,2)</f>
        <v>0</v>
      </c>
      <c r="K891" s="88" t="s">
        <v>5267</v>
      </c>
      <c r="L891" s="85"/>
      <c r="M891" s="278" t="s">
        <v>5</v>
      </c>
      <c r="N891" s="279" t="s">
        <v>42</v>
      </c>
      <c r="O891" s="280">
        <v>0.06</v>
      </c>
      <c r="P891" s="280">
        <f>O891*H891</f>
        <v>62.8212</v>
      </c>
      <c r="Q891" s="280">
        <v>1E-05</v>
      </c>
      <c r="R891" s="280">
        <f>Q891*H891</f>
        <v>0.0104702</v>
      </c>
      <c r="S891" s="280">
        <v>0</v>
      </c>
      <c r="T891" s="281">
        <f>S891*H891</f>
        <v>0</v>
      </c>
      <c r="AR891" s="185" t="s">
        <v>214</v>
      </c>
      <c r="AT891" s="185" t="s">
        <v>140</v>
      </c>
      <c r="AU891" s="185" t="s">
        <v>81</v>
      </c>
      <c r="AY891" s="185" t="s">
        <v>138</v>
      </c>
      <c r="BE891" s="282">
        <f>IF(N891="základní",J891,0)</f>
        <v>0</v>
      </c>
      <c r="BF891" s="282">
        <f>IF(N891="snížená",J891,0)</f>
        <v>0</v>
      </c>
      <c r="BG891" s="282">
        <f>IF(N891="zákl. přenesená",J891,0)</f>
        <v>0</v>
      </c>
      <c r="BH891" s="282">
        <f>IF(N891="sníž. přenesená",J891,0)</f>
        <v>0</v>
      </c>
      <c r="BI891" s="282">
        <f>IF(N891="nulová",J891,0)</f>
        <v>0</v>
      </c>
      <c r="BJ891" s="185" t="s">
        <v>79</v>
      </c>
      <c r="BK891" s="282">
        <f>ROUND(I891*H891,2)</f>
        <v>0</v>
      </c>
      <c r="BL891" s="185" t="s">
        <v>214</v>
      </c>
      <c r="BM891" s="185" t="s">
        <v>1648</v>
      </c>
    </row>
    <row r="892" spans="2:51" s="292" customFormat="1" ht="13.5">
      <c r="B892" s="291"/>
      <c r="D892" s="285" t="s">
        <v>147</v>
      </c>
      <c r="E892" s="293" t="s">
        <v>5</v>
      </c>
      <c r="F892" s="294" t="s">
        <v>1067</v>
      </c>
      <c r="H892" s="306" t="s">
        <v>5</v>
      </c>
      <c r="L892" s="291"/>
      <c r="M892" s="295"/>
      <c r="N892" s="296"/>
      <c r="O892" s="296"/>
      <c r="P892" s="296"/>
      <c r="Q892" s="296"/>
      <c r="R892" s="296"/>
      <c r="S892" s="296"/>
      <c r="T892" s="297"/>
      <c r="AT892" s="293" t="s">
        <v>147</v>
      </c>
      <c r="AU892" s="293" t="s">
        <v>81</v>
      </c>
      <c r="AV892" s="292" t="s">
        <v>79</v>
      </c>
      <c r="AW892" s="292" t="s">
        <v>34</v>
      </c>
      <c r="AX892" s="292" t="s">
        <v>71</v>
      </c>
      <c r="AY892" s="293" t="s">
        <v>138</v>
      </c>
    </row>
    <row r="893" spans="2:51" s="284" customFormat="1" ht="13.5">
      <c r="B893" s="283"/>
      <c r="D893" s="285" t="s">
        <v>147</v>
      </c>
      <c r="E893" s="286" t="s">
        <v>5</v>
      </c>
      <c r="F893" s="287" t="s">
        <v>1089</v>
      </c>
      <c r="H893" s="305">
        <v>457.91</v>
      </c>
      <c r="L893" s="283"/>
      <c r="M893" s="288"/>
      <c r="N893" s="289"/>
      <c r="O893" s="289"/>
      <c r="P893" s="289"/>
      <c r="Q893" s="289"/>
      <c r="R893" s="289"/>
      <c r="S893" s="289"/>
      <c r="T893" s="290"/>
      <c r="AT893" s="286" t="s">
        <v>147</v>
      </c>
      <c r="AU893" s="286" t="s">
        <v>81</v>
      </c>
      <c r="AV893" s="284" t="s">
        <v>81</v>
      </c>
      <c r="AW893" s="284" t="s">
        <v>34</v>
      </c>
      <c r="AX893" s="284" t="s">
        <v>71</v>
      </c>
      <c r="AY893" s="286" t="s">
        <v>138</v>
      </c>
    </row>
    <row r="894" spans="2:51" s="292" customFormat="1" ht="13.5">
      <c r="B894" s="291"/>
      <c r="D894" s="285" t="s">
        <v>147</v>
      </c>
      <c r="E894" s="293" t="s">
        <v>5</v>
      </c>
      <c r="F894" s="294" t="s">
        <v>1090</v>
      </c>
      <c r="H894" s="306" t="s">
        <v>5</v>
      </c>
      <c r="L894" s="291"/>
      <c r="M894" s="295"/>
      <c r="N894" s="296"/>
      <c r="O894" s="296"/>
      <c r="P894" s="296"/>
      <c r="Q894" s="296"/>
      <c r="R894" s="296"/>
      <c r="S894" s="296"/>
      <c r="T894" s="297"/>
      <c r="AT894" s="293" t="s">
        <v>147</v>
      </c>
      <c r="AU894" s="293" t="s">
        <v>81</v>
      </c>
      <c r="AV894" s="292" t="s">
        <v>79</v>
      </c>
      <c r="AW894" s="292" t="s">
        <v>34</v>
      </c>
      <c r="AX894" s="292" t="s">
        <v>71</v>
      </c>
      <c r="AY894" s="293" t="s">
        <v>138</v>
      </c>
    </row>
    <row r="895" spans="2:51" s="284" customFormat="1" ht="13.5">
      <c r="B895" s="283"/>
      <c r="D895" s="285" t="s">
        <v>147</v>
      </c>
      <c r="E895" s="286" t="s">
        <v>5</v>
      </c>
      <c r="F895" s="287" t="s">
        <v>1091</v>
      </c>
      <c r="H895" s="305">
        <v>589.11</v>
      </c>
      <c r="L895" s="283"/>
      <c r="M895" s="288"/>
      <c r="N895" s="289"/>
      <c r="O895" s="289"/>
      <c r="P895" s="289"/>
      <c r="Q895" s="289"/>
      <c r="R895" s="289"/>
      <c r="S895" s="289"/>
      <c r="T895" s="290"/>
      <c r="AT895" s="286" t="s">
        <v>147</v>
      </c>
      <c r="AU895" s="286" t="s">
        <v>81</v>
      </c>
      <c r="AV895" s="284" t="s">
        <v>81</v>
      </c>
      <c r="AW895" s="284" t="s">
        <v>34</v>
      </c>
      <c r="AX895" s="284" t="s">
        <v>71</v>
      </c>
      <c r="AY895" s="286" t="s">
        <v>138</v>
      </c>
    </row>
    <row r="896" spans="2:65" s="196" customFormat="1" ht="16.5" customHeight="1">
      <c r="B896" s="85"/>
      <c r="C896" s="91" t="s">
        <v>1649</v>
      </c>
      <c r="D896" s="91" t="s">
        <v>228</v>
      </c>
      <c r="E896" s="92" t="s">
        <v>1650</v>
      </c>
      <c r="F896" s="93" t="s">
        <v>1651</v>
      </c>
      <c r="G896" s="94" t="s">
        <v>225</v>
      </c>
      <c r="H896" s="308">
        <v>1151.722</v>
      </c>
      <c r="I896" s="95">
        <v>0</v>
      </c>
      <c r="J896" s="95">
        <f>ROUND(I896*H896,2)</f>
        <v>0</v>
      </c>
      <c r="K896" s="174" t="s">
        <v>5267</v>
      </c>
      <c r="L896" s="298"/>
      <c r="M896" s="299" t="s">
        <v>5</v>
      </c>
      <c r="N896" s="300" t="s">
        <v>42</v>
      </c>
      <c r="O896" s="280">
        <v>0</v>
      </c>
      <c r="P896" s="280">
        <f>O896*H896</f>
        <v>0</v>
      </c>
      <c r="Q896" s="280">
        <v>0.0005</v>
      </c>
      <c r="R896" s="280">
        <f>Q896*H896</f>
        <v>0.575861</v>
      </c>
      <c r="S896" s="280">
        <v>0</v>
      </c>
      <c r="T896" s="281">
        <f>S896*H896</f>
        <v>0</v>
      </c>
      <c r="AR896" s="185" t="s">
        <v>281</v>
      </c>
      <c r="AT896" s="185" t="s">
        <v>228</v>
      </c>
      <c r="AU896" s="185" t="s">
        <v>81</v>
      </c>
      <c r="AY896" s="185" t="s">
        <v>138</v>
      </c>
      <c r="BE896" s="282">
        <f>IF(N896="základní",J896,0)</f>
        <v>0</v>
      </c>
      <c r="BF896" s="282">
        <f>IF(N896="snížená",J896,0)</f>
        <v>0</v>
      </c>
      <c r="BG896" s="282">
        <f>IF(N896="zákl. přenesená",J896,0)</f>
        <v>0</v>
      </c>
      <c r="BH896" s="282">
        <f>IF(N896="sníž. přenesená",J896,0)</f>
        <v>0</v>
      </c>
      <c r="BI896" s="282">
        <f>IF(N896="nulová",J896,0)</f>
        <v>0</v>
      </c>
      <c r="BJ896" s="185" t="s">
        <v>79</v>
      </c>
      <c r="BK896" s="282">
        <f>ROUND(I896*H896,2)</f>
        <v>0</v>
      </c>
      <c r="BL896" s="185" t="s">
        <v>214</v>
      </c>
      <c r="BM896" s="185" t="s">
        <v>1652</v>
      </c>
    </row>
    <row r="897" spans="2:51" s="284" customFormat="1" ht="13.5">
      <c r="B897" s="283"/>
      <c r="D897" s="285" t="s">
        <v>147</v>
      </c>
      <c r="F897" s="287" t="s">
        <v>1644</v>
      </c>
      <c r="H897" s="305">
        <v>1151.722</v>
      </c>
      <c r="L897" s="283"/>
      <c r="M897" s="288"/>
      <c r="N897" s="289"/>
      <c r="O897" s="289"/>
      <c r="P897" s="289"/>
      <c r="Q897" s="289"/>
      <c r="R897" s="289"/>
      <c r="S897" s="289"/>
      <c r="T897" s="290"/>
      <c r="AT897" s="286" t="s">
        <v>147</v>
      </c>
      <c r="AU897" s="286" t="s">
        <v>81</v>
      </c>
      <c r="AV897" s="284" t="s">
        <v>81</v>
      </c>
      <c r="AW897" s="284" t="s">
        <v>6</v>
      </c>
      <c r="AX897" s="284" t="s">
        <v>79</v>
      </c>
      <c r="AY897" s="286" t="s">
        <v>138</v>
      </c>
    </row>
    <row r="898" spans="2:65" s="196" customFormat="1" ht="38.25" customHeight="1">
      <c r="B898" s="85"/>
      <c r="C898" s="86" t="s">
        <v>1653</v>
      </c>
      <c r="D898" s="86" t="s">
        <v>140</v>
      </c>
      <c r="E898" s="87" t="s">
        <v>1646</v>
      </c>
      <c r="F898" s="88" t="s">
        <v>1647</v>
      </c>
      <c r="G898" s="89" t="s">
        <v>225</v>
      </c>
      <c r="H898" s="304">
        <v>852.177</v>
      </c>
      <c r="I898" s="90">
        <v>0</v>
      </c>
      <c r="J898" s="90">
        <f>ROUND(I898*H898,2)</f>
        <v>0</v>
      </c>
      <c r="K898" s="88" t="s">
        <v>5267</v>
      </c>
      <c r="L898" s="85"/>
      <c r="M898" s="278" t="s">
        <v>5</v>
      </c>
      <c r="N898" s="279" t="s">
        <v>42</v>
      </c>
      <c r="O898" s="280">
        <v>0.06</v>
      </c>
      <c r="P898" s="280">
        <f>O898*H898</f>
        <v>51.13062</v>
      </c>
      <c r="Q898" s="280">
        <v>1E-05</v>
      </c>
      <c r="R898" s="280">
        <f>Q898*H898</f>
        <v>0.008521770000000001</v>
      </c>
      <c r="S898" s="280">
        <v>0</v>
      </c>
      <c r="T898" s="281">
        <f>S898*H898</f>
        <v>0</v>
      </c>
      <c r="AR898" s="185" t="s">
        <v>214</v>
      </c>
      <c r="AT898" s="185" t="s">
        <v>140</v>
      </c>
      <c r="AU898" s="185" t="s">
        <v>81</v>
      </c>
      <c r="AY898" s="185" t="s">
        <v>138</v>
      </c>
      <c r="BE898" s="282">
        <f>IF(N898="základní",J898,0)</f>
        <v>0</v>
      </c>
      <c r="BF898" s="282">
        <f>IF(N898="snížená",J898,0)</f>
        <v>0</v>
      </c>
      <c r="BG898" s="282">
        <f>IF(N898="zákl. přenesená",J898,0)</f>
        <v>0</v>
      </c>
      <c r="BH898" s="282">
        <f>IF(N898="sníž. přenesená",J898,0)</f>
        <v>0</v>
      </c>
      <c r="BI898" s="282">
        <f>IF(N898="nulová",J898,0)</f>
        <v>0</v>
      </c>
      <c r="BJ898" s="185" t="s">
        <v>79</v>
      </c>
      <c r="BK898" s="282">
        <f>ROUND(I898*H898,2)</f>
        <v>0</v>
      </c>
      <c r="BL898" s="185" t="s">
        <v>214</v>
      </c>
      <c r="BM898" s="185" t="s">
        <v>1654</v>
      </c>
    </row>
    <row r="899" spans="2:51" s="292" customFormat="1" ht="13.5">
      <c r="B899" s="291"/>
      <c r="D899" s="285" t="s">
        <v>147</v>
      </c>
      <c r="E899" s="293" t="s">
        <v>5</v>
      </c>
      <c r="F899" s="294" t="s">
        <v>1655</v>
      </c>
      <c r="H899" s="306" t="s">
        <v>5</v>
      </c>
      <c r="L899" s="291"/>
      <c r="M899" s="295"/>
      <c r="N899" s="296"/>
      <c r="O899" s="296"/>
      <c r="P899" s="296"/>
      <c r="Q899" s="296"/>
      <c r="R899" s="296"/>
      <c r="S899" s="296"/>
      <c r="T899" s="297"/>
      <c r="AT899" s="293" t="s">
        <v>147</v>
      </c>
      <c r="AU899" s="293" t="s">
        <v>81</v>
      </c>
      <c r="AV899" s="292" t="s">
        <v>79</v>
      </c>
      <c r="AW899" s="292" t="s">
        <v>34</v>
      </c>
      <c r="AX899" s="292" t="s">
        <v>71</v>
      </c>
      <c r="AY899" s="293" t="s">
        <v>138</v>
      </c>
    </row>
    <row r="900" spans="2:51" s="292" customFormat="1" ht="13.5">
      <c r="B900" s="291"/>
      <c r="D900" s="285" t="s">
        <v>147</v>
      </c>
      <c r="E900" s="293" t="s">
        <v>5</v>
      </c>
      <c r="F900" s="294" t="s">
        <v>1581</v>
      </c>
      <c r="H900" s="306" t="s">
        <v>5</v>
      </c>
      <c r="L900" s="291"/>
      <c r="M900" s="295"/>
      <c r="N900" s="296"/>
      <c r="O900" s="296"/>
      <c r="P900" s="296"/>
      <c r="Q900" s="296"/>
      <c r="R900" s="296"/>
      <c r="S900" s="296"/>
      <c r="T900" s="297"/>
      <c r="AT900" s="293" t="s">
        <v>147</v>
      </c>
      <c r="AU900" s="293" t="s">
        <v>81</v>
      </c>
      <c r="AV900" s="292" t="s">
        <v>79</v>
      </c>
      <c r="AW900" s="292" t="s">
        <v>34</v>
      </c>
      <c r="AX900" s="292" t="s">
        <v>71</v>
      </c>
      <c r="AY900" s="293" t="s">
        <v>138</v>
      </c>
    </row>
    <row r="901" spans="2:51" s="284" customFormat="1" ht="13.5">
      <c r="B901" s="283"/>
      <c r="D901" s="285" t="s">
        <v>147</v>
      </c>
      <c r="E901" s="286" t="s">
        <v>5</v>
      </c>
      <c r="F901" s="287" t="s">
        <v>1582</v>
      </c>
      <c r="H901" s="305">
        <v>643.572</v>
      </c>
      <c r="L901" s="283"/>
      <c r="M901" s="288"/>
      <c r="N901" s="289"/>
      <c r="O901" s="289"/>
      <c r="P901" s="289"/>
      <c r="Q901" s="289"/>
      <c r="R901" s="289"/>
      <c r="S901" s="289"/>
      <c r="T901" s="290"/>
      <c r="AT901" s="286" t="s">
        <v>147</v>
      </c>
      <c r="AU901" s="286" t="s">
        <v>81</v>
      </c>
      <c r="AV901" s="284" t="s">
        <v>81</v>
      </c>
      <c r="AW901" s="284" t="s">
        <v>34</v>
      </c>
      <c r="AX901" s="284" t="s">
        <v>71</v>
      </c>
      <c r="AY901" s="286" t="s">
        <v>138</v>
      </c>
    </row>
    <row r="902" spans="2:51" s="292" customFormat="1" ht="13.5">
      <c r="B902" s="291"/>
      <c r="D902" s="285" t="s">
        <v>147</v>
      </c>
      <c r="E902" s="293" t="s">
        <v>5</v>
      </c>
      <c r="F902" s="294" t="s">
        <v>574</v>
      </c>
      <c r="H902" s="306" t="s">
        <v>5</v>
      </c>
      <c r="L902" s="291"/>
      <c r="M902" s="295"/>
      <c r="N902" s="296"/>
      <c r="O902" s="296"/>
      <c r="P902" s="296"/>
      <c r="Q902" s="296"/>
      <c r="R902" s="296"/>
      <c r="S902" s="296"/>
      <c r="T902" s="297"/>
      <c r="AT902" s="293" t="s">
        <v>147</v>
      </c>
      <c r="AU902" s="293" t="s">
        <v>81</v>
      </c>
      <c r="AV902" s="292" t="s">
        <v>79</v>
      </c>
      <c r="AW902" s="292" t="s">
        <v>34</v>
      </c>
      <c r="AX902" s="292" t="s">
        <v>71</v>
      </c>
      <c r="AY902" s="293" t="s">
        <v>138</v>
      </c>
    </row>
    <row r="903" spans="2:51" s="284" customFormat="1" ht="13.5">
      <c r="B903" s="283"/>
      <c r="D903" s="285" t="s">
        <v>147</v>
      </c>
      <c r="E903" s="286" t="s">
        <v>5</v>
      </c>
      <c r="F903" s="287" t="s">
        <v>1494</v>
      </c>
      <c r="H903" s="305">
        <v>1.766</v>
      </c>
      <c r="L903" s="283"/>
      <c r="M903" s="288"/>
      <c r="N903" s="289"/>
      <c r="O903" s="289"/>
      <c r="P903" s="289"/>
      <c r="Q903" s="289"/>
      <c r="R903" s="289"/>
      <c r="S903" s="289"/>
      <c r="T903" s="290"/>
      <c r="AT903" s="286" t="s">
        <v>147</v>
      </c>
      <c r="AU903" s="286" t="s">
        <v>81</v>
      </c>
      <c r="AV903" s="284" t="s">
        <v>81</v>
      </c>
      <c r="AW903" s="284" t="s">
        <v>34</v>
      </c>
      <c r="AX903" s="284" t="s">
        <v>71</v>
      </c>
      <c r="AY903" s="286" t="s">
        <v>138</v>
      </c>
    </row>
    <row r="904" spans="2:51" s="292" customFormat="1" ht="13.5">
      <c r="B904" s="291"/>
      <c r="D904" s="285" t="s">
        <v>147</v>
      </c>
      <c r="E904" s="293" t="s">
        <v>5</v>
      </c>
      <c r="F904" s="294" t="s">
        <v>1456</v>
      </c>
      <c r="H904" s="306" t="s">
        <v>5</v>
      </c>
      <c r="L904" s="291"/>
      <c r="M904" s="295"/>
      <c r="N904" s="296"/>
      <c r="O904" s="296"/>
      <c r="P904" s="296"/>
      <c r="Q904" s="296"/>
      <c r="R904" s="296"/>
      <c r="S904" s="296"/>
      <c r="T904" s="297"/>
      <c r="AT904" s="293" t="s">
        <v>147</v>
      </c>
      <c r="AU904" s="293" t="s">
        <v>81</v>
      </c>
      <c r="AV904" s="292" t="s">
        <v>79</v>
      </c>
      <c r="AW904" s="292" t="s">
        <v>34</v>
      </c>
      <c r="AX904" s="292" t="s">
        <v>71</v>
      </c>
      <c r="AY904" s="293" t="s">
        <v>138</v>
      </c>
    </row>
    <row r="905" spans="2:51" s="284" customFormat="1" ht="13.5">
      <c r="B905" s="283"/>
      <c r="D905" s="285" t="s">
        <v>147</v>
      </c>
      <c r="E905" s="286" t="s">
        <v>5</v>
      </c>
      <c r="F905" s="287" t="s">
        <v>1495</v>
      </c>
      <c r="H905" s="305">
        <v>7.021</v>
      </c>
      <c r="L905" s="283"/>
      <c r="M905" s="288"/>
      <c r="N905" s="289"/>
      <c r="O905" s="289"/>
      <c r="P905" s="289"/>
      <c r="Q905" s="289"/>
      <c r="R905" s="289"/>
      <c r="S905" s="289"/>
      <c r="T905" s="290"/>
      <c r="AT905" s="286" t="s">
        <v>147</v>
      </c>
      <c r="AU905" s="286" t="s">
        <v>81</v>
      </c>
      <c r="AV905" s="284" t="s">
        <v>81</v>
      </c>
      <c r="AW905" s="284" t="s">
        <v>34</v>
      </c>
      <c r="AX905" s="284" t="s">
        <v>71</v>
      </c>
      <c r="AY905" s="286" t="s">
        <v>138</v>
      </c>
    </row>
    <row r="906" spans="2:51" s="292" customFormat="1" ht="13.5">
      <c r="B906" s="291"/>
      <c r="D906" s="285" t="s">
        <v>147</v>
      </c>
      <c r="E906" s="293" t="s">
        <v>5</v>
      </c>
      <c r="F906" s="294" t="s">
        <v>1656</v>
      </c>
      <c r="H906" s="306" t="s">
        <v>5</v>
      </c>
      <c r="L906" s="291"/>
      <c r="M906" s="295"/>
      <c r="N906" s="296"/>
      <c r="O906" s="296"/>
      <c r="P906" s="296"/>
      <c r="Q906" s="296"/>
      <c r="R906" s="296"/>
      <c r="S906" s="296"/>
      <c r="T906" s="297"/>
      <c r="AT906" s="293" t="s">
        <v>147</v>
      </c>
      <c r="AU906" s="293" t="s">
        <v>81</v>
      </c>
      <c r="AV906" s="292" t="s">
        <v>79</v>
      </c>
      <c r="AW906" s="292" t="s">
        <v>34</v>
      </c>
      <c r="AX906" s="292" t="s">
        <v>71</v>
      </c>
      <c r="AY906" s="293" t="s">
        <v>138</v>
      </c>
    </row>
    <row r="907" spans="2:51" s="284" customFormat="1" ht="13.5">
      <c r="B907" s="283"/>
      <c r="D907" s="285" t="s">
        <v>147</v>
      </c>
      <c r="E907" s="286" t="s">
        <v>5</v>
      </c>
      <c r="F907" s="287" t="s">
        <v>1657</v>
      </c>
      <c r="H907" s="305">
        <v>199.818</v>
      </c>
      <c r="L907" s="283"/>
      <c r="M907" s="288"/>
      <c r="N907" s="289"/>
      <c r="O907" s="289"/>
      <c r="P907" s="289"/>
      <c r="Q907" s="289"/>
      <c r="R907" s="289"/>
      <c r="S907" s="289"/>
      <c r="T907" s="290"/>
      <c r="AT907" s="286" t="s">
        <v>147</v>
      </c>
      <c r="AU907" s="286" t="s">
        <v>81</v>
      </c>
      <c r="AV907" s="284" t="s">
        <v>81</v>
      </c>
      <c r="AW907" s="284" t="s">
        <v>34</v>
      </c>
      <c r="AX907" s="284" t="s">
        <v>71</v>
      </c>
      <c r="AY907" s="286" t="s">
        <v>138</v>
      </c>
    </row>
    <row r="908" spans="2:65" s="196" customFormat="1" ht="16.5" customHeight="1">
      <c r="B908" s="85"/>
      <c r="C908" s="91" t="s">
        <v>1658</v>
      </c>
      <c r="D908" s="91" t="s">
        <v>228</v>
      </c>
      <c r="E908" s="92" t="s">
        <v>1659</v>
      </c>
      <c r="F908" s="93" t="s">
        <v>1660</v>
      </c>
      <c r="G908" s="94" t="s">
        <v>225</v>
      </c>
      <c r="H908" s="308">
        <v>937.395</v>
      </c>
      <c r="I908" s="95">
        <v>0</v>
      </c>
      <c r="J908" s="95">
        <f>ROUND(I908*H908,2)</f>
        <v>0</v>
      </c>
      <c r="K908" s="174" t="s">
        <v>5267</v>
      </c>
      <c r="L908" s="298"/>
      <c r="M908" s="299" t="s">
        <v>5</v>
      </c>
      <c r="N908" s="300" t="s">
        <v>42</v>
      </c>
      <c r="O908" s="280">
        <v>0</v>
      </c>
      <c r="P908" s="280">
        <f>O908*H908</f>
        <v>0</v>
      </c>
      <c r="Q908" s="280">
        <v>0.00015</v>
      </c>
      <c r="R908" s="280">
        <f>Q908*H908</f>
        <v>0.14060925</v>
      </c>
      <c r="S908" s="280">
        <v>0</v>
      </c>
      <c r="T908" s="281">
        <f>S908*H908</f>
        <v>0</v>
      </c>
      <c r="AR908" s="185" t="s">
        <v>281</v>
      </c>
      <c r="AT908" s="185" t="s">
        <v>228</v>
      </c>
      <c r="AU908" s="185" t="s">
        <v>81</v>
      </c>
      <c r="AY908" s="185" t="s">
        <v>138</v>
      </c>
      <c r="BE908" s="282">
        <f>IF(N908="základní",J908,0)</f>
        <v>0</v>
      </c>
      <c r="BF908" s="282">
        <f>IF(N908="snížená",J908,0)</f>
        <v>0</v>
      </c>
      <c r="BG908" s="282">
        <f>IF(N908="zákl. přenesená",J908,0)</f>
        <v>0</v>
      </c>
      <c r="BH908" s="282">
        <f>IF(N908="sníž. přenesená",J908,0)</f>
        <v>0</v>
      </c>
      <c r="BI908" s="282">
        <f>IF(N908="nulová",J908,0)</f>
        <v>0</v>
      </c>
      <c r="BJ908" s="185" t="s">
        <v>79</v>
      </c>
      <c r="BK908" s="282">
        <f>ROUND(I908*H908,2)</f>
        <v>0</v>
      </c>
      <c r="BL908" s="185" t="s">
        <v>214</v>
      </c>
      <c r="BM908" s="185" t="s">
        <v>1661</v>
      </c>
    </row>
    <row r="909" spans="2:51" s="284" customFormat="1" ht="13.5">
      <c r="B909" s="283"/>
      <c r="D909" s="285" t="s">
        <v>147</v>
      </c>
      <c r="F909" s="287" t="s">
        <v>1662</v>
      </c>
      <c r="H909" s="305">
        <v>937.395</v>
      </c>
      <c r="L909" s="283"/>
      <c r="M909" s="288"/>
      <c r="N909" s="289"/>
      <c r="O909" s="289"/>
      <c r="P909" s="289"/>
      <c r="Q909" s="289"/>
      <c r="R909" s="289"/>
      <c r="S909" s="289"/>
      <c r="T909" s="290"/>
      <c r="AT909" s="286" t="s">
        <v>147</v>
      </c>
      <c r="AU909" s="286" t="s">
        <v>81</v>
      </c>
      <c r="AV909" s="284" t="s">
        <v>81</v>
      </c>
      <c r="AW909" s="284" t="s">
        <v>6</v>
      </c>
      <c r="AX909" s="284" t="s">
        <v>79</v>
      </c>
      <c r="AY909" s="286" t="s">
        <v>138</v>
      </c>
    </row>
    <row r="910" spans="2:65" s="196" customFormat="1" ht="25.5" customHeight="1">
      <c r="B910" s="85"/>
      <c r="C910" s="86" t="s">
        <v>1663</v>
      </c>
      <c r="D910" s="86" t="s">
        <v>140</v>
      </c>
      <c r="E910" s="87" t="s">
        <v>1664</v>
      </c>
      <c r="F910" s="88" t="s">
        <v>1665</v>
      </c>
      <c r="G910" s="89" t="s">
        <v>225</v>
      </c>
      <c r="H910" s="304">
        <v>643.572</v>
      </c>
      <c r="I910" s="90">
        <v>0</v>
      </c>
      <c r="J910" s="90">
        <f>ROUND(I910*H910,2)</f>
        <v>0</v>
      </c>
      <c r="K910" s="88" t="s">
        <v>5267</v>
      </c>
      <c r="L910" s="85"/>
      <c r="M910" s="278" t="s">
        <v>5</v>
      </c>
      <c r="N910" s="279" t="s">
        <v>42</v>
      </c>
      <c r="O910" s="280">
        <v>0.146</v>
      </c>
      <c r="P910" s="280">
        <f>O910*H910</f>
        <v>93.961512</v>
      </c>
      <c r="Q910" s="280">
        <v>4E-05</v>
      </c>
      <c r="R910" s="280">
        <f>Q910*H910</f>
        <v>0.025742880000000003</v>
      </c>
      <c r="S910" s="280">
        <v>0</v>
      </c>
      <c r="T910" s="281">
        <f>S910*H910</f>
        <v>0</v>
      </c>
      <c r="AR910" s="185" t="s">
        <v>214</v>
      </c>
      <c r="AT910" s="185" t="s">
        <v>140</v>
      </c>
      <c r="AU910" s="185" t="s">
        <v>81</v>
      </c>
      <c r="AY910" s="185" t="s">
        <v>138</v>
      </c>
      <c r="BE910" s="282">
        <f>IF(N910="základní",J910,0)</f>
        <v>0</v>
      </c>
      <c r="BF910" s="282">
        <f>IF(N910="snížená",J910,0)</f>
        <v>0</v>
      </c>
      <c r="BG910" s="282">
        <f>IF(N910="zákl. přenesená",J910,0)</f>
        <v>0</v>
      </c>
      <c r="BH910" s="282">
        <f>IF(N910="sníž. přenesená",J910,0)</f>
        <v>0</v>
      </c>
      <c r="BI910" s="282">
        <f>IF(N910="nulová",J910,0)</f>
        <v>0</v>
      </c>
      <c r="BJ910" s="185" t="s">
        <v>79</v>
      </c>
      <c r="BK910" s="282">
        <f>ROUND(I910*H910,2)</f>
        <v>0</v>
      </c>
      <c r="BL910" s="185" t="s">
        <v>214</v>
      </c>
      <c r="BM910" s="185" t="s">
        <v>1666</v>
      </c>
    </row>
    <row r="911" spans="2:51" s="292" customFormat="1" ht="13.5">
      <c r="B911" s="291"/>
      <c r="D911" s="285" t="s">
        <v>147</v>
      </c>
      <c r="E911" s="293" t="s">
        <v>5</v>
      </c>
      <c r="F911" s="294" t="s">
        <v>1667</v>
      </c>
      <c r="H911" s="306" t="s">
        <v>5</v>
      </c>
      <c r="L911" s="291"/>
      <c r="M911" s="295"/>
      <c r="N911" s="296"/>
      <c r="O911" s="296"/>
      <c r="P911" s="296"/>
      <c r="Q911" s="296"/>
      <c r="R911" s="296"/>
      <c r="S911" s="296"/>
      <c r="T911" s="297"/>
      <c r="AT911" s="293" t="s">
        <v>147</v>
      </c>
      <c r="AU911" s="293" t="s">
        <v>81</v>
      </c>
      <c r="AV911" s="292" t="s">
        <v>79</v>
      </c>
      <c r="AW911" s="292" t="s">
        <v>34</v>
      </c>
      <c r="AX911" s="292" t="s">
        <v>71</v>
      </c>
      <c r="AY911" s="293" t="s">
        <v>138</v>
      </c>
    </row>
    <row r="912" spans="2:51" s="284" customFormat="1" ht="13.5">
      <c r="B912" s="283"/>
      <c r="D912" s="285" t="s">
        <v>147</v>
      </c>
      <c r="E912" s="286" t="s">
        <v>5</v>
      </c>
      <c r="F912" s="287" t="s">
        <v>1582</v>
      </c>
      <c r="H912" s="305">
        <v>643.572</v>
      </c>
      <c r="L912" s="283"/>
      <c r="M912" s="288"/>
      <c r="N912" s="289"/>
      <c r="O912" s="289"/>
      <c r="P912" s="289"/>
      <c r="Q912" s="289"/>
      <c r="R912" s="289"/>
      <c r="S912" s="289"/>
      <c r="T912" s="290"/>
      <c r="AT912" s="286" t="s">
        <v>147</v>
      </c>
      <c r="AU912" s="286" t="s">
        <v>81</v>
      </c>
      <c r="AV912" s="284" t="s">
        <v>81</v>
      </c>
      <c r="AW912" s="284" t="s">
        <v>34</v>
      </c>
      <c r="AX912" s="284" t="s">
        <v>71</v>
      </c>
      <c r="AY912" s="286" t="s">
        <v>138</v>
      </c>
    </row>
    <row r="913" spans="2:65" s="196" customFormat="1" ht="25.5" customHeight="1">
      <c r="B913" s="85"/>
      <c r="C913" s="91" t="s">
        <v>1668</v>
      </c>
      <c r="D913" s="91" t="s">
        <v>228</v>
      </c>
      <c r="E913" s="92" t="s">
        <v>1669</v>
      </c>
      <c r="F913" s="93" t="s">
        <v>1670</v>
      </c>
      <c r="G913" s="94" t="s">
        <v>225</v>
      </c>
      <c r="H913" s="308">
        <v>707.929</v>
      </c>
      <c r="I913" s="95">
        <v>0</v>
      </c>
      <c r="J913" s="95">
        <f>ROUND(I913*H913,2)</f>
        <v>0</v>
      </c>
      <c r="K913" s="174" t="s">
        <v>5267</v>
      </c>
      <c r="L913" s="298"/>
      <c r="M913" s="299" t="s">
        <v>5</v>
      </c>
      <c r="N913" s="300" t="s">
        <v>42</v>
      </c>
      <c r="O913" s="280">
        <v>0</v>
      </c>
      <c r="P913" s="280">
        <f>O913*H913</f>
        <v>0</v>
      </c>
      <c r="Q913" s="280">
        <v>0.00017</v>
      </c>
      <c r="R913" s="280">
        <f>Q913*H913</f>
        <v>0.12034793</v>
      </c>
      <c r="S913" s="280">
        <v>0</v>
      </c>
      <c r="T913" s="281">
        <f>S913*H913</f>
        <v>0</v>
      </c>
      <c r="AR913" s="185" t="s">
        <v>281</v>
      </c>
      <c r="AT913" s="185" t="s">
        <v>228</v>
      </c>
      <c r="AU913" s="185" t="s">
        <v>81</v>
      </c>
      <c r="AY913" s="185" t="s">
        <v>138</v>
      </c>
      <c r="BE913" s="282">
        <f>IF(N913="základní",J913,0)</f>
        <v>0</v>
      </c>
      <c r="BF913" s="282">
        <f>IF(N913="snížená",J913,0)</f>
        <v>0</v>
      </c>
      <c r="BG913" s="282">
        <f>IF(N913="zákl. přenesená",J913,0)</f>
        <v>0</v>
      </c>
      <c r="BH913" s="282">
        <f>IF(N913="sníž. přenesená",J913,0)</f>
        <v>0</v>
      </c>
      <c r="BI913" s="282">
        <f>IF(N913="nulová",J913,0)</f>
        <v>0</v>
      </c>
      <c r="BJ913" s="185" t="s">
        <v>79</v>
      </c>
      <c r="BK913" s="282">
        <f>ROUND(I913*H913,2)</f>
        <v>0</v>
      </c>
      <c r="BL913" s="185" t="s">
        <v>214</v>
      </c>
      <c r="BM913" s="185" t="s">
        <v>1671</v>
      </c>
    </row>
    <row r="914" spans="2:51" s="284" customFormat="1" ht="13.5">
      <c r="B914" s="283"/>
      <c r="D914" s="285" t="s">
        <v>147</v>
      </c>
      <c r="F914" s="287" t="s">
        <v>1672</v>
      </c>
      <c r="H914" s="305">
        <v>707.929</v>
      </c>
      <c r="L914" s="283"/>
      <c r="M914" s="288"/>
      <c r="N914" s="289"/>
      <c r="O914" s="289"/>
      <c r="P914" s="289"/>
      <c r="Q914" s="289"/>
      <c r="R914" s="289"/>
      <c r="S914" s="289"/>
      <c r="T914" s="290"/>
      <c r="AT914" s="286" t="s">
        <v>147</v>
      </c>
      <c r="AU914" s="286" t="s">
        <v>81</v>
      </c>
      <c r="AV914" s="284" t="s">
        <v>81</v>
      </c>
      <c r="AW914" s="284" t="s">
        <v>6</v>
      </c>
      <c r="AX914" s="284" t="s">
        <v>79</v>
      </c>
      <c r="AY914" s="286" t="s">
        <v>138</v>
      </c>
    </row>
    <row r="915" spans="2:65" s="196" customFormat="1" ht="38.25" customHeight="1">
      <c r="B915" s="85"/>
      <c r="C915" s="86" t="s">
        <v>1673</v>
      </c>
      <c r="D915" s="86" t="s">
        <v>140</v>
      </c>
      <c r="E915" s="87" t="s">
        <v>1674</v>
      </c>
      <c r="F915" s="88" t="s">
        <v>1675</v>
      </c>
      <c r="G915" s="89" t="s">
        <v>181</v>
      </c>
      <c r="H915" s="304">
        <v>49.431</v>
      </c>
      <c r="I915" s="90">
        <v>0</v>
      </c>
      <c r="J915" s="90">
        <f>ROUND(I915*H915,2)</f>
        <v>0</v>
      </c>
      <c r="K915" s="88" t="s">
        <v>5267</v>
      </c>
      <c r="L915" s="85"/>
      <c r="M915" s="278" t="s">
        <v>5</v>
      </c>
      <c r="N915" s="279" t="s">
        <v>42</v>
      </c>
      <c r="O915" s="280">
        <v>1.966</v>
      </c>
      <c r="P915" s="280">
        <f>O915*H915</f>
        <v>97.18134599999999</v>
      </c>
      <c r="Q915" s="280">
        <v>0</v>
      </c>
      <c r="R915" s="280">
        <f>Q915*H915</f>
        <v>0</v>
      </c>
      <c r="S915" s="280">
        <v>0</v>
      </c>
      <c r="T915" s="281">
        <f>S915*H915</f>
        <v>0</v>
      </c>
      <c r="AR915" s="185" t="s">
        <v>214</v>
      </c>
      <c r="AT915" s="185" t="s">
        <v>140</v>
      </c>
      <c r="AU915" s="185" t="s">
        <v>81</v>
      </c>
      <c r="AY915" s="185" t="s">
        <v>138</v>
      </c>
      <c r="BE915" s="282">
        <f>IF(N915="základní",J915,0)</f>
        <v>0</v>
      </c>
      <c r="BF915" s="282">
        <f>IF(N915="snížená",J915,0)</f>
        <v>0</v>
      </c>
      <c r="BG915" s="282">
        <f>IF(N915="zákl. přenesená",J915,0)</f>
        <v>0</v>
      </c>
      <c r="BH915" s="282">
        <f>IF(N915="sníž. přenesená",J915,0)</f>
        <v>0</v>
      </c>
      <c r="BI915" s="282">
        <f>IF(N915="nulová",J915,0)</f>
        <v>0</v>
      </c>
      <c r="BJ915" s="185" t="s">
        <v>79</v>
      </c>
      <c r="BK915" s="282">
        <f>ROUND(I915*H915,2)</f>
        <v>0</v>
      </c>
      <c r="BL915" s="185" t="s">
        <v>214</v>
      </c>
      <c r="BM915" s="185" t="s">
        <v>1676</v>
      </c>
    </row>
    <row r="916" spans="2:63" s="266" customFormat="1" ht="29.85" customHeight="1">
      <c r="B916" s="265"/>
      <c r="D916" s="267" t="s">
        <v>70</v>
      </c>
      <c r="E916" s="276" t="s">
        <v>1677</v>
      </c>
      <c r="F916" s="276" t="s">
        <v>1678</v>
      </c>
      <c r="H916" s="307"/>
      <c r="J916" s="277">
        <f>BK916</f>
        <v>0</v>
      </c>
      <c r="L916" s="265"/>
      <c r="M916" s="270"/>
      <c r="N916" s="271"/>
      <c r="O916" s="271"/>
      <c r="P916" s="272">
        <f>SUM(P917:P932)</f>
        <v>1194.679467</v>
      </c>
      <c r="Q916" s="271"/>
      <c r="R916" s="272">
        <f>SUM(R917:R932)</f>
        <v>11.19335278</v>
      </c>
      <c r="S916" s="271"/>
      <c r="T916" s="273">
        <f>SUM(T917:T932)</f>
        <v>0</v>
      </c>
      <c r="AR916" s="267" t="s">
        <v>81</v>
      </c>
      <c r="AT916" s="274" t="s">
        <v>70</v>
      </c>
      <c r="AU916" s="274" t="s">
        <v>79</v>
      </c>
      <c r="AY916" s="267" t="s">
        <v>138</v>
      </c>
      <c r="BK916" s="275">
        <f>SUM(BK917:BK932)</f>
        <v>0</v>
      </c>
    </row>
    <row r="917" spans="2:65" s="196" customFormat="1" ht="25.5" customHeight="1">
      <c r="B917" s="85"/>
      <c r="C917" s="86" t="s">
        <v>1679</v>
      </c>
      <c r="D917" s="86" t="s">
        <v>140</v>
      </c>
      <c r="E917" s="87" t="s">
        <v>1680</v>
      </c>
      <c r="F917" s="88" t="s">
        <v>1681</v>
      </c>
      <c r="G917" s="89" t="s">
        <v>225</v>
      </c>
      <c r="H917" s="304">
        <v>1047.02</v>
      </c>
      <c r="I917" s="90">
        <v>0</v>
      </c>
      <c r="J917" s="90">
        <f>ROUND(I917*H917,2)</f>
        <v>0</v>
      </c>
      <c r="K917" s="88" t="s">
        <v>5267</v>
      </c>
      <c r="L917" s="85"/>
      <c r="M917" s="278" t="s">
        <v>5</v>
      </c>
      <c r="N917" s="279" t="s">
        <v>42</v>
      </c>
      <c r="O917" s="280">
        <v>1.016</v>
      </c>
      <c r="P917" s="280">
        <f>O917*H917</f>
        <v>1063.77232</v>
      </c>
      <c r="Q917" s="280">
        <v>0.00547</v>
      </c>
      <c r="R917" s="280">
        <f>Q917*H917</f>
        <v>5.7271994</v>
      </c>
      <c r="S917" s="280">
        <v>0</v>
      </c>
      <c r="T917" s="281">
        <f>S917*H917</f>
        <v>0</v>
      </c>
      <c r="AR917" s="185" t="s">
        <v>214</v>
      </c>
      <c r="AT917" s="185" t="s">
        <v>140</v>
      </c>
      <c r="AU917" s="185" t="s">
        <v>81</v>
      </c>
      <c r="AY917" s="185" t="s">
        <v>138</v>
      </c>
      <c r="BE917" s="282">
        <f>IF(N917="základní",J917,0)</f>
        <v>0</v>
      </c>
      <c r="BF917" s="282">
        <f>IF(N917="snížená",J917,0)</f>
        <v>0</v>
      </c>
      <c r="BG917" s="282">
        <f>IF(N917="zákl. přenesená",J917,0)</f>
        <v>0</v>
      </c>
      <c r="BH917" s="282">
        <f>IF(N917="sníž. přenesená",J917,0)</f>
        <v>0</v>
      </c>
      <c r="BI917" s="282">
        <f>IF(N917="nulová",J917,0)</f>
        <v>0</v>
      </c>
      <c r="BJ917" s="185" t="s">
        <v>79</v>
      </c>
      <c r="BK917" s="282">
        <f>ROUND(I917*H917,2)</f>
        <v>0</v>
      </c>
      <c r="BL917" s="185" t="s">
        <v>214</v>
      </c>
      <c r="BM917" s="185" t="s">
        <v>1682</v>
      </c>
    </row>
    <row r="918" spans="2:51" s="292" customFormat="1" ht="13.5">
      <c r="B918" s="291"/>
      <c r="D918" s="285" t="s">
        <v>147</v>
      </c>
      <c r="E918" s="293" t="s">
        <v>5</v>
      </c>
      <c r="F918" s="294" t="s">
        <v>781</v>
      </c>
      <c r="H918" s="306" t="s">
        <v>5</v>
      </c>
      <c r="L918" s="291"/>
      <c r="M918" s="295"/>
      <c r="N918" s="296"/>
      <c r="O918" s="296"/>
      <c r="P918" s="296"/>
      <c r="Q918" s="296"/>
      <c r="R918" s="296"/>
      <c r="S918" s="296"/>
      <c r="T918" s="297"/>
      <c r="AT918" s="293" t="s">
        <v>147</v>
      </c>
      <c r="AU918" s="293" t="s">
        <v>81</v>
      </c>
      <c r="AV918" s="292" t="s">
        <v>79</v>
      </c>
      <c r="AW918" s="292" t="s">
        <v>34</v>
      </c>
      <c r="AX918" s="292" t="s">
        <v>71</v>
      </c>
      <c r="AY918" s="293" t="s">
        <v>138</v>
      </c>
    </row>
    <row r="919" spans="2:51" s="284" customFormat="1" ht="13.5">
      <c r="B919" s="283"/>
      <c r="D919" s="285" t="s">
        <v>147</v>
      </c>
      <c r="E919" s="286" t="s">
        <v>5</v>
      </c>
      <c r="F919" s="287" t="s">
        <v>1089</v>
      </c>
      <c r="H919" s="305">
        <v>457.91</v>
      </c>
      <c r="L919" s="283"/>
      <c r="M919" s="288"/>
      <c r="N919" s="289"/>
      <c r="O919" s="289"/>
      <c r="P919" s="289"/>
      <c r="Q919" s="289"/>
      <c r="R919" s="289"/>
      <c r="S919" s="289"/>
      <c r="T919" s="290"/>
      <c r="AT919" s="286" t="s">
        <v>147</v>
      </c>
      <c r="AU919" s="286" t="s">
        <v>81</v>
      </c>
      <c r="AV919" s="284" t="s">
        <v>81</v>
      </c>
      <c r="AW919" s="284" t="s">
        <v>34</v>
      </c>
      <c r="AX919" s="284" t="s">
        <v>71</v>
      </c>
      <c r="AY919" s="286" t="s">
        <v>138</v>
      </c>
    </row>
    <row r="920" spans="2:51" s="292" customFormat="1" ht="13.5">
      <c r="B920" s="291"/>
      <c r="D920" s="285" t="s">
        <v>147</v>
      </c>
      <c r="E920" s="293" t="s">
        <v>5</v>
      </c>
      <c r="F920" s="294" t="s">
        <v>788</v>
      </c>
      <c r="H920" s="306" t="s">
        <v>5</v>
      </c>
      <c r="L920" s="291"/>
      <c r="M920" s="295"/>
      <c r="N920" s="296"/>
      <c r="O920" s="296"/>
      <c r="P920" s="296"/>
      <c r="Q920" s="296"/>
      <c r="R920" s="296"/>
      <c r="S920" s="296"/>
      <c r="T920" s="297"/>
      <c r="AT920" s="293" t="s">
        <v>147</v>
      </c>
      <c r="AU920" s="293" t="s">
        <v>81</v>
      </c>
      <c r="AV920" s="292" t="s">
        <v>79</v>
      </c>
      <c r="AW920" s="292" t="s">
        <v>34</v>
      </c>
      <c r="AX920" s="292" t="s">
        <v>71</v>
      </c>
      <c r="AY920" s="293" t="s">
        <v>138</v>
      </c>
    </row>
    <row r="921" spans="2:51" s="284" customFormat="1" ht="13.5">
      <c r="B921" s="283"/>
      <c r="D921" s="285" t="s">
        <v>147</v>
      </c>
      <c r="E921" s="286" t="s">
        <v>5</v>
      </c>
      <c r="F921" s="287" t="s">
        <v>1091</v>
      </c>
      <c r="H921" s="305">
        <v>589.11</v>
      </c>
      <c r="L921" s="283"/>
      <c r="M921" s="288"/>
      <c r="N921" s="289"/>
      <c r="O921" s="289"/>
      <c r="P921" s="289"/>
      <c r="Q921" s="289"/>
      <c r="R921" s="289"/>
      <c r="S921" s="289"/>
      <c r="T921" s="290"/>
      <c r="AT921" s="286" t="s">
        <v>147</v>
      </c>
      <c r="AU921" s="286" t="s">
        <v>81</v>
      </c>
      <c r="AV921" s="284" t="s">
        <v>81</v>
      </c>
      <c r="AW921" s="284" t="s">
        <v>34</v>
      </c>
      <c r="AX921" s="284" t="s">
        <v>71</v>
      </c>
      <c r="AY921" s="286" t="s">
        <v>138</v>
      </c>
    </row>
    <row r="922" spans="2:65" s="196" customFormat="1" ht="16.5" customHeight="1">
      <c r="B922" s="85"/>
      <c r="C922" s="91" t="s">
        <v>1683</v>
      </c>
      <c r="D922" s="91" t="s">
        <v>228</v>
      </c>
      <c r="E922" s="92" t="s">
        <v>1684</v>
      </c>
      <c r="F922" s="93" t="s">
        <v>1685</v>
      </c>
      <c r="G922" s="94" t="s">
        <v>225</v>
      </c>
      <c r="H922" s="308">
        <v>1099.371</v>
      </c>
      <c r="I922" s="95">
        <v>0</v>
      </c>
      <c r="J922" s="95">
        <f>ROUND(I922*H922,2)</f>
        <v>0</v>
      </c>
      <c r="K922" s="174" t="s">
        <v>5267</v>
      </c>
      <c r="L922" s="298"/>
      <c r="M922" s="299" t="s">
        <v>5</v>
      </c>
      <c r="N922" s="300" t="s">
        <v>42</v>
      </c>
      <c r="O922" s="280">
        <v>0</v>
      </c>
      <c r="P922" s="280">
        <f>O922*H922</f>
        <v>0</v>
      </c>
      <c r="Q922" s="280">
        <v>0.0044</v>
      </c>
      <c r="R922" s="280">
        <f>Q922*H922</f>
        <v>4.8372324</v>
      </c>
      <c r="S922" s="280">
        <v>0</v>
      </c>
      <c r="T922" s="281">
        <f>S922*H922</f>
        <v>0</v>
      </c>
      <c r="AR922" s="185" t="s">
        <v>281</v>
      </c>
      <c r="AT922" s="185" t="s">
        <v>228</v>
      </c>
      <c r="AU922" s="185" t="s">
        <v>81</v>
      </c>
      <c r="AY922" s="185" t="s">
        <v>138</v>
      </c>
      <c r="BE922" s="282">
        <f>IF(N922="základní",J922,0)</f>
        <v>0</v>
      </c>
      <c r="BF922" s="282">
        <f>IF(N922="snížená",J922,0)</f>
        <v>0</v>
      </c>
      <c r="BG922" s="282">
        <f>IF(N922="zákl. přenesená",J922,0)</f>
        <v>0</v>
      </c>
      <c r="BH922" s="282">
        <f>IF(N922="sníž. přenesená",J922,0)</f>
        <v>0</v>
      </c>
      <c r="BI922" s="282">
        <f>IF(N922="nulová",J922,0)</f>
        <v>0</v>
      </c>
      <c r="BJ922" s="185" t="s">
        <v>79</v>
      </c>
      <c r="BK922" s="282">
        <f>ROUND(I922*H922,2)</f>
        <v>0</v>
      </c>
      <c r="BL922" s="185" t="s">
        <v>214</v>
      </c>
      <c r="BM922" s="185" t="s">
        <v>1686</v>
      </c>
    </row>
    <row r="923" spans="2:51" s="284" customFormat="1" ht="13.5">
      <c r="B923" s="283"/>
      <c r="D923" s="285" t="s">
        <v>147</v>
      </c>
      <c r="F923" s="287" t="s">
        <v>1687</v>
      </c>
      <c r="H923" s="305">
        <v>1099.371</v>
      </c>
      <c r="L923" s="283"/>
      <c r="M923" s="288"/>
      <c r="N923" s="289"/>
      <c r="O923" s="289"/>
      <c r="P923" s="289"/>
      <c r="Q923" s="289"/>
      <c r="R923" s="289"/>
      <c r="S923" s="289"/>
      <c r="T923" s="290"/>
      <c r="AT923" s="286" t="s">
        <v>147</v>
      </c>
      <c r="AU923" s="286" t="s">
        <v>81</v>
      </c>
      <c r="AV923" s="284" t="s">
        <v>81</v>
      </c>
      <c r="AW923" s="284" t="s">
        <v>6</v>
      </c>
      <c r="AX923" s="284" t="s">
        <v>79</v>
      </c>
      <c r="AY923" s="286" t="s">
        <v>138</v>
      </c>
    </row>
    <row r="924" spans="2:65" s="196" customFormat="1" ht="16.5" customHeight="1">
      <c r="B924" s="85"/>
      <c r="C924" s="86" t="s">
        <v>1688</v>
      </c>
      <c r="D924" s="86" t="s">
        <v>140</v>
      </c>
      <c r="E924" s="87" t="s">
        <v>1689</v>
      </c>
      <c r="F924" s="88" t="s">
        <v>1690</v>
      </c>
      <c r="G924" s="89" t="s">
        <v>234</v>
      </c>
      <c r="H924" s="304">
        <v>190.04</v>
      </c>
      <c r="I924" s="90">
        <v>0</v>
      </c>
      <c r="J924" s="90">
        <f>ROUND(I924*H924,2)</f>
        <v>0</v>
      </c>
      <c r="K924" s="88" t="s">
        <v>5267</v>
      </c>
      <c r="L924" s="85"/>
      <c r="M924" s="278" t="s">
        <v>5</v>
      </c>
      <c r="N924" s="279" t="s">
        <v>42</v>
      </c>
      <c r="O924" s="280">
        <v>0.168</v>
      </c>
      <c r="P924" s="280">
        <f>O924*H924</f>
        <v>31.92672</v>
      </c>
      <c r="Q924" s="280">
        <v>0.0002</v>
      </c>
      <c r="R924" s="280">
        <f>Q924*H924</f>
        <v>0.038008</v>
      </c>
      <c r="S924" s="280">
        <v>0</v>
      </c>
      <c r="T924" s="281">
        <f>S924*H924</f>
        <v>0</v>
      </c>
      <c r="AR924" s="185" t="s">
        <v>214</v>
      </c>
      <c r="AT924" s="185" t="s">
        <v>140</v>
      </c>
      <c r="AU924" s="185" t="s">
        <v>81</v>
      </c>
      <c r="AY924" s="185" t="s">
        <v>138</v>
      </c>
      <c r="BE924" s="282">
        <f>IF(N924="základní",J924,0)</f>
        <v>0</v>
      </c>
      <c r="BF924" s="282">
        <f>IF(N924="snížená",J924,0)</f>
        <v>0</v>
      </c>
      <c r="BG924" s="282">
        <f>IF(N924="zákl. přenesená",J924,0)</f>
        <v>0</v>
      </c>
      <c r="BH924" s="282">
        <f>IF(N924="sníž. přenesená",J924,0)</f>
        <v>0</v>
      </c>
      <c r="BI924" s="282">
        <f>IF(N924="nulová",J924,0)</f>
        <v>0</v>
      </c>
      <c r="BJ924" s="185" t="s">
        <v>79</v>
      </c>
      <c r="BK924" s="282">
        <f>ROUND(I924*H924,2)</f>
        <v>0</v>
      </c>
      <c r="BL924" s="185" t="s">
        <v>214</v>
      </c>
      <c r="BM924" s="185" t="s">
        <v>1691</v>
      </c>
    </row>
    <row r="925" spans="2:51" s="284" customFormat="1" ht="13.5">
      <c r="B925" s="283"/>
      <c r="D925" s="285" t="s">
        <v>147</v>
      </c>
      <c r="E925" s="286" t="s">
        <v>5</v>
      </c>
      <c r="F925" s="287" t="s">
        <v>1692</v>
      </c>
      <c r="H925" s="305">
        <v>90.52</v>
      </c>
      <c r="L925" s="283"/>
      <c r="M925" s="288"/>
      <c r="N925" s="289"/>
      <c r="O925" s="289"/>
      <c r="P925" s="289"/>
      <c r="Q925" s="289"/>
      <c r="R925" s="289"/>
      <c r="S925" s="289"/>
      <c r="T925" s="290"/>
      <c r="AT925" s="286" t="s">
        <v>147</v>
      </c>
      <c r="AU925" s="286" t="s">
        <v>81</v>
      </c>
      <c r="AV925" s="284" t="s">
        <v>81</v>
      </c>
      <c r="AW925" s="284" t="s">
        <v>34</v>
      </c>
      <c r="AX925" s="284" t="s">
        <v>71</v>
      </c>
      <c r="AY925" s="286" t="s">
        <v>138</v>
      </c>
    </row>
    <row r="926" spans="2:51" s="284" customFormat="1" ht="13.5">
      <c r="B926" s="283"/>
      <c r="D926" s="285" t="s">
        <v>147</v>
      </c>
      <c r="E926" s="286" t="s">
        <v>5</v>
      </c>
      <c r="F926" s="287" t="s">
        <v>1693</v>
      </c>
      <c r="H926" s="305">
        <v>99.52</v>
      </c>
      <c r="L926" s="283"/>
      <c r="M926" s="288"/>
      <c r="N926" s="289"/>
      <c r="O926" s="289"/>
      <c r="P926" s="289"/>
      <c r="Q926" s="289"/>
      <c r="R926" s="289"/>
      <c r="S926" s="289"/>
      <c r="T926" s="290"/>
      <c r="AT926" s="286" t="s">
        <v>147</v>
      </c>
      <c r="AU926" s="286" t="s">
        <v>81</v>
      </c>
      <c r="AV926" s="284" t="s">
        <v>81</v>
      </c>
      <c r="AW926" s="284" t="s">
        <v>34</v>
      </c>
      <c r="AX926" s="284" t="s">
        <v>71</v>
      </c>
      <c r="AY926" s="286" t="s">
        <v>138</v>
      </c>
    </row>
    <row r="927" spans="2:65" s="196" customFormat="1" ht="25.5" customHeight="1">
      <c r="B927" s="85"/>
      <c r="C927" s="91" t="s">
        <v>1694</v>
      </c>
      <c r="D927" s="91" t="s">
        <v>228</v>
      </c>
      <c r="E927" s="92" t="s">
        <v>1695</v>
      </c>
      <c r="F927" s="93" t="s">
        <v>1696</v>
      </c>
      <c r="G927" s="94" t="s">
        <v>234</v>
      </c>
      <c r="H927" s="308">
        <v>199.542</v>
      </c>
      <c r="I927" s="95">
        <v>0</v>
      </c>
      <c r="J927" s="95">
        <f>ROUND(I927*H927,2)</f>
        <v>0</v>
      </c>
      <c r="K927" s="174" t="s">
        <v>5267</v>
      </c>
      <c r="L927" s="298"/>
      <c r="M927" s="299" t="s">
        <v>5</v>
      </c>
      <c r="N927" s="300" t="s">
        <v>42</v>
      </c>
      <c r="O927" s="280">
        <v>0</v>
      </c>
      <c r="P927" s="280">
        <f>O927*H927</f>
        <v>0</v>
      </c>
      <c r="Q927" s="280">
        <v>0.00019</v>
      </c>
      <c r="R927" s="280">
        <f>Q927*H927</f>
        <v>0.037912980000000006</v>
      </c>
      <c r="S927" s="280">
        <v>0</v>
      </c>
      <c r="T927" s="281">
        <f>S927*H927</f>
        <v>0</v>
      </c>
      <c r="AR927" s="185" t="s">
        <v>281</v>
      </c>
      <c r="AT927" s="185" t="s">
        <v>228</v>
      </c>
      <c r="AU927" s="185" t="s">
        <v>81</v>
      </c>
      <c r="AY927" s="185" t="s">
        <v>138</v>
      </c>
      <c r="BE927" s="282">
        <f>IF(N927="základní",J927,0)</f>
        <v>0</v>
      </c>
      <c r="BF927" s="282">
        <f>IF(N927="snížená",J927,0)</f>
        <v>0</v>
      </c>
      <c r="BG927" s="282">
        <f>IF(N927="zákl. přenesená",J927,0)</f>
        <v>0</v>
      </c>
      <c r="BH927" s="282">
        <f>IF(N927="sníž. přenesená",J927,0)</f>
        <v>0</v>
      </c>
      <c r="BI927" s="282">
        <f>IF(N927="nulová",J927,0)</f>
        <v>0</v>
      </c>
      <c r="BJ927" s="185" t="s">
        <v>79</v>
      </c>
      <c r="BK927" s="282">
        <f>ROUND(I927*H927,2)</f>
        <v>0</v>
      </c>
      <c r="BL927" s="185" t="s">
        <v>214</v>
      </c>
      <c r="BM927" s="185" t="s">
        <v>1697</v>
      </c>
    </row>
    <row r="928" spans="2:51" s="284" customFormat="1" ht="13.5">
      <c r="B928" s="283"/>
      <c r="D928" s="285" t="s">
        <v>147</v>
      </c>
      <c r="F928" s="287" t="s">
        <v>1698</v>
      </c>
      <c r="H928" s="305">
        <v>199.542</v>
      </c>
      <c r="L928" s="283"/>
      <c r="M928" s="288"/>
      <c r="N928" s="289"/>
      <c r="O928" s="289"/>
      <c r="P928" s="289"/>
      <c r="Q928" s="289"/>
      <c r="R928" s="289"/>
      <c r="S928" s="289"/>
      <c r="T928" s="290"/>
      <c r="AT928" s="286" t="s">
        <v>147</v>
      </c>
      <c r="AU928" s="286" t="s">
        <v>81</v>
      </c>
      <c r="AV928" s="284" t="s">
        <v>81</v>
      </c>
      <c r="AW928" s="284" t="s">
        <v>6</v>
      </c>
      <c r="AX928" s="284" t="s">
        <v>79</v>
      </c>
      <c r="AY928" s="286" t="s">
        <v>138</v>
      </c>
    </row>
    <row r="929" spans="2:65" s="196" customFormat="1" ht="25.5" customHeight="1">
      <c r="B929" s="85"/>
      <c r="C929" s="86" t="s">
        <v>1699</v>
      </c>
      <c r="D929" s="86" t="s">
        <v>140</v>
      </c>
      <c r="E929" s="87" t="s">
        <v>1700</v>
      </c>
      <c r="F929" s="88" t="s">
        <v>1701</v>
      </c>
      <c r="G929" s="89" t="s">
        <v>225</v>
      </c>
      <c r="H929" s="304">
        <v>100</v>
      </c>
      <c r="I929" s="90">
        <v>0</v>
      </c>
      <c r="J929" s="90">
        <f>ROUND(I929*H929,2)</f>
        <v>0</v>
      </c>
      <c r="K929" s="88" t="s">
        <v>5267</v>
      </c>
      <c r="L929" s="85"/>
      <c r="M929" s="278" t="s">
        <v>5</v>
      </c>
      <c r="N929" s="279" t="s">
        <v>42</v>
      </c>
      <c r="O929" s="280">
        <v>0.728</v>
      </c>
      <c r="P929" s="280">
        <f>O929*H929</f>
        <v>72.8</v>
      </c>
      <c r="Q929" s="280">
        <v>0.00091</v>
      </c>
      <c r="R929" s="280">
        <f>Q929*H929</f>
        <v>0.091</v>
      </c>
      <c r="S929" s="280">
        <v>0</v>
      </c>
      <c r="T929" s="281">
        <f>S929*H929</f>
        <v>0</v>
      </c>
      <c r="AR929" s="185" t="s">
        <v>214</v>
      </c>
      <c r="AT929" s="185" t="s">
        <v>140</v>
      </c>
      <c r="AU929" s="185" t="s">
        <v>81</v>
      </c>
      <c r="AY929" s="185" t="s">
        <v>138</v>
      </c>
      <c r="BE929" s="282">
        <f>IF(N929="základní",J929,0)</f>
        <v>0</v>
      </c>
      <c r="BF929" s="282">
        <f>IF(N929="snížená",J929,0)</f>
        <v>0</v>
      </c>
      <c r="BG929" s="282">
        <f>IF(N929="zákl. přenesená",J929,0)</f>
        <v>0</v>
      </c>
      <c r="BH929" s="282">
        <f>IF(N929="sníž. přenesená",J929,0)</f>
        <v>0</v>
      </c>
      <c r="BI929" s="282">
        <f>IF(N929="nulová",J929,0)</f>
        <v>0</v>
      </c>
      <c r="BJ929" s="185" t="s">
        <v>79</v>
      </c>
      <c r="BK929" s="282">
        <f>ROUND(I929*H929,2)</f>
        <v>0</v>
      </c>
      <c r="BL929" s="185" t="s">
        <v>214</v>
      </c>
      <c r="BM929" s="185" t="s">
        <v>1702</v>
      </c>
    </row>
    <row r="930" spans="2:65" s="196" customFormat="1" ht="16.5" customHeight="1">
      <c r="B930" s="85"/>
      <c r="C930" s="91" t="s">
        <v>1703</v>
      </c>
      <c r="D930" s="91" t="s">
        <v>228</v>
      </c>
      <c r="E930" s="92" t="s">
        <v>1684</v>
      </c>
      <c r="F930" s="93" t="s">
        <v>1685</v>
      </c>
      <c r="G930" s="94" t="s">
        <v>225</v>
      </c>
      <c r="H930" s="308">
        <v>105</v>
      </c>
      <c r="I930" s="95">
        <v>0</v>
      </c>
      <c r="J930" s="95">
        <f>ROUND(I930*H930,2)</f>
        <v>0</v>
      </c>
      <c r="K930" s="174" t="s">
        <v>5267</v>
      </c>
      <c r="L930" s="298"/>
      <c r="M930" s="299" t="s">
        <v>5</v>
      </c>
      <c r="N930" s="300" t="s">
        <v>42</v>
      </c>
      <c r="O930" s="280">
        <v>0</v>
      </c>
      <c r="P930" s="280">
        <f>O930*H930</f>
        <v>0</v>
      </c>
      <c r="Q930" s="280">
        <v>0.0044</v>
      </c>
      <c r="R930" s="280">
        <f>Q930*H930</f>
        <v>0.462</v>
      </c>
      <c r="S930" s="280">
        <v>0</v>
      </c>
      <c r="T930" s="281">
        <f>S930*H930</f>
        <v>0</v>
      </c>
      <c r="AR930" s="185" t="s">
        <v>281</v>
      </c>
      <c r="AT930" s="185" t="s">
        <v>228</v>
      </c>
      <c r="AU930" s="185" t="s">
        <v>81</v>
      </c>
      <c r="AY930" s="185" t="s">
        <v>138</v>
      </c>
      <c r="BE930" s="282">
        <f>IF(N930="základní",J930,0)</f>
        <v>0</v>
      </c>
      <c r="BF930" s="282">
        <f>IF(N930="snížená",J930,0)</f>
        <v>0</v>
      </c>
      <c r="BG930" s="282">
        <f>IF(N930="zákl. přenesená",J930,0)</f>
        <v>0</v>
      </c>
      <c r="BH930" s="282">
        <f>IF(N930="sníž. přenesená",J930,0)</f>
        <v>0</v>
      </c>
      <c r="BI930" s="282">
        <f>IF(N930="nulová",J930,0)</f>
        <v>0</v>
      </c>
      <c r="BJ930" s="185" t="s">
        <v>79</v>
      </c>
      <c r="BK930" s="282">
        <f>ROUND(I930*H930,2)</f>
        <v>0</v>
      </c>
      <c r="BL930" s="185" t="s">
        <v>214</v>
      </c>
      <c r="BM930" s="185" t="s">
        <v>1704</v>
      </c>
    </row>
    <row r="931" spans="2:51" s="284" customFormat="1" ht="13.5">
      <c r="B931" s="283"/>
      <c r="D931" s="285" t="s">
        <v>147</v>
      </c>
      <c r="F931" s="287" t="s">
        <v>1705</v>
      </c>
      <c r="H931" s="305">
        <v>105</v>
      </c>
      <c r="L931" s="283"/>
      <c r="M931" s="288"/>
      <c r="N931" s="289"/>
      <c r="O931" s="289"/>
      <c r="P931" s="289"/>
      <c r="Q931" s="289"/>
      <c r="R931" s="289"/>
      <c r="S931" s="289"/>
      <c r="T931" s="290"/>
      <c r="AT931" s="286" t="s">
        <v>147</v>
      </c>
      <c r="AU931" s="286" t="s">
        <v>81</v>
      </c>
      <c r="AV931" s="284" t="s">
        <v>81</v>
      </c>
      <c r="AW931" s="284" t="s">
        <v>6</v>
      </c>
      <c r="AX931" s="284" t="s">
        <v>79</v>
      </c>
      <c r="AY931" s="286" t="s">
        <v>138</v>
      </c>
    </row>
    <row r="932" spans="2:65" s="196" customFormat="1" ht="38.25" customHeight="1">
      <c r="B932" s="85"/>
      <c r="C932" s="86" t="s">
        <v>1706</v>
      </c>
      <c r="D932" s="86" t="s">
        <v>140</v>
      </c>
      <c r="E932" s="87" t="s">
        <v>1707</v>
      </c>
      <c r="F932" s="88" t="s">
        <v>1708</v>
      </c>
      <c r="G932" s="89" t="s">
        <v>181</v>
      </c>
      <c r="H932" s="304">
        <v>11.193</v>
      </c>
      <c r="I932" s="90">
        <v>0</v>
      </c>
      <c r="J932" s="90">
        <f>ROUND(I932*H932,2)</f>
        <v>0</v>
      </c>
      <c r="K932" s="88" t="s">
        <v>5267</v>
      </c>
      <c r="L932" s="85"/>
      <c r="M932" s="278" t="s">
        <v>5</v>
      </c>
      <c r="N932" s="279" t="s">
        <v>42</v>
      </c>
      <c r="O932" s="280">
        <v>2.339</v>
      </c>
      <c r="P932" s="280">
        <f>O932*H932</f>
        <v>26.180426999999998</v>
      </c>
      <c r="Q932" s="280">
        <v>0</v>
      </c>
      <c r="R932" s="280">
        <f>Q932*H932</f>
        <v>0</v>
      </c>
      <c r="S932" s="280">
        <v>0</v>
      </c>
      <c r="T932" s="281">
        <f>S932*H932</f>
        <v>0</v>
      </c>
      <c r="AR932" s="185" t="s">
        <v>214</v>
      </c>
      <c r="AT932" s="185" t="s">
        <v>140</v>
      </c>
      <c r="AU932" s="185" t="s">
        <v>81</v>
      </c>
      <c r="AY932" s="185" t="s">
        <v>138</v>
      </c>
      <c r="BE932" s="282">
        <f>IF(N932="základní",J932,0)</f>
        <v>0</v>
      </c>
      <c r="BF932" s="282">
        <f>IF(N932="snížená",J932,0)</f>
        <v>0</v>
      </c>
      <c r="BG932" s="282">
        <f>IF(N932="zákl. přenesená",J932,0)</f>
        <v>0</v>
      </c>
      <c r="BH932" s="282">
        <f>IF(N932="sníž. přenesená",J932,0)</f>
        <v>0</v>
      </c>
      <c r="BI932" s="282">
        <f>IF(N932="nulová",J932,0)</f>
        <v>0</v>
      </c>
      <c r="BJ932" s="185" t="s">
        <v>79</v>
      </c>
      <c r="BK932" s="282">
        <f>ROUND(I932*H932,2)</f>
        <v>0</v>
      </c>
      <c r="BL932" s="185" t="s">
        <v>214</v>
      </c>
      <c r="BM932" s="185" t="s">
        <v>1709</v>
      </c>
    </row>
    <row r="933" spans="2:63" s="266" customFormat="1" ht="29.85" customHeight="1">
      <c r="B933" s="265"/>
      <c r="D933" s="267" t="s">
        <v>70</v>
      </c>
      <c r="E933" s="276" t="s">
        <v>1710</v>
      </c>
      <c r="F933" s="276" t="s">
        <v>1711</v>
      </c>
      <c r="H933" s="307"/>
      <c r="J933" s="277">
        <f>BK933</f>
        <v>0</v>
      </c>
      <c r="L933" s="265"/>
      <c r="M933" s="270"/>
      <c r="N933" s="271"/>
      <c r="O933" s="271"/>
      <c r="P933" s="272">
        <f>SUM(P934:P967)</f>
        <v>133.48250000000002</v>
      </c>
      <c r="Q933" s="271"/>
      <c r="R933" s="272">
        <f>SUM(R934:R967)</f>
        <v>4.260139999999999</v>
      </c>
      <c r="S933" s="271"/>
      <c r="T933" s="273">
        <f>SUM(T934:T967)</f>
        <v>0</v>
      </c>
      <c r="AR933" s="267" t="s">
        <v>81</v>
      </c>
      <c r="AT933" s="274" t="s">
        <v>70</v>
      </c>
      <c r="AU933" s="274" t="s">
        <v>79</v>
      </c>
      <c r="AY933" s="267" t="s">
        <v>138</v>
      </c>
      <c r="BK933" s="275">
        <f>SUM(BK934:BK967)</f>
        <v>0</v>
      </c>
    </row>
    <row r="934" spans="2:65" s="196" customFormat="1" ht="25.5" customHeight="1">
      <c r="B934" s="85"/>
      <c r="C934" s="86" t="s">
        <v>1712</v>
      </c>
      <c r="D934" s="86" t="s">
        <v>140</v>
      </c>
      <c r="E934" s="87" t="s">
        <v>1331</v>
      </c>
      <c r="F934" s="88" t="s">
        <v>1332</v>
      </c>
      <c r="G934" s="89" t="s">
        <v>143</v>
      </c>
      <c r="H934" s="304">
        <v>20</v>
      </c>
      <c r="I934" s="90">
        <v>0</v>
      </c>
      <c r="J934" s="90">
        <f>ROUND(I934*H934,2)</f>
        <v>0</v>
      </c>
      <c r="K934" s="88" t="s">
        <v>5267</v>
      </c>
      <c r="L934" s="85"/>
      <c r="M934" s="278" t="s">
        <v>5</v>
      </c>
      <c r="N934" s="279" t="s">
        <v>42</v>
      </c>
      <c r="O934" s="280">
        <v>1.43</v>
      </c>
      <c r="P934" s="280">
        <f>O934*H934</f>
        <v>28.599999999999998</v>
      </c>
      <c r="Q934" s="280">
        <v>0</v>
      </c>
      <c r="R934" s="280">
        <f>Q934*H934</f>
        <v>0</v>
      </c>
      <c r="S934" s="280">
        <v>0</v>
      </c>
      <c r="T934" s="281">
        <f>S934*H934</f>
        <v>0</v>
      </c>
      <c r="AR934" s="185" t="s">
        <v>214</v>
      </c>
      <c r="AT934" s="185" t="s">
        <v>140</v>
      </c>
      <c r="AU934" s="185" t="s">
        <v>81</v>
      </c>
      <c r="AY934" s="185" t="s">
        <v>138</v>
      </c>
      <c r="BE934" s="282">
        <f>IF(N934="základní",J934,0)</f>
        <v>0</v>
      </c>
      <c r="BF934" s="282">
        <f>IF(N934="snížená",J934,0)</f>
        <v>0</v>
      </c>
      <c r="BG934" s="282">
        <f>IF(N934="zákl. přenesená",J934,0)</f>
        <v>0</v>
      </c>
      <c r="BH934" s="282">
        <f>IF(N934="sníž. přenesená",J934,0)</f>
        <v>0</v>
      </c>
      <c r="BI934" s="282">
        <f>IF(N934="nulová",J934,0)</f>
        <v>0</v>
      </c>
      <c r="BJ934" s="185" t="s">
        <v>79</v>
      </c>
      <c r="BK934" s="282">
        <f>ROUND(I934*H934,2)</f>
        <v>0</v>
      </c>
      <c r="BL934" s="185" t="s">
        <v>214</v>
      </c>
      <c r="BM934" s="185" t="s">
        <v>1713</v>
      </c>
    </row>
    <row r="935" spans="2:51" s="292" customFormat="1" ht="13.5">
      <c r="B935" s="291"/>
      <c r="D935" s="285" t="s">
        <v>147</v>
      </c>
      <c r="E935" s="293" t="s">
        <v>5</v>
      </c>
      <c r="F935" s="294" t="s">
        <v>1714</v>
      </c>
      <c r="H935" s="306" t="s">
        <v>5</v>
      </c>
      <c r="L935" s="291"/>
      <c r="M935" s="295"/>
      <c r="N935" s="296"/>
      <c r="O935" s="296"/>
      <c r="P935" s="296"/>
      <c r="Q935" s="296"/>
      <c r="R935" s="296"/>
      <c r="S935" s="296"/>
      <c r="T935" s="297"/>
      <c r="AT935" s="293" t="s">
        <v>147</v>
      </c>
      <c r="AU935" s="293" t="s">
        <v>81</v>
      </c>
      <c r="AV935" s="292" t="s">
        <v>79</v>
      </c>
      <c r="AW935" s="292" t="s">
        <v>34</v>
      </c>
      <c r="AX935" s="292" t="s">
        <v>71</v>
      </c>
      <c r="AY935" s="293" t="s">
        <v>138</v>
      </c>
    </row>
    <row r="936" spans="2:51" s="284" customFormat="1" ht="13.5">
      <c r="B936" s="283"/>
      <c r="D936" s="285" t="s">
        <v>147</v>
      </c>
      <c r="E936" s="286" t="s">
        <v>5</v>
      </c>
      <c r="F936" s="287" t="s">
        <v>1715</v>
      </c>
      <c r="H936" s="305">
        <v>20</v>
      </c>
      <c r="L936" s="283"/>
      <c r="M936" s="288"/>
      <c r="N936" s="289"/>
      <c r="O936" s="289"/>
      <c r="P936" s="289"/>
      <c r="Q936" s="289"/>
      <c r="R936" s="289"/>
      <c r="S936" s="289"/>
      <c r="T936" s="290"/>
      <c r="AT936" s="286" t="s">
        <v>147</v>
      </c>
      <c r="AU936" s="286" t="s">
        <v>81</v>
      </c>
      <c r="AV936" s="284" t="s">
        <v>81</v>
      </c>
      <c r="AW936" s="284" t="s">
        <v>34</v>
      </c>
      <c r="AX936" s="284" t="s">
        <v>71</v>
      </c>
      <c r="AY936" s="286" t="s">
        <v>138</v>
      </c>
    </row>
    <row r="937" spans="2:65" s="196" customFormat="1" ht="38.25" customHeight="1">
      <c r="B937" s="85"/>
      <c r="C937" s="86" t="s">
        <v>1716</v>
      </c>
      <c r="D937" s="86" t="s">
        <v>140</v>
      </c>
      <c r="E937" s="87" t="s">
        <v>154</v>
      </c>
      <c r="F937" s="88" t="s">
        <v>155</v>
      </c>
      <c r="G937" s="89" t="s">
        <v>143</v>
      </c>
      <c r="H937" s="304">
        <v>10</v>
      </c>
      <c r="I937" s="90">
        <v>0</v>
      </c>
      <c r="J937" s="90">
        <f>ROUND(I937*H937,2)</f>
        <v>0</v>
      </c>
      <c r="K937" s="88" t="s">
        <v>5267</v>
      </c>
      <c r="L937" s="85"/>
      <c r="M937" s="278" t="s">
        <v>5</v>
      </c>
      <c r="N937" s="279" t="s">
        <v>42</v>
      </c>
      <c r="O937" s="280">
        <v>0.1</v>
      </c>
      <c r="P937" s="280">
        <f>O937*H937</f>
        <v>1</v>
      </c>
      <c r="Q937" s="280">
        <v>0</v>
      </c>
      <c r="R937" s="280">
        <f>Q937*H937</f>
        <v>0</v>
      </c>
      <c r="S937" s="280">
        <v>0</v>
      </c>
      <c r="T937" s="281">
        <f>S937*H937</f>
        <v>0</v>
      </c>
      <c r="AR937" s="185" t="s">
        <v>214</v>
      </c>
      <c r="AT937" s="185" t="s">
        <v>140</v>
      </c>
      <c r="AU937" s="185" t="s">
        <v>81</v>
      </c>
      <c r="AY937" s="185" t="s">
        <v>138</v>
      </c>
      <c r="BE937" s="282">
        <f>IF(N937="základní",J937,0)</f>
        <v>0</v>
      </c>
      <c r="BF937" s="282">
        <f>IF(N937="snížená",J937,0)</f>
        <v>0</v>
      </c>
      <c r="BG937" s="282">
        <f>IF(N937="zákl. přenesená",J937,0)</f>
        <v>0</v>
      </c>
      <c r="BH937" s="282">
        <f>IF(N937="sníž. přenesená",J937,0)</f>
        <v>0</v>
      </c>
      <c r="BI937" s="282">
        <f>IF(N937="nulová",J937,0)</f>
        <v>0</v>
      </c>
      <c r="BJ937" s="185" t="s">
        <v>79</v>
      </c>
      <c r="BK937" s="282">
        <f>ROUND(I937*H937,2)</f>
        <v>0</v>
      </c>
      <c r="BL937" s="185" t="s">
        <v>214</v>
      </c>
      <c r="BM937" s="185" t="s">
        <v>1717</v>
      </c>
    </row>
    <row r="938" spans="2:51" s="284" customFormat="1" ht="13.5">
      <c r="B938" s="283"/>
      <c r="D938" s="285" t="s">
        <v>147</v>
      </c>
      <c r="F938" s="287" t="s">
        <v>1718</v>
      </c>
      <c r="H938" s="305">
        <v>10</v>
      </c>
      <c r="L938" s="283"/>
      <c r="M938" s="288"/>
      <c r="N938" s="289"/>
      <c r="O938" s="289"/>
      <c r="P938" s="289"/>
      <c r="Q938" s="289"/>
      <c r="R938" s="289"/>
      <c r="S938" s="289"/>
      <c r="T938" s="290"/>
      <c r="AT938" s="286" t="s">
        <v>147</v>
      </c>
      <c r="AU938" s="286" t="s">
        <v>81</v>
      </c>
      <c r="AV938" s="284" t="s">
        <v>81</v>
      </c>
      <c r="AW938" s="284" t="s">
        <v>6</v>
      </c>
      <c r="AX938" s="284" t="s">
        <v>79</v>
      </c>
      <c r="AY938" s="286" t="s">
        <v>138</v>
      </c>
    </row>
    <row r="939" spans="2:65" s="196" customFormat="1" ht="25.5" customHeight="1">
      <c r="B939" s="85"/>
      <c r="C939" s="86" t="s">
        <v>1719</v>
      </c>
      <c r="D939" s="86" t="s">
        <v>140</v>
      </c>
      <c r="E939" s="87" t="s">
        <v>1720</v>
      </c>
      <c r="F939" s="88" t="s">
        <v>1721</v>
      </c>
      <c r="G939" s="89" t="s">
        <v>225</v>
      </c>
      <c r="H939" s="304">
        <v>14</v>
      </c>
      <c r="I939" s="90">
        <v>0</v>
      </c>
      <c r="J939" s="90">
        <f>ROUND(I939*H939,2)</f>
        <v>0</v>
      </c>
      <c r="K939" s="88" t="s">
        <v>5267</v>
      </c>
      <c r="L939" s="85"/>
      <c r="M939" s="278" t="s">
        <v>5</v>
      </c>
      <c r="N939" s="279" t="s">
        <v>42</v>
      </c>
      <c r="O939" s="280">
        <v>0.236</v>
      </c>
      <c r="P939" s="280">
        <f>O939*H939</f>
        <v>3.304</v>
      </c>
      <c r="Q939" s="280">
        <v>0.00084</v>
      </c>
      <c r="R939" s="280">
        <f>Q939*H939</f>
        <v>0.01176</v>
      </c>
      <c r="S939" s="280">
        <v>0</v>
      </c>
      <c r="T939" s="281">
        <f>S939*H939</f>
        <v>0</v>
      </c>
      <c r="AR939" s="185" t="s">
        <v>214</v>
      </c>
      <c r="AT939" s="185" t="s">
        <v>140</v>
      </c>
      <c r="AU939" s="185" t="s">
        <v>81</v>
      </c>
      <c r="AY939" s="185" t="s">
        <v>138</v>
      </c>
      <c r="BE939" s="282">
        <f>IF(N939="základní",J939,0)</f>
        <v>0</v>
      </c>
      <c r="BF939" s="282">
        <f>IF(N939="snížená",J939,0)</f>
        <v>0</v>
      </c>
      <c r="BG939" s="282">
        <f>IF(N939="zákl. přenesená",J939,0)</f>
        <v>0</v>
      </c>
      <c r="BH939" s="282">
        <f>IF(N939="sníž. přenesená",J939,0)</f>
        <v>0</v>
      </c>
      <c r="BI939" s="282">
        <f>IF(N939="nulová",J939,0)</f>
        <v>0</v>
      </c>
      <c r="BJ939" s="185" t="s">
        <v>79</v>
      </c>
      <c r="BK939" s="282">
        <f>ROUND(I939*H939,2)</f>
        <v>0</v>
      </c>
      <c r="BL939" s="185" t="s">
        <v>214</v>
      </c>
      <c r="BM939" s="185" t="s">
        <v>1722</v>
      </c>
    </row>
    <row r="940" spans="2:51" s="284" customFormat="1" ht="13.5">
      <c r="B940" s="283"/>
      <c r="D940" s="285" t="s">
        <v>147</v>
      </c>
      <c r="E940" s="286" t="s">
        <v>5</v>
      </c>
      <c r="F940" s="287" t="s">
        <v>1723</v>
      </c>
      <c r="H940" s="305">
        <v>14</v>
      </c>
      <c r="L940" s="283"/>
      <c r="M940" s="288"/>
      <c r="N940" s="289"/>
      <c r="O940" s="289"/>
      <c r="P940" s="289"/>
      <c r="Q940" s="289"/>
      <c r="R940" s="289"/>
      <c r="S940" s="289"/>
      <c r="T940" s="290"/>
      <c r="AT940" s="286" t="s">
        <v>147</v>
      </c>
      <c r="AU940" s="286" t="s">
        <v>81</v>
      </c>
      <c r="AV940" s="284" t="s">
        <v>81</v>
      </c>
      <c r="AW940" s="284" t="s">
        <v>34</v>
      </c>
      <c r="AX940" s="284" t="s">
        <v>71</v>
      </c>
      <c r="AY940" s="286" t="s">
        <v>138</v>
      </c>
    </row>
    <row r="941" spans="2:65" s="196" customFormat="1" ht="25.5" customHeight="1">
      <c r="B941" s="85"/>
      <c r="C941" s="86" t="s">
        <v>1724</v>
      </c>
      <c r="D941" s="86" t="s">
        <v>140</v>
      </c>
      <c r="E941" s="87" t="s">
        <v>1725</v>
      </c>
      <c r="F941" s="88" t="s">
        <v>1726</v>
      </c>
      <c r="G941" s="89" t="s">
        <v>225</v>
      </c>
      <c r="H941" s="304">
        <v>14</v>
      </c>
      <c r="I941" s="90">
        <v>0</v>
      </c>
      <c r="J941" s="90">
        <f aca="true" t="shared" si="0" ref="J941:J946">ROUND(I941*H941,2)</f>
        <v>0</v>
      </c>
      <c r="K941" s="88" t="s">
        <v>5267</v>
      </c>
      <c r="L941" s="85"/>
      <c r="M941" s="278" t="s">
        <v>5</v>
      </c>
      <c r="N941" s="279" t="s">
        <v>42</v>
      </c>
      <c r="O941" s="280">
        <v>0.07</v>
      </c>
      <c r="P941" s="280">
        <f aca="true" t="shared" si="1" ref="P941:P946">O941*H941</f>
        <v>0.9800000000000001</v>
      </c>
      <c r="Q941" s="280">
        <v>0</v>
      </c>
      <c r="R941" s="280">
        <f aca="true" t="shared" si="2" ref="R941:R946">Q941*H941</f>
        <v>0</v>
      </c>
      <c r="S941" s="280">
        <v>0</v>
      </c>
      <c r="T941" s="281">
        <f aca="true" t="shared" si="3" ref="T941:T946">S941*H941</f>
        <v>0</v>
      </c>
      <c r="AR941" s="185" t="s">
        <v>214</v>
      </c>
      <c r="AT941" s="185" t="s">
        <v>140</v>
      </c>
      <c r="AU941" s="185" t="s">
        <v>81</v>
      </c>
      <c r="AY941" s="185" t="s">
        <v>138</v>
      </c>
      <c r="BE941" s="282">
        <f aca="true" t="shared" si="4" ref="BE941:BE946">IF(N941="základní",J941,0)</f>
        <v>0</v>
      </c>
      <c r="BF941" s="282">
        <f aca="true" t="shared" si="5" ref="BF941:BF946">IF(N941="snížená",J941,0)</f>
        <v>0</v>
      </c>
      <c r="BG941" s="282">
        <f aca="true" t="shared" si="6" ref="BG941:BG946">IF(N941="zákl. přenesená",J941,0)</f>
        <v>0</v>
      </c>
      <c r="BH941" s="282">
        <f aca="true" t="shared" si="7" ref="BH941:BH946">IF(N941="sníž. přenesená",J941,0)</f>
        <v>0</v>
      </c>
      <c r="BI941" s="282">
        <f aca="true" t="shared" si="8" ref="BI941:BI946">IF(N941="nulová",J941,0)</f>
        <v>0</v>
      </c>
      <c r="BJ941" s="185" t="s">
        <v>79</v>
      </c>
      <c r="BK941" s="282">
        <f aca="true" t="shared" si="9" ref="BK941:BK946">ROUND(I941*H941,2)</f>
        <v>0</v>
      </c>
      <c r="BL941" s="185" t="s">
        <v>214</v>
      </c>
      <c r="BM941" s="185" t="s">
        <v>1727</v>
      </c>
    </row>
    <row r="942" spans="2:65" s="196" customFormat="1" ht="38.25" customHeight="1">
      <c r="B942" s="85"/>
      <c r="C942" s="86" t="s">
        <v>1728</v>
      </c>
      <c r="D942" s="86" t="s">
        <v>140</v>
      </c>
      <c r="E942" s="87" t="s">
        <v>1729</v>
      </c>
      <c r="F942" s="88" t="s">
        <v>1730</v>
      </c>
      <c r="G942" s="89" t="s">
        <v>143</v>
      </c>
      <c r="H942" s="304">
        <v>10</v>
      </c>
      <c r="I942" s="90">
        <v>0</v>
      </c>
      <c r="J942" s="90">
        <f t="shared" si="0"/>
        <v>0</v>
      </c>
      <c r="K942" s="88" t="s">
        <v>5267</v>
      </c>
      <c r="L942" s="85"/>
      <c r="M942" s="278" t="s">
        <v>5</v>
      </c>
      <c r="N942" s="279" t="s">
        <v>42</v>
      </c>
      <c r="O942" s="280">
        <v>0.345</v>
      </c>
      <c r="P942" s="280">
        <f t="shared" si="1"/>
        <v>3.4499999999999997</v>
      </c>
      <c r="Q942" s="280">
        <v>0</v>
      </c>
      <c r="R942" s="280">
        <f t="shared" si="2"/>
        <v>0</v>
      </c>
      <c r="S942" s="280">
        <v>0</v>
      </c>
      <c r="T942" s="281">
        <f t="shared" si="3"/>
        <v>0</v>
      </c>
      <c r="AR942" s="185" t="s">
        <v>214</v>
      </c>
      <c r="AT942" s="185" t="s">
        <v>140</v>
      </c>
      <c r="AU942" s="185" t="s">
        <v>81</v>
      </c>
      <c r="AY942" s="185" t="s">
        <v>138</v>
      </c>
      <c r="BE942" s="282">
        <f t="shared" si="4"/>
        <v>0</v>
      </c>
      <c r="BF942" s="282">
        <f t="shared" si="5"/>
        <v>0</v>
      </c>
      <c r="BG942" s="282">
        <f t="shared" si="6"/>
        <v>0</v>
      </c>
      <c r="BH942" s="282">
        <f t="shared" si="7"/>
        <v>0</v>
      </c>
      <c r="BI942" s="282">
        <f t="shared" si="8"/>
        <v>0</v>
      </c>
      <c r="BJ942" s="185" t="s">
        <v>79</v>
      </c>
      <c r="BK942" s="282">
        <f t="shared" si="9"/>
        <v>0</v>
      </c>
      <c r="BL942" s="185" t="s">
        <v>214</v>
      </c>
      <c r="BM942" s="185" t="s">
        <v>1731</v>
      </c>
    </row>
    <row r="943" spans="2:65" s="196" customFormat="1" ht="38.25" customHeight="1">
      <c r="B943" s="85"/>
      <c r="C943" s="86" t="s">
        <v>1732</v>
      </c>
      <c r="D943" s="86" t="s">
        <v>140</v>
      </c>
      <c r="E943" s="87" t="s">
        <v>164</v>
      </c>
      <c r="F943" s="88" t="s">
        <v>165</v>
      </c>
      <c r="G943" s="89" t="s">
        <v>143</v>
      </c>
      <c r="H943" s="304">
        <v>4</v>
      </c>
      <c r="I943" s="90">
        <v>0</v>
      </c>
      <c r="J943" s="90">
        <f t="shared" si="0"/>
        <v>0</v>
      </c>
      <c r="K943" s="88" t="s">
        <v>5267</v>
      </c>
      <c r="L943" s="85"/>
      <c r="M943" s="278" t="s">
        <v>5</v>
      </c>
      <c r="N943" s="279" t="s">
        <v>42</v>
      </c>
      <c r="O943" s="280">
        <v>0.083</v>
      </c>
      <c r="P943" s="280">
        <f t="shared" si="1"/>
        <v>0.332</v>
      </c>
      <c r="Q943" s="280">
        <v>0</v>
      </c>
      <c r="R943" s="280">
        <f t="shared" si="2"/>
        <v>0</v>
      </c>
      <c r="S943" s="280">
        <v>0</v>
      </c>
      <c r="T943" s="281">
        <f t="shared" si="3"/>
        <v>0</v>
      </c>
      <c r="AR943" s="185" t="s">
        <v>214</v>
      </c>
      <c r="AT943" s="185" t="s">
        <v>140</v>
      </c>
      <c r="AU943" s="185" t="s">
        <v>81</v>
      </c>
      <c r="AY943" s="185" t="s">
        <v>138</v>
      </c>
      <c r="BE943" s="282">
        <f t="shared" si="4"/>
        <v>0</v>
      </c>
      <c r="BF943" s="282">
        <f t="shared" si="5"/>
        <v>0</v>
      </c>
      <c r="BG943" s="282">
        <f t="shared" si="6"/>
        <v>0</v>
      </c>
      <c r="BH943" s="282">
        <f t="shared" si="7"/>
        <v>0</v>
      </c>
      <c r="BI943" s="282">
        <f t="shared" si="8"/>
        <v>0</v>
      </c>
      <c r="BJ943" s="185" t="s">
        <v>79</v>
      </c>
      <c r="BK943" s="282">
        <f t="shared" si="9"/>
        <v>0</v>
      </c>
      <c r="BL943" s="185" t="s">
        <v>214</v>
      </c>
      <c r="BM943" s="185" t="s">
        <v>1733</v>
      </c>
    </row>
    <row r="944" spans="2:65" s="196" customFormat="1" ht="51" customHeight="1">
      <c r="B944" s="85"/>
      <c r="C944" s="86" t="s">
        <v>1734</v>
      </c>
      <c r="D944" s="86" t="s">
        <v>140</v>
      </c>
      <c r="E944" s="87" t="s">
        <v>170</v>
      </c>
      <c r="F944" s="88" t="s">
        <v>171</v>
      </c>
      <c r="G944" s="89" t="s">
        <v>143</v>
      </c>
      <c r="H944" s="304">
        <v>4</v>
      </c>
      <c r="I944" s="90">
        <v>0</v>
      </c>
      <c r="J944" s="90">
        <f t="shared" si="0"/>
        <v>0</v>
      </c>
      <c r="K944" s="88" t="s">
        <v>5267</v>
      </c>
      <c r="L944" s="85"/>
      <c r="M944" s="278" t="s">
        <v>5</v>
      </c>
      <c r="N944" s="279" t="s">
        <v>42</v>
      </c>
      <c r="O944" s="280">
        <v>0.004</v>
      </c>
      <c r="P944" s="280">
        <f t="shared" si="1"/>
        <v>0.016</v>
      </c>
      <c r="Q944" s="280">
        <v>0</v>
      </c>
      <c r="R944" s="280">
        <f t="shared" si="2"/>
        <v>0</v>
      </c>
      <c r="S944" s="280">
        <v>0</v>
      </c>
      <c r="T944" s="281">
        <f t="shared" si="3"/>
        <v>0</v>
      </c>
      <c r="AR944" s="185" t="s">
        <v>214</v>
      </c>
      <c r="AT944" s="185" t="s">
        <v>140</v>
      </c>
      <c r="AU944" s="185" t="s">
        <v>81</v>
      </c>
      <c r="AY944" s="185" t="s">
        <v>138</v>
      </c>
      <c r="BE944" s="282">
        <f t="shared" si="4"/>
        <v>0</v>
      </c>
      <c r="BF944" s="282">
        <f t="shared" si="5"/>
        <v>0</v>
      </c>
      <c r="BG944" s="282">
        <f t="shared" si="6"/>
        <v>0</v>
      </c>
      <c r="BH944" s="282">
        <f t="shared" si="7"/>
        <v>0</v>
      </c>
      <c r="BI944" s="282">
        <f t="shared" si="8"/>
        <v>0</v>
      </c>
      <c r="BJ944" s="185" t="s">
        <v>79</v>
      </c>
      <c r="BK944" s="282">
        <f t="shared" si="9"/>
        <v>0</v>
      </c>
      <c r="BL944" s="185" t="s">
        <v>214</v>
      </c>
      <c r="BM944" s="185" t="s">
        <v>1735</v>
      </c>
    </row>
    <row r="945" spans="2:65" s="196" customFormat="1" ht="16.5" customHeight="1">
      <c r="B945" s="85"/>
      <c r="C945" s="86" t="s">
        <v>1736</v>
      </c>
      <c r="D945" s="86" t="s">
        <v>140</v>
      </c>
      <c r="E945" s="87" t="s">
        <v>174</v>
      </c>
      <c r="F945" s="88" t="s">
        <v>175</v>
      </c>
      <c r="G945" s="89" t="s">
        <v>143</v>
      </c>
      <c r="H945" s="304">
        <v>4</v>
      </c>
      <c r="I945" s="90">
        <v>0</v>
      </c>
      <c r="J945" s="90">
        <f t="shared" si="0"/>
        <v>0</v>
      </c>
      <c r="K945" s="88" t="s">
        <v>5267</v>
      </c>
      <c r="L945" s="85"/>
      <c r="M945" s="278" t="s">
        <v>5</v>
      </c>
      <c r="N945" s="279" t="s">
        <v>42</v>
      </c>
      <c r="O945" s="280">
        <v>0.009</v>
      </c>
      <c r="P945" s="280">
        <f t="shared" si="1"/>
        <v>0.036</v>
      </c>
      <c r="Q945" s="280">
        <v>0</v>
      </c>
      <c r="R945" s="280">
        <f t="shared" si="2"/>
        <v>0</v>
      </c>
      <c r="S945" s="280">
        <v>0</v>
      </c>
      <c r="T945" s="281">
        <f t="shared" si="3"/>
        <v>0</v>
      </c>
      <c r="AR945" s="185" t="s">
        <v>214</v>
      </c>
      <c r="AT945" s="185" t="s">
        <v>140</v>
      </c>
      <c r="AU945" s="185" t="s">
        <v>81</v>
      </c>
      <c r="AY945" s="185" t="s">
        <v>138</v>
      </c>
      <c r="BE945" s="282">
        <f t="shared" si="4"/>
        <v>0</v>
      </c>
      <c r="BF945" s="282">
        <f t="shared" si="5"/>
        <v>0</v>
      </c>
      <c r="BG945" s="282">
        <f t="shared" si="6"/>
        <v>0</v>
      </c>
      <c r="BH945" s="282">
        <f t="shared" si="7"/>
        <v>0</v>
      </c>
      <c r="BI945" s="282">
        <f t="shared" si="8"/>
        <v>0</v>
      </c>
      <c r="BJ945" s="185" t="s">
        <v>79</v>
      </c>
      <c r="BK945" s="282">
        <f t="shared" si="9"/>
        <v>0</v>
      </c>
      <c r="BL945" s="185" t="s">
        <v>214</v>
      </c>
      <c r="BM945" s="185" t="s">
        <v>1737</v>
      </c>
    </row>
    <row r="946" spans="2:65" s="196" customFormat="1" ht="25.5" customHeight="1">
      <c r="B946" s="85"/>
      <c r="C946" s="86" t="s">
        <v>1738</v>
      </c>
      <c r="D946" s="86" t="s">
        <v>140</v>
      </c>
      <c r="E946" s="87" t="s">
        <v>179</v>
      </c>
      <c r="F946" s="88" t="s">
        <v>180</v>
      </c>
      <c r="G946" s="89" t="s">
        <v>181</v>
      </c>
      <c r="H946" s="304">
        <v>7.2</v>
      </c>
      <c r="I946" s="90">
        <v>0</v>
      </c>
      <c r="J946" s="90">
        <f t="shared" si="0"/>
        <v>0</v>
      </c>
      <c r="K946" s="88" t="s">
        <v>5267</v>
      </c>
      <c r="L946" s="85"/>
      <c r="M946" s="278" t="s">
        <v>5</v>
      </c>
      <c r="N946" s="279" t="s">
        <v>42</v>
      </c>
      <c r="O946" s="280">
        <v>0</v>
      </c>
      <c r="P946" s="280">
        <f t="shared" si="1"/>
        <v>0</v>
      </c>
      <c r="Q946" s="280">
        <v>0</v>
      </c>
      <c r="R946" s="280">
        <f t="shared" si="2"/>
        <v>0</v>
      </c>
      <c r="S946" s="280">
        <v>0</v>
      </c>
      <c r="T946" s="281">
        <f t="shared" si="3"/>
        <v>0</v>
      </c>
      <c r="AR946" s="185" t="s">
        <v>214</v>
      </c>
      <c r="AT946" s="185" t="s">
        <v>140</v>
      </c>
      <c r="AU946" s="185" t="s">
        <v>81</v>
      </c>
      <c r="AY946" s="185" t="s">
        <v>138</v>
      </c>
      <c r="BE946" s="282">
        <f t="shared" si="4"/>
        <v>0</v>
      </c>
      <c r="BF946" s="282">
        <f t="shared" si="5"/>
        <v>0</v>
      </c>
      <c r="BG946" s="282">
        <f t="shared" si="6"/>
        <v>0</v>
      </c>
      <c r="BH946" s="282">
        <f t="shared" si="7"/>
        <v>0</v>
      </c>
      <c r="BI946" s="282">
        <f t="shared" si="8"/>
        <v>0</v>
      </c>
      <c r="BJ946" s="185" t="s">
        <v>79</v>
      </c>
      <c r="BK946" s="282">
        <f t="shared" si="9"/>
        <v>0</v>
      </c>
      <c r="BL946" s="185" t="s">
        <v>214</v>
      </c>
      <c r="BM946" s="185" t="s">
        <v>1739</v>
      </c>
    </row>
    <row r="947" spans="2:51" s="284" customFormat="1" ht="13.5">
      <c r="B947" s="283"/>
      <c r="D947" s="285" t="s">
        <v>147</v>
      </c>
      <c r="F947" s="287" t="s">
        <v>1740</v>
      </c>
      <c r="H947" s="305">
        <v>7.2</v>
      </c>
      <c r="L947" s="283"/>
      <c r="M947" s="288"/>
      <c r="N947" s="289"/>
      <c r="O947" s="289"/>
      <c r="P947" s="289"/>
      <c r="Q947" s="289"/>
      <c r="R947" s="289"/>
      <c r="S947" s="289"/>
      <c r="T947" s="290"/>
      <c r="AT947" s="286" t="s">
        <v>147</v>
      </c>
      <c r="AU947" s="286" t="s">
        <v>81</v>
      </c>
      <c r="AV947" s="284" t="s">
        <v>81</v>
      </c>
      <c r="AW947" s="284" t="s">
        <v>6</v>
      </c>
      <c r="AX947" s="284" t="s">
        <v>79</v>
      </c>
      <c r="AY947" s="286" t="s">
        <v>138</v>
      </c>
    </row>
    <row r="948" spans="2:65" s="196" customFormat="1" ht="25.5" customHeight="1">
      <c r="B948" s="85"/>
      <c r="C948" s="86" t="s">
        <v>1741</v>
      </c>
      <c r="D948" s="86" t="s">
        <v>140</v>
      </c>
      <c r="E948" s="87" t="s">
        <v>1356</v>
      </c>
      <c r="F948" s="88" t="s">
        <v>1357</v>
      </c>
      <c r="G948" s="89" t="s">
        <v>143</v>
      </c>
      <c r="H948" s="304">
        <v>16</v>
      </c>
      <c r="I948" s="90">
        <v>0</v>
      </c>
      <c r="J948" s="90">
        <f>ROUND(I948*H948,2)</f>
        <v>0</v>
      </c>
      <c r="K948" s="88" t="s">
        <v>5267</v>
      </c>
      <c r="L948" s="85"/>
      <c r="M948" s="278" t="s">
        <v>5</v>
      </c>
      <c r="N948" s="279" t="s">
        <v>42</v>
      </c>
      <c r="O948" s="280">
        <v>0.299</v>
      </c>
      <c r="P948" s="280">
        <f>O948*H948</f>
        <v>4.784</v>
      </c>
      <c r="Q948" s="280">
        <v>0</v>
      </c>
      <c r="R948" s="280">
        <f>Q948*H948</f>
        <v>0</v>
      </c>
      <c r="S948" s="280">
        <v>0</v>
      </c>
      <c r="T948" s="281">
        <f>S948*H948</f>
        <v>0</v>
      </c>
      <c r="AR948" s="185" t="s">
        <v>214</v>
      </c>
      <c r="AT948" s="185" t="s">
        <v>140</v>
      </c>
      <c r="AU948" s="185" t="s">
        <v>81</v>
      </c>
      <c r="AY948" s="185" t="s">
        <v>138</v>
      </c>
      <c r="BE948" s="282">
        <f>IF(N948="základní",J948,0)</f>
        <v>0</v>
      </c>
      <c r="BF948" s="282">
        <f>IF(N948="snížená",J948,0)</f>
        <v>0</v>
      </c>
      <c r="BG948" s="282">
        <f>IF(N948="zákl. přenesená",J948,0)</f>
        <v>0</v>
      </c>
      <c r="BH948" s="282">
        <f>IF(N948="sníž. přenesená",J948,0)</f>
        <v>0</v>
      </c>
      <c r="BI948" s="282">
        <f>IF(N948="nulová",J948,0)</f>
        <v>0</v>
      </c>
      <c r="BJ948" s="185" t="s">
        <v>79</v>
      </c>
      <c r="BK948" s="282">
        <f>ROUND(I948*H948,2)</f>
        <v>0</v>
      </c>
      <c r="BL948" s="185" t="s">
        <v>214</v>
      </c>
      <c r="BM948" s="185" t="s">
        <v>1742</v>
      </c>
    </row>
    <row r="949" spans="2:51" s="284" customFormat="1" ht="13.5">
      <c r="B949" s="283"/>
      <c r="D949" s="285" t="s">
        <v>147</v>
      </c>
      <c r="E949" s="286" t="s">
        <v>5</v>
      </c>
      <c r="F949" s="287" t="s">
        <v>1743</v>
      </c>
      <c r="H949" s="305">
        <v>16</v>
      </c>
      <c r="L949" s="283"/>
      <c r="M949" s="288"/>
      <c r="N949" s="289"/>
      <c r="O949" s="289"/>
      <c r="P949" s="289"/>
      <c r="Q949" s="289"/>
      <c r="R949" s="289"/>
      <c r="S949" s="289"/>
      <c r="T949" s="290"/>
      <c r="AT949" s="286" t="s">
        <v>147</v>
      </c>
      <c r="AU949" s="286" t="s">
        <v>81</v>
      </c>
      <c r="AV949" s="284" t="s">
        <v>81</v>
      </c>
      <c r="AW949" s="284" t="s">
        <v>34</v>
      </c>
      <c r="AX949" s="284" t="s">
        <v>71</v>
      </c>
      <c r="AY949" s="286" t="s">
        <v>138</v>
      </c>
    </row>
    <row r="950" spans="2:65" s="196" customFormat="1" ht="38.25" customHeight="1">
      <c r="B950" s="85"/>
      <c r="C950" s="86" t="s">
        <v>1744</v>
      </c>
      <c r="D950" s="86" t="s">
        <v>140</v>
      </c>
      <c r="E950" s="87" t="s">
        <v>1745</v>
      </c>
      <c r="F950" s="88" t="s">
        <v>1746</v>
      </c>
      <c r="G950" s="89" t="s">
        <v>143</v>
      </c>
      <c r="H950" s="304">
        <v>2</v>
      </c>
      <c r="I950" s="90">
        <v>0</v>
      </c>
      <c r="J950" s="90">
        <f>ROUND(I950*H950,2)</f>
        <v>0</v>
      </c>
      <c r="K950" s="88" t="s">
        <v>5267</v>
      </c>
      <c r="L950" s="85"/>
      <c r="M950" s="278" t="s">
        <v>5</v>
      </c>
      <c r="N950" s="279" t="s">
        <v>42</v>
      </c>
      <c r="O950" s="280">
        <v>0.286</v>
      </c>
      <c r="P950" s="280">
        <f>O950*H950</f>
        <v>0.572</v>
      </c>
      <c r="Q950" s="280">
        <v>0</v>
      </c>
      <c r="R950" s="280">
        <f>Q950*H950</f>
        <v>0</v>
      </c>
      <c r="S950" s="280">
        <v>0</v>
      </c>
      <c r="T950" s="281">
        <f>S950*H950</f>
        <v>0</v>
      </c>
      <c r="AR950" s="185" t="s">
        <v>214</v>
      </c>
      <c r="AT950" s="185" t="s">
        <v>140</v>
      </c>
      <c r="AU950" s="185" t="s">
        <v>81</v>
      </c>
      <c r="AY950" s="185" t="s">
        <v>138</v>
      </c>
      <c r="BE950" s="282">
        <f>IF(N950="základní",J950,0)</f>
        <v>0</v>
      </c>
      <c r="BF950" s="282">
        <f>IF(N950="snížená",J950,0)</f>
        <v>0</v>
      </c>
      <c r="BG950" s="282">
        <f>IF(N950="zákl. přenesená",J950,0)</f>
        <v>0</v>
      </c>
      <c r="BH950" s="282">
        <f>IF(N950="sníž. přenesená",J950,0)</f>
        <v>0</v>
      </c>
      <c r="BI950" s="282">
        <f>IF(N950="nulová",J950,0)</f>
        <v>0</v>
      </c>
      <c r="BJ950" s="185" t="s">
        <v>79</v>
      </c>
      <c r="BK950" s="282">
        <f>ROUND(I950*H950,2)</f>
        <v>0</v>
      </c>
      <c r="BL950" s="185" t="s">
        <v>214</v>
      </c>
      <c r="BM950" s="185" t="s">
        <v>1747</v>
      </c>
    </row>
    <row r="951" spans="2:51" s="284" customFormat="1" ht="13.5">
      <c r="B951" s="283"/>
      <c r="D951" s="285" t="s">
        <v>147</v>
      </c>
      <c r="E951" s="286" t="s">
        <v>5</v>
      </c>
      <c r="F951" s="287" t="s">
        <v>1748</v>
      </c>
      <c r="H951" s="305">
        <v>2</v>
      </c>
      <c r="L951" s="283"/>
      <c r="M951" s="288"/>
      <c r="N951" s="289"/>
      <c r="O951" s="289"/>
      <c r="P951" s="289"/>
      <c r="Q951" s="289"/>
      <c r="R951" s="289"/>
      <c r="S951" s="289"/>
      <c r="T951" s="290"/>
      <c r="AT951" s="286" t="s">
        <v>147</v>
      </c>
      <c r="AU951" s="286" t="s">
        <v>81</v>
      </c>
      <c r="AV951" s="284" t="s">
        <v>81</v>
      </c>
      <c r="AW951" s="284" t="s">
        <v>34</v>
      </c>
      <c r="AX951" s="284" t="s">
        <v>71</v>
      </c>
      <c r="AY951" s="286" t="s">
        <v>138</v>
      </c>
    </row>
    <row r="952" spans="2:65" s="196" customFormat="1" ht="16.5" customHeight="1">
      <c r="B952" s="85"/>
      <c r="C952" s="91" t="s">
        <v>1749</v>
      </c>
      <c r="D952" s="91" t="s">
        <v>228</v>
      </c>
      <c r="E952" s="92" t="s">
        <v>1750</v>
      </c>
      <c r="F952" s="93" t="s">
        <v>1751</v>
      </c>
      <c r="G952" s="94" t="s">
        <v>181</v>
      </c>
      <c r="H952" s="308">
        <v>4</v>
      </c>
      <c r="I952" s="95">
        <v>0</v>
      </c>
      <c r="J952" s="95">
        <f>ROUND(I952*H952,2)</f>
        <v>0</v>
      </c>
      <c r="K952" s="174" t="s">
        <v>5267</v>
      </c>
      <c r="L952" s="298"/>
      <c r="M952" s="299" t="s">
        <v>5</v>
      </c>
      <c r="N952" s="300" t="s">
        <v>42</v>
      </c>
      <c r="O952" s="280">
        <v>0</v>
      </c>
      <c r="P952" s="280">
        <f>O952*H952</f>
        <v>0</v>
      </c>
      <c r="Q952" s="280">
        <v>1</v>
      </c>
      <c r="R952" s="280">
        <f>Q952*H952</f>
        <v>4</v>
      </c>
      <c r="S952" s="280">
        <v>0</v>
      </c>
      <c r="T952" s="281">
        <f>S952*H952</f>
        <v>0</v>
      </c>
      <c r="AR952" s="185" t="s">
        <v>281</v>
      </c>
      <c r="AT952" s="185" t="s">
        <v>228</v>
      </c>
      <c r="AU952" s="185" t="s">
        <v>81</v>
      </c>
      <c r="AY952" s="185" t="s">
        <v>138</v>
      </c>
      <c r="BE952" s="282">
        <f>IF(N952="základní",J952,0)</f>
        <v>0</v>
      </c>
      <c r="BF952" s="282">
        <f>IF(N952="snížená",J952,0)</f>
        <v>0</v>
      </c>
      <c r="BG952" s="282">
        <f>IF(N952="zákl. přenesená",J952,0)</f>
        <v>0</v>
      </c>
      <c r="BH952" s="282">
        <f>IF(N952="sníž. přenesená",J952,0)</f>
        <v>0</v>
      </c>
      <c r="BI952" s="282">
        <f>IF(N952="nulová",J952,0)</f>
        <v>0</v>
      </c>
      <c r="BJ952" s="185" t="s">
        <v>79</v>
      </c>
      <c r="BK952" s="282">
        <f>ROUND(I952*H952,2)</f>
        <v>0</v>
      </c>
      <c r="BL952" s="185" t="s">
        <v>214</v>
      </c>
      <c r="BM952" s="185" t="s">
        <v>1752</v>
      </c>
    </row>
    <row r="953" spans="2:51" s="284" customFormat="1" ht="13.5">
      <c r="B953" s="283"/>
      <c r="D953" s="285" t="s">
        <v>147</v>
      </c>
      <c r="F953" s="287" t="s">
        <v>1753</v>
      </c>
      <c r="H953" s="305">
        <v>4</v>
      </c>
      <c r="L953" s="283"/>
      <c r="M953" s="288"/>
      <c r="N953" s="289"/>
      <c r="O953" s="289"/>
      <c r="P953" s="289"/>
      <c r="Q953" s="289"/>
      <c r="R953" s="289"/>
      <c r="S953" s="289"/>
      <c r="T953" s="290"/>
      <c r="AT953" s="286" t="s">
        <v>147</v>
      </c>
      <c r="AU953" s="286" t="s">
        <v>81</v>
      </c>
      <c r="AV953" s="284" t="s">
        <v>81</v>
      </c>
      <c r="AW953" s="284" t="s">
        <v>6</v>
      </c>
      <c r="AX953" s="284" t="s">
        <v>79</v>
      </c>
      <c r="AY953" s="286" t="s">
        <v>138</v>
      </c>
    </row>
    <row r="954" spans="2:65" s="196" customFormat="1" ht="25.5" customHeight="1">
      <c r="B954" s="85"/>
      <c r="C954" s="86" t="s">
        <v>1754</v>
      </c>
      <c r="D954" s="86" t="s">
        <v>140</v>
      </c>
      <c r="E954" s="87" t="s">
        <v>1755</v>
      </c>
      <c r="F954" s="88" t="s">
        <v>1756</v>
      </c>
      <c r="G954" s="89" t="s">
        <v>143</v>
      </c>
      <c r="H954" s="304">
        <v>2</v>
      </c>
      <c r="I954" s="90">
        <v>0</v>
      </c>
      <c r="J954" s="90">
        <f>ROUND(I954*H954,2)</f>
        <v>0</v>
      </c>
      <c r="K954" s="88" t="s">
        <v>5267</v>
      </c>
      <c r="L954" s="85"/>
      <c r="M954" s="278" t="s">
        <v>5</v>
      </c>
      <c r="N954" s="279" t="s">
        <v>42</v>
      </c>
      <c r="O954" s="280">
        <v>1.695</v>
      </c>
      <c r="P954" s="280">
        <f>O954*H954</f>
        <v>3.39</v>
      </c>
      <c r="Q954" s="280">
        <v>0</v>
      </c>
      <c r="R954" s="280">
        <f>Q954*H954</f>
        <v>0</v>
      </c>
      <c r="S954" s="280">
        <v>0</v>
      </c>
      <c r="T954" s="281">
        <f>S954*H954</f>
        <v>0</v>
      </c>
      <c r="AR954" s="185" t="s">
        <v>214</v>
      </c>
      <c r="AT954" s="185" t="s">
        <v>140</v>
      </c>
      <c r="AU954" s="185" t="s">
        <v>81</v>
      </c>
      <c r="AY954" s="185" t="s">
        <v>138</v>
      </c>
      <c r="BE954" s="282">
        <f>IF(N954="základní",J954,0)</f>
        <v>0</v>
      </c>
      <c r="BF954" s="282">
        <f>IF(N954="snížená",J954,0)</f>
        <v>0</v>
      </c>
      <c r="BG954" s="282">
        <f>IF(N954="zákl. přenesená",J954,0)</f>
        <v>0</v>
      </c>
      <c r="BH954" s="282">
        <f>IF(N954="sníž. přenesená",J954,0)</f>
        <v>0</v>
      </c>
      <c r="BI954" s="282">
        <f>IF(N954="nulová",J954,0)</f>
        <v>0</v>
      </c>
      <c r="BJ954" s="185" t="s">
        <v>79</v>
      </c>
      <c r="BK954" s="282">
        <f>ROUND(I954*H954,2)</f>
        <v>0</v>
      </c>
      <c r="BL954" s="185" t="s">
        <v>214</v>
      </c>
      <c r="BM954" s="185" t="s">
        <v>1757</v>
      </c>
    </row>
    <row r="955" spans="2:51" s="284" customFormat="1" ht="13.5">
      <c r="B955" s="283"/>
      <c r="D955" s="285" t="s">
        <v>147</v>
      </c>
      <c r="E955" s="286" t="s">
        <v>5</v>
      </c>
      <c r="F955" s="287" t="s">
        <v>1748</v>
      </c>
      <c r="H955" s="305">
        <v>2</v>
      </c>
      <c r="L955" s="283"/>
      <c r="M955" s="288"/>
      <c r="N955" s="289"/>
      <c r="O955" s="289"/>
      <c r="P955" s="289"/>
      <c r="Q955" s="289"/>
      <c r="R955" s="289"/>
      <c r="S955" s="289"/>
      <c r="T955" s="290"/>
      <c r="AT955" s="286" t="s">
        <v>147</v>
      </c>
      <c r="AU955" s="286" t="s">
        <v>81</v>
      </c>
      <c r="AV955" s="284" t="s">
        <v>81</v>
      </c>
      <c r="AW955" s="284" t="s">
        <v>34</v>
      </c>
      <c r="AX955" s="284" t="s">
        <v>71</v>
      </c>
      <c r="AY955" s="286" t="s">
        <v>138</v>
      </c>
    </row>
    <row r="956" spans="2:65" s="196" customFormat="1" ht="16.5" customHeight="1">
      <c r="B956" s="85"/>
      <c r="C956" s="86" t="s">
        <v>1758</v>
      </c>
      <c r="D956" s="86" t="s">
        <v>140</v>
      </c>
      <c r="E956" s="87" t="s">
        <v>1759</v>
      </c>
      <c r="F956" s="88" t="s">
        <v>1760</v>
      </c>
      <c r="G956" s="89" t="s">
        <v>234</v>
      </c>
      <c r="H956" s="304">
        <v>25</v>
      </c>
      <c r="I956" s="90">
        <v>0</v>
      </c>
      <c r="J956" s="90">
        <f aca="true" t="shared" si="10" ref="J956:J962">ROUND(I956*H956,2)</f>
        <v>0</v>
      </c>
      <c r="K956" s="88" t="s">
        <v>5267</v>
      </c>
      <c r="L956" s="85"/>
      <c r="M956" s="278" t="s">
        <v>5</v>
      </c>
      <c r="N956" s="279" t="s">
        <v>42</v>
      </c>
      <c r="O956" s="280">
        <v>0.741</v>
      </c>
      <c r="P956" s="280">
        <f aca="true" t="shared" si="11" ref="P956:P962">O956*H956</f>
        <v>18.525</v>
      </c>
      <c r="Q956" s="280">
        <v>0.002</v>
      </c>
      <c r="R956" s="280">
        <f aca="true" t="shared" si="12" ref="R956:R962">Q956*H956</f>
        <v>0.05</v>
      </c>
      <c r="S956" s="280">
        <v>0</v>
      </c>
      <c r="T956" s="281">
        <f aca="true" t="shared" si="13" ref="T956:T962">S956*H956</f>
        <v>0</v>
      </c>
      <c r="AR956" s="185" t="s">
        <v>214</v>
      </c>
      <c r="AT956" s="185" t="s">
        <v>140</v>
      </c>
      <c r="AU956" s="185" t="s">
        <v>81</v>
      </c>
      <c r="AY956" s="185" t="s">
        <v>138</v>
      </c>
      <c r="BE956" s="282">
        <f aca="true" t="shared" si="14" ref="BE956:BE962">IF(N956="základní",J956,0)</f>
        <v>0</v>
      </c>
      <c r="BF956" s="282">
        <f aca="true" t="shared" si="15" ref="BF956:BF962">IF(N956="snížená",J956,0)</f>
        <v>0</v>
      </c>
      <c r="BG956" s="282">
        <f aca="true" t="shared" si="16" ref="BG956:BG962">IF(N956="zákl. přenesená",J956,0)</f>
        <v>0</v>
      </c>
      <c r="BH956" s="282">
        <f aca="true" t="shared" si="17" ref="BH956:BH962">IF(N956="sníž. přenesená",J956,0)</f>
        <v>0</v>
      </c>
      <c r="BI956" s="282">
        <f aca="true" t="shared" si="18" ref="BI956:BI962">IF(N956="nulová",J956,0)</f>
        <v>0</v>
      </c>
      <c r="BJ956" s="185" t="s">
        <v>79</v>
      </c>
      <c r="BK956" s="282">
        <f aca="true" t="shared" si="19" ref="BK956:BK962">ROUND(I956*H956,2)</f>
        <v>0</v>
      </c>
      <c r="BL956" s="185" t="s">
        <v>214</v>
      </c>
      <c r="BM956" s="185" t="s">
        <v>1761</v>
      </c>
    </row>
    <row r="957" spans="2:65" s="196" customFormat="1" ht="16.5" customHeight="1">
      <c r="B957" s="85"/>
      <c r="C957" s="86" t="s">
        <v>1762</v>
      </c>
      <c r="D957" s="86" t="s">
        <v>140</v>
      </c>
      <c r="E957" s="87" t="s">
        <v>1763</v>
      </c>
      <c r="F957" s="88" t="s">
        <v>1764</v>
      </c>
      <c r="G957" s="89" t="s">
        <v>234</v>
      </c>
      <c r="H957" s="304">
        <v>20</v>
      </c>
      <c r="I957" s="90">
        <v>0</v>
      </c>
      <c r="J957" s="90">
        <f t="shared" si="10"/>
        <v>0</v>
      </c>
      <c r="K957" s="88" t="s">
        <v>5267</v>
      </c>
      <c r="L957" s="85"/>
      <c r="M957" s="278" t="s">
        <v>5</v>
      </c>
      <c r="N957" s="279" t="s">
        <v>42</v>
      </c>
      <c r="O957" s="280">
        <v>0.885</v>
      </c>
      <c r="P957" s="280">
        <f t="shared" si="11"/>
        <v>17.7</v>
      </c>
      <c r="Q957" s="280">
        <v>0.00417</v>
      </c>
      <c r="R957" s="280">
        <f t="shared" si="12"/>
        <v>0.0834</v>
      </c>
      <c r="S957" s="280">
        <v>0</v>
      </c>
      <c r="T957" s="281">
        <f t="shared" si="13"/>
        <v>0</v>
      </c>
      <c r="AR957" s="185" t="s">
        <v>214</v>
      </c>
      <c r="AT957" s="185" t="s">
        <v>140</v>
      </c>
      <c r="AU957" s="185" t="s">
        <v>81</v>
      </c>
      <c r="AY957" s="185" t="s">
        <v>138</v>
      </c>
      <c r="BE957" s="282">
        <f t="shared" si="14"/>
        <v>0</v>
      </c>
      <c r="BF957" s="282">
        <f t="shared" si="15"/>
        <v>0</v>
      </c>
      <c r="BG957" s="282">
        <f t="shared" si="16"/>
        <v>0</v>
      </c>
      <c r="BH957" s="282">
        <f t="shared" si="17"/>
        <v>0</v>
      </c>
      <c r="BI957" s="282">
        <f t="shared" si="18"/>
        <v>0</v>
      </c>
      <c r="BJ957" s="185" t="s">
        <v>79</v>
      </c>
      <c r="BK957" s="282">
        <f t="shared" si="19"/>
        <v>0</v>
      </c>
      <c r="BL957" s="185" t="s">
        <v>214</v>
      </c>
      <c r="BM957" s="185" t="s">
        <v>1765</v>
      </c>
    </row>
    <row r="958" spans="2:65" s="196" customFormat="1" ht="16.5" customHeight="1">
      <c r="B958" s="85"/>
      <c r="C958" s="86" t="s">
        <v>1766</v>
      </c>
      <c r="D958" s="86" t="s">
        <v>140</v>
      </c>
      <c r="E958" s="87" t="s">
        <v>1767</v>
      </c>
      <c r="F958" s="88" t="s">
        <v>1768</v>
      </c>
      <c r="G958" s="89" t="s">
        <v>234</v>
      </c>
      <c r="H958" s="304">
        <v>10</v>
      </c>
      <c r="I958" s="90">
        <v>0</v>
      </c>
      <c r="J958" s="90">
        <f t="shared" si="10"/>
        <v>0</v>
      </c>
      <c r="K958" s="88" t="s">
        <v>5267</v>
      </c>
      <c r="L958" s="85"/>
      <c r="M958" s="278" t="s">
        <v>5</v>
      </c>
      <c r="N958" s="279" t="s">
        <v>42</v>
      </c>
      <c r="O958" s="280">
        <v>0.69</v>
      </c>
      <c r="P958" s="280">
        <f t="shared" si="11"/>
        <v>6.8999999999999995</v>
      </c>
      <c r="Q958" s="280">
        <v>0.00177</v>
      </c>
      <c r="R958" s="280">
        <f t="shared" si="12"/>
        <v>0.0177</v>
      </c>
      <c r="S958" s="280">
        <v>0</v>
      </c>
      <c r="T958" s="281">
        <f t="shared" si="13"/>
        <v>0</v>
      </c>
      <c r="AR958" s="185" t="s">
        <v>214</v>
      </c>
      <c r="AT958" s="185" t="s">
        <v>140</v>
      </c>
      <c r="AU958" s="185" t="s">
        <v>81</v>
      </c>
      <c r="AY958" s="185" t="s">
        <v>138</v>
      </c>
      <c r="BE958" s="282">
        <f t="shared" si="14"/>
        <v>0</v>
      </c>
      <c r="BF958" s="282">
        <f t="shared" si="15"/>
        <v>0</v>
      </c>
      <c r="BG958" s="282">
        <f t="shared" si="16"/>
        <v>0</v>
      </c>
      <c r="BH958" s="282">
        <f t="shared" si="17"/>
        <v>0</v>
      </c>
      <c r="BI958" s="282">
        <f t="shared" si="18"/>
        <v>0</v>
      </c>
      <c r="BJ958" s="185" t="s">
        <v>79</v>
      </c>
      <c r="BK958" s="282">
        <f t="shared" si="19"/>
        <v>0</v>
      </c>
      <c r="BL958" s="185" t="s">
        <v>214</v>
      </c>
      <c r="BM958" s="185" t="s">
        <v>1769</v>
      </c>
    </row>
    <row r="959" spans="2:65" s="196" customFormat="1" ht="16.5" customHeight="1">
      <c r="B959" s="85"/>
      <c r="C959" s="86" t="s">
        <v>1770</v>
      </c>
      <c r="D959" s="86" t="s">
        <v>140</v>
      </c>
      <c r="E959" s="87" t="s">
        <v>1771</v>
      </c>
      <c r="F959" s="88" t="s">
        <v>1772</v>
      </c>
      <c r="G959" s="89" t="s">
        <v>234</v>
      </c>
      <c r="H959" s="304">
        <v>40</v>
      </c>
      <c r="I959" s="90">
        <v>0</v>
      </c>
      <c r="J959" s="90">
        <f t="shared" si="10"/>
        <v>0</v>
      </c>
      <c r="K959" s="88" t="s">
        <v>5267</v>
      </c>
      <c r="L959" s="85"/>
      <c r="M959" s="278" t="s">
        <v>5</v>
      </c>
      <c r="N959" s="279" t="s">
        <v>42</v>
      </c>
      <c r="O959" s="280">
        <v>0.731</v>
      </c>
      <c r="P959" s="280">
        <f t="shared" si="11"/>
        <v>29.24</v>
      </c>
      <c r="Q959" s="280">
        <v>0.00208</v>
      </c>
      <c r="R959" s="280">
        <f t="shared" si="12"/>
        <v>0.0832</v>
      </c>
      <c r="S959" s="280">
        <v>0</v>
      </c>
      <c r="T959" s="281">
        <f t="shared" si="13"/>
        <v>0</v>
      </c>
      <c r="AR959" s="185" t="s">
        <v>214</v>
      </c>
      <c r="AT959" s="185" t="s">
        <v>140</v>
      </c>
      <c r="AU959" s="185" t="s">
        <v>81</v>
      </c>
      <c r="AY959" s="185" t="s">
        <v>138</v>
      </c>
      <c r="BE959" s="282">
        <f t="shared" si="14"/>
        <v>0</v>
      </c>
      <c r="BF959" s="282">
        <f t="shared" si="15"/>
        <v>0</v>
      </c>
      <c r="BG959" s="282">
        <f t="shared" si="16"/>
        <v>0</v>
      </c>
      <c r="BH959" s="282">
        <f t="shared" si="17"/>
        <v>0</v>
      </c>
      <c r="BI959" s="282">
        <f t="shared" si="18"/>
        <v>0</v>
      </c>
      <c r="BJ959" s="185" t="s">
        <v>79</v>
      </c>
      <c r="BK959" s="282">
        <f t="shared" si="19"/>
        <v>0</v>
      </c>
      <c r="BL959" s="185" t="s">
        <v>214</v>
      </c>
      <c r="BM959" s="185" t="s">
        <v>1773</v>
      </c>
    </row>
    <row r="960" spans="2:65" s="196" customFormat="1" ht="25.5" customHeight="1">
      <c r="B960" s="85"/>
      <c r="C960" s="86" t="s">
        <v>1774</v>
      </c>
      <c r="D960" s="86" t="s">
        <v>140</v>
      </c>
      <c r="E960" s="87" t="s">
        <v>1775</v>
      </c>
      <c r="F960" s="88" t="s">
        <v>1776</v>
      </c>
      <c r="G960" s="89" t="s">
        <v>289</v>
      </c>
      <c r="H960" s="304">
        <v>4</v>
      </c>
      <c r="I960" s="90">
        <v>0</v>
      </c>
      <c r="J960" s="90">
        <f t="shared" si="10"/>
        <v>0</v>
      </c>
      <c r="K960" s="88" t="s">
        <v>5267</v>
      </c>
      <c r="L960" s="85"/>
      <c r="M960" s="278" t="s">
        <v>5</v>
      </c>
      <c r="N960" s="279" t="s">
        <v>42</v>
      </c>
      <c r="O960" s="280">
        <v>0.621</v>
      </c>
      <c r="P960" s="280">
        <f t="shared" si="11"/>
        <v>2.484</v>
      </c>
      <c r="Q960" s="280">
        <v>0</v>
      </c>
      <c r="R960" s="280">
        <f t="shared" si="12"/>
        <v>0</v>
      </c>
      <c r="S960" s="280">
        <v>0</v>
      </c>
      <c r="T960" s="281">
        <f t="shared" si="13"/>
        <v>0</v>
      </c>
      <c r="AR960" s="185" t="s">
        <v>214</v>
      </c>
      <c r="AT960" s="185" t="s">
        <v>140</v>
      </c>
      <c r="AU960" s="185" t="s">
        <v>81</v>
      </c>
      <c r="AY960" s="185" t="s">
        <v>138</v>
      </c>
      <c r="BE960" s="282">
        <f t="shared" si="14"/>
        <v>0</v>
      </c>
      <c r="BF960" s="282">
        <f t="shared" si="15"/>
        <v>0</v>
      </c>
      <c r="BG960" s="282">
        <f t="shared" si="16"/>
        <v>0</v>
      </c>
      <c r="BH960" s="282">
        <f t="shared" si="17"/>
        <v>0</v>
      </c>
      <c r="BI960" s="282">
        <f t="shared" si="18"/>
        <v>0</v>
      </c>
      <c r="BJ960" s="185" t="s">
        <v>79</v>
      </c>
      <c r="BK960" s="282">
        <f t="shared" si="19"/>
        <v>0</v>
      </c>
      <c r="BL960" s="185" t="s">
        <v>214</v>
      </c>
      <c r="BM960" s="185" t="s">
        <v>1777</v>
      </c>
    </row>
    <row r="961" spans="2:65" s="196" customFormat="1" ht="16.5" customHeight="1">
      <c r="B961" s="85"/>
      <c r="C961" s="91" t="s">
        <v>1778</v>
      </c>
      <c r="D961" s="91" t="s">
        <v>228</v>
      </c>
      <c r="E961" s="92" t="s">
        <v>1779</v>
      </c>
      <c r="F961" s="93" t="s">
        <v>1780</v>
      </c>
      <c r="G961" s="94" t="s">
        <v>289</v>
      </c>
      <c r="H961" s="308">
        <v>4</v>
      </c>
      <c r="I961" s="95">
        <v>0</v>
      </c>
      <c r="J961" s="95">
        <f t="shared" si="10"/>
        <v>0</v>
      </c>
      <c r="K961" s="174" t="s">
        <v>5267</v>
      </c>
      <c r="L961" s="298"/>
      <c r="M961" s="299" t="s">
        <v>5</v>
      </c>
      <c r="N961" s="300" t="s">
        <v>42</v>
      </c>
      <c r="O961" s="280">
        <v>0</v>
      </c>
      <c r="P961" s="280">
        <f t="shared" si="11"/>
        <v>0</v>
      </c>
      <c r="Q961" s="280">
        <v>0.0014</v>
      </c>
      <c r="R961" s="280">
        <f t="shared" si="12"/>
        <v>0.0056</v>
      </c>
      <c r="S961" s="280">
        <v>0</v>
      </c>
      <c r="T961" s="281">
        <f t="shared" si="13"/>
        <v>0</v>
      </c>
      <c r="AR961" s="185" t="s">
        <v>281</v>
      </c>
      <c r="AT961" s="185" t="s">
        <v>228</v>
      </c>
      <c r="AU961" s="185" t="s">
        <v>81</v>
      </c>
      <c r="AY961" s="185" t="s">
        <v>138</v>
      </c>
      <c r="BE961" s="282">
        <f t="shared" si="14"/>
        <v>0</v>
      </c>
      <c r="BF961" s="282">
        <f t="shared" si="15"/>
        <v>0</v>
      </c>
      <c r="BG961" s="282">
        <f t="shared" si="16"/>
        <v>0</v>
      </c>
      <c r="BH961" s="282">
        <f t="shared" si="17"/>
        <v>0</v>
      </c>
      <c r="BI961" s="282">
        <f t="shared" si="18"/>
        <v>0</v>
      </c>
      <c r="BJ961" s="185" t="s">
        <v>79</v>
      </c>
      <c r="BK961" s="282">
        <f t="shared" si="19"/>
        <v>0</v>
      </c>
      <c r="BL961" s="185" t="s">
        <v>214</v>
      </c>
      <c r="BM961" s="185" t="s">
        <v>1781</v>
      </c>
    </row>
    <row r="962" spans="2:65" s="196" customFormat="1" ht="89.25" customHeight="1">
      <c r="B962" s="85"/>
      <c r="C962" s="86" t="s">
        <v>1782</v>
      </c>
      <c r="D962" s="86" t="s">
        <v>140</v>
      </c>
      <c r="E962" s="87" t="s">
        <v>1783</v>
      </c>
      <c r="F962" s="88" t="s">
        <v>1784</v>
      </c>
      <c r="G962" s="89" t="s">
        <v>289</v>
      </c>
      <c r="H962" s="304">
        <v>4</v>
      </c>
      <c r="I962" s="90">
        <v>0</v>
      </c>
      <c r="J962" s="90">
        <f t="shared" si="10"/>
        <v>0</v>
      </c>
      <c r="K962" s="88" t="s">
        <v>5267</v>
      </c>
      <c r="L962" s="85"/>
      <c r="M962" s="278" t="s">
        <v>5</v>
      </c>
      <c r="N962" s="279" t="s">
        <v>42</v>
      </c>
      <c r="O962" s="280">
        <v>0.225</v>
      </c>
      <c r="P962" s="280">
        <f t="shared" si="11"/>
        <v>0.9</v>
      </c>
      <c r="Q962" s="280">
        <v>0.00212</v>
      </c>
      <c r="R962" s="280">
        <f t="shared" si="12"/>
        <v>0.00848</v>
      </c>
      <c r="S962" s="280">
        <v>0</v>
      </c>
      <c r="T962" s="281">
        <f t="shared" si="13"/>
        <v>0</v>
      </c>
      <c r="AR962" s="185" t="s">
        <v>214</v>
      </c>
      <c r="AT962" s="185" t="s">
        <v>140</v>
      </c>
      <c r="AU962" s="185" t="s">
        <v>81</v>
      </c>
      <c r="AY962" s="185" t="s">
        <v>138</v>
      </c>
      <c r="BE962" s="282">
        <f t="shared" si="14"/>
        <v>0</v>
      </c>
      <c r="BF962" s="282">
        <f t="shared" si="15"/>
        <v>0</v>
      </c>
      <c r="BG962" s="282">
        <f t="shared" si="16"/>
        <v>0</v>
      </c>
      <c r="BH962" s="282">
        <f t="shared" si="17"/>
        <v>0</v>
      </c>
      <c r="BI962" s="282">
        <f t="shared" si="18"/>
        <v>0</v>
      </c>
      <c r="BJ962" s="185" t="s">
        <v>79</v>
      </c>
      <c r="BK962" s="282">
        <f t="shared" si="19"/>
        <v>0</v>
      </c>
      <c r="BL962" s="185" t="s">
        <v>214</v>
      </c>
      <c r="BM962" s="185" t="s">
        <v>1785</v>
      </c>
    </row>
    <row r="963" spans="2:51" s="292" customFormat="1" ht="13.5">
      <c r="B963" s="291"/>
      <c r="D963" s="285" t="s">
        <v>147</v>
      </c>
      <c r="E963" s="293" t="s">
        <v>5</v>
      </c>
      <c r="F963" s="294" t="s">
        <v>1786</v>
      </c>
      <c r="H963" s="306" t="s">
        <v>5</v>
      </c>
      <c r="L963" s="291"/>
      <c r="M963" s="295"/>
      <c r="N963" s="296"/>
      <c r="O963" s="296"/>
      <c r="P963" s="296"/>
      <c r="Q963" s="296"/>
      <c r="R963" s="296"/>
      <c r="S963" s="296"/>
      <c r="T963" s="297"/>
      <c r="AT963" s="293" t="s">
        <v>147</v>
      </c>
      <c r="AU963" s="293" t="s">
        <v>81</v>
      </c>
      <c r="AV963" s="292" t="s">
        <v>79</v>
      </c>
      <c r="AW963" s="292" t="s">
        <v>34</v>
      </c>
      <c r="AX963" s="292" t="s">
        <v>71</v>
      </c>
      <c r="AY963" s="293" t="s">
        <v>138</v>
      </c>
    </row>
    <row r="964" spans="2:51" s="284" customFormat="1" ht="13.5">
      <c r="B964" s="283"/>
      <c r="D964" s="285" t="s">
        <v>147</v>
      </c>
      <c r="E964" s="286" t="s">
        <v>5</v>
      </c>
      <c r="F964" s="287" t="s">
        <v>145</v>
      </c>
      <c r="H964" s="305">
        <v>4</v>
      </c>
      <c r="L964" s="283"/>
      <c r="M964" s="288"/>
      <c r="N964" s="289"/>
      <c r="O964" s="289"/>
      <c r="P964" s="289"/>
      <c r="Q964" s="289"/>
      <c r="R964" s="289"/>
      <c r="S964" s="289"/>
      <c r="T964" s="290"/>
      <c r="AT964" s="286" t="s">
        <v>147</v>
      </c>
      <c r="AU964" s="286" t="s">
        <v>81</v>
      </c>
      <c r="AV964" s="284" t="s">
        <v>81</v>
      </c>
      <c r="AW964" s="284" t="s">
        <v>34</v>
      </c>
      <c r="AX964" s="284" t="s">
        <v>71</v>
      </c>
      <c r="AY964" s="286" t="s">
        <v>138</v>
      </c>
    </row>
    <row r="965" spans="2:65" s="196" customFormat="1" ht="16.5" customHeight="1">
      <c r="B965" s="85"/>
      <c r="C965" s="86" t="s">
        <v>1787</v>
      </c>
      <c r="D965" s="86" t="s">
        <v>140</v>
      </c>
      <c r="E965" s="87" t="s">
        <v>1788</v>
      </c>
      <c r="F965" s="88" t="s">
        <v>1789</v>
      </c>
      <c r="G965" s="89" t="s">
        <v>234</v>
      </c>
      <c r="H965" s="304">
        <v>95</v>
      </c>
      <c r="I965" s="90">
        <v>0</v>
      </c>
      <c r="J965" s="90">
        <f>ROUND(I965*H965,2)</f>
        <v>0</v>
      </c>
      <c r="K965" s="88" t="s">
        <v>5267</v>
      </c>
      <c r="L965" s="85"/>
      <c r="M965" s="278" t="s">
        <v>5</v>
      </c>
      <c r="N965" s="279" t="s">
        <v>42</v>
      </c>
      <c r="O965" s="280">
        <v>0.048</v>
      </c>
      <c r="P965" s="280">
        <f>O965*H965</f>
        <v>4.5600000000000005</v>
      </c>
      <c r="Q965" s="280">
        <v>0</v>
      </c>
      <c r="R965" s="280">
        <f>Q965*H965</f>
        <v>0</v>
      </c>
      <c r="S965" s="280">
        <v>0</v>
      </c>
      <c r="T965" s="281">
        <f>S965*H965</f>
        <v>0</v>
      </c>
      <c r="AR965" s="185" t="s">
        <v>214</v>
      </c>
      <c r="AT965" s="185" t="s">
        <v>140</v>
      </c>
      <c r="AU965" s="185" t="s">
        <v>81</v>
      </c>
      <c r="AY965" s="185" t="s">
        <v>138</v>
      </c>
      <c r="BE965" s="282">
        <f>IF(N965="základní",J965,0)</f>
        <v>0</v>
      </c>
      <c r="BF965" s="282">
        <f>IF(N965="snížená",J965,0)</f>
        <v>0</v>
      </c>
      <c r="BG965" s="282">
        <f>IF(N965="zákl. přenesená",J965,0)</f>
        <v>0</v>
      </c>
      <c r="BH965" s="282">
        <f>IF(N965="sníž. přenesená",J965,0)</f>
        <v>0</v>
      </c>
      <c r="BI965" s="282">
        <f>IF(N965="nulová",J965,0)</f>
        <v>0</v>
      </c>
      <c r="BJ965" s="185" t="s">
        <v>79</v>
      </c>
      <c r="BK965" s="282">
        <f>ROUND(I965*H965,2)</f>
        <v>0</v>
      </c>
      <c r="BL965" s="185" t="s">
        <v>214</v>
      </c>
      <c r="BM965" s="185" t="s">
        <v>1790</v>
      </c>
    </row>
    <row r="966" spans="2:51" s="284" customFormat="1" ht="13.5">
      <c r="B966" s="283"/>
      <c r="D966" s="285" t="s">
        <v>147</v>
      </c>
      <c r="E966" s="286" t="s">
        <v>5</v>
      </c>
      <c r="F966" s="287" t="s">
        <v>1791</v>
      </c>
      <c r="H966" s="305">
        <v>95</v>
      </c>
      <c r="L966" s="283"/>
      <c r="M966" s="288"/>
      <c r="N966" s="289"/>
      <c r="O966" s="289"/>
      <c r="P966" s="289"/>
      <c r="Q966" s="289"/>
      <c r="R966" s="289"/>
      <c r="S966" s="289"/>
      <c r="T966" s="290"/>
      <c r="AT966" s="286" t="s">
        <v>147</v>
      </c>
      <c r="AU966" s="286" t="s">
        <v>81</v>
      </c>
      <c r="AV966" s="284" t="s">
        <v>81</v>
      </c>
      <c r="AW966" s="284" t="s">
        <v>34</v>
      </c>
      <c r="AX966" s="284" t="s">
        <v>71</v>
      </c>
      <c r="AY966" s="286" t="s">
        <v>138</v>
      </c>
    </row>
    <row r="967" spans="2:65" s="196" customFormat="1" ht="38.25" customHeight="1">
      <c r="B967" s="85"/>
      <c r="C967" s="86" t="s">
        <v>1792</v>
      </c>
      <c r="D967" s="86" t="s">
        <v>140</v>
      </c>
      <c r="E967" s="87" t="s">
        <v>1793</v>
      </c>
      <c r="F967" s="88" t="s">
        <v>1794</v>
      </c>
      <c r="G967" s="89" t="s">
        <v>181</v>
      </c>
      <c r="H967" s="304">
        <v>4.26</v>
      </c>
      <c r="I967" s="90">
        <v>0</v>
      </c>
      <c r="J967" s="90">
        <f>ROUND(I967*H967,2)</f>
        <v>0</v>
      </c>
      <c r="K967" s="88" t="s">
        <v>5267</v>
      </c>
      <c r="L967" s="85"/>
      <c r="M967" s="278" t="s">
        <v>5</v>
      </c>
      <c r="N967" s="279" t="s">
        <v>42</v>
      </c>
      <c r="O967" s="280">
        <v>1.575</v>
      </c>
      <c r="P967" s="280">
        <f>O967*H967</f>
        <v>6.709499999999999</v>
      </c>
      <c r="Q967" s="280">
        <v>0</v>
      </c>
      <c r="R967" s="280">
        <f>Q967*H967</f>
        <v>0</v>
      </c>
      <c r="S967" s="280">
        <v>0</v>
      </c>
      <c r="T967" s="281">
        <f>S967*H967</f>
        <v>0</v>
      </c>
      <c r="AR967" s="185" t="s">
        <v>214</v>
      </c>
      <c r="AT967" s="185" t="s">
        <v>140</v>
      </c>
      <c r="AU967" s="185" t="s">
        <v>81</v>
      </c>
      <c r="AY967" s="185" t="s">
        <v>138</v>
      </c>
      <c r="BE967" s="282">
        <f>IF(N967="základní",J967,0)</f>
        <v>0</v>
      </c>
      <c r="BF967" s="282">
        <f>IF(N967="snížená",J967,0)</f>
        <v>0</v>
      </c>
      <c r="BG967" s="282">
        <f>IF(N967="zákl. přenesená",J967,0)</f>
        <v>0</v>
      </c>
      <c r="BH967" s="282">
        <f>IF(N967="sníž. přenesená",J967,0)</f>
        <v>0</v>
      </c>
      <c r="BI967" s="282">
        <f>IF(N967="nulová",J967,0)</f>
        <v>0</v>
      </c>
      <c r="BJ967" s="185" t="s">
        <v>79</v>
      </c>
      <c r="BK967" s="282">
        <f>ROUND(I967*H967,2)</f>
        <v>0</v>
      </c>
      <c r="BL967" s="185" t="s">
        <v>214</v>
      </c>
      <c r="BM967" s="185" t="s">
        <v>1795</v>
      </c>
    </row>
    <row r="968" spans="2:63" s="266" customFormat="1" ht="29.85" customHeight="1">
      <c r="B968" s="265"/>
      <c r="D968" s="267" t="s">
        <v>70</v>
      </c>
      <c r="E968" s="276" t="s">
        <v>1796</v>
      </c>
      <c r="F968" s="276" t="s">
        <v>1797</v>
      </c>
      <c r="H968" s="307"/>
      <c r="J968" s="277">
        <f>BK968</f>
        <v>0</v>
      </c>
      <c r="L968" s="265"/>
      <c r="M968" s="270"/>
      <c r="N968" s="271"/>
      <c r="O968" s="271"/>
      <c r="P968" s="272">
        <f>SUM(P969:P975)</f>
        <v>42.45599</v>
      </c>
      <c r="Q968" s="271"/>
      <c r="R968" s="272">
        <f>SUM(R969:R975)</f>
        <v>0.19036000000000003</v>
      </c>
      <c r="S968" s="271"/>
      <c r="T968" s="273">
        <f>SUM(T969:T975)</f>
        <v>0</v>
      </c>
      <c r="AR968" s="267" t="s">
        <v>81</v>
      </c>
      <c r="AT968" s="274" t="s">
        <v>70</v>
      </c>
      <c r="AU968" s="274" t="s">
        <v>79</v>
      </c>
      <c r="AY968" s="267" t="s">
        <v>138</v>
      </c>
      <c r="BK968" s="275">
        <f>SUM(BK969:BK975)</f>
        <v>0</v>
      </c>
    </row>
    <row r="969" spans="2:65" s="196" customFormat="1" ht="25.5" customHeight="1">
      <c r="B969" s="85"/>
      <c r="C969" s="86" t="s">
        <v>1798</v>
      </c>
      <c r="D969" s="86" t="s">
        <v>140</v>
      </c>
      <c r="E969" s="87" t="s">
        <v>1799</v>
      </c>
      <c r="F969" s="88" t="s">
        <v>1800</v>
      </c>
      <c r="G969" s="89" t="s">
        <v>1801</v>
      </c>
      <c r="H969" s="304">
        <v>2</v>
      </c>
      <c r="I969" s="90">
        <v>0</v>
      </c>
      <c r="J969" s="90">
        <f aca="true" t="shared" si="20" ref="J969:J975">ROUND(I969*H969,2)</f>
        <v>0</v>
      </c>
      <c r="K969" s="88" t="s">
        <v>5267</v>
      </c>
      <c r="L969" s="85"/>
      <c r="M969" s="278" t="s">
        <v>5</v>
      </c>
      <c r="N969" s="279" t="s">
        <v>42</v>
      </c>
      <c r="O969" s="280">
        <v>1.478</v>
      </c>
      <c r="P969" s="280">
        <f aca="true" t="shared" si="21" ref="P969:P975">O969*H969</f>
        <v>2.956</v>
      </c>
      <c r="Q969" s="280">
        <v>0.01248</v>
      </c>
      <c r="R969" s="280">
        <f aca="true" t="shared" si="22" ref="R969:R975">Q969*H969</f>
        <v>0.02496</v>
      </c>
      <c r="S969" s="280">
        <v>0</v>
      </c>
      <c r="T969" s="281">
        <f aca="true" t="shared" si="23" ref="T969:T975">S969*H969</f>
        <v>0</v>
      </c>
      <c r="AR969" s="185" t="s">
        <v>214</v>
      </c>
      <c r="AT969" s="185" t="s">
        <v>140</v>
      </c>
      <c r="AU969" s="185" t="s">
        <v>81</v>
      </c>
      <c r="AY969" s="185" t="s">
        <v>138</v>
      </c>
      <c r="BE969" s="282">
        <f aca="true" t="shared" si="24" ref="BE969:BE975">IF(N969="základní",J969,0)</f>
        <v>0</v>
      </c>
      <c r="BF969" s="282">
        <f aca="true" t="shared" si="25" ref="BF969:BF975">IF(N969="snížená",J969,0)</f>
        <v>0</v>
      </c>
      <c r="BG969" s="282">
        <f aca="true" t="shared" si="26" ref="BG969:BG975">IF(N969="zákl. přenesená",J969,0)</f>
        <v>0</v>
      </c>
      <c r="BH969" s="282">
        <f aca="true" t="shared" si="27" ref="BH969:BH975">IF(N969="sníž. přenesená",J969,0)</f>
        <v>0</v>
      </c>
      <c r="BI969" s="282">
        <f aca="true" t="shared" si="28" ref="BI969:BI975">IF(N969="nulová",J969,0)</f>
        <v>0</v>
      </c>
      <c r="BJ969" s="185" t="s">
        <v>79</v>
      </c>
      <c r="BK969" s="282">
        <f aca="true" t="shared" si="29" ref="BK969:BK975">ROUND(I969*H969,2)</f>
        <v>0</v>
      </c>
      <c r="BL969" s="185" t="s">
        <v>214</v>
      </c>
      <c r="BM969" s="185" t="s">
        <v>1802</v>
      </c>
    </row>
    <row r="970" spans="2:65" s="196" customFormat="1" ht="25.5" customHeight="1">
      <c r="B970" s="85"/>
      <c r="C970" s="86" t="s">
        <v>1803</v>
      </c>
      <c r="D970" s="86" t="s">
        <v>140</v>
      </c>
      <c r="E970" s="87" t="s">
        <v>1804</v>
      </c>
      <c r="F970" s="88" t="s">
        <v>1805</v>
      </c>
      <c r="G970" s="89" t="s">
        <v>234</v>
      </c>
      <c r="H970" s="304">
        <v>50</v>
      </c>
      <c r="I970" s="90">
        <v>0</v>
      </c>
      <c r="J970" s="90">
        <f t="shared" si="20"/>
        <v>0</v>
      </c>
      <c r="K970" s="88" t="s">
        <v>5267</v>
      </c>
      <c r="L970" s="85"/>
      <c r="M970" s="278" t="s">
        <v>5</v>
      </c>
      <c r="N970" s="279" t="s">
        <v>42</v>
      </c>
      <c r="O970" s="280">
        <v>0.668</v>
      </c>
      <c r="P970" s="280">
        <f t="shared" si="21"/>
        <v>33.4</v>
      </c>
      <c r="Q970" s="280">
        <v>0.00309</v>
      </c>
      <c r="R970" s="280">
        <f t="shared" si="22"/>
        <v>0.1545</v>
      </c>
      <c r="S970" s="280">
        <v>0</v>
      </c>
      <c r="T970" s="281">
        <f t="shared" si="23"/>
        <v>0</v>
      </c>
      <c r="AR970" s="185" t="s">
        <v>214</v>
      </c>
      <c r="AT970" s="185" t="s">
        <v>140</v>
      </c>
      <c r="AU970" s="185" t="s">
        <v>81</v>
      </c>
      <c r="AY970" s="185" t="s">
        <v>138</v>
      </c>
      <c r="BE970" s="282">
        <f t="shared" si="24"/>
        <v>0</v>
      </c>
      <c r="BF970" s="282">
        <f t="shared" si="25"/>
        <v>0</v>
      </c>
      <c r="BG970" s="282">
        <f t="shared" si="26"/>
        <v>0</v>
      </c>
      <c r="BH970" s="282">
        <f t="shared" si="27"/>
        <v>0</v>
      </c>
      <c r="BI970" s="282">
        <f t="shared" si="28"/>
        <v>0</v>
      </c>
      <c r="BJ970" s="185" t="s">
        <v>79</v>
      </c>
      <c r="BK970" s="282">
        <f t="shared" si="29"/>
        <v>0</v>
      </c>
      <c r="BL970" s="185" t="s">
        <v>214</v>
      </c>
      <c r="BM970" s="185" t="s">
        <v>1806</v>
      </c>
    </row>
    <row r="971" spans="2:65" s="196" customFormat="1" ht="25.5" customHeight="1">
      <c r="B971" s="85"/>
      <c r="C971" s="86" t="s">
        <v>1807</v>
      </c>
      <c r="D971" s="86" t="s">
        <v>140</v>
      </c>
      <c r="E971" s="87" t="s">
        <v>1808</v>
      </c>
      <c r="F971" s="88" t="s">
        <v>1809</v>
      </c>
      <c r="G971" s="89" t="s">
        <v>289</v>
      </c>
      <c r="H971" s="304">
        <v>20</v>
      </c>
      <c r="I971" s="90">
        <v>0</v>
      </c>
      <c r="J971" s="90">
        <f t="shared" si="20"/>
        <v>0</v>
      </c>
      <c r="K971" s="88" t="s">
        <v>5267</v>
      </c>
      <c r="L971" s="85"/>
      <c r="M971" s="278" t="s">
        <v>5</v>
      </c>
      <c r="N971" s="279" t="s">
        <v>42</v>
      </c>
      <c r="O971" s="280">
        <v>0.124</v>
      </c>
      <c r="P971" s="280">
        <f t="shared" si="21"/>
        <v>2.48</v>
      </c>
      <c r="Q971" s="280">
        <v>2E-05</v>
      </c>
      <c r="R971" s="280">
        <f t="shared" si="22"/>
        <v>0.0004</v>
      </c>
      <c r="S971" s="280">
        <v>0</v>
      </c>
      <c r="T971" s="281">
        <f t="shared" si="23"/>
        <v>0</v>
      </c>
      <c r="AR971" s="185" t="s">
        <v>214</v>
      </c>
      <c r="AT971" s="185" t="s">
        <v>140</v>
      </c>
      <c r="AU971" s="185" t="s">
        <v>81</v>
      </c>
      <c r="AY971" s="185" t="s">
        <v>138</v>
      </c>
      <c r="BE971" s="282">
        <f t="shared" si="24"/>
        <v>0</v>
      </c>
      <c r="BF971" s="282">
        <f t="shared" si="25"/>
        <v>0</v>
      </c>
      <c r="BG971" s="282">
        <f t="shared" si="26"/>
        <v>0</v>
      </c>
      <c r="BH971" s="282">
        <f t="shared" si="27"/>
        <v>0</v>
      </c>
      <c r="BI971" s="282">
        <f t="shared" si="28"/>
        <v>0</v>
      </c>
      <c r="BJ971" s="185" t="s">
        <v>79</v>
      </c>
      <c r="BK971" s="282">
        <f t="shared" si="29"/>
        <v>0</v>
      </c>
      <c r="BL971" s="185" t="s">
        <v>214</v>
      </c>
      <c r="BM971" s="185" t="s">
        <v>1810</v>
      </c>
    </row>
    <row r="972" spans="2:65" s="196" customFormat="1" ht="16.5" customHeight="1">
      <c r="B972" s="85"/>
      <c r="C972" s="91" t="s">
        <v>1811</v>
      </c>
      <c r="D972" s="91" t="s">
        <v>228</v>
      </c>
      <c r="E972" s="92" t="s">
        <v>1812</v>
      </c>
      <c r="F972" s="93" t="s">
        <v>1813</v>
      </c>
      <c r="G972" s="94" t="s">
        <v>1801</v>
      </c>
      <c r="H972" s="308">
        <v>1</v>
      </c>
      <c r="I972" s="95">
        <v>0</v>
      </c>
      <c r="J972" s="95">
        <f t="shared" si="20"/>
        <v>0</v>
      </c>
      <c r="K972" s="93" t="s">
        <v>5</v>
      </c>
      <c r="L972" s="298"/>
      <c r="M972" s="299" t="s">
        <v>5</v>
      </c>
      <c r="N972" s="300" t="s">
        <v>42</v>
      </c>
      <c r="O972" s="280">
        <v>0</v>
      </c>
      <c r="P972" s="280">
        <f t="shared" si="21"/>
        <v>0</v>
      </c>
      <c r="Q972" s="280">
        <v>0.001</v>
      </c>
      <c r="R972" s="280">
        <f t="shared" si="22"/>
        <v>0.001</v>
      </c>
      <c r="S972" s="280">
        <v>0</v>
      </c>
      <c r="T972" s="281">
        <f t="shared" si="23"/>
        <v>0</v>
      </c>
      <c r="AR972" s="185" t="s">
        <v>281</v>
      </c>
      <c r="AT972" s="185" t="s">
        <v>228</v>
      </c>
      <c r="AU972" s="185" t="s">
        <v>81</v>
      </c>
      <c r="AY972" s="185" t="s">
        <v>138</v>
      </c>
      <c r="BE972" s="282">
        <f t="shared" si="24"/>
        <v>0</v>
      </c>
      <c r="BF972" s="282">
        <f t="shared" si="25"/>
        <v>0</v>
      </c>
      <c r="BG972" s="282">
        <f t="shared" si="26"/>
        <v>0</v>
      </c>
      <c r="BH972" s="282">
        <f t="shared" si="27"/>
        <v>0</v>
      </c>
      <c r="BI972" s="282">
        <f t="shared" si="28"/>
        <v>0</v>
      </c>
      <c r="BJ972" s="185" t="s">
        <v>79</v>
      </c>
      <c r="BK972" s="282">
        <f t="shared" si="29"/>
        <v>0</v>
      </c>
      <c r="BL972" s="185" t="s">
        <v>214</v>
      </c>
      <c r="BM972" s="185" t="s">
        <v>1814</v>
      </c>
    </row>
    <row r="973" spans="2:65" s="196" customFormat="1" ht="25.5" customHeight="1">
      <c r="B973" s="85"/>
      <c r="C973" s="86" t="s">
        <v>1815</v>
      </c>
      <c r="D973" s="86" t="s">
        <v>140</v>
      </c>
      <c r="E973" s="87" t="s">
        <v>1816</v>
      </c>
      <c r="F973" s="88" t="s">
        <v>1817</v>
      </c>
      <c r="G973" s="89" t="s">
        <v>234</v>
      </c>
      <c r="H973" s="304">
        <v>50</v>
      </c>
      <c r="I973" s="90">
        <v>0</v>
      </c>
      <c r="J973" s="90">
        <f t="shared" si="20"/>
        <v>0</v>
      </c>
      <c r="K973" s="88" t="s">
        <v>5267</v>
      </c>
      <c r="L973" s="85"/>
      <c r="M973" s="278" t="s">
        <v>5</v>
      </c>
      <c r="N973" s="279" t="s">
        <v>42</v>
      </c>
      <c r="O973" s="280">
        <v>0.067</v>
      </c>
      <c r="P973" s="280">
        <f t="shared" si="21"/>
        <v>3.35</v>
      </c>
      <c r="Q973" s="280">
        <v>0.00019</v>
      </c>
      <c r="R973" s="280">
        <f t="shared" si="22"/>
        <v>0.0095</v>
      </c>
      <c r="S973" s="280">
        <v>0</v>
      </c>
      <c r="T973" s="281">
        <f t="shared" si="23"/>
        <v>0</v>
      </c>
      <c r="AR973" s="185" t="s">
        <v>214</v>
      </c>
      <c r="AT973" s="185" t="s">
        <v>140</v>
      </c>
      <c r="AU973" s="185" t="s">
        <v>81</v>
      </c>
      <c r="AY973" s="185" t="s">
        <v>138</v>
      </c>
      <c r="BE973" s="282">
        <f t="shared" si="24"/>
        <v>0</v>
      </c>
      <c r="BF973" s="282">
        <f t="shared" si="25"/>
        <v>0</v>
      </c>
      <c r="BG973" s="282">
        <f t="shared" si="26"/>
        <v>0</v>
      </c>
      <c r="BH973" s="282">
        <f t="shared" si="27"/>
        <v>0</v>
      </c>
      <c r="BI973" s="282">
        <f t="shared" si="28"/>
        <v>0</v>
      </c>
      <c r="BJ973" s="185" t="s">
        <v>79</v>
      </c>
      <c r="BK973" s="282">
        <f t="shared" si="29"/>
        <v>0</v>
      </c>
      <c r="BL973" s="185" t="s">
        <v>214</v>
      </c>
      <c r="BM973" s="185" t="s">
        <v>1818</v>
      </c>
    </row>
    <row r="974" spans="2:65" s="196" customFormat="1" ht="16.5" customHeight="1">
      <c r="B974" s="85"/>
      <c r="C974" s="86" t="s">
        <v>1819</v>
      </c>
      <c r="D974" s="86" t="s">
        <v>140</v>
      </c>
      <c r="E974" s="87" t="s">
        <v>1820</v>
      </c>
      <c r="F974" s="88" t="s">
        <v>1821</v>
      </c>
      <c r="G974" s="89" t="s">
        <v>234</v>
      </c>
      <c r="H974" s="304">
        <v>1</v>
      </c>
      <c r="I974" s="90">
        <v>0</v>
      </c>
      <c r="J974" s="90">
        <f t="shared" si="20"/>
        <v>0</v>
      </c>
      <c r="K974" s="88" t="s">
        <v>5</v>
      </c>
      <c r="L974" s="85"/>
      <c r="M974" s="278" t="s">
        <v>5</v>
      </c>
      <c r="N974" s="279" t="s">
        <v>42</v>
      </c>
      <c r="O974" s="280">
        <v>0</v>
      </c>
      <c r="P974" s="280">
        <f t="shared" si="21"/>
        <v>0</v>
      </c>
      <c r="Q974" s="280">
        <v>0</v>
      </c>
      <c r="R974" s="280">
        <f t="shared" si="22"/>
        <v>0</v>
      </c>
      <c r="S974" s="280">
        <v>0</v>
      </c>
      <c r="T974" s="281">
        <f t="shared" si="23"/>
        <v>0</v>
      </c>
      <c r="AR974" s="185" t="s">
        <v>214</v>
      </c>
      <c r="AT974" s="185" t="s">
        <v>140</v>
      </c>
      <c r="AU974" s="185" t="s">
        <v>81</v>
      </c>
      <c r="AY974" s="185" t="s">
        <v>138</v>
      </c>
      <c r="BE974" s="282">
        <f t="shared" si="24"/>
        <v>0</v>
      </c>
      <c r="BF974" s="282">
        <f t="shared" si="25"/>
        <v>0</v>
      </c>
      <c r="BG974" s="282">
        <f t="shared" si="26"/>
        <v>0</v>
      </c>
      <c r="BH974" s="282">
        <f t="shared" si="27"/>
        <v>0</v>
      </c>
      <c r="BI974" s="282">
        <f t="shared" si="28"/>
        <v>0</v>
      </c>
      <c r="BJ974" s="185" t="s">
        <v>79</v>
      </c>
      <c r="BK974" s="282">
        <f t="shared" si="29"/>
        <v>0</v>
      </c>
      <c r="BL974" s="185" t="s">
        <v>214</v>
      </c>
      <c r="BM974" s="185" t="s">
        <v>1822</v>
      </c>
    </row>
    <row r="975" spans="2:65" s="196" customFormat="1" ht="38.25" customHeight="1">
      <c r="B975" s="85"/>
      <c r="C975" s="86" t="s">
        <v>1823</v>
      </c>
      <c r="D975" s="86" t="s">
        <v>140</v>
      </c>
      <c r="E975" s="87" t="s">
        <v>1824</v>
      </c>
      <c r="F975" s="88" t="s">
        <v>1825</v>
      </c>
      <c r="G975" s="89" t="s">
        <v>181</v>
      </c>
      <c r="H975" s="304">
        <v>0.19</v>
      </c>
      <c r="I975" s="90">
        <v>0</v>
      </c>
      <c r="J975" s="90">
        <f t="shared" si="20"/>
        <v>0</v>
      </c>
      <c r="K975" s="88" t="s">
        <v>5267</v>
      </c>
      <c r="L975" s="85"/>
      <c r="M975" s="278" t="s">
        <v>5</v>
      </c>
      <c r="N975" s="279" t="s">
        <v>42</v>
      </c>
      <c r="O975" s="280">
        <v>1.421</v>
      </c>
      <c r="P975" s="280">
        <f t="shared" si="21"/>
        <v>0.26999</v>
      </c>
      <c r="Q975" s="280">
        <v>0</v>
      </c>
      <c r="R975" s="280">
        <f t="shared" si="22"/>
        <v>0</v>
      </c>
      <c r="S975" s="280">
        <v>0</v>
      </c>
      <c r="T975" s="281">
        <f t="shared" si="23"/>
        <v>0</v>
      </c>
      <c r="AR975" s="185" t="s">
        <v>214</v>
      </c>
      <c r="AT975" s="185" t="s">
        <v>140</v>
      </c>
      <c r="AU975" s="185" t="s">
        <v>81</v>
      </c>
      <c r="AY975" s="185" t="s">
        <v>138</v>
      </c>
      <c r="BE975" s="282">
        <f t="shared" si="24"/>
        <v>0</v>
      </c>
      <c r="BF975" s="282">
        <f t="shared" si="25"/>
        <v>0</v>
      </c>
      <c r="BG975" s="282">
        <f t="shared" si="26"/>
        <v>0</v>
      </c>
      <c r="BH975" s="282">
        <f t="shared" si="27"/>
        <v>0</v>
      </c>
      <c r="BI975" s="282">
        <f t="shared" si="28"/>
        <v>0</v>
      </c>
      <c r="BJ975" s="185" t="s">
        <v>79</v>
      </c>
      <c r="BK975" s="282">
        <f t="shared" si="29"/>
        <v>0</v>
      </c>
      <c r="BL975" s="185" t="s">
        <v>214</v>
      </c>
      <c r="BM975" s="185" t="s">
        <v>1826</v>
      </c>
    </row>
    <row r="976" spans="2:63" s="266" customFormat="1" ht="29.85" customHeight="1">
      <c r="B976" s="265"/>
      <c r="D976" s="267" t="s">
        <v>70</v>
      </c>
      <c r="E976" s="276" t="s">
        <v>1827</v>
      </c>
      <c r="F976" s="276" t="s">
        <v>1828</v>
      </c>
      <c r="H976" s="307"/>
      <c r="J976" s="277">
        <f>BK976</f>
        <v>0</v>
      </c>
      <c r="L976" s="265"/>
      <c r="M976" s="270"/>
      <c r="N976" s="271"/>
      <c r="O976" s="271"/>
      <c r="P976" s="272">
        <f>P977+P995+P998+P1012+P1030+P1086+P1090+P1095</f>
        <v>368.585043</v>
      </c>
      <c r="Q976" s="271"/>
      <c r="R976" s="272">
        <f>R977+R995+R998+R1012+R1030+R1086+R1090+R1095</f>
        <v>2.03349</v>
      </c>
      <c r="S976" s="271"/>
      <c r="T976" s="273">
        <f>T977+T995+T998+T1012+T1030+T1086+T1090+T1095</f>
        <v>2.3911200000000004</v>
      </c>
      <c r="AR976" s="267" t="s">
        <v>81</v>
      </c>
      <c r="AT976" s="274" t="s">
        <v>70</v>
      </c>
      <c r="AU976" s="274" t="s">
        <v>79</v>
      </c>
      <c r="AY976" s="267" t="s">
        <v>138</v>
      </c>
      <c r="BK976" s="275">
        <f>BK977+BK995+BK998+BK1012+BK1030+BK1086+BK1090+BK1095</f>
        <v>0</v>
      </c>
    </row>
    <row r="977" spans="2:63" s="266" customFormat="1" ht="14.85" customHeight="1">
      <c r="B977" s="265"/>
      <c r="D977" s="267" t="s">
        <v>70</v>
      </c>
      <c r="E977" s="276" t="s">
        <v>1522</v>
      </c>
      <c r="F977" s="276" t="s">
        <v>1523</v>
      </c>
      <c r="H977" s="307"/>
      <c r="J977" s="277">
        <f>BK977</f>
        <v>0</v>
      </c>
      <c r="L977" s="265"/>
      <c r="M977" s="270"/>
      <c r="N977" s="271"/>
      <c r="O977" s="271"/>
      <c r="P977" s="272">
        <f>SUM(P978:P994)</f>
        <v>28.471846</v>
      </c>
      <c r="Q977" s="271"/>
      <c r="R977" s="272">
        <f>SUM(R978:R994)</f>
        <v>0.18092999999999998</v>
      </c>
      <c r="S977" s="271"/>
      <c r="T977" s="273">
        <f>SUM(T978:T994)</f>
        <v>1.365</v>
      </c>
      <c r="AR977" s="267" t="s">
        <v>81</v>
      </c>
      <c r="AT977" s="274" t="s">
        <v>70</v>
      </c>
      <c r="AU977" s="274" t="s">
        <v>81</v>
      </c>
      <c r="AY977" s="267" t="s">
        <v>138</v>
      </c>
      <c r="BK977" s="275">
        <f>SUM(BK978:BK994)</f>
        <v>0</v>
      </c>
    </row>
    <row r="978" spans="2:65" s="196" customFormat="1" ht="25.5" customHeight="1">
      <c r="B978" s="85"/>
      <c r="C978" s="86" t="s">
        <v>1829</v>
      </c>
      <c r="D978" s="86" t="s">
        <v>140</v>
      </c>
      <c r="E978" s="87" t="s">
        <v>1830</v>
      </c>
      <c r="F978" s="88" t="s">
        <v>1831</v>
      </c>
      <c r="G978" s="89" t="s">
        <v>225</v>
      </c>
      <c r="H978" s="304">
        <v>26</v>
      </c>
      <c r="I978" s="90">
        <v>0</v>
      </c>
      <c r="J978" s="90">
        <f aca="true" t="shared" si="30" ref="J978:J994">ROUND(I978*H978,2)</f>
        <v>0</v>
      </c>
      <c r="K978" s="88" t="s">
        <v>5</v>
      </c>
      <c r="L978" s="85"/>
      <c r="M978" s="278" t="s">
        <v>5</v>
      </c>
      <c r="N978" s="279" t="s">
        <v>42</v>
      </c>
      <c r="O978" s="280">
        <v>0.75</v>
      </c>
      <c r="P978" s="280">
        <f aca="true" t="shared" si="31" ref="P978:P994">O978*H978</f>
        <v>19.5</v>
      </c>
      <c r="Q978" s="280">
        <v>0</v>
      </c>
      <c r="R978" s="280">
        <f aca="true" t="shared" si="32" ref="R978:R994">Q978*H978</f>
        <v>0</v>
      </c>
      <c r="S978" s="280">
        <v>0.0525</v>
      </c>
      <c r="T978" s="281">
        <f aca="true" t="shared" si="33" ref="T978:T994">S978*H978</f>
        <v>1.365</v>
      </c>
      <c r="AR978" s="185" t="s">
        <v>214</v>
      </c>
      <c r="AT978" s="185" t="s">
        <v>140</v>
      </c>
      <c r="AU978" s="185" t="s">
        <v>153</v>
      </c>
      <c r="AY978" s="185" t="s">
        <v>138</v>
      </c>
      <c r="BE978" s="282">
        <f aca="true" t="shared" si="34" ref="BE978:BE994">IF(N978="základní",J978,0)</f>
        <v>0</v>
      </c>
      <c r="BF978" s="282">
        <f aca="true" t="shared" si="35" ref="BF978:BF994">IF(N978="snížená",J978,0)</f>
        <v>0</v>
      </c>
      <c r="BG978" s="282">
        <f aca="true" t="shared" si="36" ref="BG978:BG994">IF(N978="zákl. přenesená",J978,0)</f>
        <v>0</v>
      </c>
      <c r="BH978" s="282">
        <f aca="true" t="shared" si="37" ref="BH978:BH994">IF(N978="sníž. přenesená",J978,0)</f>
        <v>0</v>
      </c>
      <c r="BI978" s="282">
        <f aca="true" t="shared" si="38" ref="BI978:BI994">IF(N978="nulová",J978,0)</f>
        <v>0</v>
      </c>
      <c r="BJ978" s="185" t="s">
        <v>79</v>
      </c>
      <c r="BK978" s="282">
        <f aca="true" t="shared" si="39" ref="BK978:BK994">ROUND(I978*H978,2)</f>
        <v>0</v>
      </c>
      <c r="BL978" s="185" t="s">
        <v>214</v>
      </c>
      <c r="BM978" s="185" t="s">
        <v>1832</v>
      </c>
    </row>
    <row r="979" spans="2:65" s="196" customFormat="1" ht="16.5" customHeight="1">
      <c r="B979" s="85"/>
      <c r="C979" s="86" t="s">
        <v>1833</v>
      </c>
      <c r="D979" s="86" t="s">
        <v>140</v>
      </c>
      <c r="E979" s="87" t="s">
        <v>1834</v>
      </c>
      <c r="F979" s="88" t="s">
        <v>1835</v>
      </c>
      <c r="G979" s="89" t="s">
        <v>225</v>
      </c>
      <c r="H979" s="304">
        <v>6</v>
      </c>
      <c r="I979" s="90">
        <v>0</v>
      </c>
      <c r="J979" s="90">
        <f t="shared" si="30"/>
        <v>0</v>
      </c>
      <c r="K979" s="88" t="s">
        <v>5</v>
      </c>
      <c r="L979" s="85"/>
      <c r="M979" s="278" t="s">
        <v>5</v>
      </c>
      <c r="N979" s="279" t="s">
        <v>42</v>
      </c>
      <c r="O979" s="280">
        <v>0.347</v>
      </c>
      <c r="P979" s="280">
        <f t="shared" si="31"/>
        <v>2.082</v>
      </c>
      <c r="Q979" s="280">
        <v>0.0001</v>
      </c>
      <c r="R979" s="280">
        <f t="shared" si="32"/>
        <v>0.0006000000000000001</v>
      </c>
      <c r="S979" s="280">
        <v>0</v>
      </c>
      <c r="T979" s="281">
        <f t="shared" si="33"/>
        <v>0</v>
      </c>
      <c r="AR979" s="185" t="s">
        <v>214</v>
      </c>
      <c r="AT979" s="185" t="s">
        <v>140</v>
      </c>
      <c r="AU979" s="185" t="s">
        <v>153</v>
      </c>
      <c r="AY979" s="185" t="s">
        <v>138</v>
      </c>
      <c r="BE979" s="282">
        <f t="shared" si="34"/>
        <v>0</v>
      </c>
      <c r="BF979" s="282">
        <f t="shared" si="35"/>
        <v>0</v>
      </c>
      <c r="BG979" s="282">
        <f t="shared" si="36"/>
        <v>0</v>
      </c>
      <c r="BH979" s="282">
        <f t="shared" si="37"/>
        <v>0</v>
      </c>
      <c r="BI979" s="282">
        <f t="shared" si="38"/>
        <v>0</v>
      </c>
      <c r="BJ979" s="185" t="s">
        <v>79</v>
      </c>
      <c r="BK979" s="282">
        <f t="shared" si="39"/>
        <v>0</v>
      </c>
      <c r="BL979" s="185" t="s">
        <v>214</v>
      </c>
      <c r="BM979" s="185" t="s">
        <v>1836</v>
      </c>
    </row>
    <row r="980" spans="2:65" s="196" customFormat="1" ht="16.5" customHeight="1">
      <c r="B980" s="85"/>
      <c r="C980" s="86" t="s">
        <v>1837</v>
      </c>
      <c r="D980" s="86" t="s">
        <v>140</v>
      </c>
      <c r="E980" s="87" t="s">
        <v>1838</v>
      </c>
      <c r="F980" s="88" t="s">
        <v>1839</v>
      </c>
      <c r="G980" s="89" t="s">
        <v>234</v>
      </c>
      <c r="H980" s="304">
        <v>198</v>
      </c>
      <c r="I980" s="90">
        <v>0</v>
      </c>
      <c r="J980" s="90">
        <f t="shared" si="30"/>
        <v>0</v>
      </c>
      <c r="K980" s="88" t="s">
        <v>5</v>
      </c>
      <c r="L980" s="85"/>
      <c r="M980" s="278" t="s">
        <v>5</v>
      </c>
      <c r="N980" s="279" t="s">
        <v>42</v>
      </c>
      <c r="O980" s="280">
        <v>0.033</v>
      </c>
      <c r="P980" s="280">
        <f t="shared" si="31"/>
        <v>6.534000000000001</v>
      </c>
      <c r="Q980" s="280">
        <v>0</v>
      </c>
      <c r="R980" s="280">
        <f t="shared" si="32"/>
        <v>0</v>
      </c>
      <c r="S980" s="280">
        <v>0</v>
      </c>
      <c r="T980" s="281">
        <f t="shared" si="33"/>
        <v>0</v>
      </c>
      <c r="AR980" s="185" t="s">
        <v>214</v>
      </c>
      <c r="AT980" s="185" t="s">
        <v>140</v>
      </c>
      <c r="AU980" s="185" t="s">
        <v>153</v>
      </c>
      <c r="AY980" s="185" t="s">
        <v>138</v>
      </c>
      <c r="BE980" s="282">
        <f t="shared" si="34"/>
        <v>0</v>
      </c>
      <c r="BF980" s="282">
        <f t="shared" si="35"/>
        <v>0</v>
      </c>
      <c r="BG980" s="282">
        <f t="shared" si="36"/>
        <v>0</v>
      </c>
      <c r="BH980" s="282">
        <f t="shared" si="37"/>
        <v>0</v>
      </c>
      <c r="BI980" s="282">
        <f t="shared" si="38"/>
        <v>0</v>
      </c>
      <c r="BJ980" s="185" t="s">
        <v>79</v>
      </c>
      <c r="BK980" s="282">
        <f t="shared" si="39"/>
        <v>0</v>
      </c>
      <c r="BL980" s="185" t="s">
        <v>214</v>
      </c>
      <c r="BM980" s="185" t="s">
        <v>1840</v>
      </c>
    </row>
    <row r="981" spans="2:65" s="196" customFormat="1" ht="25.5" customHeight="1">
      <c r="B981" s="85"/>
      <c r="C981" s="91" t="s">
        <v>1841</v>
      </c>
      <c r="D981" s="91" t="s">
        <v>228</v>
      </c>
      <c r="E981" s="92" t="s">
        <v>1842</v>
      </c>
      <c r="F981" s="93" t="s">
        <v>1843</v>
      </c>
      <c r="G981" s="94" t="s">
        <v>225</v>
      </c>
      <c r="H981" s="308">
        <v>6</v>
      </c>
      <c r="I981" s="95">
        <v>0</v>
      </c>
      <c r="J981" s="95">
        <f t="shared" si="30"/>
        <v>0</v>
      </c>
      <c r="K981" s="93" t="s">
        <v>5</v>
      </c>
      <c r="L981" s="298"/>
      <c r="M981" s="299" t="s">
        <v>5</v>
      </c>
      <c r="N981" s="300" t="s">
        <v>42</v>
      </c>
      <c r="O981" s="280">
        <v>0</v>
      </c>
      <c r="P981" s="280">
        <f t="shared" si="31"/>
        <v>0</v>
      </c>
      <c r="Q981" s="280">
        <v>0.002</v>
      </c>
      <c r="R981" s="280">
        <f t="shared" si="32"/>
        <v>0.012</v>
      </c>
      <c r="S981" s="280">
        <v>0</v>
      </c>
      <c r="T981" s="281">
        <f t="shared" si="33"/>
        <v>0</v>
      </c>
      <c r="AR981" s="185" t="s">
        <v>281</v>
      </c>
      <c r="AT981" s="185" t="s">
        <v>228</v>
      </c>
      <c r="AU981" s="185" t="s">
        <v>153</v>
      </c>
      <c r="AY981" s="185" t="s">
        <v>138</v>
      </c>
      <c r="BE981" s="282">
        <f t="shared" si="34"/>
        <v>0</v>
      </c>
      <c r="BF981" s="282">
        <f t="shared" si="35"/>
        <v>0</v>
      </c>
      <c r="BG981" s="282">
        <f t="shared" si="36"/>
        <v>0</v>
      </c>
      <c r="BH981" s="282">
        <f t="shared" si="37"/>
        <v>0</v>
      </c>
      <c r="BI981" s="282">
        <f t="shared" si="38"/>
        <v>0</v>
      </c>
      <c r="BJ981" s="185" t="s">
        <v>79</v>
      </c>
      <c r="BK981" s="282">
        <f t="shared" si="39"/>
        <v>0</v>
      </c>
      <c r="BL981" s="185" t="s">
        <v>214</v>
      </c>
      <c r="BM981" s="185" t="s">
        <v>1844</v>
      </c>
    </row>
    <row r="982" spans="2:65" s="196" customFormat="1" ht="25.5" customHeight="1">
      <c r="B982" s="85"/>
      <c r="C982" s="91" t="s">
        <v>1845</v>
      </c>
      <c r="D982" s="91" t="s">
        <v>228</v>
      </c>
      <c r="E982" s="92" t="s">
        <v>1846</v>
      </c>
      <c r="F982" s="93" t="s">
        <v>1847</v>
      </c>
      <c r="G982" s="94" t="s">
        <v>234</v>
      </c>
      <c r="H982" s="308">
        <v>5</v>
      </c>
      <c r="I982" s="95">
        <v>0</v>
      </c>
      <c r="J982" s="95">
        <f t="shared" si="30"/>
        <v>0</v>
      </c>
      <c r="K982" s="93" t="s">
        <v>5</v>
      </c>
      <c r="L982" s="298"/>
      <c r="M982" s="299" t="s">
        <v>5</v>
      </c>
      <c r="N982" s="300" t="s">
        <v>42</v>
      </c>
      <c r="O982" s="280">
        <v>0</v>
      </c>
      <c r="P982" s="280">
        <f t="shared" si="31"/>
        <v>0</v>
      </c>
      <c r="Q982" s="280">
        <v>0.00029</v>
      </c>
      <c r="R982" s="280">
        <f t="shared" si="32"/>
        <v>0.00145</v>
      </c>
      <c r="S982" s="280">
        <v>0</v>
      </c>
      <c r="T982" s="281">
        <f t="shared" si="33"/>
        <v>0</v>
      </c>
      <c r="AR982" s="185" t="s">
        <v>281</v>
      </c>
      <c r="AT982" s="185" t="s">
        <v>228</v>
      </c>
      <c r="AU982" s="185" t="s">
        <v>153</v>
      </c>
      <c r="AY982" s="185" t="s">
        <v>138</v>
      </c>
      <c r="BE982" s="282">
        <f t="shared" si="34"/>
        <v>0</v>
      </c>
      <c r="BF982" s="282">
        <f t="shared" si="35"/>
        <v>0</v>
      </c>
      <c r="BG982" s="282">
        <f t="shared" si="36"/>
        <v>0</v>
      </c>
      <c r="BH982" s="282">
        <f t="shared" si="37"/>
        <v>0</v>
      </c>
      <c r="BI982" s="282">
        <f t="shared" si="38"/>
        <v>0</v>
      </c>
      <c r="BJ982" s="185" t="s">
        <v>79</v>
      </c>
      <c r="BK982" s="282">
        <f t="shared" si="39"/>
        <v>0</v>
      </c>
      <c r="BL982" s="185" t="s">
        <v>214</v>
      </c>
      <c r="BM982" s="185" t="s">
        <v>1848</v>
      </c>
    </row>
    <row r="983" spans="2:65" s="196" customFormat="1" ht="16.5" customHeight="1">
      <c r="B983" s="85"/>
      <c r="C983" s="91" t="s">
        <v>1849</v>
      </c>
      <c r="D983" s="91" t="s">
        <v>228</v>
      </c>
      <c r="E983" s="92" t="s">
        <v>1850</v>
      </c>
      <c r="F983" s="93" t="s">
        <v>1851</v>
      </c>
      <c r="G983" s="94" t="s">
        <v>234</v>
      </c>
      <c r="H983" s="308">
        <v>8</v>
      </c>
      <c r="I983" s="95">
        <v>0</v>
      </c>
      <c r="J983" s="95">
        <f t="shared" si="30"/>
        <v>0</v>
      </c>
      <c r="K983" s="93" t="s">
        <v>5</v>
      </c>
      <c r="L983" s="298"/>
      <c r="M983" s="299" t="s">
        <v>5</v>
      </c>
      <c r="N983" s="300" t="s">
        <v>42</v>
      </c>
      <c r="O983" s="280">
        <v>0</v>
      </c>
      <c r="P983" s="280">
        <f t="shared" si="31"/>
        <v>0</v>
      </c>
      <c r="Q983" s="280">
        <v>0.00032</v>
      </c>
      <c r="R983" s="280">
        <f t="shared" si="32"/>
        <v>0.00256</v>
      </c>
      <c r="S983" s="280">
        <v>0</v>
      </c>
      <c r="T983" s="281">
        <f t="shared" si="33"/>
        <v>0</v>
      </c>
      <c r="AR983" s="185" t="s">
        <v>281</v>
      </c>
      <c r="AT983" s="185" t="s">
        <v>228</v>
      </c>
      <c r="AU983" s="185" t="s">
        <v>153</v>
      </c>
      <c r="AY983" s="185" t="s">
        <v>138</v>
      </c>
      <c r="BE983" s="282">
        <f t="shared" si="34"/>
        <v>0</v>
      </c>
      <c r="BF983" s="282">
        <f t="shared" si="35"/>
        <v>0</v>
      </c>
      <c r="BG983" s="282">
        <f t="shared" si="36"/>
        <v>0</v>
      </c>
      <c r="BH983" s="282">
        <f t="shared" si="37"/>
        <v>0</v>
      </c>
      <c r="BI983" s="282">
        <f t="shared" si="38"/>
        <v>0</v>
      </c>
      <c r="BJ983" s="185" t="s">
        <v>79</v>
      </c>
      <c r="BK983" s="282">
        <f t="shared" si="39"/>
        <v>0</v>
      </c>
      <c r="BL983" s="185" t="s">
        <v>214</v>
      </c>
      <c r="BM983" s="185" t="s">
        <v>1852</v>
      </c>
    </row>
    <row r="984" spans="2:65" s="196" customFormat="1" ht="16.5" customHeight="1">
      <c r="B984" s="85"/>
      <c r="C984" s="91" t="s">
        <v>1853</v>
      </c>
      <c r="D984" s="91" t="s">
        <v>228</v>
      </c>
      <c r="E984" s="92" t="s">
        <v>1854</v>
      </c>
      <c r="F984" s="93" t="s">
        <v>1855</v>
      </c>
      <c r="G984" s="94" t="s">
        <v>234</v>
      </c>
      <c r="H984" s="308">
        <v>40</v>
      </c>
      <c r="I984" s="95">
        <v>0</v>
      </c>
      <c r="J984" s="95">
        <f t="shared" si="30"/>
        <v>0</v>
      </c>
      <c r="K984" s="93" t="s">
        <v>5</v>
      </c>
      <c r="L984" s="298"/>
      <c r="M984" s="299" t="s">
        <v>5</v>
      </c>
      <c r="N984" s="300" t="s">
        <v>42</v>
      </c>
      <c r="O984" s="280">
        <v>0</v>
      </c>
      <c r="P984" s="280">
        <f t="shared" si="31"/>
        <v>0</v>
      </c>
      <c r="Q984" s="280">
        <v>0.00037</v>
      </c>
      <c r="R984" s="280">
        <f t="shared" si="32"/>
        <v>0.0148</v>
      </c>
      <c r="S984" s="280">
        <v>0</v>
      </c>
      <c r="T984" s="281">
        <f t="shared" si="33"/>
        <v>0</v>
      </c>
      <c r="AR984" s="185" t="s">
        <v>281</v>
      </c>
      <c r="AT984" s="185" t="s">
        <v>228</v>
      </c>
      <c r="AU984" s="185" t="s">
        <v>153</v>
      </c>
      <c r="AY984" s="185" t="s">
        <v>138</v>
      </c>
      <c r="BE984" s="282">
        <f t="shared" si="34"/>
        <v>0</v>
      </c>
      <c r="BF984" s="282">
        <f t="shared" si="35"/>
        <v>0</v>
      </c>
      <c r="BG984" s="282">
        <f t="shared" si="36"/>
        <v>0</v>
      </c>
      <c r="BH984" s="282">
        <f t="shared" si="37"/>
        <v>0</v>
      </c>
      <c r="BI984" s="282">
        <f t="shared" si="38"/>
        <v>0</v>
      </c>
      <c r="BJ984" s="185" t="s">
        <v>79</v>
      </c>
      <c r="BK984" s="282">
        <f t="shared" si="39"/>
        <v>0</v>
      </c>
      <c r="BL984" s="185" t="s">
        <v>214</v>
      </c>
      <c r="BM984" s="185" t="s">
        <v>1856</v>
      </c>
    </row>
    <row r="985" spans="2:65" s="196" customFormat="1" ht="16.5" customHeight="1">
      <c r="B985" s="85"/>
      <c r="C985" s="91" t="s">
        <v>1857</v>
      </c>
      <c r="D985" s="91" t="s">
        <v>228</v>
      </c>
      <c r="E985" s="92" t="s">
        <v>1858</v>
      </c>
      <c r="F985" s="93" t="s">
        <v>1859</v>
      </c>
      <c r="G985" s="94" t="s">
        <v>234</v>
      </c>
      <c r="H985" s="308">
        <v>5</v>
      </c>
      <c r="I985" s="95">
        <v>0</v>
      </c>
      <c r="J985" s="95">
        <f t="shared" si="30"/>
        <v>0</v>
      </c>
      <c r="K985" s="93" t="s">
        <v>5</v>
      </c>
      <c r="L985" s="298"/>
      <c r="M985" s="299" t="s">
        <v>5</v>
      </c>
      <c r="N985" s="300" t="s">
        <v>42</v>
      </c>
      <c r="O985" s="280">
        <v>0</v>
      </c>
      <c r="P985" s="280">
        <f t="shared" si="31"/>
        <v>0</v>
      </c>
      <c r="Q985" s="280">
        <v>0.00042</v>
      </c>
      <c r="R985" s="280">
        <f t="shared" si="32"/>
        <v>0.0021000000000000003</v>
      </c>
      <c r="S985" s="280">
        <v>0</v>
      </c>
      <c r="T985" s="281">
        <f t="shared" si="33"/>
        <v>0</v>
      </c>
      <c r="AR985" s="185" t="s">
        <v>281</v>
      </c>
      <c r="AT985" s="185" t="s">
        <v>228</v>
      </c>
      <c r="AU985" s="185" t="s">
        <v>153</v>
      </c>
      <c r="AY985" s="185" t="s">
        <v>138</v>
      </c>
      <c r="BE985" s="282">
        <f t="shared" si="34"/>
        <v>0</v>
      </c>
      <c r="BF985" s="282">
        <f t="shared" si="35"/>
        <v>0</v>
      </c>
      <c r="BG985" s="282">
        <f t="shared" si="36"/>
        <v>0</v>
      </c>
      <c r="BH985" s="282">
        <f t="shared" si="37"/>
        <v>0</v>
      </c>
      <c r="BI985" s="282">
        <f t="shared" si="38"/>
        <v>0</v>
      </c>
      <c r="BJ985" s="185" t="s">
        <v>79</v>
      </c>
      <c r="BK985" s="282">
        <f t="shared" si="39"/>
        <v>0</v>
      </c>
      <c r="BL985" s="185" t="s">
        <v>214</v>
      </c>
      <c r="BM985" s="185" t="s">
        <v>1860</v>
      </c>
    </row>
    <row r="986" spans="2:65" s="196" customFormat="1" ht="16.5" customHeight="1">
      <c r="B986" s="85"/>
      <c r="C986" s="91" t="s">
        <v>1861</v>
      </c>
      <c r="D986" s="91" t="s">
        <v>228</v>
      </c>
      <c r="E986" s="92" t="s">
        <v>1862</v>
      </c>
      <c r="F986" s="93" t="s">
        <v>1863</v>
      </c>
      <c r="G986" s="94" t="s">
        <v>234</v>
      </c>
      <c r="H986" s="308">
        <v>56</v>
      </c>
      <c r="I986" s="95">
        <v>0</v>
      </c>
      <c r="J986" s="95">
        <f t="shared" si="30"/>
        <v>0</v>
      </c>
      <c r="K986" s="93" t="s">
        <v>5</v>
      </c>
      <c r="L986" s="298"/>
      <c r="M986" s="299" t="s">
        <v>5</v>
      </c>
      <c r="N986" s="300" t="s">
        <v>42</v>
      </c>
      <c r="O986" s="280">
        <v>0</v>
      </c>
      <c r="P986" s="280">
        <f t="shared" si="31"/>
        <v>0</v>
      </c>
      <c r="Q986" s="280">
        <v>0.00047</v>
      </c>
      <c r="R986" s="280">
        <f t="shared" si="32"/>
        <v>0.02632</v>
      </c>
      <c r="S986" s="280">
        <v>0</v>
      </c>
      <c r="T986" s="281">
        <f t="shared" si="33"/>
        <v>0</v>
      </c>
      <c r="AR986" s="185" t="s">
        <v>281</v>
      </c>
      <c r="AT986" s="185" t="s">
        <v>228</v>
      </c>
      <c r="AU986" s="185" t="s">
        <v>153</v>
      </c>
      <c r="AY986" s="185" t="s">
        <v>138</v>
      </c>
      <c r="BE986" s="282">
        <f t="shared" si="34"/>
        <v>0</v>
      </c>
      <c r="BF986" s="282">
        <f t="shared" si="35"/>
        <v>0</v>
      </c>
      <c r="BG986" s="282">
        <f t="shared" si="36"/>
        <v>0</v>
      </c>
      <c r="BH986" s="282">
        <f t="shared" si="37"/>
        <v>0</v>
      </c>
      <c r="BI986" s="282">
        <f t="shared" si="38"/>
        <v>0</v>
      </c>
      <c r="BJ986" s="185" t="s">
        <v>79</v>
      </c>
      <c r="BK986" s="282">
        <f t="shared" si="39"/>
        <v>0</v>
      </c>
      <c r="BL986" s="185" t="s">
        <v>214</v>
      </c>
      <c r="BM986" s="185" t="s">
        <v>1864</v>
      </c>
    </row>
    <row r="987" spans="2:65" s="196" customFormat="1" ht="16.5" customHeight="1">
      <c r="B987" s="85"/>
      <c r="C987" s="91" t="s">
        <v>1865</v>
      </c>
      <c r="D987" s="91" t="s">
        <v>228</v>
      </c>
      <c r="E987" s="92" t="s">
        <v>1866</v>
      </c>
      <c r="F987" s="93" t="s">
        <v>1867</v>
      </c>
      <c r="G987" s="94" t="s">
        <v>234</v>
      </c>
      <c r="H987" s="308">
        <v>2</v>
      </c>
      <c r="I987" s="95">
        <v>0</v>
      </c>
      <c r="J987" s="95">
        <f t="shared" si="30"/>
        <v>0</v>
      </c>
      <c r="K987" s="93" t="s">
        <v>5</v>
      </c>
      <c r="L987" s="298"/>
      <c r="M987" s="299" t="s">
        <v>5</v>
      </c>
      <c r="N987" s="300" t="s">
        <v>42</v>
      </c>
      <c r="O987" s="280">
        <v>0</v>
      </c>
      <c r="P987" s="280">
        <f t="shared" si="31"/>
        <v>0</v>
      </c>
      <c r="Q987" s="280">
        <v>0.00113</v>
      </c>
      <c r="R987" s="280">
        <f t="shared" si="32"/>
        <v>0.00226</v>
      </c>
      <c r="S987" s="280">
        <v>0</v>
      </c>
      <c r="T987" s="281">
        <f t="shared" si="33"/>
        <v>0</v>
      </c>
      <c r="AR987" s="185" t="s">
        <v>281</v>
      </c>
      <c r="AT987" s="185" t="s">
        <v>228</v>
      </c>
      <c r="AU987" s="185" t="s">
        <v>153</v>
      </c>
      <c r="AY987" s="185" t="s">
        <v>138</v>
      </c>
      <c r="BE987" s="282">
        <f t="shared" si="34"/>
        <v>0</v>
      </c>
      <c r="BF987" s="282">
        <f t="shared" si="35"/>
        <v>0</v>
      </c>
      <c r="BG987" s="282">
        <f t="shared" si="36"/>
        <v>0</v>
      </c>
      <c r="BH987" s="282">
        <f t="shared" si="37"/>
        <v>0</v>
      </c>
      <c r="BI987" s="282">
        <f t="shared" si="38"/>
        <v>0</v>
      </c>
      <c r="BJ987" s="185" t="s">
        <v>79</v>
      </c>
      <c r="BK987" s="282">
        <f t="shared" si="39"/>
        <v>0</v>
      </c>
      <c r="BL987" s="185" t="s">
        <v>214</v>
      </c>
      <c r="BM987" s="185" t="s">
        <v>1868</v>
      </c>
    </row>
    <row r="988" spans="2:65" s="196" customFormat="1" ht="16.5" customHeight="1">
      <c r="B988" s="85"/>
      <c r="C988" s="91" t="s">
        <v>1869</v>
      </c>
      <c r="D988" s="91" t="s">
        <v>228</v>
      </c>
      <c r="E988" s="92" t="s">
        <v>1870</v>
      </c>
      <c r="F988" s="93" t="s">
        <v>1871</v>
      </c>
      <c r="G988" s="94" t="s">
        <v>234</v>
      </c>
      <c r="H988" s="308">
        <v>56</v>
      </c>
      <c r="I988" s="95">
        <v>0</v>
      </c>
      <c r="J988" s="95">
        <f t="shared" si="30"/>
        <v>0</v>
      </c>
      <c r="K988" s="93" t="s">
        <v>5</v>
      </c>
      <c r="L988" s="298"/>
      <c r="M988" s="299" t="s">
        <v>5</v>
      </c>
      <c r="N988" s="300" t="s">
        <v>42</v>
      </c>
      <c r="O988" s="280">
        <v>0</v>
      </c>
      <c r="P988" s="280">
        <f t="shared" si="31"/>
        <v>0</v>
      </c>
      <c r="Q988" s="280">
        <v>0.00174</v>
      </c>
      <c r="R988" s="280">
        <f t="shared" si="32"/>
        <v>0.09744</v>
      </c>
      <c r="S988" s="280">
        <v>0</v>
      </c>
      <c r="T988" s="281">
        <f t="shared" si="33"/>
        <v>0</v>
      </c>
      <c r="AR988" s="185" t="s">
        <v>281</v>
      </c>
      <c r="AT988" s="185" t="s">
        <v>228</v>
      </c>
      <c r="AU988" s="185" t="s">
        <v>153</v>
      </c>
      <c r="AY988" s="185" t="s">
        <v>138</v>
      </c>
      <c r="BE988" s="282">
        <f t="shared" si="34"/>
        <v>0</v>
      </c>
      <c r="BF988" s="282">
        <f t="shared" si="35"/>
        <v>0</v>
      </c>
      <c r="BG988" s="282">
        <f t="shared" si="36"/>
        <v>0</v>
      </c>
      <c r="BH988" s="282">
        <f t="shared" si="37"/>
        <v>0</v>
      </c>
      <c r="BI988" s="282">
        <f t="shared" si="38"/>
        <v>0</v>
      </c>
      <c r="BJ988" s="185" t="s">
        <v>79</v>
      </c>
      <c r="BK988" s="282">
        <f t="shared" si="39"/>
        <v>0</v>
      </c>
      <c r="BL988" s="185" t="s">
        <v>214</v>
      </c>
      <c r="BM988" s="185" t="s">
        <v>1872</v>
      </c>
    </row>
    <row r="989" spans="2:65" s="196" customFormat="1" ht="16.5" customHeight="1">
      <c r="B989" s="85"/>
      <c r="C989" s="91" t="s">
        <v>1873</v>
      </c>
      <c r="D989" s="91" t="s">
        <v>228</v>
      </c>
      <c r="E989" s="92" t="s">
        <v>1874</v>
      </c>
      <c r="F989" s="93" t="s">
        <v>1875</v>
      </c>
      <c r="G989" s="94" t="s">
        <v>289</v>
      </c>
      <c r="H989" s="308">
        <v>2</v>
      </c>
      <c r="I989" s="95">
        <v>0</v>
      </c>
      <c r="J989" s="95">
        <f t="shared" si="30"/>
        <v>0</v>
      </c>
      <c r="K989" s="93" t="s">
        <v>5</v>
      </c>
      <c r="L989" s="298"/>
      <c r="M989" s="299" t="s">
        <v>5</v>
      </c>
      <c r="N989" s="300" t="s">
        <v>42</v>
      </c>
      <c r="O989" s="280">
        <v>0</v>
      </c>
      <c r="P989" s="280">
        <f t="shared" si="31"/>
        <v>0</v>
      </c>
      <c r="Q989" s="280">
        <v>0.0047</v>
      </c>
      <c r="R989" s="280">
        <f t="shared" si="32"/>
        <v>0.0094</v>
      </c>
      <c r="S989" s="280">
        <v>0</v>
      </c>
      <c r="T989" s="281">
        <f t="shared" si="33"/>
        <v>0</v>
      </c>
      <c r="AR989" s="185" t="s">
        <v>281</v>
      </c>
      <c r="AT989" s="185" t="s">
        <v>228</v>
      </c>
      <c r="AU989" s="185" t="s">
        <v>153</v>
      </c>
      <c r="AY989" s="185" t="s">
        <v>138</v>
      </c>
      <c r="BE989" s="282">
        <f t="shared" si="34"/>
        <v>0</v>
      </c>
      <c r="BF989" s="282">
        <f t="shared" si="35"/>
        <v>0</v>
      </c>
      <c r="BG989" s="282">
        <f t="shared" si="36"/>
        <v>0</v>
      </c>
      <c r="BH989" s="282">
        <f t="shared" si="37"/>
        <v>0</v>
      </c>
      <c r="BI989" s="282">
        <f t="shared" si="38"/>
        <v>0</v>
      </c>
      <c r="BJ989" s="185" t="s">
        <v>79</v>
      </c>
      <c r="BK989" s="282">
        <f t="shared" si="39"/>
        <v>0</v>
      </c>
      <c r="BL989" s="185" t="s">
        <v>214</v>
      </c>
      <c r="BM989" s="185" t="s">
        <v>1876</v>
      </c>
    </row>
    <row r="990" spans="2:65" s="196" customFormat="1" ht="25.5" customHeight="1">
      <c r="B990" s="85"/>
      <c r="C990" s="91" t="s">
        <v>1877</v>
      </c>
      <c r="D990" s="91" t="s">
        <v>228</v>
      </c>
      <c r="E990" s="92" t="s">
        <v>1878</v>
      </c>
      <c r="F990" s="93" t="s">
        <v>1879</v>
      </c>
      <c r="G990" s="94" t="s">
        <v>234</v>
      </c>
      <c r="H990" s="308">
        <v>28</v>
      </c>
      <c r="I990" s="95">
        <v>0</v>
      </c>
      <c r="J990" s="95">
        <f t="shared" si="30"/>
        <v>0</v>
      </c>
      <c r="K990" s="93" t="s">
        <v>5</v>
      </c>
      <c r="L990" s="298"/>
      <c r="M990" s="299" t="s">
        <v>5</v>
      </c>
      <c r="N990" s="300" t="s">
        <v>42</v>
      </c>
      <c r="O990" s="280">
        <v>0</v>
      </c>
      <c r="P990" s="280">
        <f t="shared" si="31"/>
        <v>0</v>
      </c>
      <c r="Q990" s="280">
        <v>0.0004</v>
      </c>
      <c r="R990" s="280">
        <f t="shared" si="32"/>
        <v>0.0112</v>
      </c>
      <c r="S990" s="280">
        <v>0</v>
      </c>
      <c r="T990" s="281">
        <f t="shared" si="33"/>
        <v>0</v>
      </c>
      <c r="AR990" s="185" t="s">
        <v>281</v>
      </c>
      <c r="AT990" s="185" t="s">
        <v>228</v>
      </c>
      <c r="AU990" s="185" t="s">
        <v>153</v>
      </c>
      <c r="AY990" s="185" t="s">
        <v>138</v>
      </c>
      <c r="BE990" s="282">
        <f t="shared" si="34"/>
        <v>0</v>
      </c>
      <c r="BF990" s="282">
        <f t="shared" si="35"/>
        <v>0</v>
      </c>
      <c r="BG990" s="282">
        <f t="shared" si="36"/>
        <v>0</v>
      </c>
      <c r="BH990" s="282">
        <f t="shared" si="37"/>
        <v>0</v>
      </c>
      <c r="BI990" s="282">
        <f t="shared" si="38"/>
        <v>0</v>
      </c>
      <c r="BJ990" s="185" t="s">
        <v>79</v>
      </c>
      <c r="BK990" s="282">
        <f t="shared" si="39"/>
        <v>0</v>
      </c>
      <c r="BL990" s="185" t="s">
        <v>214</v>
      </c>
      <c r="BM990" s="185" t="s">
        <v>1880</v>
      </c>
    </row>
    <row r="991" spans="2:65" s="196" customFormat="1" ht="16.5" customHeight="1">
      <c r="B991" s="85"/>
      <c r="C991" s="91" t="s">
        <v>1881</v>
      </c>
      <c r="D991" s="91" t="s">
        <v>228</v>
      </c>
      <c r="E991" s="92" t="s">
        <v>1882</v>
      </c>
      <c r="F991" s="93" t="s">
        <v>1883</v>
      </c>
      <c r="G991" s="94" t="s">
        <v>234</v>
      </c>
      <c r="H991" s="308">
        <v>2</v>
      </c>
      <c r="I991" s="95">
        <v>0</v>
      </c>
      <c r="J991" s="95">
        <f t="shared" si="30"/>
        <v>0</v>
      </c>
      <c r="K991" s="93" t="s">
        <v>5</v>
      </c>
      <c r="L991" s="298"/>
      <c r="M991" s="299" t="s">
        <v>5</v>
      </c>
      <c r="N991" s="300" t="s">
        <v>42</v>
      </c>
      <c r="O991" s="280">
        <v>0</v>
      </c>
      <c r="P991" s="280">
        <f t="shared" si="31"/>
        <v>0</v>
      </c>
      <c r="Q991" s="280">
        <v>0.0004</v>
      </c>
      <c r="R991" s="280">
        <f t="shared" si="32"/>
        <v>0.0008</v>
      </c>
      <c r="S991" s="280">
        <v>0</v>
      </c>
      <c r="T991" s="281">
        <f t="shared" si="33"/>
        <v>0</v>
      </c>
      <c r="AR991" s="185" t="s">
        <v>281</v>
      </c>
      <c r="AT991" s="185" t="s">
        <v>228</v>
      </c>
      <c r="AU991" s="185" t="s">
        <v>153</v>
      </c>
      <c r="AY991" s="185" t="s">
        <v>138</v>
      </c>
      <c r="BE991" s="282">
        <f t="shared" si="34"/>
        <v>0</v>
      </c>
      <c r="BF991" s="282">
        <f t="shared" si="35"/>
        <v>0</v>
      </c>
      <c r="BG991" s="282">
        <f t="shared" si="36"/>
        <v>0</v>
      </c>
      <c r="BH991" s="282">
        <f t="shared" si="37"/>
        <v>0</v>
      </c>
      <c r="BI991" s="282">
        <f t="shared" si="38"/>
        <v>0</v>
      </c>
      <c r="BJ991" s="185" t="s">
        <v>79</v>
      </c>
      <c r="BK991" s="282">
        <f t="shared" si="39"/>
        <v>0</v>
      </c>
      <c r="BL991" s="185" t="s">
        <v>214</v>
      </c>
      <c r="BM991" s="185" t="s">
        <v>1884</v>
      </c>
    </row>
    <row r="992" spans="2:65" s="196" customFormat="1" ht="16.5" customHeight="1">
      <c r="B992" s="85"/>
      <c r="C992" s="91" t="s">
        <v>1885</v>
      </c>
      <c r="D992" s="91" t="s">
        <v>228</v>
      </c>
      <c r="E992" s="92" t="s">
        <v>1886</v>
      </c>
      <c r="F992" s="93" t="s">
        <v>1887</v>
      </c>
      <c r="G992" s="94" t="s">
        <v>289</v>
      </c>
      <c r="H992" s="308">
        <v>150</v>
      </c>
      <c r="I992" s="95">
        <v>0</v>
      </c>
      <c r="J992" s="95">
        <f t="shared" si="30"/>
        <v>0</v>
      </c>
      <c r="K992" s="93" t="s">
        <v>5</v>
      </c>
      <c r="L992" s="298"/>
      <c r="M992" s="299" t="s">
        <v>5</v>
      </c>
      <c r="N992" s="300" t="s">
        <v>42</v>
      </c>
      <c r="O992" s="280">
        <v>0</v>
      </c>
      <c r="P992" s="280">
        <f t="shared" si="31"/>
        <v>0</v>
      </c>
      <c r="Q992" s="280">
        <v>0</v>
      </c>
      <c r="R992" s="280">
        <f t="shared" si="32"/>
        <v>0</v>
      </c>
      <c r="S992" s="280">
        <v>0</v>
      </c>
      <c r="T992" s="281">
        <f t="shared" si="33"/>
        <v>0</v>
      </c>
      <c r="AR992" s="185" t="s">
        <v>281</v>
      </c>
      <c r="AT992" s="185" t="s">
        <v>228</v>
      </c>
      <c r="AU992" s="185" t="s">
        <v>153</v>
      </c>
      <c r="AY992" s="185" t="s">
        <v>138</v>
      </c>
      <c r="BE992" s="282">
        <f t="shared" si="34"/>
        <v>0</v>
      </c>
      <c r="BF992" s="282">
        <f t="shared" si="35"/>
        <v>0</v>
      </c>
      <c r="BG992" s="282">
        <f t="shared" si="36"/>
        <v>0</v>
      </c>
      <c r="BH992" s="282">
        <f t="shared" si="37"/>
        <v>0</v>
      </c>
      <c r="BI992" s="282">
        <f t="shared" si="38"/>
        <v>0</v>
      </c>
      <c r="BJ992" s="185" t="s">
        <v>79</v>
      </c>
      <c r="BK992" s="282">
        <f t="shared" si="39"/>
        <v>0</v>
      </c>
      <c r="BL992" s="185" t="s">
        <v>214</v>
      </c>
      <c r="BM992" s="185" t="s">
        <v>1888</v>
      </c>
    </row>
    <row r="993" spans="2:65" s="196" customFormat="1" ht="16.5" customHeight="1">
      <c r="B993" s="85"/>
      <c r="C993" s="91" t="s">
        <v>1889</v>
      </c>
      <c r="D993" s="91" t="s">
        <v>228</v>
      </c>
      <c r="E993" s="92" t="s">
        <v>1890</v>
      </c>
      <c r="F993" s="93" t="s">
        <v>1891</v>
      </c>
      <c r="G993" s="94" t="s">
        <v>289</v>
      </c>
      <c r="H993" s="308">
        <v>1</v>
      </c>
      <c r="I993" s="95">
        <v>0</v>
      </c>
      <c r="J993" s="95">
        <f t="shared" si="30"/>
        <v>0</v>
      </c>
      <c r="K993" s="93" t="s">
        <v>5</v>
      </c>
      <c r="L993" s="298"/>
      <c r="M993" s="299" t="s">
        <v>5</v>
      </c>
      <c r="N993" s="300" t="s">
        <v>42</v>
      </c>
      <c r="O993" s="280">
        <v>0</v>
      </c>
      <c r="P993" s="280">
        <f t="shared" si="31"/>
        <v>0</v>
      </c>
      <c r="Q993" s="280">
        <v>0</v>
      </c>
      <c r="R993" s="280">
        <f t="shared" si="32"/>
        <v>0</v>
      </c>
      <c r="S993" s="280">
        <v>0</v>
      </c>
      <c r="T993" s="281">
        <f t="shared" si="33"/>
        <v>0</v>
      </c>
      <c r="AR993" s="185" t="s">
        <v>281</v>
      </c>
      <c r="AT993" s="185" t="s">
        <v>228</v>
      </c>
      <c r="AU993" s="185" t="s">
        <v>153</v>
      </c>
      <c r="AY993" s="185" t="s">
        <v>138</v>
      </c>
      <c r="BE993" s="282">
        <f t="shared" si="34"/>
        <v>0</v>
      </c>
      <c r="BF993" s="282">
        <f t="shared" si="35"/>
        <v>0</v>
      </c>
      <c r="BG993" s="282">
        <f t="shared" si="36"/>
        <v>0</v>
      </c>
      <c r="BH993" s="282">
        <f t="shared" si="37"/>
        <v>0</v>
      </c>
      <c r="BI993" s="282">
        <f t="shared" si="38"/>
        <v>0</v>
      </c>
      <c r="BJ993" s="185" t="s">
        <v>79</v>
      </c>
      <c r="BK993" s="282">
        <f t="shared" si="39"/>
        <v>0</v>
      </c>
      <c r="BL993" s="185" t="s">
        <v>214</v>
      </c>
      <c r="BM993" s="185" t="s">
        <v>1892</v>
      </c>
    </row>
    <row r="994" spans="2:65" s="196" customFormat="1" ht="16.5" customHeight="1">
      <c r="B994" s="85"/>
      <c r="C994" s="86" t="s">
        <v>1893</v>
      </c>
      <c r="D994" s="86" t="s">
        <v>140</v>
      </c>
      <c r="E994" s="87" t="s">
        <v>1894</v>
      </c>
      <c r="F994" s="88" t="s">
        <v>1895</v>
      </c>
      <c r="G994" s="89" t="s">
        <v>181</v>
      </c>
      <c r="H994" s="304">
        <v>0.181</v>
      </c>
      <c r="I994" s="90">
        <v>0</v>
      </c>
      <c r="J994" s="90">
        <f t="shared" si="30"/>
        <v>0</v>
      </c>
      <c r="K994" s="88" t="s">
        <v>5</v>
      </c>
      <c r="L994" s="85"/>
      <c r="M994" s="278" t="s">
        <v>5</v>
      </c>
      <c r="N994" s="279" t="s">
        <v>42</v>
      </c>
      <c r="O994" s="280">
        <v>1.966</v>
      </c>
      <c r="P994" s="280">
        <f t="shared" si="31"/>
        <v>0.355846</v>
      </c>
      <c r="Q994" s="280">
        <v>0</v>
      </c>
      <c r="R994" s="280">
        <f t="shared" si="32"/>
        <v>0</v>
      </c>
      <c r="S994" s="280">
        <v>0</v>
      </c>
      <c r="T994" s="281">
        <f t="shared" si="33"/>
        <v>0</v>
      </c>
      <c r="AR994" s="185" t="s">
        <v>214</v>
      </c>
      <c r="AT994" s="185" t="s">
        <v>140</v>
      </c>
      <c r="AU994" s="185" t="s">
        <v>153</v>
      </c>
      <c r="AY994" s="185" t="s">
        <v>138</v>
      </c>
      <c r="BE994" s="282">
        <f t="shared" si="34"/>
        <v>0</v>
      </c>
      <c r="BF994" s="282">
        <f t="shared" si="35"/>
        <v>0</v>
      </c>
      <c r="BG994" s="282">
        <f t="shared" si="36"/>
        <v>0</v>
      </c>
      <c r="BH994" s="282">
        <f t="shared" si="37"/>
        <v>0</v>
      </c>
      <c r="BI994" s="282">
        <f t="shared" si="38"/>
        <v>0</v>
      </c>
      <c r="BJ994" s="185" t="s">
        <v>79</v>
      </c>
      <c r="BK994" s="282">
        <f t="shared" si="39"/>
        <v>0</v>
      </c>
      <c r="BL994" s="185" t="s">
        <v>214</v>
      </c>
      <c r="BM994" s="185" t="s">
        <v>1896</v>
      </c>
    </row>
    <row r="995" spans="2:63" s="266" customFormat="1" ht="22.35" customHeight="1">
      <c r="B995" s="265"/>
      <c r="D995" s="267" t="s">
        <v>70</v>
      </c>
      <c r="E995" s="276" t="s">
        <v>1897</v>
      </c>
      <c r="F995" s="276" t="s">
        <v>1898</v>
      </c>
      <c r="H995" s="307"/>
      <c r="J995" s="277">
        <f>BK995</f>
        <v>0</v>
      </c>
      <c r="L995" s="265"/>
      <c r="M995" s="270"/>
      <c r="N995" s="271"/>
      <c r="O995" s="271"/>
      <c r="P995" s="272">
        <f>SUM(P996:P997)</f>
        <v>0.704656</v>
      </c>
      <c r="Q995" s="271"/>
      <c r="R995" s="272">
        <f>SUM(R996:R997)</f>
        <v>0.0078</v>
      </c>
      <c r="S995" s="271"/>
      <c r="T995" s="273">
        <f>SUM(T996:T997)</f>
        <v>0</v>
      </c>
      <c r="AR995" s="267" t="s">
        <v>81</v>
      </c>
      <c r="AT995" s="274" t="s">
        <v>70</v>
      </c>
      <c r="AU995" s="274" t="s">
        <v>81</v>
      </c>
      <c r="AY995" s="267" t="s">
        <v>138</v>
      </c>
      <c r="BK995" s="275">
        <f>SUM(BK996:BK997)</f>
        <v>0</v>
      </c>
    </row>
    <row r="996" spans="2:65" s="196" customFormat="1" ht="16.5" customHeight="1">
      <c r="B996" s="85"/>
      <c r="C996" s="86" t="s">
        <v>1899</v>
      </c>
      <c r="D996" s="86" t="s">
        <v>140</v>
      </c>
      <c r="E996" s="87" t="s">
        <v>1900</v>
      </c>
      <c r="F996" s="88" t="s">
        <v>1901</v>
      </c>
      <c r="G996" s="89" t="s">
        <v>234</v>
      </c>
      <c r="H996" s="304">
        <v>20</v>
      </c>
      <c r="I996" s="90">
        <v>0</v>
      </c>
      <c r="J996" s="90">
        <f>ROUND(I996*H996,2)</f>
        <v>0</v>
      </c>
      <c r="K996" s="88" t="s">
        <v>5</v>
      </c>
      <c r="L996" s="85"/>
      <c r="M996" s="278" t="s">
        <v>5</v>
      </c>
      <c r="N996" s="279" t="s">
        <v>42</v>
      </c>
      <c r="O996" s="280">
        <v>0.031</v>
      </c>
      <c r="P996" s="280">
        <f>O996*H996</f>
        <v>0.62</v>
      </c>
      <c r="Q996" s="280">
        <v>0.00039</v>
      </c>
      <c r="R996" s="280">
        <f>Q996*H996</f>
        <v>0.0078</v>
      </c>
      <c r="S996" s="280">
        <v>0</v>
      </c>
      <c r="T996" s="281">
        <f>S996*H996</f>
        <v>0</v>
      </c>
      <c r="AR996" s="185" t="s">
        <v>214</v>
      </c>
      <c r="AT996" s="185" t="s">
        <v>140</v>
      </c>
      <c r="AU996" s="185" t="s">
        <v>153</v>
      </c>
      <c r="AY996" s="185" t="s">
        <v>138</v>
      </c>
      <c r="BE996" s="282">
        <f>IF(N996="základní",J996,0)</f>
        <v>0</v>
      </c>
      <c r="BF996" s="282">
        <f>IF(N996="snížená",J996,0)</f>
        <v>0</v>
      </c>
      <c r="BG996" s="282">
        <f>IF(N996="zákl. přenesená",J996,0)</f>
        <v>0</v>
      </c>
      <c r="BH996" s="282">
        <f>IF(N996="sníž. přenesená",J996,0)</f>
        <v>0</v>
      </c>
      <c r="BI996" s="282">
        <f>IF(N996="nulová",J996,0)</f>
        <v>0</v>
      </c>
      <c r="BJ996" s="185" t="s">
        <v>79</v>
      </c>
      <c r="BK996" s="282">
        <f>ROUND(I996*H996,2)</f>
        <v>0</v>
      </c>
      <c r="BL996" s="185" t="s">
        <v>214</v>
      </c>
      <c r="BM996" s="185" t="s">
        <v>1902</v>
      </c>
    </row>
    <row r="997" spans="2:65" s="196" customFormat="1" ht="16.5" customHeight="1">
      <c r="B997" s="85"/>
      <c r="C997" s="86" t="s">
        <v>1903</v>
      </c>
      <c r="D997" s="86" t="s">
        <v>140</v>
      </c>
      <c r="E997" s="87" t="s">
        <v>1904</v>
      </c>
      <c r="F997" s="88" t="s">
        <v>1905</v>
      </c>
      <c r="G997" s="89" t="s">
        <v>181</v>
      </c>
      <c r="H997" s="304">
        <v>0.008</v>
      </c>
      <c r="I997" s="90">
        <v>0</v>
      </c>
      <c r="J997" s="90">
        <f>ROUND(I997*H997,2)</f>
        <v>0</v>
      </c>
      <c r="K997" s="88" t="s">
        <v>5</v>
      </c>
      <c r="L997" s="85"/>
      <c r="M997" s="278" t="s">
        <v>5</v>
      </c>
      <c r="N997" s="279" t="s">
        <v>42</v>
      </c>
      <c r="O997" s="280">
        <v>10.582</v>
      </c>
      <c r="P997" s="280">
        <f>O997*H997</f>
        <v>0.08465600000000001</v>
      </c>
      <c r="Q997" s="280">
        <v>0</v>
      </c>
      <c r="R997" s="280">
        <f>Q997*H997</f>
        <v>0</v>
      </c>
      <c r="S997" s="280">
        <v>0</v>
      </c>
      <c r="T997" s="281">
        <f>S997*H997</f>
        <v>0</v>
      </c>
      <c r="AR997" s="185" t="s">
        <v>214</v>
      </c>
      <c r="AT997" s="185" t="s">
        <v>140</v>
      </c>
      <c r="AU997" s="185" t="s">
        <v>153</v>
      </c>
      <c r="AY997" s="185" t="s">
        <v>138</v>
      </c>
      <c r="BE997" s="282">
        <f>IF(N997="základní",J997,0)</f>
        <v>0</v>
      </c>
      <c r="BF997" s="282">
        <f>IF(N997="snížená",J997,0)</f>
        <v>0</v>
      </c>
      <c r="BG997" s="282">
        <f>IF(N997="zákl. přenesená",J997,0)</f>
        <v>0</v>
      </c>
      <c r="BH997" s="282">
        <f>IF(N997="sníž. přenesená",J997,0)</f>
        <v>0</v>
      </c>
      <c r="BI997" s="282">
        <f>IF(N997="nulová",J997,0)</f>
        <v>0</v>
      </c>
      <c r="BJ997" s="185" t="s">
        <v>79</v>
      </c>
      <c r="BK997" s="282">
        <f>ROUND(I997*H997,2)</f>
        <v>0</v>
      </c>
      <c r="BL997" s="185" t="s">
        <v>214</v>
      </c>
      <c r="BM997" s="185" t="s">
        <v>1906</v>
      </c>
    </row>
    <row r="998" spans="2:63" s="266" customFormat="1" ht="22.35" customHeight="1">
      <c r="B998" s="265"/>
      <c r="D998" s="267" t="s">
        <v>70</v>
      </c>
      <c r="E998" s="276" t="s">
        <v>1907</v>
      </c>
      <c r="F998" s="276" t="s">
        <v>1908</v>
      </c>
      <c r="H998" s="307"/>
      <c r="J998" s="277">
        <f>BK998</f>
        <v>0</v>
      </c>
      <c r="L998" s="265"/>
      <c r="M998" s="270"/>
      <c r="N998" s="271"/>
      <c r="O998" s="271"/>
      <c r="P998" s="272">
        <f>SUM(P999:P1011)</f>
        <v>26.896403</v>
      </c>
      <c r="Q998" s="271"/>
      <c r="R998" s="272">
        <f>SUM(R999:R1011)</f>
        <v>0.52085</v>
      </c>
      <c r="S998" s="271"/>
      <c r="T998" s="273">
        <f>SUM(T999:T1011)</f>
        <v>0.18716</v>
      </c>
      <c r="AR998" s="267" t="s">
        <v>81</v>
      </c>
      <c r="AT998" s="274" t="s">
        <v>70</v>
      </c>
      <c r="AU998" s="274" t="s">
        <v>81</v>
      </c>
      <c r="AY998" s="267" t="s">
        <v>138</v>
      </c>
      <c r="BK998" s="275">
        <f>SUM(BK999:BK1011)</f>
        <v>0</v>
      </c>
    </row>
    <row r="999" spans="2:65" s="196" customFormat="1" ht="16.5" customHeight="1">
      <c r="B999" s="85"/>
      <c r="C999" s="86" t="s">
        <v>1909</v>
      </c>
      <c r="D999" s="86" t="s">
        <v>140</v>
      </c>
      <c r="E999" s="87" t="s">
        <v>1910</v>
      </c>
      <c r="F999" s="88" t="s">
        <v>1911</v>
      </c>
      <c r="G999" s="89" t="s">
        <v>234</v>
      </c>
      <c r="H999" s="304">
        <v>2</v>
      </c>
      <c r="I999" s="90">
        <v>0</v>
      </c>
      <c r="J999" s="90">
        <f aca="true" t="shared" si="40" ref="J999:J1011">ROUND(I999*H999,2)</f>
        <v>0</v>
      </c>
      <c r="K999" s="88" t="s">
        <v>5</v>
      </c>
      <c r="L999" s="85"/>
      <c r="M999" s="278" t="s">
        <v>5</v>
      </c>
      <c r="N999" s="279" t="s">
        <v>42</v>
      </c>
      <c r="O999" s="280">
        <v>0.35</v>
      </c>
      <c r="P999" s="280">
        <f aca="true" t="shared" si="41" ref="P999:P1011">O999*H999</f>
        <v>0.7</v>
      </c>
      <c r="Q999" s="280">
        <v>0</v>
      </c>
      <c r="R999" s="280">
        <f aca="true" t="shared" si="42" ref="R999:R1011">Q999*H999</f>
        <v>0</v>
      </c>
      <c r="S999" s="280">
        <v>0.09358</v>
      </c>
      <c r="T999" s="281">
        <f aca="true" t="shared" si="43" ref="T999:T1011">S999*H999</f>
        <v>0.18716</v>
      </c>
      <c r="AR999" s="185" t="s">
        <v>214</v>
      </c>
      <c r="AT999" s="185" t="s">
        <v>140</v>
      </c>
      <c r="AU999" s="185" t="s">
        <v>153</v>
      </c>
      <c r="AY999" s="185" t="s">
        <v>138</v>
      </c>
      <c r="BE999" s="282">
        <f aca="true" t="shared" si="44" ref="BE999:BE1011">IF(N999="základní",J999,0)</f>
        <v>0</v>
      </c>
      <c r="BF999" s="282">
        <f aca="true" t="shared" si="45" ref="BF999:BF1011">IF(N999="snížená",J999,0)</f>
        <v>0</v>
      </c>
      <c r="BG999" s="282">
        <f aca="true" t="shared" si="46" ref="BG999:BG1011">IF(N999="zákl. přenesená",J999,0)</f>
        <v>0</v>
      </c>
      <c r="BH999" s="282">
        <f aca="true" t="shared" si="47" ref="BH999:BH1011">IF(N999="sníž. přenesená",J999,0)</f>
        <v>0</v>
      </c>
      <c r="BI999" s="282">
        <f aca="true" t="shared" si="48" ref="BI999:BI1011">IF(N999="nulová",J999,0)</f>
        <v>0</v>
      </c>
      <c r="BJ999" s="185" t="s">
        <v>79</v>
      </c>
      <c r="BK999" s="282">
        <f aca="true" t="shared" si="49" ref="BK999:BK1011">ROUND(I999*H999,2)</f>
        <v>0</v>
      </c>
      <c r="BL999" s="185" t="s">
        <v>214</v>
      </c>
      <c r="BM999" s="185" t="s">
        <v>1912</v>
      </c>
    </row>
    <row r="1000" spans="2:65" s="196" customFormat="1" ht="16.5" customHeight="1">
      <c r="B1000" s="85"/>
      <c r="C1000" s="86" t="s">
        <v>1913</v>
      </c>
      <c r="D1000" s="86" t="s">
        <v>140</v>
      </c>
      <c r="E1000" s="87" t="s">
        <v>1914</v>
      </c>
      <c r="F1000" s="88" t="s">
        <v>1915</v>
      </c>
      <c r="G1000" s="89" t="s">
        <v>289</v>
      </c>
      <c r="H1000" s="304">
        <v>2</v>
      </c>
      <c r="I1000" s="90">
        <v>0</v>
      </c>
      <c r="J1000" s="90">
        <f t="shared" si="40"/>
        <v>0</v>
      </c>
      <c r="K1000" s="88" t="s">
        <v>5</v>
      </c>
      <c r="L1000" s="85"/>
      <c r="M1000" s="278" t="s">
        <v>5</v>
      </c>
      <c r="N1000" s="279" t="s">
        <v>42</v>
      </c>
      <c r="O1000" s="280">
        <v>3.182</v>
      </c>
      <c r="P1000" s="280">
        <f t="shared" si="41"/>
        <v>6.364</v>
      </c>
      <c r="Q1000" s="280">
        <v>0.04091</v>
      </c>
      <c r="R1000" s="280">
        <f t="shared" si="42"/>
        <v>0.08182</v>
      </c>
      <c r="S1000" s="280">
        <v>0</v>
      </c>
      <c r="T1000" s="281">
        <f t="shared" si="43"/>
        <v>0</v>
      </c>
      <c r="AR1000" s="185" t="s">
        <v>214</v>
      </c>
      <c r="AT1000" s="185" t="s">
        <v>140</v>
      </c>
      <c r="AU1000" s="185" t="s">
        <v>153</v>
      </c>
      <c r="AY1000" s="185" t="s">
        <v>138</v>
      </c>
      <c r="BE1000" s="282">
        <f t="shared" si="44"/>
        <v>0</v>
      </c>
      <c r="BF1000" s="282">
        <f t="shared" si="45"/>
        <v>0</v>
      </c>
      <c r="BG1000" s="282">
        <f t="shared" si="46"/>
        <v>0</v>
      </c>
      <c r="BH1000" s="282">
        <f t="shared" si="47"/>
        <v>0</v>
      </c>
      <c r="BI1000" s="282">
        <f t="shared" si="48"/>
        <v>0</v>
      </c>
      <c r="BJ1000" s="185" t="s">
        <v>79</v>
      </c>
      <c r="BK1000" s="282">
        <f t="shared" si="49"/>
        <v>0</v>
      </c>
      <c r="BL1000" s="185" t="s">
        <v>214</v>
      </c>
      <c r="BM1000" s="185" t="s">
        <v>1916</v>
      </c>
    </row>
    <row r="1001" spans="2:65" s="196" customFormat="1" ht="25.5" customHeight="1">
      <c r="B1001" s="85"/>
      <c r="C1001" s="86" t="s">
        <v>1917</v>
      </c>
      <c r="D1001" s="86" t="s">
        <v>140</v>
      </c>
      <c r="E1001" s="87" t="s">
        <v>1918</v>
      </c>
      <c r="F1001" s="88" t="s">
        <v>1919</v>
      </c>
      <c r="G1001" s="89" t="s">
        <v>289</v>
      </c>
      <c r="H1001" s="304">
        <v>4</v>
      </c>
      <c r="I1001" s="90">
        <v>0</v>
      </c>
      <c r="J1001" s="90">
        <f t="shared" si="40"/>
        <v>0</v>
      </c>
      <c r="K1001" s="88" t="s">
        <v>5</v>
      </c>
      <c r="L1001" s="85"/>
      <c r="M1001" s="278" t="s">
        <v>5</v>
      </c>
      <c r="N1001" s="279" t="s">
        <v>42</v>
      </c>
      <c r="O1001" s="280">
        <v>0.13</v>
      </c>
      <c r="P1001" s="280">
        <f t="shared" si="41"/>
        <v>0.52</v>
      </c>
      <c r="Q1001" s="280">
        <v>0.01127</v>
      </c>
      <c r="R1001" s="280">
        <f t="shared" si="42"/>
        <v>0.04508</v>
      </c>
      <c r="S1001" s="280">
        <v>0</v>
      </c>
      <c r="T1001" s="281">
        <f t="shared" si="43"/>
        <v>0</v>
      </c>
      <c r="AR1001" s="185" t="s">
        <v>214</v>
      </c>
      <c r="AT1001" s="185" t="s">
        <v>140</v>
      </c>
      <c r="AU1001" s="185" t="s">
        <v>153</v>
      </c>
      <c r="AY1001" s="185" t="s">
        <v>138</v>
      </c>
      <c r="BE1001" s="282">
        <f t="shared" si="44"/>
        <v>0</v>
      </c>
      <c r="BF1001" s="282">
        <f t="shared" si="45"/>
        <v>0</v>
      </c>
      <c r="BG1001" s="282">
        <f t="shared" si="46"/>
        <v>0</v>
      </c>
      <c r="BH1001" s="282">
        <f t="shared" si="47"/>
        <v>0</v>
      </c>
      <c r="BI1001" s="282">
        <f t="shared" si="48"/>
        <v>0</v>
      </c>
      <c r="BJ1001" s="185" t="s">
        <v>79</v>
      </c>
      <c r="BK1001" s="282">
        <f t="shared" si="49"/>
        <v>0</v>
      </c>
      <c r="BL1001" s="185" t="s">
        <v>214</v>
      </c>
      <c r="BM1001" s="185" t="s">
        <v>1920</v>
      </c>
    </row>
    <row r="1002" spans="2:65" s="196" customFormat="1" ht="16.5" customHeight="1">
      <c r="B1002" s="85"/>
      <c r="C1002" s="86" t="s">
        <v>1921</v>
      </c>
      <c r="D1002" s="86" t="s">
        <v>140</v>
      </c>
      <c r="E1002" s="87" t="s">
        <v>1922</v>
      </c>
      <c r="F1002" s="88" t="s">
        <v>1923</v>
      </c>
      <c r="G1002" s="89" t="s">
        <v>289</v>
      </c>
      <c r="H1002" s="304">
        <v>2</v>
      </c>
      <c r="I1002" s="90">
        <v>0</v>
      </c>
      <c r="J1002" s="90">
        <f t="shared" si="40"/>
        <v>0</v>
      </c>
      <c r="K1002" s="88" t="s">
        <v>5</v>
      </c>
      <c r="L1002" s="85"/>
      <c r="M1002" s="278" t="s">
        <v>5</v>
      </c>
      <c r="N1002" s="279" t="s">
        <v>42</v>
      </c>
      <c r="O1002" s="280">
        <v>0.281</v>
      </c>
      <c r="P1002" s="280">
        <f t="shared" si="41"/>
        <v>0.562</v>
      </c>
      <c r="Q1002" s="280">
        <v>0.00059</v>
      </c>
      <c r="R1002" s="280">
        <f t="shared" si="42"/>
        <v>0.00118</v>
      </c>
      <c r="S1002" s="280">
        <v>0</v>
      </c>
      <c r="T1002" s="281">
        <f t="shared" si="43"/>
        <v>0</v>
      </c>
      <c r="AR1002" s="185" t="s">
        <v>214</v>
      </c>
      <c r="AT1002" s="185" t="s">
        <v>140</v>
      </c>
      <c r="AU1002" s="185" t="s">
        <v>153</v>
      </c>
      <c r="AY1002" s="185" t="s">
        <v>138</v>
      </c>
      <c r="BE1002" s="282">
        <f t="shared" si="44"/>
        <v>0</v>
      </c>
      <c r="BF1002" s="282">
        <f t="shared" si="45"/>
        <v>0</v>
      </c>
      <c r="BG1002" s="282">
        <f t="shared" si="46"/>
        <v>0</v>
      </c>
      <c r="BH1002" s="282">
        <f t="shared" si="47"/>
        <v>0</v>
      </c>
      <c r="BI1002" s="282">
        <f t="shared" si="48"/>
        <v>0</v>
      </c>
      <c r="BJ1002" s="185" t="s">
        <v>79</v>
      </c>
      <c r="BK1002" s="282">
        <f t="shared" si="49"/>
        <v>0</v>
      </c>
      <c r="BL1002" s="185" t="s">
        <v>214</v>
      </c>
      <c r="BM1002" s="185" t="s">
        <v>1924</v>
      </c>
    </row>
    <row r="1003" spans="2:65" s="196" customFormat="1" ht="16.5" customHeight="1">
      <c r="B1003" s="85"/>
      <c r="C1003" s="86" t="s">
        <v>1925</v>
      </c>
      <c r="D1003" s="86" t="s">
        <v>140</v>
      </c>
      <c r="E1003" s="87" t="s">
        <v>1926</v>
      </c>
      <c r="F1003" s="88" t="s">
        <v>1927</v>
      </c>
      <c r="G1003" s="89" t="s">
        <v>289</v>
      </c>
      <c r="H1003" s="304">
        <v>2</v>
      </c>
      <c r="I1003" s="90">
        <v>0</v>
      </c>
      <c r="J1003" s="90">
        <f t="shared" si="40"/>
        <v>0</v>
      </c>
      <c r="K1003" s="88" t="s">
        <v>5</v>
      </c>
      <c r="L1003" s="85"/>
      <c r="M1003" s="278" t="s">
        <v>5</v>
      </c>
      <c r="N1003" s="279" t="s">
        <v>42</v>
      </c>
      <c r="O1003" s="280">
        <v>0.439</v>
      </c>
      <c r="P1003" s="280">
        <f t="shared" si="41"/>
        <v>0.878</v>
      </c>
      <c r="Q1003" s="280">
        <v>0.00138</v>
      </c>
      <c r="R1003" s="280">
        <f t="shared" si="42"/>
        <v>0.00276</v>
      </c>
      <c r="S1003" s="280">
        <v>0</v>
      </c>
      <c r="T1003" s="281">
        <f t="shared" si="43"/>
        <v>0</v>
      </c>
      <c r="AR1003" s="185" t="s">
        <v>214</v>
      </c>
      <c r="AT1003" s="185" t="s">
        <v>140</v>
      </c>
      <c r="AU1003" s="185" t="s">
        <v>153</v>
      </c>
      <c r="AY1003" s="185" t="s">
        <v>138</v>
      </c>
      <c r="BE1003" s="282">
        <f t="shared" si="44"/>
        <v>0</v>
      </c>
      <c r="BF1003" s="282">
        <f t="shared" si="45"/>
        <v>0</v>
      </c>
      <c r="BG1003" s="282">
        <f t="shared" si="46"/>
        <v>0</v>
      </c>
      <c r="BH1003" s="282">
        <f t="shared" si="47"/>
        <v>0</v>
      </c>
      <c r="BI1003" s="282">
        <f t="shared" si="48"/>
        <v>0</v>
      </c>
      <c r="BJ1003" s="185" t="s">
        <v>79</v>
      </c>
      <c r="BK1003" s="282">
        <f t="shared" si="49"/>
        <v>0</v>
      </c>
      <c r="BL1003" s="185" t="s">
        <v>214</v>
      </c>
      <c r="BM1003" s="185" t="s">
        <v>1928</v>
      </c>
    </row>
    <row r="1004" spans="2:65" s="196" customFormat="1" ht="16.5" customHeight="1">
      <c r="B1004" s="85"/>
      <c r="C1004" s="86" t="s">
        <v>1929</v>
      </c>
      <c r="D1004" s="86" t="s">
        <v>140</v>
      </c>
      <c r="E1004" s="87" t="s">
        <v>1930</v>
      </c>
      <c r="F1004" s="88" t="s">
        <v>1931</v>
      </c>
      <c r="G1004" s="89" t="s">
        <v>289</v>
      </c>
      <c r="H1004" s="304">
        <v>4</v>
      </c>
      <c r="I1004" s="90">
        <v>0</v>
      </c>
      <c r="J1004" s="90">
        <f t="shared" si="40"/>
        <v>0</v>
      </c>
      <c r="K1004" s="88" t="s">
        <v>5</v>
      </c>
      <c r="L1004" s="85"/>
      <c r="M1004" s="278" t="s">
        <v>5</v>
      </c>
      <c r="N1004" s="279" t="s">
        <v>42</v>
      </c>
      <c r="O1004" s="280">
        <v>0.53</v>
      </c>
      <c r="P1004" s="280">
        <f t="shared" si="41"/>
        <v>2.12</v>
      </c>
      <c r="Q1004" s="280">
        <v>0.0017</v>
      </c>
      <c r="R1004" s="280">
        <f t="shared" si="42"/>
        <v>0.0068</v>
      </c>
      <c r="S1004" s="280">
        <v>0</v>
      </c>
      <c r="T1004" s="281">
        <f t="shared" si="43"/>
        <v>0</v>
      </c>
      <c r="AR1004" s="185" t="s">
        <v>214</v>
      </c>
      <c r="AT1004" s="185" t="s">
        <v>140</v>
      </c>
      <c r="AU1004" s="185" t="s">
        <v>153</v>
      </c>
      <c r="AY1004" s="185" t="s">
        <v>138</v>
      </c>
      <c r="BE1004" s="282">
        <f t="shared" si="44"/>
        <v>0</v>
      </c>
      <c r="BF1004" s="282">
        <f t="shared" si="45"/>
        <v>0</v>
      </c>
      <c r="BG1004" s="282">
        <f t="shared" si="46"/>
        <v>0</v>
      </c>
      <c r="BH1004" s="282">
        <f t="shared" si="47"/>
        <v>0</v>
      </c>
      <c r="BI1004" s="282">
        <f t="shared" si="48"/>
        <v>0</v>
      </c>
      <c r="BJ1004" s="185" t="s">
        <v>79</v>
      </c>
      <c r="BK1004" s="282">
        <f t="shared" si="49"/>
        <v>0</v>
      </c>
      <c r="BL1004" s="185" t="s">
        <v>214</v>
      </c>
      <c r="BM1004" s="185" t="s">
        <v>1932</v>
      </c>
    </row>
    <row r="1005" spans="2:65" s="196" customFormat="1" ht="16.5" customHeight="1">
      <c r="B1005" s="85"/>
      <c r="C1005" s="86" t="s">
        <v>1933</v>
      </c>
      <c r="D1005" s="86" t="s">
        <v>140</v>
      </c>
      <c r="E1005" s="87" t="s">
        <v>1934</v>
      </c>
      <c r="F1005" s="88" t="s">
        <v>1935</v>
      </c>
      <c r="G1005" s="89" t="s">
        <v>289</v>
      </c>
      <c r="H1005" s="304">
        <v>4</v>
      </c>
      <c r="I1005" s="90">
        <v>0</v>
      </c>
      <c r="J1005" s="90">
        <f t="shared" si="40"/>
        <v>0</v>
      </c>
      <c r="K1005" s="88" t="s">
        <v>5</v>
      </c>
      <c r="L1005" s="85"/>
      <c r="M1005" s="278" t="s">
        <v>5</v>
      </c>
      <c r="N1005" s="279" t="s">
        <v>42</v>
      </c>
      <c r="O1005" s="280">
        <v>1.217</v>
      </c>
      <c r="P1005" s="280">
        <f t="shared" si="41"/>
        <v>4.868</v>
      </c>
      <c r="Q1005" s="280">
        <v>0.00482</v>
      </c>
      <c r="R1005" s="280">
        <f t="shared" si="42"/>
        <v>0.01928</v>
      </c>
      <c r="S1005" s="280">
        <v>0</v>
      </c>
      <c r="T1005" s="281">
        <f t="shared" si="43"/>
        <v>0</v>
      </c>
      <c r="AR1005" s="185" t="s">
        <v>214</v>
      </c>
      <c r="AT1005" s="185" t="s">
        <v>140</v>
      </c>
      <c r="AU1005" s="185" t="s">
        <v>153</v>
      </c>
      <c r="AY1005" s="185" t="s">
        <v>138</v>
      </c>
      <c r="BE1005" s="282">
        <f t="shared" si="44"/>
        <v>0</v>
      </c>
      <c r="BF1005" s="282">
        <f t="shared" si="45"/>
        <v>0</v>
      </c>
      <c r="BG1005" s="282">
        <f t="shared" si="46"/>
        <v>0</v>
      </c>
      <c r="BH1005" s="282">
        <f t="shared" si="47"/>
        <v>0</v>
      </c>
      <c r="BI1005" s="282">
        <f t="shared" si="48"/>
        <v>0</v>
      </c>
      <c r="BJ1005" s="185" t="s">
        <v>79</v>
      </c>
      <c r="BK1005" s="282">
        <f t="shared" si="49"/>
        <v>0</v>
      </c>
      <c r="BL1005" s="185" t="s">
        <v>214</v>
      </c>
      <c r="BM1005" s="185" t="s">
        <v>1936</v>
      </c>
    </row>
    <row r="1006" spans="2:65" s="196" customFormat="1" ht="25.5" customHeight="1">
      <c r="B1006" s="85"/>
      <c r="C1006" s="86" t="s">
        <v>1937</v>
      </c>
      <c r="D1006" s="86" t="s">
        <v>140</v>
      </c>
      <c r="E1006" s="87" t="s">
        <v>1938</v>
      </c>
      <c r="F1006" s="88" t="s">
        <v>1939</v>
      </c>
      <c r="G1006" s="89" t="s">
        <v>289</v>
      </c>
      <c r="H1006" s="304">
        <v>1</v>
      </c>
      <c r="I1006" s="90">
        <v>0</v>
      </c>
      <c r="J1006" s="90">
        <f t="shared" si="40"/>
        <v>0</v>
      </c>
      <c r="K1006" s="88" t="s">
        <v>5</v>
      </c>
      <c r="L1006" s="85"/>
      <c r="M1006" s="278" t="s">
        <v>5</v>
      </c>
      <c r="N1006" s="279" t="s">
        <v>42</v>
      </c>
      <c r="O1006" s="280">
        <v>5.06</v>
      </c>
      <c r="P1006" s="280">
        <f t="shared" si="41"/>
        <v>5.06</v>
      </c>
      <c r="Q1006" s="280">
        <v>0.15667</v>
      </c>
      <c r="R1006" s="280">
        <f t="shared" si="42"/>
        <v>0.15667</v>
      </c>
      <c r="S1006" s="280">
        <v>0</v>
      </c>
      <c r="T1006" s="281">
        <f t="shared" si="43"/>
        <v>0</v>
      </c>
      <c r="AR1006" s="185" t="s">
        <v>214</v>
      </c>
      <c r="AT1006" s="185" t="s">
        <v>140</v>
      </c>
      <c r="AU1006" s="185" t="s">
        <v>153</v>
      </c>
      <c r="AY1006" s="185" t="s">
        <v>138</v>
      </c>
      <c r="BE1006" s="282">
        <f t="shared" si="44"/>
        <v>0</v>
      </c>
      <c r="BF1006" s="282">
        <f t="shared" si="45"/>
        <v>0</v>
      </c>
      <c r="BG1006" s="282">
        <f t="shared" si="46"/>
        <v>0</v>
      </c>
      <c r="BH1006" s="282">
        <f t="shared" si="47"/>
        <v>0</v>
      </c>
      <c r="BI1006" s="282">
        <f t="shared" si="48"/>
        <v>0</v>
      </c>
      <c r="BJ1006" s="185" t="s">
        <v>79</v>
      </c>
      <c r="BK1006" s="282">
        <f t="shared" si="49"/>
        <v>0</v>
      </c>
      <c r="BL1006" s="185" t="s">
        <v>214</v>
      </c>
      <c r="BM1006" s="185" t="s">
        <v>1940</v>
      </c>
    </row>
    <row r="1007" spans="2:65" s="196" customFormat="1" ht="16.5" customHeight="1">
      <c r="B1007" s="85"/>
      <c r="C1007" s="86" t="s">
        <v>1941</v>
      </c>
      <c r="D1007" s="86" t="s">
        <v>140</v>
      </c>
      <c r="E1007" s="87" t="s">
        <v>1942</v>
      </c>
      <c r="F1007" s="88" t="s">
        <v>1943</v>
      </c>
      <c r="G1007" s="89" t="s">
        <v>1801</v>
      </c>
      <c r="H1007" s="304">
        <v>22</v>
      </c>
      <c r="I1007" s="90">
        <v>0</v>
      </c>
      <c r="J1007" s="90">
        <f t="shared" si="40"/>
        <v>0</v>
      </c>
      <c r="K1007" s="88" t="s">
        <v>5</v>
      </c>
      <c r="L1007" s="85"/>
      <c r="M1007" s="278" t="s">
        <v>5</v>
      </c>
      <c r="N1007" s="279" t="s">
        <v>42</v>
      </c>
      <c r="O1007" s="280">
        <v>0.114</v>
      </c>
      <c r="P1007" s="280">
        <f t="shared" si="41"/>
        <v>2.508</v>
      </c>
      <c r="Q1007" s="280">
        <v>0.00113</v>
      </c>
      <c r="R1007" s="280">
        <f t="shared" si="42"/>
        <v>0.02486</v>
      </c>
      <c r="S1007" s="280">
        <v>0</v>
      </c>
      <c r="T1007" s="281">
        <f t="shared" si="43"/>
        <v>0</v>
      </c>
      <c r="AR1007" s="185" t="s">
        <v>214</v>
      </c>
      <c r="AT1007" s="185" t="s">
        <v>140</v>
      </c>
      <c r="AU1007" s="185" t="s">
        <v>153</v>
      </c>
      <c r="AY1007" s="185" t="s">
        <v>138</v>
      </c>
      <c r="BE1007" s="282">
        <f t="shared" si="44"/>
        <v>0</v>
      </c>
      <c r="BF1007" s="282">
        <f t="shared" si="45"/>
        <v>0</v>
      </c>
      <c r="BG1007" s="282">
        <f t="shared" si="46"/>
        <v>0</v>
      </c>
      <c r="BH1007" s="282">
        <f t="shared" si="47"/>
        <v>0</v>
      </c>
      <c r="BI1007" s="282">
        <f t="shared" si="48"/>
        <v>0</v>
      </c>
      <c r="BJ1007" s="185" t="s">
        <v>79</v>
      </c>
      <c r="BK1007" s="282">
        <f t="shared" si="49"/>
        <v>0</v>
      </c>
      <c r="BL1007" s="185" t="s">
        <v>214</v>
      </c>
      <c r="BM1007" s="185" t="s">
        <v>1944</v>
      </c>
    </row>
    <row r="1008" spans="2:65" s="196" customFormat="1" ht="16.5" customHeight="1">
      <c r="B1008" s="85"/>
      <c r="C1008" s="86" t="s">
        <v>1945</v>
      </c>
      <c r="D1008" s="86" t="s">
        <v>140</v>
      </c>
      <c r="E1008" s="87" t="s">
        <v>76</v>
      </c>
      <c r="F1008" s="88" t="s">
        <v>1946</v>
      </c>
      <c r="G1008" s="89" t="s">
        <v>289</v>
      </c>
      <c r="H1008" s="304">
        <v>22</v>
      </c>
      <c r="I1008" s="90">
        <v>0</v>
      </c>
      <c r="J1008" s="90">
        <f t="shared" si="40"/>
        <v>0</v>
      </c>
      <c r="K1008" s="88" t="s">
        <v>5</v>
      </c>
      <c r="L1008" s="85"/>
      <c r="M1008" s="278" t="s">
        <v>5</v>
      </c>
      <c r="N1008" s="279" t="s">
        <v>42</v>
      </c>
      <c r="O1008" s="280">
        <v>0</v>
      </c>
      <c r="P1008" s="280">
        <f t="shared" si="41"/>
        <v>0</v>
      </c>
      <c r="Q1008" s="280">
        <v>0</v>
      </c>
      <c r="R1008" s="280">
        <f t="shared" si="42"/>
        <v>0</v>
      </c>
      <c r="S1008" s="280">
        <v>0</v>
      </c>
      <c r="T1008" s="281">
        <f t="shared" si="43"/>
        <v>0</v>
      </c>
      <c r="AR1008" s="185" t="s">
        <v>214</v>
      </c>
      <c r="AT1008" s="185" t="s">
        <v>140</v>
      </c>
      <c r="AU1008" s="185" t="s">
        <v>153</v>
      </c>
      <c r="AY1008" s="185" t="s">
        <v>138</v>
      </c>
      <c r="BE1008" s="282">
        <f t="shared" si="44"/>
        <v>0</v>
      </c>
      <c r="BF1008" s="282">
        <f t="shared" si="45"/>
        <v>0</v>
      </c>
      <c r="BG1008" s="282">
        <f t="shared" si="46"/>
        <v>0</v>
      </c>
      <c r="BH1008" s="282">
        <f t="shared" si="47"/>
        <v>0</v>
      </c>
      <c r="BI1008" s="282">
        <f t="shared" si="48"/>
        <v>0</v>
      </c>
      <c r="BJ1008" s="185" t="s">
        <v>79</v>
      </c>
      <c r="BK1008" s="282">
        <f t="shared" si="49"/>
        <v>0</v>
      </c>
      <c r="BL1008" s="185" t="s">
        <v>214</v>
      </c>
      <c r="BM1008" s="185" t="s">
        <v>1947</v>
      </c>
    </row>
    <row r="1009" spans="2:65" s="196" customFormat="1" ht="16.5" customHeight="1">
      <c r="B1009" s="85"/>
      <c r="C1009" s="86" t="s">
        <v>1948</v>
      </c>
      <c r="D1009" s="86" t="s">
        <v>140</v>
      </c>
      <c r="E1009" s="87" t="s">
        <v>1949</v>
      </c>
      <c r="F1009" s="88" t="s">
        <v>1950</v>
      </c>
      <c r="G1009" s="89" t="s">
        <v>1801</v>
      </c>
      <c r="H1009" s="304">
        <v>2</v>
      </c>
      <c r="I1009" s="90">
        <v>0</v>
      </c>
      <c r="J1009" s="90">
        <f t="shared" si="40"/>
        <v>0</v>
      </c>
      <c r="K1009" s="88" t="s">
        <v>5</v>
      </c>
      <c r="L1009" s="85"/>
      <c r="M1009" s="278" t="s">
        <v>5</v>
      </c>
      <c r="N1009" s="279" t="s">
        <v>42</v>
      </c>
      <c r="O1009" s="280">
        <v>0.605</v>
      </c>
      <c r="P1009" s="280">
        <f t="shared" si="41"/>
        <v>1.21</v>
      </c>
      <c r="Q1009" s="280">
        <v>0.0012</v>
      </c>
      <c r="R1009" s="280">
        <f t="shared" si="42"/>
        <v>0.0024</v>
      </c>
      <c r="S1009" s="280">
        <v>0</v>
      </c>
      <c r="T1009" s="281">
        <f t="shared" si="43"/>
        <v>0</v>
      </c>
      <c r="AR1009" s="185" t="s">
        <v>214</v>
      </c>
      <c r="AT1009" s="185" t="s">
        <v>140</v>
      </c>
      <c r="AU1009" s="185" t="s">
        <v>153</v>
      </c>
      <c r="AY1009" s="185" t="s">
        <v>138</v>
      </c>
      <c r="BE1009" s="282">
        <f t="shared" si="44"/>
        <v>0</v>
      </c>
      <c r="BF1009" s="282">
        <f t="shared" si="45"/>
        <v>0</v>
      </c>
      <c r="BG1009" s="282">
        <f t="shared" si="46"/>
        <v>0</v>
      </c>
      <c r="BH1009" s="282">
        <f t="shared" si="47"/>
        <v>0</v>
      </c>
      <c r="BI1009" s="282">
        <f t="shared" si="48"/>
        <v>0</v>
      </c>
      <c r="BJ1009" s="185" t="s">
        <v>79</v>
      </c>
      <c r="BK1009" s="282">
        <f t="shared" si="49"/>
        <v>0</v>
      </c>
      <c r="BL1009" s="185" t="s">
        <v>214</v>
      </c>
      <c r="BM1009" s="185" t="s">
        <v>1951</v>
      </c>
    </row>
    <row r="1010" spans="2:65" s="196" customFormat="1" ht="38.25" customHeight="1">
      <c r="B1010" s="85"/>
      <c r="C1010" s="91" t="s">
        <v>1952</v>
      </c>
      <c r="D1010" s="91" t="s">
        <v>228</v>
      </c>
      <c r="E1010" s="92" t="s">
        <v>82</v>
      </c>
      <c r="F1010" s="93" t="s">
        <v>1953</v>
      </c>
      <c r="G1010" s="94" t="s">
        <v>289</v>
      </c>
      <c r="H1010" s="308">
        <v>2</v>
      </c>
      <c r="I1010" s="95">
        <v>0</v>
      </c>
      <c r="J1010" s="95">
        <f t="shared" si="40"/>
        <v>0</v>
      </c>
      <c r="K1010" s="93" t="s">
        <v>5</v>
      </c>
      <c r="L1010" s="298"/>
      <c r="M1010" s="299" t="s">
        <v>5</v>
      </c>
      <c r="N1010" s="300" t="s">
        <v>42</v>
      </c>
      <c r="O1010" s="280">
        <v>0</v>
      </c>
      <c r="P1010" s="280">
        <f t="shared" si="41"/>
        <v>0</v>
      </c>
      <c r="Q1010" s="280">
        <v>0.09</v>
      </c>
      <c r="R1010" s="280">
        <f t="shared" si="42"/>
        <v>0.18</v>
      </c>
      <c r="S1010" s="280">
        <v>0</v>
      </c>
      <c r="T1010" s="281">
        <f t="shared" si="43"/>
        <v>0</v>
      </c>
      <c r="AR1010" s="185" t="s">
        <v>281</v>
      </c>
      <c r="AT1010" s="185" t="s">
        <v>228</v>
      </c>
      <c r="AU1010" s="185" t="s">
        <v>153</v>
      </c>
      <c r="AY1010" s="185" t="s">
        <v>138</v>
      </c>
      <c r="BE1010" s="282">
        <f t="shared" si="44"/>
        <v>0</v>
      </c>
      <c r="BF1010" s="282">
        <f t="shared" si="45"/>
        <v>0</v>
      </c>
      <c r="BG1010" s="282">
        <f t="shared" si="46"/>
        <v>0</v>
      </c>
      <c r="BH1010" s="282">
        <f t="shared" si="47"/>
        <v>0</v>
      </c>
      <c r="BI1010" s="282">
        <f t="shared" si="48"/>
        <v>0</v>
      </c>
      <c r="BJ1010" s="185" t="s">
        <v>79</v>
      </c>
      <c r="BK1010" s="282">
        <f t="shared" si="49"/>
        <v>0</v>
      </c>
      <c r="BL1010" s="185" t="s">
        <v>214</v>
      </c>
      <c r="BM1010" s="185" t="s">
        <v>1954</v>
      </c>
    </row>
    <row r="1011" spans="2:65" s="196" customFormat="1" ht="16.5" customHeight="1">
      <c r="B1011" s="85"/>
      <c r="C1011" s="86" t="s">
        <v>1955</v>
      </c>
      <c r="D1011" s="86" t="s">
        <v>140</v>
      </c>
      <c r="E1011" s="87" t="s">
        <v>1956</v>
      </c>
      <c r="F1011" s="88" t="s">
        <v>1957</v>
      </c>
      <c r="G1011" s="89" t="s">
        <v>181</v>
      </c>
      <c r="H1011" s="304">
        <v>0.521</v>
      </c>
      <c r="I1011" s="90">
        <v>0</v>
      </c>
      <c r="J1011" s="90">
        <f t="shared" si="40"/>
        <v>0</v>
      </c>
      <c r="K1011" s="88" t="s">
        <v>5</v>
      </c>
      <c r="L1011" s="85"/>
      <c r="M1011" s="278" t="s">
        <v>5</v>
      </c>
      <c r="N1011" s="279" t="s">
        <v>42</v>
      </c>
      <c r="O1011" s="280">
        <v>4.043</v>
      </c>
      <c r="P1011" s="280">
        <f t="shared" si="41"/>
        <v>2.1064030000000002</v>
      </c>
      <c r="Q1011" s="280">
        <v>0</v>
      </c>
      <c r="R1011" s="280">
        <f t="shared" si="42"/>
        <v>0</v>
      </c>
      <c r="S1011" s="280">
        <v>0</v>
      </c>
      <c r="T1011" s="281">
        <f t="shared" si="43"/>
        <v>0</v>
      </c>
      <c r="AR1011" s="185" t="s">
        <v>214</v>
      </c>
      <c r="AT1011" s="185" t="s">
        <v>140</v>
      </c>
      <c r="AU1011" s="185" t="s">
        <v>153</v>
      </c>
      <c r="AY1011" s="185" t="s">
        <v>138</v>
      </c>
      <c r="BE1011" s="282">
        <f t="shared" si="44"/>
        <v>0</v>
      </c>
      <c r="BF1011" s="282">
        <f t="shared" si="45"/>
        <v>0</v>
      </c>
      <c r="BG1011" s="282">
        <f t="shared" si="46"/>
        <v>0</v>
      </c>
      <c r="BH1011" s="282">
        <f t="shared" si="47"/>
        <v>0</v>
      </c>
      <c r="BI1011" s="282">
        <f t="shared" si="48"/>
        <v>0</v>
      </c>
      <c r="BJ1011" s="185" t="s">
        <v>79</v>
      </c>
      <c r="BK1011" s="282">
        <f t="shared" si="49"/>
        <v>0</v>
      </c>
      <c r="BL1011" s="185" t="s">
        <v>214</v>
      </c>
      <c r="BM1011" s="185" t="s">
        <v>1958</v>
      </c>
    </row>
    <row r="1012" spans="2:63" s="266" customFormat="1" ht="22.35" customHeight="1">
      <c r="B1012" s="265"/>
      <c r="D1012" s="267" t="s">
        <v>70</v>
      </c>
      <c r="E1012" s="276" t="s">
        <v>1959</v>
      </c>
      <c r="F1012" s="276" t="s">
        <v>1960</v>
      </c>
      <c r="H1012" s="307"/>
      <c r="J1012" s="277">
        <f>BK1012</f>
        <v>0</v>
      </c>
      <c r="L1012" s="265"/>
      <c r="M1012" s="270"/>
      <c r="N1012" s="271"/>
      <c r="O1012" s="271"/>
      <c r="P1012" s="272">
        <f>SUM(P1013:P1029)</f>
        <v>111.72792000000001</v>
      </c>
      <c r="Q1012" s="271"/>
      <c r="R1012" s="272">
        <f>SUM(R1013:R1029)</f>
        <v>1.01956</v>
      </c>
      <c r="S1012" s="271"/>
      <c r="T1012" s="273">
        <f>SUM(T1013:T1029)</f>
        <v>0.53334</v>
      </c>
      <c r="AR1012" s="267" t="s">
        <v>81</v>
      </c>
      <c r="AT1012" s="274" t="s">
        <v>70</v>
      </c>
      <c r="AU1012" s="274" t="s">
        <v>81</v>
      </c>
      <c r="AY1012" s="267" t="s">
        <v>138</v>
      </c>
      <c r="BK1012" s="275">
        <f>SUM(BK1013:BK1029)</f>
        <v>0</v>
      </c>
    </row>
    <row r="1013" spans="2:65" s="196" customFormat="1" ht="16.5" customHeight="1">
      <c r="B1013" s="85"/>
      <c r="C1013" s="86" t="s">
        <v>1961</v>
      </c>
      <c r="D1013" s="86" t="s">
        <v>140</v>
      </c>
      <c r="E1013" s="87" t="s">
        <v>1962</v>
      </c>
      <c r="F1013" s="88" t="s">
        <v>1963</v>
      </c>
      <c r="G1013" s="89" t="s">
        <v>234</v>
      </c>
      <c r="H1013" s="304">
        <v>12</v>
      </c>
      <c r="I1013" s="90">
        <v>0</v>
      </c>
      <c r="J1013" s="90">
        <f aca="true" t="shared" si="50" ref="J1013:J1029">ROUND(I1013*H1013,2)</f>
        <v>0</v>
      </c>
      <c r="K1013" s="88" t="s">
        <v>5</v>
      </c>
      <c r="L1013" s="85"/>
      <c r="M1013" s="278" t="s">
        <v>5</v>
      </c>
      <c r="N1013" s="279" t="s">
        <v>42</v>
      </c>
      <c r="O1013" s="280">
        <v>0.051</v>
      </c>
      <c r="P1013" s="280">
        <f aca="true" t="shared" si="51" ref="P1013:P1029">O1013*H1013</f>
        <v>0.612</v>
      </c>
      <c r="Q1013" s="280">
        <v>2E-05</v>
      </c>
      <c r="R1013" s="280">
        <f aca="true" t="shared" si="52" ref="R1013:R1029">Q1013*H1013</f>
        <v>0.00024000000000000003</v>
      </c>
      <c r="S1013" s="280">
        <v>0.001</v>
      </c>
      <c r="T1013" s="281">
        <f aca="true" t="shared" si="53" ref="T1013:T1029">S1013*H1013</f>
        <v>0.012</v>
      </c>
      <c r="AR1013" s="185" t="s">
        <v>214</v>
      </c>
      <c r="AT1013" s="185" t="s">
        <v>140</v>
      </c>
      <c r="AU1013" s="185" t="s">
        <v>153</v>
      </c>
      <c r="AY1013" s="185" t="s">
        <v>138</v>
      </c>
      <c r="BE1013" s="282">
        <f aca="true" t="shared" si="54" ref="BE1013:BE1029">IF(N1013="základní",J1013,0)</f>
        <v>0</v>
      </c>
      <c r="BF1013" s="282">
        <f aca="true" t="shared" si="55" ref="BF1013:BF1029">IF(N1013="snížená",J1013,0)</f>
        <v>0</v>
      </c>
      <c r="BG1013" s="282">
        <f aca="true" t="shared" si="56" ref="BG1013:BG1029">IF(N1013="zákl. přenesená",J1013,0)</f>
        <v>0</v>
      </c>
      <c r="BH1013" s="282">
        <f aca="true" t="shared" si="57" ref="BH1013:BH1029">IF(N1013="sníž. přenesená",J1013,0)</f>
        <v>0</v>
      </c>
      <c r="BI1013" s="282">
        <f aca="true" t="shared" si="58" ref="BI1013:BI1029">IF(N1013="nulová",J1013,0)</f>
        <v>0</v>
      </c>
      <c r="BJ1013" s="185" t="s">
        <v>79</v>
      </c>
      <c r="BK1013" s="282">
        <f aca="true" t="shared" si="59" ref="BK1013:BK1029">ROUND(I1013*H1013,2)</f>
        <v>0</v>
      </c>
      <c r="BL1013" s="185" t="s">
        <v>214</v>
      </c>
      <c r="BM1013" s="185" t="s">
        <v>1964</v>
      </c>
    </row>
    <row r="1014" spans="2:65" s="196" customFormat="1" ht="16.5" customHeight="1">
      <c r="B1014" s="85"/>
      <c r="C1014" s="86" t="s">
        <v>1965</v>
      </c>
      <c r="D1014" s="86" t="s">
        <v>140</v>
      </c>
      <c r="E1014" s="87" t="s">
        <v>1966</v>
      </c>
      <c r="F1014" s="88" t="s">
        <v>1967</v>
      </c>
      <c r="G1014" s="89" t="s">
        <v>234</v>
      </c>
      <c r="H1014" s="304">
        <v>12</v>
      </c>
      <c r="I1014" s="90">
        <v>0</v>
      </c>
      <c r="J1014" s="90">
        <f t="shared" si="50"/>
        <v>0</v>
      </c>
      <c r="K1014" s="88" t="s">
        <v>5</v>
      </c>
      <c r="L1014" s="85"/>
      <c r="M1014" s="278" t="s">
        <v>5</v>
      </c>
      <c r="N1014" s="279" t="s">
        <v>42</v>
      </c>
      <c r="O1014" s="280">
        <v>0.103</v>
      </c>
      <c r="P1014" s="280">
        <f t="shared" si="51"/>
        <v>1.236</v>
      </c>
      <c r="Q1014" s="280">
        <v>5E-05</v>
      </c>
      <c r="R1014" s="280">
        <f t="shared" si="52"/>
        <v>0.0006000000000000001</v>
      </c>
      <c r="S1014" s="280">
        <v>0.00532</v>
      </c>
      <c r="T1014" s="281">
        <f t="shared" si="53"/>
        <v>0.06384000000000001</v>
      </c>
      <c r="AR1014" s="185" t="s">
        <v>214</v>
      </c>
      <c r="AT1014" s="185" t="s">
        <v>140</v>
      </c>
      <c r="AU1014" s="185" t="s">
        <v>153</v>
      </c>
      <c r="AY1014" s="185" t="s">
        <v>138</v>
      </c>
      <c r="BE1014" s="282">
        <f t="shared" si="54"/>
        <v>0</v>
      </c>
      <c r="BF1014" s="282">
        <f t="shared" si="55"/>
        <v>0</v>
      </c>
      <c r="BG1014" s="282">
        <f t="shared" si="56"/>
        <v>0</v>
      </c>
      <c r="BH1014" s="282">
        <f t="shared" si="57"/>
        <v>0</v>
      </c>
      <c r="BI1014" s="282">
        <f t="shared" si="58"/>
        <v>0</v>
      </c>
      <c r="BJ1014" s="185" t="s">
        <v>79</v>
      </c>
      <c r="BK1014" s="282">
        <f t="shared" si="59"/>
        <v>0</v>
      </c>
      <c r="BL1014" s="185" t="s">
        <v>214</v>
      </c>
      <c r="BM1014" s="185" t="s">
        <v>1968</v>
      </c>
    </row>
    <row r="1015" spans="2:65" s="196" customFormat="1" ht="16.5" customHeight="1">
      <c r="B1015" s="85"/>
      <c r="C1015" s="86" t="s">
        <v>1969</v>
      </c>
      <c r="D1015" s="86" t="s">
        <v>140</v>
      </c>
      <c r="E1015" s="87" t="s">
        <v>1970</v>
      </c>
      <c r="F1015" s="88" t="s">
        <v>1971</v>
      </c>
      <c r="G1015" s="89" t="s">
        <v>234</v>
      </c>
      <c r="H1015" s="304">
        <v>5</v>
      </c>
      <c r="I1015" s="90">
        <v>0</v>
      </c>
      <c r="J1015" s="90">
        <f t="shared" si="50"/>
        <v>0</v>
      </c>
      <c r="K1015" s="88" t="s">
        <v>5</v>
      </c>
      <c r="L1015" s="85"/>
      <c r="M1015" s="278" t="s">
        <v>5</v>
      </c>
      <c r="N1015" s="279" t="s">
        <v>42</v>
      </c>
      <c r="O1015" s="280">
        <v>0.443</v>
      </c>
      <c r="P1015" s="280">
        <f t="shared" si="51"/>
        <v>2.215</v>
      </c>
      <c r="Q1015" s="280">
        <v>0.00428</v>
      </c>
      <c r="R1015" s="280">
        <f t="shared" si="52"/>
        <v>0.0214</v>
      </c>
      <c r="S1015" s="280">
        <v>0</v>
      </c>
      <c r="T1015" s="281">
        <f t="shared" si="53"/>
        <v>0</v>
      </c>
      <c r="AR1015" s="185" t="s">
        <v>214</v>
      </c>
      <c r="AT1015" s="185" t="s">
        <v>140</v>
      </c>
      <c r="AU1015" s="185" t="s">
        <v>153</v>
      </c>
      <c r="AY1015" s="185" t="s">
        <v>138</v>
      </c>
      <c r="BE1015" s="282">
        <f t="shared" si="54"/>
        <v>0</v>
      </c>
      <c r="BF1015" s="282">
        <f t="shared" si="55"/>
        <v>0</v>
      </c>
      <c r="BG1015" s="282">
        <f t="shared" si="56"/>
        <v>0</v>
      </c>
      <c r="BH1015" s="282">
        <f t="shared" si="57"/>
        <v>0</v>
      </c>
      <c r="BI1015" s="282">
        <f t="shared" si="58"/>
        <v>0</v>
      </c>
      <c r="BJ1015" s="185" t="s">
        <v>79</v>
      </c>
      <c r="BK1015" s="282">
        <f t="shared" si="59"/>
        <v>0</v>
      </c>
      <c r="BL1015" s="185" t="s">
        <v>214</v>
      </c>
      <c r="BM1015" s="185" t="s">
        <v>1972</v>
      </c>
    </row>
    <row r="1016" spans="2:65" s="196" customFormat="1" ht="16.5" customHeight="1">
      <c r="B1016" s="85"/>
      <c r="C1016" s="86" t="s">
        <v>1973</v>
      </c>
      <c r="D1016" s="86" t="s">
        <v>140</v>
      </c>
      <c r="E1016" s="87" t="s">
        <v>1974</v>
      </c>
      <c r="F1016" s="88" t="s">
        <v>1975</v>
      </c>
      <c r="G1016" s="89" t="s">
        <v>234</v>
      </c>
      <c r="H1016" s="304">
        <v>30</v>
      </c>
      <c r="I1016" s="90">
        <v>0</v>
      </c>
      <c r="J1016" s="90">
        <f t="shared" si="50"/>
        <v>0</v>
      </c>
      <c r="K1016" s="88" t="s">
        <v>5</v>
      </c>
      <c r="L1016" s="85"/>
      <c r="M1016" s="278" t="s">
        <v>5</v>
      </c>
      <c r="N1016" s="279" t="s">
        <v>42</v>
      </c>
      <c r="O1016" s="280">
        <v>0.495</v>
      </c>
      <c r="P1016" s="280">
        <f t="shared" si="51"/>
        <v>14.85</v>
      </c>
      <c r="Q1016" s="280">
        <v>0.00594</v>
      </c>
      <c r="R1016" s="280">
        <f t="shared" si="52"/>
        <v>0.1782</v>
      </c>
      <c r="S1016" s="280">
        <v>0</v>
      </c>
      <c r="T1016" s="281">
        <f t="shared" si="53"/>
        <v>0</v>
      </c>
      <c r="AR1016" s="185" t="s">
        <v>214</v>
      </c>
      <c r="AT1016" s="185" t="s">
        <v>140</v>
      </c>
      <c r="AU1016" s="185" t="s">
        <v>153</v>
      </c>
      <c r="AY1016" s="185" t="s">
        <v>138</v>
      </c>
      <c r="BE1016" s="282">
        <f t="shared" si="54"/>
        <v>0</v>
      </c>
      <c r="BF1016" s="282">
        <f t="shared" si="55"/>
        <v>0</v>
      </c>
      <c r="BG1016" s="282">
        <f t="shared" si="56"/>
        <v>0</v>
      </c>
      <c r="BH1016" s="282">
        <f t="shared" si="57"/>
        <v>0</v>
      </c>
      <c r="BI1016" s="282">
        <f t="shared" si="58"/>
        <v>0</v>
      </c>
      <c r="BJ1016" s="185" t="s">
        <v>79</v>
      </c>
      <c r="BK1016" s="282">
        <f t="shared" si="59"/>
        <v>0</v>
      </c>
      <c r="BL1016" s="185" t="s">
        <v>214</v>
      </c>
      <c r="BM1016" s="185" t="s">
        <v>1976</v>
      </c>
    </row>
    <row r="1017" spans="2:65" s="196" customFormat="1" ht="16.5" customHeight="1">
      <c r="B1017" s="85"/>
      <c r="C1017" s="86" t="s">
        <v>1977</v>
      </c>
      <c r="D1017" s="86" t="s">
        <v>140</v>
      </c>
      <c r="E1017" s="87" t="s">
        <v>1978</v>
      </c>
      <c r="F1017" s="88" t="s">
        <v>1979</v>
      </c>
      <c r="G1017" s="89" t="s">
        <v>234</v>
      </c>
      <c r="H1017" s="304">
        <v>30</v>
      </c>
      <c r="I1017" s="90">
        <v>0</v>
      </c>
      <c r="J1017" s="90">
        <f t="shared" si="50"/>
        <v>0</v>
      </c>
      <c r="K1017" s="88" t="s">
        <v>5</v>
      </c>
      <c r="L1017" s="85"/>
      <c r="M1017" s="278" t="s">
        <v>5</v>
      </c>
      <c r="N1017" s="279" t="s">
        <v>42</v>
      </c>
      <c r="O1017" s="280">
        <v>0.198</v>
      </c>
      <c r="P1017" s="280">
        <f t="shared" si="51"/>
        <v>5.94</v>
      </c>
      <c r="Q1017" s="280">
        <v>0.0001</v>
      </c>
      <c r="R1017" s="280">
        <f t="shared" si="52"/>
        <v>0.003</v>
      </c>
      <c r="S1017" s="280">
        <v>0.01384</v>
      </c>
      <c r="T1017" s="281">
        <f t="shared" si="53"/>
        <v>0.4152</v>
      </c>
      <c r="AR1017" s="185" t="s">
        <v>214</v>
      </c>
      <c r="AT1017" s="185" t="s">
        <v>140</v>
      </c>
      <c r="AU1017" s="185" t="s">
        <v>153</v>
      </c>
      <c r="AY1017" s="185" t="s">
        <v>138</v>
      </c>
      <c r="BE1017" s="282">
        <f t="shared" si="54"/>
        <v>0</v>
      </c>
      <c r="BF1017" s="282">
        <f t="shared" si="55"/>
        <v>0</v>
      </c>
      <c r="BG1017" s="282">
        <f t="shared" si="56"/>
        <v>0</v>
      </c>
      <c r="BH1017" s="282">
        <f t="shared" si="57"/>
        <v>0</v>
      </c>
      <c r="BI1017" s="282">
        <f t="shared" si="58"/>
        <v>0</v>
      </c>
      <c r="BJ1017" s="185" t="s">
        <v>79</v>
      </c>
      <c r="BK1017" s="282">
        <f t="shared" si="59"/>
        <v>0</v>
      </c>
      <c r="BL1017" s="185" t="s">
        <v>214</v>
      </c>
      <c r="BM1017" s="185" t="s">
        <v>1980</v>
      </c>
    </row>
    <row r="1018" spans="2:65" s="196" customFormat="1" ht="16.5" customHeight="1">
      <c r="B1018" s="85"/>
      <c r="C1018" s="86" t="s">
        <v>1981</v>
      </c>
      <c r="D1018" s="86" t="s">
        <v>140</v>
      </c>
      <c r="E1018" s="87" t="s">
        <v>1982</v>
      </c>
      <c r="F1018" s="88" t="s">
        <v>1983</v>
      </c>
      <c r="G1018" s="89" t="s">
        <v>234</v>
      </c>
      <c r="H1018" s="304">
        <v>2</v>
      </c>
      <c r="I1018" s="90">
        <v>0</v>
      </c>
      <c r="J1018" s="90">
        <f t="shared" si="50"/>
        <v>0</v>
      </c>
      <c r="K1018" s="88" t="s">
        <v>5</v>
      </c>
      <c r="L1018" s="85"/>
      <c r="M1018" s="278" t="s">
        <v>5</v>
      </c>
      <c r="N1018" s="279" t="s">
        <v>42</v>
      </c>
      <c r="O1018" s="280">
        <v>0.718</v>
      </c>
      <c r="P1018" s="280">
        <f t="shared" si="51"/>
        <v>1.436</v>
      </c>
      <c r="Q1018" s="280">
        <v>0.00759</v>
      </c>
      <c r="R1018" s="280">
        <f t="shared" si="52"/>
        <v>0.01518</v>
      </c>
      <c r="S1018" s="280">
        <v>0</v>
      </c>
      <c r="T1018" s="281">
        <f t="shared" si="53"/>
        <v>0</v>
      </c>
      <c r="AR1018" s="185" t="s">
        <v>214</v>
      </c>
      <c r="AT1018" s="185" t="s">
        <v>140</v>
      </c>
      <c r="AU1018" s="185" t="s">
        <v>153</v>
      </c>
      <c r="AY1018" s="185" t="s">
        <v>138</v>
      </c>
      <c r="BE1018" s="282">
        <f t="shared" si="54"/>
        <v>0</v>
      </c>
      <c r="BF1018" s="282">
        <f t="shared" si="55"/>
        <v>0</v>
      </c>
      <c r="BG1018" s="282">
        <f t="shared" si="56"/>
        <v>0</v>
      </c>
      <c r="BH1018" s="282">
        <f t="shared" si="57"/>
        <v>0</v>
      </c>
      <c r="BI1018" s="282">
        <f t="shared" si="58"/>
        <v>0</v>
      </c>
      <c r="BJ1018" s="185" t="s">
        <v>79</v>
      </c>
      <c r="BK1018" s="282">
        <f t="shared" si="59"/>
        <v>0</v>
      </c>
      <c r="BL1018" s="185" t="s">
        <v>214</v>
      </c>
      <c r="BM1018" s="185" t="s">
        <v>1984</v>
      </c>
    </row>
    <row r="1019" spans="2:65" s="196" customFormat="1" ht="16.5" customHeight="1">
      <c r="B1019" s="85"/>
      <c r="C1019" s="86" t="s">
        <v>1985</v>
      </c>
      <c r="D1019" s="86" t="s">
        <v>140</v>
      </c>
      <c r="E1019" s="87" t="s">
        <v>1986</v>
      </c>
      <c r="F1019" s="88" t="s">
        <v>1987</v>
      </c>
      <c r="G1019" s="89" t="s">
        <v>234</v>
      </c>
      <c r="H1019" s="304">
        <v>56</v>
      </c>
      <c r="I1019" s="90">
        <v>0</v>
      </c>
      <c r="J1019" s="90">
        <f t="shared" si="50"/>
        <v>0</v>
      </c>
      <c r="K1019" s="88" t="s">
        <v>5</v>
      </c>
      <c r="L1019" s="85"/>
      <c r="M1019" s="278" t="s">
        <v>5</v>
      </c>
      <c r="N1019" s="279" t="s">
        <v>42</v>
      </c>
      <c r="O1019" s="280">
        <v>0.781</v>
      </c>
      <c r="P1019" s="280">
        <f t="shared" si="51"/>
        <v>43.736000000000004</v>
      </c>
      <c r="Q1019" s="280">
        <v>0.01037</v>
      </c>
      <c r="R1019" s="280">
        <f t="shared" si="52"/>
        <v>0.58072</v>
      </c>
      <c r="S1019" s="280">
        <v>0</v>
      </c>
      <c r="T1019" s="281">
        <f t="shared" si="53"/>
        <v>0</v>
      </c>
      <c r="AR1019" s="185" t="s">
        <v>214</v>
      </c>
      <c r="AT1019" s="185" t="s">
        <v>140</v>
      </c>
      <c r="AU1019" s="185" t="s">
        <v>153</v>
      </c>
      <c r="AY1019" s="185" t="s">
        <v>138</v>
      </c>
      <c r="BE1019" s="282">
        <f t="shared" si="54"/>
        <v>0</v>
      </c>
      <c r="BF1019" s="282">
        <f t="shared" si="55"/>
        <v>0</v>
      </c>
      <c r="BG1019" s="282">
        <f t="shared" si="56"/>
        <v>0</v>
      </c>
      <c r="BH1019" s="282">
        <f t="shared" si="57"/>
        <v>0</v>
      </c>
      <c r="BI1019" s="282">
        <f t="shared" si="58"/>
        <v>0</v>
      </c>
      <c r="BJ1019" s="185" t="s">
        <v>79</v>
      </c>
      <c r="BK1019" s="282">
        <f t="shared" si="59"/>
        <v>0</v>
      </c>
      <c r="BL1019" s="185" t="s">
        <v>214</v>
      </c>
      <c r="BM1019" s="185" t="s">
        <v>1988</v>
      </c>
    </row>
    <row r="1020" spans="2:65" s="196" customFormat="1" ht="25.5" customHeight="1">
      <c r="B1020" s="85"/>
      <c r="C1020" s="86" t="s">
        <v>1989</v>
      </c>
      <c r="D1020" s="86" t="s">
        <v>140</v>
      </c>
      <c r="E1020" s="87" t="s">
        <v>1990</v>
      </c>
      <c r="F1020" s="88" t="s">
        <v>1991</v>
      </c>
      <c r="G1020" s="89" t="s">
        <v>234</v>
      </c>
      <c r="H1020" s="304">
        <v>5</v>
      </c>
      <c r="I1020" s="90">
        <v>0</v>
      </c>
      <c r="J1020" s="90">
        <f t="shared" si="50"/>
        <v>0</v>
      </c>
      <c r="K1020" s="88" t="s">
        <v>5</v>
      </c>
      <c r="L1020" s="85"/>
      <c r="M1020" s="278" t="s">
        <v>5</v>
      </c>
      <c r="N1020" s="279" t="s">
        <v>42</v>
      </c>
      <c r="O1020" s="280">
        <v>0.241</v>
      </c>
      <c r="P1020" s="280">
        <f t="shared" si="51"/>
        <v>1.205</v>
      </c>
      <c r="Q1020" s="280">
        <v>0.00118</v>
      </c>
      <c r="R1020" s="280">
        <f t="shared" si="52"/>
        <v>0.005900000000000001</v>
      </c>
      <c r="S1020" s="280">
        <v>0</v>
      </c>
      <c r="T1020" s="281">
        <f t="shared" si="53"/>
        <v>0</v>
      </c>
      <c r="AR1020" s="185" t="s">
        <v>214</v>
      </c>
      <c r="AT1020" s="185" t="s">
        <v>140</v>
      </c>
      <c r="AU1020" s="185" t="s">
        <v>153</v>
      </c>
      <c r="AY1020" s="185" t="s">
        <v>138</v>
      </c>
      <c r="BE1020" s="282">
        <f t="shared" si="54"/>
        <v>0</v>
      </c>
      <c r="BF1020" s="282">
        <f t="shared" si="55"/>
        <v>0</v>
      </c>
      <c r="BG1020" s="282">
        <f t="shared" si="56"/>
        <v>0</v>
      </c>
      <c r="BH1020" s="282">
        <f t="shared" si="57"/>
        <v>0</v>
      </c>
      <c r="BI1020" s="282">
        <f t="shared" si="58"/>
        <v>0</v>
      </c>
      <c r="BJ1020" s="185" t="s">
        <v>79</v>
      </c>
      <c r="BK1020" s="282">
        <f t="shared" si="59"/>
        <v>0</v>
      </c>
      <c r="BL1020" s="185" t="s">
        <v>214</v>
      </c>
      <c r="BM1020" s="185" t="s">
        <v>1992</v>
      </c>
    </row>
    <row r="1021" spans="2:65" s="196" customFormat="1" ht="16.5" customHeight="1">
      <c r="B1021" s="85"/>
      <c r="C1021" s="86" t="s">
        <v>1993</v>
      </c>
      <c r="D1021" s="86" t="s">
        <v>140</v>
      </c>
      <c r="E1021" s="87" t="s">
        <v>1994</v>
      </c>
      <c r="F1021" s="88" t="s">
        <v>1995</v>
      </c>
      <c r="G1021" s="89" t="s">
        <v>234</v>
      </c>
      <c r="H1021" s="304">
        <v>36</v>
      </c>
      <c r="I1021" s="90">
        <v>0</v>
      </c>
      <c r="J1021" s="90">
        <f t="shared" si="50"/>
        <v>0</v>
      </c>
      <c r="K1021" s="88" t="s">
        <v>5</v>
      </c>
      <c r="L1021" s="85"/>
      <c r="M1021" s="278" t="s">
        <v>5</v>
      </c>
      <c r="N1021" s="279" t="s">
        <v>42</v>
      </c>
      <c r="O1021" s="280">
        <v>0.241</v>
      </c>
      <c r="P1021" s="280">
        <f t="shared" si="51"/>
        <v>8.676</v>
      </c>
      <c r="Q1021" s="280">
        <v>0.0015</v>
      </c>
      <c r="R1021" s="280">
        <f t="shared" si="52"/>
        <v>0.054</v>
      </c>
      <c r="S1021" s="280">
        <v>0</v>
      </c>
      <c r="T1021" s="281">
        <f t="shared" si="53"/>
        <v>0</v>
      </c>
      <c r="AR1021" s="185" t="s">
        <v>214</v>
      </c>
      <c r="AT1021" s="185" t="s">
        <v>140</v>
      </c>
      <c r="AU1021" s="185" t="s">
        <v>153</v>
      </c>
      <c r="AY1021" s="185" t="s">
        <v>138</v>
      </c>
      <c r="BE1021" s="282">
        <f t="shared" si="54"/>
        <v>0</v>
      </c>
      <c r="BF1021" s="282">
        <f t="shared" si="55"/>
        <v>0</v>
      </c>
      <c r="BG1021" s="282">
        <f t="shared" si="56"/>
        <v>0</v>
      </c>
      <c r="BH1021" s="282">
        <f t="shared" si="57"/>
        <v>0</v>
      </c>
      <c r="BI1021" s="282">
        <f t="shared" si="58"/>
        <v>0</v>
      </c>
      <c r="BJ1021" s="185" t="s">
        <v>79</v>
      </c>
      <c r="BK1021" s="282">
        <f t="shared" si="59"/>
        <v>0</v>
      </c>
      <c r="BL1021" s="185" t="s">
        <v>214</v>
      </c>
      <c r="BM1021" s="185" t="s">
        <v>1996</v>
      </c>
    </row>
    <row r="1022" spans="2:65" s="196" customFormat="1" ht="16.5" customHeight="1">
      <c r="B1022" s="85"/>
      <c r="C1022" s="86" t="s">
        <v>1997</v>
      </c>
      <c r="D1022" s="86" t="s">
        <v>140</v>
      </c>
      <c r="E1022" s="87" t="s">
        <v>1998</v>
      </c>
      <c r="F1022" s="88" t="s">
        <v>1999</v>
      </c>
      <c r="G1022" s="89" t="s">
        <v>234</v>
      </c>
      <c r="H1022" s="304">
        <v>42</v>
      </c>
      <c r="I1022" s="90">
        <v>0</v>
      </c>
      <c r="J1022" s="90">
        <f t="shared" si="50"/>
        <v>0</v>
      </c>
      <c r="K1022" s="88" t="s">
        <v>5</v>
      </c>
      <c r="L1022" s="85"/>
      <c r="M1022" s="278" t="s">
        <v>5</v>
      </c>
      <c r="N1022" s="279" t="s">
        <v>42</v>
      </c>
      <c r="O1022" s="280">
        <v>0.334</v>
      </c>
      <c r="P1022" s="280">
        <f t="shared" si="51"/>
        <v>14.028</v>
      </c>
      <c r="Q1022" s="280">
        <v>0.00194</v>
      </c>
      <c r="R1022" s="280">
        <f t="shared" si="52"/>
        <v>0.08148000000000001</v>
      </c>
      <c r="S1022" s="280">
        <v>0</v>
      </c>
      <c r="T1022" s="281">
        <f t="shared" si="53"/>
        <v>0</v>
      </c>
      <c r="AR1022" s="185" t="s">
        <v>214</v>
      </c>
      <c r="AT1022" s="185" t="s">
        <v>140</v>
      </c>
      <c r="AU1022" s="185" t="s">
        <v>153</v>
      </c>
      <c r="AY1022" s="185" t="s">
        <v>138</v>
      </c>
      <c r="BE1022" s="282">
        <f t="shared" si="54"/>
        <v>0</v>
      </c>
      <c r="BF1022" s="282">
        <f t="shared" si="55"/>
        <v>0</v>
      </c>
      <c r="BG1022" s="282">
        <f t="shared" si="56"/>
        <v>0</v>
      </c>
      <c r="BH1022" s="282">
        <f t="shared" si="57"/>
        <v>0</v>
      </c>
      <c r="BI1022" s="282">
        <f t="shared" si="58"/>
        <v>0</v>
      </c>
      <c r="BJ1022" s="185" t="s">
        <v>79</v>
      </c>
      <c r="BK1022" s="282">
        <f t="shared" si="59"/>
        <v>0</v>
      </c>
      <c r="BL1022" s="185" t="s">
        <v>214</v>
      </c>
      <c r="BM1022" s="185" t="s">
        <v>2000</v>
      </c>
    </row>
    <row r="1023" spans="2:65" s="196" customFormat="1" ht="16.5" customHeight="1">
      <c r="B1023" s="85"/>
      <c r="C1023" s="86" t="s">
        <v>2001</v>
      </c>
      <c r="D1023" s="86" t="s">
        <v>140</v>
      </c>
      <c r="E1023" s="87" t="s">
        <v>2002</v>
      </c>
      <c r="F1023" s="88" t="s">
        <v>2003</v>
      </c>
      <c r="G1023" s="89" t="s">
        <v>234</v>
      </c>
      <c r="H1023" s="304">
        <v>30</v>
      </c>
      <c r="I1023" s="90">
        <v>0</v>
      </c>
      <c r="J1023" s="90">
        <f t="shared" si="50"/>
        <v>0</v>
      </c>
      <c r="K1023" s="88" t="s">
        <v>5</v>
      </c>
      <c r="L1023" s="85"/>
      <c r="M1023" s="278" t="s">
        <v>5</v>
      </c>
      <c r="N1023" s="279" t="s">
        <v>42</v>
      </c>
      <c r="O1023" s="280">
        <v>0.334</v>
      </c>
      <c r="P1023" s="280">
        <f t="shared" si="51"/>
        <v>10.020000000000001</v>
      </c>
      <c r="Q1023" s="280">
        <v>0.00262</v>
      </c>
      <c r="R1023" s="280">
        <f t="shared" si="52"/>
        <v>0.0786</v>
      </c>
      <c r="S1023" s="280">
        <v>0</v>
      </c>
      <c r="T1023" s="281">
        <f t="shared" si="53"/>
        <v>0</v>
      </c>
      <c r="AR1023" s="185" t="s">
        <v>214</v>
      </c>
      <c r="AT1023" s="185" t="s">
        <v>140</v>
      </c>
      <c r="AU1023" s="185" t="s">
        <v>153</v>
      </c>
      <c r="AY1023" s="185" t="s">
        <v>138</v>
      </c>
      <c r="BE1023" s="282">
        <f t="shared" si="54"/>
        <v>0</v>
      </c>
      <c r="BF1023" s="282">
        <f t="shared" si="55"/>
        <v>0</v>
      </c>
      <c r="BG1023" s="282">
        <f t="shared" si="56"/>
        <v>0</v>
      </c>
      <c r="BH1023" s="282">
        <f t="shared" si="57"/>
        <v>0</v>
      </c>
      <c r="BI1023" s="282">
        <f t="shared" si="58"/>
        <v>0</v>
      </c>
      <c r="BJ1023" s="185" t="s">
        <v>79</v>
      </c>
      <c r="BK1023" s="282">
        <f t="shared" si="59"/>
        <v>0</v>
      </c>
      <c r="BL1023" s="185" t="s">
        <v>214</v>
      </c>
      <c r="BM1023" s="185" t="s">
        <v>2004</v>
      </c>
    </row>
    <row r="1024" spans="2:65" s="196" customFormat="1" ht="16.5" customHeight="1">
      <c r="B1024" s="85"/>
      <c r="C1024" s="86" t="s">
        <v>2005</v>
      </c>
      <c r="D1024" s="86" t="s">
        <v>140</v>
      </c>
      <c r="E1024" s="87" t="s">
        <v>2006</v>
      </c>
      <c r="F1024" s="88" t="s">
        <v>2007</v>
      </c>
      <c r="G1024" s="89" t="s">
        <v>289</v>
      </c>
      <c r="H1024" s="304">
        <v>6</v>
      </c>
      <c r="I1024" s="90">
        <v>0</v>
      </c>
      <c r="J1024" s="90">
        <f t="shared" si="50"/>
        <v>0</v>
      </c>
      <c r="K1024" s="88" t="s">
        <v>5</v>
      </c>
      <c r="L1024" s="85"/>
      <c r="M1024" s="278" t="s">
        <v>5</v>
      </c>
      <c r="N1024" s="279" t="s">
        <v>42</v>
      </c>
      <c r="O1024" s="280">
        <v>0.093</v>
      </c>
      <c r="P1024" s="280">
        <f t="shared" si="51"/>
        <v>0.558</v>
      </c>
      <c r="Q1024" s="280">
        <v>4E-05</v>
      </c>
      <c r="R1024" s="280">
        <f t="shared" si="52"/>
        <v>0.00024000000000000003</v>
      </c>
      <c r="S1024" s="280">
        <v>0.00705</v>
      </c>
      <c r="T1024" s="281">
        <f t="shared" si="53"/>
        <v>0.0423</v>
      </c>
      <c r="AR1024" s="185" t="s">
        <v>214</v>
      </c>
      <c r="AT1024" s="185" t="s">
        <v>140</v>
      </c>
      <c r="AU1024" s="185" t="s">
        <v>153</v>
      </c>
      <c r="AY1024" s="185" t="s">
        <v>138</v>
      </c>
      <c r="BE1024" s="282">
        <f t="shared" si="54"/>
        <v>0</v>
      </c>
      <c r="BF1024" s="282">
        <f t="shared" si="55"/>
        <v>0</v>
      </c>
      <c r="BG1024" s="282">
        <f t="shared" si="56"/>
        <v>0</v>
      </c>
      <c r="BH1024" s="282">
        <f t="shared" si="57"/>
        <v>0</v>
      </c>
      <c r="BI1024" s="282">
        <f t="shared" si="58"/>
        <v>0</v>
      </c>
      <c r="BJ1024" s="185" t="s">
        <v>79</v>
      </c>
      <c r="BK1024" s="282">
        <f t="shared" si="59"/>
        <v>0</v>
      </c>
      <c r="BL1024" s="185" t="s">
        <v>214</v>
      </c>
      <c r="BM1024" s="185" t="s">
        <v>2008</v>
      </c>
    </row>
    <row r="1025" spans="2:65" s="196" customFormat="1" ht="16.5" customHeight="1">
      <c r="B1025" s="85"/>
      <c r="C1025" s="86" t="s">
        <v>2009</v>
      </c>
      <c r="D1025" s="86" t="s">
        <v>140</v>
      </c>
      <c r="E1025" s="87" t="s">
        <v>2010</v>
      </c>
      <c r="F1025" s="88" t="s">
        <v>2011</v>
      </c>
      <c r="G1025" s="89" t="s">
        <v>234</v>
      </c>
      <c r="H1025" s="304">
        <v>1</v>
      </c>
      <c r="I1025" s="90">
        <v>0</v>
      </c>
      <c r="J1025" s="90">
        <f t="shared" si="50"/>
        <v>0</v>
      </c>
      <c r="K1025" s="88" t="s">
        <v>5</v>
      </c>
      <c r="L1025" s="85"/>
      <c r="M1025" s="278" t="s">
        <v>5</v>
      </c>
      <c r="N1025" s="279" t="s">
        <v>42</v>
      </c>
      <c r="O1025" s="280">
        <v>0.021</v>
      </c>
      <c r="P1025" s="280">
        <f t="shared" si="51"/>
        <v>0.021</v>
      </c>
      <c r="Q1025" s="280">
        <v>0</v>
      </c>
      <c r="R1025" s="280">
        <f t="shared" si="52"/>
        <v>0</v>
      </c>
      <c r="S1025" s="280">
        <v>0</v>
      </c>
      <c r="T1025" s="281">
        <f t="shared" si="53"/>
        <v>0</v>
      </c>
      <c r="AR1025" s="185" t="s">
        <v>214</v>
      </c>
      <c r="AT1025" s="185" t="s">
        <v>140</v>
      </c>
      <c r="AU1025" s="185" t="s">
        <v>153</v>
      </c>
      <c r="AY1025" s="185" t="s">
        <v>138</v>
      </c>
      <c r="BE1025" s="282">
        <f t="shared" si="54"/>
        <v>0</v>
      </c>
      <c r="BF1025" s="282">
        <f t="shared" si="55"/>
        <v>0</v>
      </c>
      <c r="BG1025" s="282">
        <f t="shared" si="56"/>
        <v>0</v>
      </c>
      <c r="BH1025" s="282">
        <f t="shared" si="57"/>
        <v>0</v>
      </c>
      <c r="BI1025" s="282">
        <f t="shared" si="58"/>
        <v>0</v>
      </c>
      <c r="BJ1025" s="185" t="s">
        <v>79</v>
      </c>
      <c r="BK1025" s="282">
        <f t="shared" si="59"/>
        <v>0</v>
      </c>
      <c r="BL1025" s="185" t="s">
        <v>214</v>
      </c>
      <c r="BM1025" s="185" t="s">
        <v>2012</v>
      </c>
    </row>
    <row r="1026" spans="2:65" s="196" customFormat="1" ht="16.5" customHeight="1">
      <c r="B1026" s="85"/>
      <c r="C1026" s="86" t="s">
        <v>2013</v>
      </c>
      <c r="D1026" s="86" t="s">
        <v>140</v>
      </c>
      <c r="E1026" s="87" t="s">
        <v>2014</v>
      </c>
      <c r="F1026" s="88" t="s">
        <v>2015</v>
      </c>
      <c r="G1026" s="89" t="s">
        <v>234</v>
      </c>
      <c r="H1026" s="304">
        <v>26</v>
      </c>
      <c r="I1026" s="90">
        <v>0</v>
      </c>
      <c r="J1026" s="90">
        <f t="shared" si="50"/>
        <v>0</v>
      </c>
      <c r="K1026" s="88" t="s">
        <v>5</v>
      </c>
      <c r="L1026" s="85"/>
      <c r="M1026" s="278" t="s">
        <v>5</v>
      </c>
      <c r="N1026" s="279" t="s">
        <v>42</v>
      </c>
      <c r="O1026" s="280">
        <v>0.032</v>
      </c>
      <c r="P1026" s="280">
        <f t="shared" si="51"/>
        <v>0.8320000000000001</v>
      </c>
      <c r="Q1026" s="280">
        <v>0</v>
      </c>
      <c r="R1026" s="280">
        <f t="shared" si="52"/>
        <v>0</v>
      </c>
      <c r="S1026" s="280">
        <v>0</v>
      </c>
      <c r="T1026" s="281">
        <f t="shared" si="53"/>
        <v>0</v>
      </c>
      <c r="AR1026" s="185" t="s">
        <v>214</v>
      </c>
      <c r="AT1026" s="185" t="s">
        <v>140</v>
      </c>
      <c r="AU1026" s="185" t="s">
        <v>153</v>
      </c>
      <c r="AY1026" s="185" t="s">
        <v>138</v>
      </c>
      <c r="BE1026" s="282">
        <f t="shared" si="54"/>
        <v>0</v>
      </c>
      <c r="BF1026" s="282">
        <f t="shared" si="55"/>
        <v>0</v>
      </c>
      <c r="BG1026" s="282">
        <f t="shared" si="56"/>
        <v>0</v>
      </c>
      <c r="BH1026" s="282">
        <f t="shared" si="57"/>
        <v>0</v>
      </c>
      <c r="BI1026" s="282">
        <f t="shared" si="58"/>
        <v>0</v>
      </c>
      <c r="BJ1026" s="185" t="s">
        <v>79</v>
      </c>
      <c r="BK1026" s="282">
        <f t="shared" si="59"/>
        <v>0</v>
      </c>
      <c r="BL1026" s="185" t="s">
        <v>214</v>
      </c>
      <c r="BM1026" s="185" t="s">
        <v>2016</v>
      </c>
    </row>
    <row r="1027" spans="2:65" s="196" customFormat="1" ht="16.5" customHeight="1">
      <c r="B1027" s="85"/>
      <c r="C1027" s="86" t="s">
        <v>2017</v>
      </c>
      <c r="D1027" s="86" t="s">
        <v>140</v>
      </c>
      <c r="E1027" s="87" t="s">
        <v>2018</v>
      </c>
      <c r="F1027" s="88" t="s">
        <v>2019</v>
      </c>
      <c r="G1027" s="89" t="s">
        <v>234</v>
      </c>
      <c r="H1027" s="304">
        <v>2</v>
      </c>
      <c r="I1027" s="90">
        <v>0</v>
      </c>
      <c r="J1027" s="90">
        <f t="shared" si="50"/>
        <v>0</v>
      </c>
      <c r="K1027" s="88" t="s">
        <v>5</v>
      </c>
      <c r="L1027" s="85"/>
      <c r="M1027" s="278" t="s">
        <v>5</v>
      </c>
      <c r="N1027" s="279" t="s">
        <v>42</v>
      </c>
      <c r="O1027" s="280">
        <v>0.042</v>
      </c>
      <c r="P1027" s="280">
        <f t="shared" si="51"/>
        <v>0.084</v>
      </c>
      <c r="Q1027" s="280">
        <v>0</v>
      </c>
      <c r="R1027" s="280">
        <f t="shared" si="52"/>
        <v>0</v>
      </c>
      <c r="S1027" s="280">
        <v>0</v>
      </c>
      <c r="T1027" s="281">
        <f t="shared" si="53"/>
        <v>0</v>
      </c>
      <c r="AR1027" s="185" t="s">
        <v>214</v>
      </c>
      <c r="AT1027" s="185" t="s">
        <v>140</v>
      </c>
      <c r="AU1027" s="185" t="s">
        <v>153</v>
      </c>
      <c r="AY1027" s="185" t="s">
        <v>138</v>
      </c>
      <c r="BE1027" s="282">
        <f t="shared" si="54"/>
        <v>0</v>
      </c>
      <c r="BF1027" s="282">
        <f t="shared" si="55"/>
        <v>0</v>
      </c>
      <c r="BG1027" s="282">
        <f t="shared" si="56"/>
        <v>0</v>
      </c>
      <c r="BH1027" s="282">
        <f t="shared" si="57"/>
        <v>0</v>
      </c>
      <c r="BI1027" s="282">
        <f t="shared" si="58"/>
        <v>0</v>
      </c>
      <c r="BJ1027" s="185" t="s">
        <v>79</v>
      </c>
      <c r="BK1027" s="282">
        <f t="shared" si="59"/>
        <v>0</v>
      </c>
      <c r="BL1027" s="185" t="s">
        <v>214</v>
      </c>
      <c r="BM1027" s="185" t="s">
        <v>2020</v>
      </c>
    </row>
    <row r="1028" spans="2:65" s="196" customFormat="1" ht="16.5" customHeight="1">
      <c r="B1028" s="85"/>
      <c r="C1028" s="86" t="s">
        <v>2021</v>
      </c>
      <c r="D1028" s="86" t="s">
        <v>140</v>
      </c>
      <c r="E1028" s="87" t="s">
        <v>2022</v>
      </c>
      <c r="F1028" s="88" t="s">
        <v>2023</v>
      </c>
      <c r="G1028" s="89" t="s">
        <v>234</v>
      </c>
      <c r="H1028" s="304">
        <v>56</v>
      </c>
      <c r="I1028" s="90">
        <v>0</v>
      </c>
      <c r="J1028" s="90">
        <f t="shared" si="50"/>
        <v>0</v>
      </c>
      <c r="K1028" s="88" t="s">
        <v>5</v>
      </c>
      <c r="L1028" s="85"/>
      <c r="M1028" s="278" t="s">
        <v>5</v>
      </c>
      <c r="N1028" s="279" t="s">
        <v>42</v>
      </c>
      <c r="O1028" s="280">
        <v>0.053</v>
      </c>
      <c r="P1028" s="280">
        <f t="shared" si="51"/>
        <v>2.968</v>
      </c>
      <c r="Q1028" s="280">
        <v>0</v>
      </c>
      <c r="R1028" s="280">
        <f t="shared" si="52"/>
        <v>0</v>
      </c>
      <c r="S1028" s="280">
        <v>0</v>
      </c>
      <c r="T1028" s="281">
        <f t="shared" si="53"/>
        <v>0</v>
      </c>
      <c r="AR1028" s="185" t="s">
        <v>214</v>
      </c>
      <c r="AT1028" s="185" t="s">
        <v>140</v>
      </c>
      <c r="AU1028" s="185" t="s">
        <v>153</v>
      </c>
      <c r="AY1028" s="185" t="s">
        <v>138</v>
      </c>
      <c r="BE1028" s="282">
        <f t="shared" si="54"/>
        <v>0</v>
      </c>
      <c r="BF1028" s="282">
        <f t="shared" si="55"/>
        <v>0</v>
      </c>
      <c r="BG1028" s="282">
        <f t="shared" si="56"/>
        <v>0</v>
      </c>
      <c r="BH1028" s="282">
        <f t="shared" si="57"/>
        <v>0</v>
      </c>
      <c r="BI1028" s="282">
        <f t="shared" si="58"/>
        <v>0</v>
      </c>
      <c r="BJ1028" s="185" t="s">
        <v>79</v>
      </c>
      <c r="BK1028" s="282">
        <f t="shared" si="59"/>
        <v>0</v>
      </c>
      <c r="BL1028" s="185" t="s">
        <v>214</v>
      </c>
      <c r="BM1028" s="185" t="s">
        <v>2024</v>
      </c>
    </row>
    <row r="1029" spans="2:65" s="196" customFormat="1" ht="16.5" customHeight="1">
      <c r="B1029" s="85"/>
      <c r="C1029" s="86" t="s">
        <v>2025</v>
      </c>
      <c r="D1029" s="86" t="s">
        <v>140</v>
      </c>
      <c r="E1029" s="87" t="s">
        <v>2026</v>
      </c>
      <c r="F1029" s="88" t="s">
        <v>2027</v>
      </c>
      <c r="G1029" s="89" t="s">
        <v>181</v>
      </c>
      <c r="H1029" s="304">
        <v>1.02</v>
      </c>
      <c r="I1029" s="90">
        <v>0</v>
      </c>
      <c r="J1029" s="90">
        <f t="shared" si="50"/>
        <v>0</v>
      </c>
      <c r="K1029" s="88" t="s">
        <v>5</v>
      </c>
      <c r="L1029" s="85"/>
      <c r="M1029" s="278" t="s">
        <v>5</v>
      </c>
      <c r="N1029" s="279" t="s">
        <v>42</v>
      </c>
      <c r="O1029" s="280">
        <v>3.246</v>
      </c>
      <c r="P1029" s="280">
        <f t="shared" si="51"/>
        <v>3.31092</v>
      </c>
      <c r="Q1029" s="280">
        <v>0</v>
      </c>
      <c r="R1029" s="280">
        <f t="shared" si="52"/>
        <v>0</v>
      </c>
      <c r="S1029" s="280">
        <v>0</v>
      </c>
      <c r="T1029" s="281">
        <f t="shared" si="53"/>
        <v>0</v>
      </c>
      <c r="AR1029" s="185" t="s">
        <v>214</v>
      </c>
      <c r="AT1029" s="185" t="s">
        <v>140</v>
      </c>
      <c r="AU1029" s="185" t="s">
        <v>153</v>
      </c>
      <c r="AY1029" s="185" t="s">
        <v>138</v>
      </c>
      <c r="BE1029" s="282">
        <f t="shared" si="54"/>
        <v>0</v>
      </c>
      <c r="BF1029" s="282">
        <f t="shared" si="55"/>
        <v>0</v>
      </c>
      <c r="BG1029" s="282">
        <f t="shared" si="56"/>
        <v>0</v>
      </c>
      <c r="BH1029" s="282">
        <f t="shared" si="57"/>
        <v>0</v>
      </c>
      <c r="BI1029" s="282">
        <f t="shared" si="58"/>
        <v>0</v>
      </c>
      <c r="BJ1029" s="185" t="s">
        <v>79</v>
      </c>
      <c r="BK1029" s="282">
        <f t="shared" si="59"/>
        <v>0</v>
      </c>
      <c r="BL1029" s="185" t="s">
        <v>214</v>
      </c>
      <c r="BM1029" s="185" t="s">
        <v>2028</v>
      </c>
    </row>
    <row r="1030" spans="2:63" s="266" customFormat="1" ht="22.35" customHeight="1">
      <c r="B1030" s="265"/>
      <c r="D1030" s="267" t="s">
        <v>70</v>
      </c>
      <c r="E1030" s="276" t="s">
        <v>2029</v>
      </c>
      <c r="F1030" s="276" t="s">
        <v>2030</v>
      </c>
      <c r="H1030" s="307"/>
      <c r="J1030" s="277">
        <f>BK1030</f>
        <v>0</v>
      </c>
      <c r="L1030" s="265"/>
      <c r="M1030" s="270"/>
      <c r="N1030" s="271"/>
      <c r="O1030" s="271"/>
      <c r="P1030" s="272">
        <f>SUM(P1031:P1085)</f>
        <v>85.16476999999998</v>
      </c>
      <c r="Q1030" s="271"/>
      <c r="R1030" s="272">
        <f>SUM(R1031:R1085)</f>
        <v>0.2695600000000001</v>
      </c>
      <c r="S1030" s="271"/>
      <c r="T1030" s="273">
        <f>SUM(T1031:T1085)</f>
        <v>0.30562000000000006</v>
      </c>
      <c r="AR1030" s="267" t="s">
        <v>81</v>
      </c>
      <c r="AT1030" s="274" t="s">
        <v>70</v>
      </c>
      <c r="AU1030" s="274" t="s">
        <v>81</v>
      </c>
      <c r="AY1030" s="267" t="s">
        <v>138</v>
      </c>
      <c r="BK1030" s="275">
        <f>SUM(BK1031:BK1085)</f>
        <v>0</v>
      </c>
    </row>
    <row r="1031" spans="2:65" s="196" customFormat="1" ht="16.5" customHeight="1">
      <c r="B1031" s="85"/>
      <c r="C1031" s="86" t="s">
        <v>2031</v>
      </c>
      <c r="D1031" s="86" t="s">
        <v>140</v>
      </c>
      <c r="E1031" s="87" t="s">
        <v>2032</v>
      </c>
      <c r="F1031" s="88" t="s">
        <v>2033</v>
      </c>
      <c r="G1031" s="89" t="s">
        <v>289</v>
      </c>
      <c r="H1031" s="304">
        <v>2</v>
      </c>
      <c r="I1031" s="90">
        <v>0</v>
      </c>
      <c r="J1031" s="90">
        <f aca="true" t="shared" si="60" ref="J1031:J1062">ROUND(I1031*H1031,2)</f>
        <v>0</v>
      </c>
      <c r="K1031" s="88" t="s">
        <v>5</v>
      </c>
      <c r="L1031" s="85"/>
      <c r="M1031" s="278" t="s">
        <v>5</v>
      </c>
      <c r="N1031" s="279" t="s">
        <v>42</v>
      </c>
      <c r="O1031" s="280">
        <v>0.52</v>
      </c>
      <c r="P1031" s="280">
        <f aca="true" t="shared" si="61" ref="P1031:P1062">O1031*H1031</f>
        <v>1.04</v>
      </c>
      <c r="Q1031" s="280">
        <v>2E-05</v>
      </c>
      <c r="R1031" s="280">
        <f aca="true" t="shared" si="62" ref="R1031:R1062">Q1031*H1031</f>
        <v>4E-05</v>
      </c>
      <c r="S1031" s="280">
        <v>0.014</v>
      </c>
      <c r="T1031" s="281">
        <f aca="true" t="shared" si="63" ref="T1031:T1062">S1031*H1031</f>
        <v>0.028</v>
      </c>
      <c r="AR1031" s="185" t="s">
        <v>214</v>
      </c>
      <c r="AT1031" s="185" t="s">
        <v>140</v>
      </c>
      <c r="AU1031" s="185" t="s">
        <v>153</v>
      </c>
      <c r="AY1031" s="185" t="s">
        <v>138</v>
      </c>
      <c r="BE1031" s="282">
        <f aca="true" t="shared" si="64" ref="BE1031:BE1062">IF(N1031="základní",J1031,0)</f>
        <v>0</v>
      </c>
      <c r="BF1031" s="282">
        <f aca="true" t="shared" si="65" ref="BF1031:BF1062">IF(N1031="snížená",J1031,0)</f>
        <v>0</v>
      </c>
      <c r="BG1031" s="282">
        <f aca="true" t="shared" si="66" ref="BG1031:BG1062">IF(N1031="zákl. přenesená",J1031,0)</f>
        <v>0</v>
      </c>
      <c r="BH1031" s="282">
        <f aca="true" t="shared" si="67" ref="BH1031:BH1062">IF(N1031="sníž. přenesená",J1031,0)</f>
        <v>0</v>
      </c>
      <c r="BI1031" s="282">
        <f aca="true" t="shared" si="68" ref="BI1031:BI1062">IF(N1031="nulová",J1031,0)</f>
        <v>0</v>
      </c>
      <c r="BJ1031" s="185" t="s">
        <v>79</v>
      </c>
      <c r="BK1031" s="282">
        <f aca="true" t="shared" si="69" ref="BK1031:BK1062">ROUND(I1031*H1031,2)</f>
        <v>0</v>
      </c>
      <c r="BL1031" s="185" t="s">
        <v>214</v>
      </c>
      <c r="BM1031" s="185" t="s">
        <v>2034</v>
      </c>
    </row>
    <row r="1032" spans="2:65" s="196" customFormat="1" ht="16.5" customHeight="1">
      <c r="B1032" s="85"/>
      <c r="C1032" s="86" t="s">
        <v>2035</v>
      </c>
      <c r="D1032" s="86" t="s">
        <v>140</v>
      </c>
      <c r="E1032" s="87" t="s">
        <v>2036</v>
      </c>
      <c r="F1032" s="88" t="s">
        <v>2037</v>
      </c>
      <c r="G1032" s="89" t="s">
        <v>289</v>
      </c>
      <c r="H1032" s="304">
        <v>7</v>
      </c>
      <c r="I1032" s="90">
        <v>0</v>
      </c>
      <c r="J1032" s="90">
        <f t="shared" si="60"/>
        <v>0</v>
      </c>
      <c r="K1032" s="88" t="s">
        <v>5</v>
      </c>
      <c r="L1032" s="85"/>
      <c r="M1032" s="278" t="s">
        <v>5</v>
      </c>
      <c r="N1032" s="279" t="s">
        <v>42</v>
      </c>
      <c r="O1032" s="280">
        <v>0.707</v>
      </c>
      <c r="P1032" s="280">
        <f t="shared" si="61"/>
        <v>4.949</v>
      </c>
      <c r="Q1032" s="280">
        <v>2E-05</v>
      </c>
      <c r="R1032" s="280">
        <f t="shared" si="62"/>
        <v>0.00014000000000000001</v>
      </c>
      <c r="S1032" s="280">
        <v>0.039</v>
      </c>
      <c r="T1032" s="281">
        <f t="shared" si="63"/>
        <v>0.273</v>
      </c>
      <c r="AR1032" s="185" t="s">
        <v>214</v>
      </c>
      <c r="AT1032" s="185" t="s">
        <v>140</v>
      </c>
      <c r="AU1032" s="185" t="s">
        <v>153</v>
      </c>
      <c r="AY1032" s="185" t="s">
        <v>138</v>
      </c>
      <c r="BE1032" s="282">
        <f t="shared" si="64"/>
        <v>0</v>
      </c>
      <c r="BF1032" s="282">
        <f t="shared" si="65"/>
        <v>0</v>
      </c>
      <c r="BG1032" s="282">
        <f t="shared" si="66"/>
        <v>0</v>
      </c>
      <c r="BH1032" s="282">
        <f t="shared" si="67"/>
        <v>0</v>
      </c>
      <c r="BI1032" s="282">
        <f t="shared" si="68"/>
        <v>0</v>
      </c>
      <c r="BJ1032" s="185" t="s">
        <v>79</v>
      </c>
      <c r="BK1032" s="282">
        <f t="shared" si="69"/>
        <v>0</v>
      </c>
      <c r="BL1032" s="185" t="s">
        <v>214</v>
      </c>
      <c r="BM1032" s="185" t="s">
        <v>2038</v>
      </c>
    </row>
    <row r="1033" spans="2:65" s="196" customFormat="1" ht="16.5" customHeight="1">
      <c r="B1033" s="85"/>
      <c r="C1033" s="86" t="s">
        <v>2039</v>
      </c>
      <c r="D1033" s="86" t="s">
        <v>140</v>
      </c>
      <c r="E1033" s="87" t="s">
        <v>2040</v>
      </c>
      <c r="F1033" s="88" t="s">
        <v>2041</v>
      </c>
      <c r="G1033" s="89" t="s">
        <v>1801</v>
      </c>
      <c r="H1033" s="304">
        <v>1</v>
      </c>
      <c r="I1033" s="90">
        <v>0</v>
      </c>
      <c r="J1033" s="90">
        <f t="shared" si="60"/>
        <v>0</v>
      </c>
      <c r="K1033" s="88" t="s">
        <v>5</v>
      </c>
      <c r="L1033" s="85"/>
      <c r="M1033" s="278" t="s">
        <v>5</v>
      </c>
      <c r="N1033" s="279" t="s">
        <v>42</v>
      </c>
      <c r="O1033" s="280">
        <v>1.539</v>
      </c>
      <c r="P1033" s="280">
        <f t="shared" si="61"/>
        <v>1.539</v>
      </c>
      <c r="Q1033" s="280">
        <v>0.00778</v>
      </c>
      <c r="R1033" s="280">
        <f t="shared" si="62"/>
        <v>0.00778</v>
      </c>
      <c r="S1033" s="280">
        <v>0</v>
      </c>
      <c r="T1033" s="281">
        <f t="shared" si="63"/>
        <v>0</v>
      </c>
      <c r="AR1033" s="185" t="s">
        <v>214</v>
      </c>
      <c r="AT1033" s="185" t="s">
        <v>140</v>
      </c>
      <c r="AU1033" s="185" t="s">
        <v>153</v>
      </c>
      <c r="AY1033" s="185" t="s">
        <v>138</v>
      </c>
      <c r="BE1033" s="282">
        <f t="shared" si="64"/>
        <v>0</v>
      </c>
      <c r="BF1033" s="282">
        <f t="shared" si="65"/>
        <v>0</v>
      </c>
      <c r="BG1033" s="282">
        <f t="shared" si="66"/>
        <v>0</v>
      </c>
      <c r="BH1033" s="282">
        <f t="shared" si="67"/>
        <v>0</v>
      </c>
      <c r="BI1033" s="282">
        <f t="shared" si="68"/>
        <v>0</v>
      </c>
      <c r="BJ1033" s="185" t="s">
        <v>79</v>
      </c>
      <c r="BK1033" s="282">
        <f t="shared" si="69"/>
        <v>0</v>
      </c>
      <c r="BL1033" s="185" t="s">
        <v>214</v>
      </c>
      <c r="BM1033" s="185" t="s">
        <v>2042</v>
      </c>
    </row>
    <row r="1034" spans="2:65" s="196" customFormat="1" ht="16.5" customHeight="1">
      <c r="B1034" s="85"/>
      <c r="C1034" s="86" t="s">
        <v>2043</v>
      </c>
      <c r="D1034" s="86" t="s">
        <v>140</v>
      </c>
      <c r="E1034" s="87" t="s">
        <v>2044</v>
      </c>
      <c r="F1034" s="88" t="s">
        <v>2045</v>
      </c>
      <c r="G1034" s="89" t="s">
        <v>1801</v>
      </c>
      <c r="H1034" s="304">
        <v>8</v>
      </c>
      <c r="I1034" s="90">
        <v>0</v>
      </c>
      <c r="J1034" s="90">
        <f t="shared" si="60"/>
        <v>0</v>
      </c>
      <c r="K1034" s="88" t="s">
        <v>5</v>
      </c>
      <c r="L1034" s="85"/>
      <c r="M1034" s="278" t="s">
        <v>5</v>
      </c>
      <c r="N1034" s="279" t="s">
        <v>42</v>
      </c>
      <c r="O1034" s="280">
        <v>2.465</v>
      </c>
      <c r="P1034" s="280">
        <f t="shared" si="61"/>
        <v>19.72</v>
      </c>
      <c r="Q1034" s="280">
        <v>0.00745</v>
      </c>
      <c r="R1034" s="280">
        <f t="shared" si="62"/>
        <v>0.0596</v>
      </c>
      <c r="S1034" s="280">
        <v>0</v>
      </c>
      <c r="T1034" s="281">
        <f t="shared" si="63"/>
        <v>0</v>
      </c>
      <c r="AR1034" s="185" t="s">
        <v>214</v>
      </c>
      <c r="AT1034" s="185" t="s">
        <v>140</v>
      </c>
      <c r="AU1034" s="185" t="s">
        <v>153</v>
      </c>
      <c r="AY1034" s="185" t="s">
        <v>138</v>
      </c>
      <c r="BE1034" s="282">
        <f t="shared" si="64"/>
        <v>0</v>
      </c>
      <c r="BF1034" s="282">
        <f t="shared" si="65"/>
        <v>0</v>
      </c>
      <c r="BG1034" s="282">
        <f t="shared" si="66"/>
        <v>0</v>
      </c>
      <c r="BH1034" s="282">
        <f t="shared" si="67"/>
        <v>0</v>
      </c>
      <c r="BI1034" s="282">
        <f t="shared" si="68"/>
        <v>0</v>
      </c>
      <c r="BJ1034" s="185" t="s">
        <v>79</v>
      </c>
      <c r="BK1034" s="282">
        <f t="shared" si="69"/>
        <v>0</v>
      </c>
      <c r="BL1034" s="185" t="s">
        <v>214</v>
      </c>
      <c r="BM1034" s="185" t="s">
        <v>2046</v>
      </c>
    </row>
    <row r="1035" spans="2:65" s="196" customFormat="1" ht="25.5" customHeight="1">
      <c r="B1035" s="85"/>
      <c r="C1035" s="91" t="s">
        <v>2047</v>
      </c>
      <c r="D1035" s="91" t="s">
        <v>228</v>
      </c>
      <c r="E1035" s="92" t="s">
        <v>2048</v>
      </c>
      <c r="F1035" s="93" t="s">
        <v>2049</v>
      </c>
      <c r="G1035" s="94" t="s">
        <v>2050</v>
      </c>
      <c r="H1035" s="308">
        <v>5</v>
      </c>
      <c r="I1035" s="95">
        <v>0</v>
      </c>
      <c r="J1035" s="95">
        <f t="shared" si="60"/>
        <v>0</v>
      </c>
      <c r="K1035" s="93" t="s">
        <v>5</v>
      </c>
      <c r="L1035" s="298"/>
      <c r="M1035" s="299" t="s">
        <v>5</v>
      </c>
      <c r="N1035" s="300" t="s">
        <v>42</v>
      </c>
      <c r="O1035" s="280">
        <v>0</v>
      </c>
      <c r="P1035" s="280">
        <f t="shared" si="61"/>
        <v>0</v>
      </c>
      <c r="Q1035" s="280">
        <v>0</v>
      </c>
      <c r="R1035" s="280">
        <f t="shared" si="62"/>
        <v>0</v>
      </c>
      <c r="S1035" s="280">
        <v>0</v>
      </c>
      <c r="T1035" s="281">
        <f t="shared" si="63"/>
        <v>0</v>
      </c>
      <c r="AR1035" s="185" t="s">
        <v>281</v>
      </c>
      <c r="AT1035" s="185" t="s">
        <v>228</v>
      </c>
      <c r="AU1035" s="185" t="s">
        <v>153</v>
      </c>
      <c r="AY1035" s="185" t="s">
        <v>138</v>
      </c>
      <c r="BE1035" s="282">
        <f t="shared" si="64"/>
        <v>0</v>
      </c>
      <c r="BF1035" s="282">
        <f t="shared" si="65"/>
        <v>0</v>
      </c>
      <c r="BG1035" s="282">
        <f t="shared" si="66"/>
        <v>0</v>
      </c>
      <c r="BH1035" s="282">
        <f t="shared" si="67"/>
        <v>0</v>
      </c>
      <c r="BI1035" s="282">
        <f t="shared" si="68"/>
        <v>0</v>
      </c>
      <c r="BJ1035" s="185" t="s">
        <v>79</v>
      </c>
      <c r="BK1035" s="282">
        <f t="shared" si="69"/>
        <v>0</v>
      </c>
      <c r="BL1035" s="185" t="s">
        <v>214</v>
      </c>
      <c r="BM1035" s="185" t="s">
        <v>2051</v>
      </c>
    </row>
    <row r="1036" spans="2:65" s="196" customFormat="1" ht="25.5" customHeight="1">
      <c r="B1036" s="85"/>
      <c r="C1036" s="91" t="s">
        <v>2052</v>
      </c>
      <c r="D1036" s="91" t="s">
        <v>228</v>
      </c>
      <c r="E1036" s="92" t="s">
        <v>2053</v>
      </c>
      <c r="F1036" s="93" t="s">
        <v>2054</v>
      </c>
      <c r="G1036" s="94" t="s">
        <v>289</v>
      </c>
      <c r="H1036" s="308">
        <v>1</v>
      </c>
      <c r="I1036" s="95">
        <v>0</v>
      </c>
      <c r="J1036" s="95">
        <f t="shared" si="60"/>
        <v>0</v>
      </c>
      <c r="K1036" s="93" t="s">
        <v>5</v>
      </c>
      <c r="L1036" s="298"/>
      <c r="M1036" s="299" t="s">
        <v>5</v>
      </c>
      <c r="N1036" s="300" t="s">
        <v>42</v>
      </c>
      <c r="O1036" s="280">
        <v>0</v>
      </c>
      <c r="P1036" s="280">
        <f t="shared" si="61"/>
        <v>0</v>
      </c>
      <c r="Q1036" s="280">
        <v>0</v>
      </c>
      <c r="R1036" s="280">
        <f t="shared" si="62"/>
        <v>0</v>
      </c>
      <c r="S1036" s="280">
        <v>0</v>
      </c>
      <c r="T1036" s="281">
        <f t="shared" si="63"/>
        <v>0</v>
      </c>
      <c r="AR1036" s="185" t="s">
        <v>281</v>
      </c>
      <c r="AT1036" s="185" t="s">
        <v>228</v>
      </c>
      <c r="AU1036" s="185" t="s">
        <v>153</v>
      </c>
      <c r="AY1036" s="185" t="s">
        <v>138</v>
      </c>
      <c r="BE1036" s="282">
        <f t="shared" si="64"/>
        <v>0</v>
      </c>
      <c r="BF1036" s="282">
        <f t="shared" si="65"/>
        <v>0</v>
      </c>
      <c r="BG1036" s="282">
        <f t="shared" si="66"/>
        <v>0</v>
      </c>
      <c r="BH1036" s="282">
        <f t="shared" si="67"/>
        <v>0</v>
      </c>
      <c r="BI1036" s="282">
        <f t="shared" si="68"/>
        <v>0</v>
      </c>
      <c r="BJ1036" s="185" t="s">
        <v>79</v>
      </c>
      <c r="BK1036" s="282">
        <f t="shared" si="69"/>
        <v>0</v>
      </c>
      <c r="BL1036" s="185" t="s">
        <v>214</v>
      </c>
      <c r="BM1036" s="185" t="s">
        <v>2055</v>
      </c>
    </row>
    <row r="1037" spans="2:65" s="196" customFormat="1" ht="25.5" customHeight="1">
      <c r="B1037" s="85"/>
      <c r="C1037" s="86" t="s">
        <v>2056</v>
      </c>
      <c r="D1037" s="86" t="s">
        <v>140</v>
      </c>
      <c r="E1037" s="87" t="s">
        <v>2057</v>
      </c>
      <c r="F1037" s="88" t="s">
        <v>2058</v>
      </c>
      <c r="G1037" s="89" t="s">
        <v>1801</v>
      </c>
      <c r="H1037" s="304">
        <v>3</v>
      </c>
      <c r="I1037" s="90">
        <v>0</v>
      </c>
      <c r="J1037" s="90">
        <f t="shared" si="60"/>
        <v>0</v>
      </c>
      <c r="K1037" s="88" t="s">
        <v>5</v>
      </c>
      <c r="L1037" s="85"/>
      <c r="M1037" s="278" t="s">
        <v>5</v>
      </c>
      <c r="N1037" s="279" t="s">
        <v>42</v>
      </c>
      <c r="O1037" s="280">
        <v>1.518</v>
      </c>
      <c r="P1037" s="280">
        <f t="shared" si="61"/>
        <v>4.554</v>
      </c>
      <c r="Q1037" s="280">
        <v>0.00706</v>
      </c>
      <c r="R1037" s="280">
        <f t="shared" si="62"/>
        <v>0.02118</v>
      </c>
      <c r="S1037" s="280">
        <v>0</v>
      </c>
      <c r="T1037" s="281">
        <f t="shared" si="63"/>
        <v>0</v>
      </c>
      <c r="AR1037" s="185" t="s">
        <v>214</v>
      </c>
      <c r="AT1037" s="185" t="s">
        <v>140</v>
      </c>
      <c r="AU1037" s="185" t="s">
        <v>153</v>
      </c>
      <c r="AY1037" s="185" t="s">
        <v>138</v>
      </c>
      <c r="BE1037" s="282">
        <f t="shared" si="64"/>
        <v>0</v>
      </c>
      <c r="BF1037" s="282">
        <f t="shared" si="65"/>
        <v>0</v>
      </c>
      <c r="BG1037" s="282">
        <f t="shared" si="66"/>
        <v>0</v>
      </c>
      <c r="BH1037" s="282">
        <f t="shared" si="67"/>
        <v>0</v>
      </c>
      <c r="BI1037" s="282">
        <f t="shared" si="68"/>
        <v>0</v>
      </c>
      <c r="BJ1037" s="185" t="s">
        <v>79</v>
      </c>
      <c r="BK1037" s="282">
        <f t="shared" si="69"/>
        <v>0</v>
      </c>
      <c r="BL1037" s="185" t="s">
        <v>214</v>
      </c>
      <c r="BM1037" s="185" t="s">
        <v>2059</v>
      </c>
    </row>
    <row r="1038" spans="2:65" s="196" customFormat="1" ht="25.5" customHeight="1">
      <c r="B1038" s="85"/>
      <c r="C1038" s="86" t="s">
        <v>2060</v>
      </c>
      <c r="D1038" s="86" t="s">
        <v>140</v>
      </c>
      <c r="E1038" s="87" t="s">
        <v>2061</v>
      </c>
      <c r="F1038" s="88" t="s">
        <v>2062</v>
      </c>
      <c r="G1038" s="89" t="s">
        <v>1801</v>
      </c>
      <c r="H1038" s="304">
        <v>2</v>
      </c>
      <c r="I1038" s="90">
        <v>0</v>
      </c>
      <c r="J1038" s="90">
        <f t="shared" si="60"/>
        <v>0</v>
      </c>
      <c r="K1038" s="88" t="s">
        <v>5</v>
      </c>
      <c r="L1038" s="85"/>
      <c r="M1038" s="278" t="s">
        <v>5</v>
      </c>
      <c r="N1038" s="279" t="s">
        <v>42</v>
      </c>
      <c r="O1038" s="280">
        <v>1.851</v>
      </c>
      <c r="P1038" s="280">
        <f t="shared" si="61"/>
        <v>3.702</v>
      </c>
      <c r="Q1038" s="280">
        <v>0.00942</v>
      </c>
      <c r="R1038" s="280">
        <f t="shared" si="62"/>
        <v>0.01884</v>
      </c>
      <c r="S1038" s="280">
        <v>0</v>
      </c>
      <c r="T1038" s="281">
        <f t="shared" si="63"/>
        <v>0</v>
      </c>
      <c r="AR1038" s="185" t="s">
        <v>214</v>
      </c>
      <c r="AT1038" s="185" t="s">
        <v>140</v>
      </c>
      <c r="AU1038" s="185" t="s">
        <v>153</v>
      </c>
      <c r="AY1038" s="185" t="s">
        <v>138</v>
      </c>
      <c r="BE1038" s="282">
        <f t="shared" si="64"/>
        <v>0</v>
      </c>
      <c r="BF1038" s="282">
        <f t="shared" si="65"/>
        <v>0</v>
      </c>
      <c r="BG1038" s="282">
        <f t="shared" si="66"/>
        <v>0</v>
      </c>
      <c r="BH1038" s="282">
        <f t="shared" si="67"/>
        <v>0</v>
      </c>
      <c r="BI1038" s="282">
        <f t="shared" si="68"/>
        <v>0</v>
      </c>
      <c r="BJ1038" s="185" t="s">
        <v>79</v>
      </c>
      <c r="BK1038" s="282">
        <f t="shared" si="69"/>
        <v>0</v>
      </c>
      <c r="BL1038" s="185" t="s">
        <v>214</v>
      </c>
      <c r="BM1038" s="185" t="s">
        <v>2063</v>
      </c>
    </row>
    <row r="1039" spans="2:65" s="196" customFormat="1" ht="25.5" customHeight="1">
      <c r="B1039" s="85"/>
      <c r="C1039" s="86" t="s">
        <v>2064</v>
      </c>
      <c r="D1039" s="86" t="s">
        <v>140</v>
      </c>
      <c r="E1039" s="87" t="s">
        <v>2065</v>
      </c>
      <c r="F1039" s="88" t="s">
        <v>2066</v>
      </c>
      <c r="G1039" s="89" t="s">
        <v>1801</v>
      </c>
      <c r="H1039" s="304">
        <v>4</v>
      </c>
      <c r="I1039" s="90">
        <v>0</v>
      </c>
      <c r="J1039" s="90">
        <f t="shared" si="60"/>
        <v>0</v>
      </c>
      <c r="K1039" s="88" t="s">
        <v>5</v>
      </c>
      <c r="L1039" s="85"/>
      <c r="M1039" s="278" t="s">
        <v>5</v>
      </c>
      <c r="N1039" s="279" t="s">
        <v>42</v>
      </c>
      <c r="O1039" s="280">
        <v>1.799</v>
      </c>
      <c r="P1039" s="280">
        <f t="shared" si="61"/>
        <v>7.196</v>
      </c>
      <c r="Q1039" s="280">
        <v>0.00938</v>
      </c>
      <c r="R1039" s="280">
        <f t="shared" si="62"/>
        <v>0.03752</v>
      </c>
      <c r="S1039" s="280">
        <v>0</v>
      </c>
      <c r="T1039" s="281">
        <f t="shared" si="63"/>
        <v>0</v>
      </c>
      <c r="AR1039" s="185" t="s">
        <v>214</v>
      </c>
      <c r="AT1039" s="185" t="s">
        <v>140</v>
      </c>
      <c r="AU1039" s="185" t="s">
        <v>153</v>
      </c>
      <c r="AY1039" s="185" t="s">
        <v>138</v>
      </c>
      <c r="BE1039" s="282">
        <f t="shared" si="64"/>
        <v>0</v>
      </c>
      <c r="BF1039" s="282">
        <f t="shared" si="65"/>
        <v>0</v>
      </c>
      <c r="BG1039" s="282">
        <f t="shared" si="66"/>
        <v>0</v>
      </c>
      <c r="BH1039" s="282">
        <f t="shared" si="67"/>
        <v>0</v>
      </c>
      <c r="BI1039" s="282">
        <f t="shared" si="68"/>
        <v>0</v>
      </c>
      <c r="BJ1039" s="185" t="s">
        <v>79</v>
      </c>
      <c r="BK1039" s="282">
        <f t="shared" si="69"/>
        <v>0</v>
      </c>
      <c r="BL1039" s="185" t="s">
        <v>214</v>
      </c>
      <c r="BM1039" s="185" t="s">
        <v>2067</v>
      </c>
    </row>
    <row r="1040" spans="2:65" s="196" customFormat="1" ht="25.5" customHeight="1">
      <c r="B1040" s="85"/>
      <c r="C1040" s="86" t="s">
        <v>2068</v>
      </c>
      <c r="D1040" s="86" t="s">
        <v>140</v>
      </c>
      <c r="E1040" s="87" t="s">
        <v>2069</v>
      </c>
      <c r="F1040" s="88" t="s">
        <v>2070</v>
      </c>
      <c r="G1040" s="89" t="s">
        <v>1801</v>
      </c>
      <c r="H1040" s="304">
        <v>2</v>
      </c>
      <c r="I1040" s="90">
        <v>0</v>
      </c>
      <c r="J1040" s="90">
        <f t="shared" si="60"/>
        <v>0</v>
      </c>
      <c r="K1040" s="88" t="s">
        <v>5</v>
      </c>
      <c r="L1040" s="85"/>
      <c r="M1040" s="278" t="s">
        <v>5</v>
      </c>
      <c r="N1040" s="279" t="s">
        <v>42</v>
      </c>
      <c r="O1040" s="280">
        <v>3.754</v>
      </c>
      <c r="P1040" s="280">
        <f t="shared" si="61"/>
        <v>7.508</v>
      </c>
      <c r="Q1040" s="280">
        <v>0.02054</v>
      </c>
      <c r="R1040" s="280">
        <f t="shared" si="62"/>
        <v>0.04108</v>
      </c>
      <c r="S1040" s="280">
        <v>0</v>
      </c>
      <c r="T1040" s="281">
        <f t="shared" si="63"/>
        <v>0</v>
      </c>
      <c r="AR1040" s="185" t="s">
        <v>214</v>
      </c>
      <c r="AT1040" s="185" t="s">
        <v>140</v>
      </c>
      <c r="AU1040" s="185" t="s">
        <v>153</v>
      </c>
      <c r="AY1040" s="185" t="s">
        <v>138</v>
      </c>
      <c r="BE1040" s="282">
        <f t="shared" si="64"/>
        <v>0</v>
      </c>
      <c r="BF1040" s="282">
        <f t="shared" si="65"/>
        <v>0</v>
      </c>
      <c r="BG1040" s="282">
        <f t="shared" si="66"/>
        <v>0</v>
      </c>
      <c r="BH1040" s="282">
        <f t="shared" si="67"/>
        <v>0</v>
      </c>
      <c r="BI1040" s="282">
        <f t="shared" si="68"/>
        <v>0</v>
      </c>
      <c r="BJ1040" s="185" t="s">
        <v>79</v>
      </c>
      <c r="BK1040" s="282">
        <f t="shared" si="69"/>
        <v>0</v>
      </c>
      <c r="BL1040" s="185" t="s">
        <v>214</v>
      </c>
      <c r="BM1040" s="185" t="s">
        <v>2071</v>
      </c>
    </row>
    <row r="1041" spans="2:65" s="196" customFormat="1" ht="16.5" customHeight="1">
      <c r="B1041" s="85"/>
      <c r="C1041" s="86" t="s">
        <v>2072</v>
      </c>
      <c r="D1041" s="86" t="s">
        <v>140</v>
      </c>
      <c r="E1041" s="87" t="s">
        <v>2073</v>
      </c>
      <c r="F1041" s="88" t="s">
        <v>2074</v>
      </c>
      <c r="G1041" s="89" t="s">
        <v>1801</v>
      </c>
      <c r="H1041" s="304">
        <v>8</v>
      </c>
      <c r="I1041" s="90">
        <v>0</v>
      </c>
      <c r="J1041" s="90">
        <f t="shared" si="60"/>
        <v>0</v>
      </c>
      <c r="K1041" s="88" t="s">
        <v>5</v>
      </c>
      <c r="L1041" s="85"/>
      <c r="M1041" s="278" t="s">
        <v>5</v>
      </c>
      <c r="N1041" s="279" t="s">
        <v>42</v>
      </c>
      <c r="O1041" s="280">
        <v>1.726</v>
      </c>
      <c r="P1041" s="280">
        <f t="shared" si="61"/>
        <v>13.808</v>
      </c>
      <c r="Q1041" s="280">
        <v>0.00628</v>
      </c>
      <c r="R1041" s="280">
        <f t="shared" si="62"/>
        <v>0.05024</v>
      </c>
      <c r="S1041" s="280">
        <v>0</v>
      </c>
      <c r="T1041" s="281">
        <f t="shared" si="63"/>
        <v>0</v>
      </c>
      <c r="AR1041" s="185" t="s">
        <v>214</v>
      </c>
      <c r="AT1041" s="185" t="s">
        <v>140</v>
      </c>
      <c r="AU1041" s="185" t="s">
        <v>153</v>
      </c>
      <c r="AY1041" s="185" t="s">
        <v>138</v>
      </c>
      <c r="BE1041" s="282">
        <f t="shared" si="64"/>
        <v>0</v>
      </c>
      <c r="BF1041" s="282">
        <f t="shared" si="65"/>
        <v>0</v>
      </c>
      <c r="BG1041" s="282">
        <f t="shared" si="66"/>
        <v>0</v>
      </c>
      <c r="BH1041" s="282">
        <f t="shared" si="67"/>
        <v>0</v>
      </c>
      <c r="BI1041" s="282">
        <f t="shared" si="68"/>
        <v>0</v>
      </c>
      <c r="BJ1041" s="185" t="s">
        <v>79</v>
      </c>
      <c r="BK1041" s="282">
        <f t="shared" si="69"/>
        <v>0</v>
      </c>
      <c r="BL1041" s="185" t="s">
        <v>214</v>
      </c>
      <c r="BM1041" s="185" t="s">
        <v>2075</v>
      </c>
    </row>
    <row r="1042" spans="2:65" s="196" customFormat="1" ht="16.5" customHeight="1">
      <c r="B1042" s="85"/>
      <c r="C1042" s="86" t="s">
        <v>2076</v>
      </c>
      <c r="D1042" s="86" t="s">
        <v>140</v>
      </c>
      <c r="E1042" s="87" t="s">
        <v>2077</v>
      </c>
      <c r="F1042" s="88" t="s">
        <v>2078</v>
      </c>
      <c r="G1042" s="89" t="s">
        <v>289</v>
      </c>
      <c r="H1042" s="304">
        <v>4</v>
      </c>
      <c r="I1042" s="90">
        <v>0</v>
      </c>
      <c r="J1042" s="90">
        <f t="shared" si="60"/>
        <v>0</v>
      </c>
      <c r="K1042" s="88" t="s">
        <v>5</v>
      </c>
      <c r="L1042" s="85"/>
      <c r="M1042" s="278" t="s">
        <v>5</v>
      </c>
      <c r="N1042" s="279" t="s">
        <v>42</v>
      </c>
      <c r="O1042" s="280">
        <v>0.177</v>
      </c>
      <c r="P1042" s="280">
        <f t="shared" si="61"/>
        <v>0.708</v>
      </c>
      <c r="Q1042" s="280">
        <v>2E-05</v>
      </c>
      <c r="R1042" s="280">
        <f t="shared" si="62"/>
        <v>8E-05</v>
      </c>
      <c r="S1042" s="280">
        <v>0</v>
      </c>
      <c r="T1042" s="281">
        <f t="shared" si="63"/>
        <v>0</v>
      </c>
      <c r="AR1042" s="185" t="s">
        <v>214</v>
      </c>
      <c r="AT1042" s="185" t="s">
        <v>140</v>
      </c>
      <c r="AU1042" s="185" t="s">
        <v>153</v>
      </c>
      <c r="AY1042" s="185" t="s">
        <v>138</v>
      </c>
      <c r="BE1042" s="282">
        <f t="shared" si="64"/>
        <v>0</v>
      </c>
      <c r="BF1042" s="282">
        <f t="shared" si="65"/>
        <v>0</v>
      </c>
      <c r="BG1042" s="282">
        <f t="shared" si="66"/>
        <v>0</v>
      </c>
      <c r="BH1042" s="282">
        <f t="shared" si="67"/>
        <v>0</v>
      </c>
      <c r="BI1042" s="282">
        <f t="shared" si="68"/>
        <v>0</v>
      </c>
      <c r="BJ1042" s="185" t="s">
        <v>79</v>
      </c>
      <c r="BK1042" s="282">
        <f t="shared" si="69"/>
        <v>0</v>
      </c>
      <c r="BL1042" s="185" t="s">
        <v>214</v>
      </c>
      <c r="BM1042" s="185" t="s">
        <v>2079</v>
      </c>
    </row>
    <row r="1043" spans="2:65" s="196" customFormat="1" ht="16.5" customHeight="1">
      <c r="B1043" s="85"/>
      <c r="C1043" s="86" t="s">
        <v>2080</v>
      </c>
      <c r="D1043" s="86" t="s">
        <v>140</v>
      </c>
      <c r="E1043" s="87" t="s">
        <v>2081</v>
      </c>
      <c r="F1043" s="88" t="s">
        <v>2082</v>
      </c>
      <c r="G1043" s="89" t="s">
        <v>289</v>
      </c>
      <c r="H1043" s="304">
        <v>16</v>
      </c>
      <c r="I1043" s="90">
        <v>0</v>
      </c>
      <c r="J1043" s="90">
        <f t="shared" si="60"/>
        <v>0</v>
      </c>
      <c r="K1043" s="88" t="s">
        <v>5</v>
      </c>
      <c r="L1043" s="85"/>
      <c r="M1043" s="278" t="s">
        <v>5</v>
      </c>
      <c r="N1043" s="279" t="s">
        <v>42</v>
      </c>
      <c r="O1043" s="280">
        <v>0.25</v>
      </c>
      <c r="P1043" s="280">
        <f t="shared" si="61"/>
        <v>4</v>
      </c>
      <c r="Q1043" s="280">
        <v>2E-05</v>
      </c>
      <c r="R1043" s="280">
        <f t="shared" si="62"/>
        <v>0.00032</v>
      </c>
      <c r="S1043" s="280">
        <v>0</v>
      </c>
      <c r="T1043" s="281">
        <f t="shared" si="63"/>
        <v>0</v>
      </c>
      <c r="AR1043" s="185" t="s">
        <v>214</v>
      </c>
      <c r="AT1043" s="185" t="s">
        <v>140</v>
      </c>
      <c r="AU1043" s="185" t="s">
        <v>153</v>
      </c>
      <c r="AY1043" s="185" t="s">
        <v>138</v>
      </c>
      <c r="BE1043" s="282">
        <f t="shared" si="64"/>
        <v>0</v>
      </c>
      <c r="BF1043" s="282">
        <f t="shared" si="65"/>
        <v>0</v>
      </c>
      <c r="BG1043" s="282">
        <f t="shared" si="66"/>
        <v>0</v>
      </c>
      <c r="BH1043" s="282">
        <f t="shared" si="67"/>
        <v>0</v>
      </c>
      <c r="BI1043" s="282">
        <f t="shared" si="68"/>
        <v>0</v>
      </c>
      <c r="BJ1043" s="185" t="s">
        <v>79</v>
      </c>
      <c r="BK1043" s="282">
        <f t="shared" si="69"/>
        <v>0</v>
      </c>
      <c r="BL1043" s="185" t="s">
        <v>214</v>
      </c>
      <c r="BM1043" s="185" t="s">
        <v>2083</v>
      </c>
    </row>
    <row r="1044" spans="2:65" s="196" customFormat="1" ht="16.5" customHeight="1">
      <c r="B1044" s="85"/>
      <c r="C1044" s="86" t="s">
        <v>2084</v>
      </c>
      <c r="D1044" s="86" t="s">
        <v>140</v>
      </c>
      <c r="E1044" s="87" t="s">
        <v>2085</v>
      </c>
      <c r="F1044" s="88" t="s">
        <v>2086</v>
      </c>
      <c r="G1044" s="89" t="s">
        <v>289</v>
      </c>
      <c r="H1044" s="304">
        <v>1</v>
      </c>
      <c r="I1044" s="90">
        <v>0</v>
      </c>
      <c r="J1044" s="90">
        <f t="shared" si="60"/>
        <v>0</v>
      </c>
      <c r="K1044" s="88" t="s">
        <v>5</v>
      </c>
      <c r="L1044" s="85"/>
      <c r="M1044" s="278" t="s">
        <v>5</v>
      </c>
      <c r="N1044" s="279" t="s">
        <v>42</v>
      </c>
      <c r="O1044" s="280">
        <v>0.227</v>
      </c>
      <c r="P1044" s="280">
        <f t="shared" si="61"/>
        <v>0.227</v>
      </c>
      <c r="Q1044" s="280">
        <v>0.00015</v>
      </c>
      <c r="R1044" s="280">
        <f t="shared" si="62"/>
        <v>0.00015</v>
      </c>
      <c r="S1044" s="280">
        <v>0</v>
      </c>
      <c r="T1044" s="281">
        <f t="shared" si="63"/>
        <v>0</v>
      </c>
      <c r="AR1044" s="185" t="s">
        <v>214</v>
      </c>
      <c r="AT1044" s="185" t="s">
        <v>140</v>
      </c>
      <c r="AU1044" s="185" t="s">
        <v>153</v>
      </c>
      <c r="AY1044" s="185" t="s">
        <v>138</v>
      </c>
      <c r="BE1044" s="282">
        <f t="shared" si="64"/>
        <v>0</v>
      </c>
      <c r="BF1044" s="282">
        <f t="shared" si="65"/>
        <v>0</v>
      </c>
      <c r="BG1044" s="282">
        <f t="shared" si="66"/>
        <v>0</v>
      </c>
      <c r="BH1044" s="282">
        <f t="shared" si="67"/>
        <v>0</v>
      </c>
      <c r="BI1044" s="282">
        <f t="shared" si="68"/>
        <v>0</v>
      </c>
      <c r="BJ1044" s="185" t="s">
        <v>79</v>
      </c>
      <c r="BK1044" s="282">
        <f t="shared" si="69"/>
        <v>0</v>
      </c>
      <c r="BL1044" s="185" t="s">
        <v>214</v>
      </c>
      <c r="BM1044" s="185" t="s">
        <v>2087</v>
      </c>
    </row>
    <row r="1045" spans="2:65" s="196" customFormat="1" ht="16.5" customHeight="1">
      <c r="B1045" s="85"/>
      <c r="C1045" s="86" t="s">
        <v>2088</v>
      </c>
      <c r="D1045" s="86" t="s">
        <v>140</v>
      </c>
      <c r="E1045" s="87" t="s">
        <v>2089</v>
      </c>
      <c r="F1045" s="88" t="s">
        <v>2090</v>
      </c>
      <c r="G1045" s="89" t="s">
        <v>289</v>
      </c>
      <c r="H1045" s="304">
        <v>4</v>
      </c>
      <c r="I1045" s="90">
        <v>0</v>
      </c>
      <c r="J1045" s="90">
        <f t="shared" si="60"/>
        <v>0</v>
      </c>
      <c r="K1045" s="88" t="s">
        <v>5</v>
      </c>
      <c r="L1045" s="85"/>
      <c r="M1045" s="278" t="s">
        <v>5</v>
      </c>
      <c r="N1045" s="279" t="s">
        <v>42</v>
      </c>
      <c r="O1045" s="280">
        <v>0.268</v>
      </c>
      <c r="P1045" s="280">
        <f t="shared" si="61"/>
        <v>1.072</v>
      </c>
      <c r="Q1045" s="280">
        <v>0.00022</v>
      </c>
      <c r="R1045" s="280">
        <f t="shared" si="62"/>
        <v>0.00088</v>
      </c>
      <c r="S1045" s="280">
        <v>0</v>
      </c>
      <c r="T1045" s="281">
        <f t="shared" si="63"/>
        <v>0</v>
      </c>
      <c r="AR1045" s="185" t="s">
        <v>214</v>
      </c>
      <c r="AT1045" s="185" t="s">
        <v>140</v>
      </c>
      <c r="AU1045" s="185" t="s">
        <v>153</v>
      </c>
      <c r="AY1045" s="185" t="s">
        <v>138</v>
      </c>
      <c r="BE1045" s="282">
        <f t="shared" si="64"/>
        <v>0</v>
      </c>
      <c r="BF1045" s="282">
        <f t="shared" si="65"/>
        <v>0</v>
      </c>
      <c r="BG1045" s="282">
        <f t="shared" si="66"/>
        <v>0</v>
      </c>
      <c r="BH1045" s="282">
        <f t="shared" si="67"/>
        <v>0</v>
      </c>
      <c r="BI1045" s="282">
        <f t="shared" si="68"/>
        <v>0</v>
      </c>
      <c r="BJ1045" s="185" t="s">
        <v>79</v>
      </c>
      <c r="BK1045" s="282">
        <f t="shared" si="69"/>
        <v>0</v>
      </c>
      <c r="BL1045" s="185" t="s">
        <v>214</v>
      </c>
      <c r="BM1045" s="185" t="s">
        <v>2091</v>
      </c>
    </row>
    <row r="1046" spans="2:65" s="196" customFormat="1" ht="16.5" customHeight="1">
      <c r="B1046" s="85"/>
      <c r="C1046" s="86" t="s">
        <v>2092</v>
      </c>
      <c r="D1046" s="86" t="s">
        <v>140</v>
      </c>
      <c r="E1046" s="87" t="s">
        <v>2093</v>
      </c>
      <c r="F1046" s="88" t="s">
        <v>2094</v>
      </c>
      <c r="G1046" s="89" t="s">
        <v>289</v>
      </c>
      <c r="H1046" s="304">
        <v>1</v>
      </c>
      <c r="I1046" s="90">
        <v>0</v>
      </c>
      <c r="J1046" s="90">
        <f t="shared" si="60"/>
        <v>0</v>
      </c>
      <c r="K1046" s="88" t="s">
        <v>5</v>
      </c>
      <c r="L1046" s="85"/>
      <c r="M1046" s="278" t="s">
        <v>5</v>
      </c>
      <c r="N1046" s="279" t="s">
        <v>42</v>
      </c>
      <c r="O1046" s="280">
        <v>0.288</v>
      </c>
      <c r="P1046" s="280">
        <f t="shared" si="61"/>
        <v>0.288</v>
      </c>
      <c r="Q1046" s="280">
        <v>0.00023</v>
      </c>
      <c r="R1046" s="280">
        <f t="shared" si="62"/>
        <v>0.00023</v>
      </c>
      <c r="S1046" s="280">
        <v>0</v>
      </c>
      <c r="T1046" s="281">
        <f t="shared" si="63"/>
        <v>0</v>
      </c>
      <c r="AR1046" s="185" t="s">
        <v>214</v>
      </c>
      <c r="AT1046" s="185" t="s">
        <v>140</v>
      </c>
      <c r="AU1046" s="185" t="s">
        <v>153</v>
      </c>
      <c r="AY1046" s="185" t="s">
        <v>138</v>
      </c>
      <c r="BE1046" s="282">
        <f t="shared" si="64"/>
        <v>0</v>
      </c>
      <c r="BF1046" s="282">
        <f t="shared" si="65"/>
        <v>0</v>
      </c>
      <c r="BG1046" s="282">
        <f t="shared" si="66"/>
        <v>0</v>
      </c>
      <c r="BH1046" s="282">
        <f t="shared" si="67"/>
        <v>0</v>
      </c>
      <c r="BI1046" s="282">
        <f t="shared" si="68"/>
        <v>0</v>
      </c>
      <c r="BJ1046" s="185" t="s">
        <v>79</v>
      </c>
      <c r="BK1046" s="282">
        <f t="shared" si="69"/>
        <v>0</v>
      </c>
      <c r="BL1046" s="185" t="s">
        <v>214</v>
      </c>
      <c r="BM1046" s="185" t="s">
        <v>2095</v>
      </c>
    </row>
    <row r="1047" spans="2:65" s="196" customFormat="1" ht="16.5" customHeight="1">
      <c r="B1047" s="85"/>
      <c r="C1047" s="86" t="s">
        <v>2096</v>
      </c>
      <c r="D1047" s="86" t="s">
        <v>140</v>
      </c>
      <c r="E1047" s="87" t="s">
        <v>2097</v>
      </c>
      <c r="F1047" s="88" t="s">
        <v>2098</v>
      </c>
      <c r="G1047" s="89" t="s">
        <v>289</v>
      </c>
      <c r="H1047" s="304">
        <v>1</v>
      </c>
      <c r="I1047" s="90">
        <v>0</v>
      </c>
      <c r="J1047" s="90">
        <f t="shared" si="60"/>
        <v>0</v>
      </c>
      <c r="K1047" s="88" t="s">
        <v>5</v>
      </c>
      <c r="L1047" s="85"/>
      <c r="M1047" s="278" t="s">
        <v>5</v>
      </c>
      <c r="N1047" s="279" t="s">
        <v>42</v>
      </c>
      <c r="O1047" s="280">
        <v>0.34</v>
      </c>
      <c r="P1047" s="280">
        <f t="shared" si="61"/>
        <v>0.34</v>
      </c>
      <c r="Q1047" s="280">
        <v>0.00033</v>
      </c>
      <c r="R1047" s="280">
        <f t="shared" si="62"/>
        <v>0.00033</v>
      </c>
      <c r="S1047" s="280">
        <v>0</v>
      </c>
      <c r="T1047" s="281">
        <f t="shared" si="63"/>
        <v>0</v>
      </c>
      <c r="AR1047" s="185" t="s">
        <v>214</v>
      </c>
      <c r="AT1047" s="185" t="s">
        <v>140</v>
      </c>
      <c r="AU1047" s="185" t="s">
        <v>153</v>
      </c>
      <c r="AY1047" s="185" t="s">
        <v>138</v>
      </c>
      <c r="BE1047" s="282">
        <f t="shared" si="64"/>
        <v>0</v>
      </c>
      <c r="BF1047" s="282">
        <f t="shared" si="65"/>
        <v>0</v>
      </c>
      <c r="BG1047" s="282">
        <f t="shared" si="66"/>
        <v>0</v>
      </c>
      <c r="BH1047" s="282">
        <f t="shared" si="67"/>
        <v>0</v>
      </c>
      <c r="BI1047" s="282">
        <f t="shared" si="68"/>
        <v>0</v>
      </c>
      <c r="BJ1047" s="185" t="s">
        <v>79</v>
      </c>
      <c r="BK1047" s="282">
        <f t="shared" si="69"/>
        <v>0</v>
      </c>
      <c r="BL1047" s="185" t="s">
        <v>214</v>
      </c>
      <c r="BM1047" s="185" t="s">
        <v>2099</v>
      </c>
    </row>
    <row r="1048" spans="2:65" s="196" customFormat="1" ht="38.25" customHeight="1">
      <c r="B1048" s="85"/>
      <c r="C1048" s="91" t="s">
        <v>2100</v>
      </c>
      <c r="D1048" s="91" t="s">
        <v>228</v>
      </c>
      <c r="E1048" s="92" t="s">
        <v>88</v>
      </c>
      <c r="F1048" s="93" t="s">
        <v>2101</v>
      </c>
      <c r="G1048" s="94" t="s">
        <v>1801</v>
      </c>
      <c r="H1048" s="308">
        <v>1</v>
      </c>
      <c r="I1048" s="95">
        <v>0</v>
      </c>
      <c r="J1048" s="95">
        <f t="shared" si="60"/>
        <v>0</v>
      </c>
      <c r="K1048" s="93" t="s">
        <v>5</v>
      </c>
      <c r="L1048" s="298"/>
      <c r="M1048" s="299" t="s">
        <v>5</v>
      </c>
      <c r="N1048" s="300" t="s">
        <v>42</v>
      </c>
      <c r="O1048" s="280">
        <v>0</v>
      </c>
      <c r="P1048" s="280">
        <f t="shared" si="61"/>
        <v>0</v>
      </c>
      <c r="Q1048" s="280">
        <v>0</v>
      </c>
      <c r="R1048" s="280">
        <f t="shared" si="62"/>
        <v>0</v>
      </c>
      <c r="S1048" s="280">
        <v>0</v>
      </c>
      <c r="T1048" s="281">
        <f t="shared" si="63"/>
        <v>0</v>
      </c>
      <c r="AR1048" s="185" t="s">
        <v>281</v>
      </c>
      <c r="AT1048" s="185" t="s">
        <v>228</v>
      </c>
      <c r="AU1048" s="185" t="s">
        <v>153</v>
      </c>
      <c r="AY1048" s="185" t="s">
        <v>138</v>
      </c>
      <c r="BE1048" s="282">
        <f t="shared" si="64"/>
        <v>0</v>
      </c>
      <c r="BF1048" s="282">
        <f t="shared" si="65"/>
        <v>0</v>
      </c>
      <c r="BG1048" s="282">
        <f t="shared" si="66"/>
        <v>0</v>
      </c>
      <c r="BH1048" s="282">
        <f t="shared" si="67"/>
        <v>0</v>
      </c>
      <c r="BI1048" s="282">
        <f t="shared" si="68"/>
        <v>0</v>
      </c>
      <c r="BJ1048" s="185" t="s">
        <v>79</v>
      </c>
      <c r="BK1048" s="282">
        <f t="shared" si="69"/>
        <v>0</v>
      </c>
      <c r="BL1048" s="185" t="s">
        <v>214</v>
      </c>
      <c r="BM1048" s="185" t="s">
        <v>2102</v>
      </c>
    </row>
    <row r="1049" spans="2:65" s="196" customFormat="1" ht="25.5" customHeight="1">
      <c r="B1049" s="85"/>
      <c r="C1049" s="91" t="s">
        <v>2103</v>
      </c>
      <c r="D1049" s="91" t="s">
        <v>228</v>
      </c>
      <c r="E1049" s="92" t="s">
        <v>91</v>
      </c>
      <c r="F1049" s="93" t="s">
        <v>2104</v>
      </c>
      <c r="G1049" s="94" t="s">
        <v>1801</v>
      </c>
      <c r="H1049" s="308">
        <v>1</v>
      </c>
      <c r="I1049" s="95">
        <v>0</v>
      </c>
      <c r="J1049" s="95">
        <f t="shared" si="60"/>
        <v>0</v>
      </c>
      <c r="K1049" s="93" t="s">
        <v>5</v>
      </c>
      <c r="L1049" s="298"/>
      <c r="M1049" s="299" t="s">
        <v>5</v>
      </c>
      <c r="N1049" s="300" t="s">
        <v>42</v>
      </c>
      <c r="O1049" s="280">
        <v>0</v>
      </c>
      <c r="P1049" s="280">
        <f t="shared" si="61"/>
        <v>0</v>
      </c>
      <c r="Q1049" s="280">
        <v>0</v>
      </c>
      <c r="R1049" s="280">
        <f t="shared" si="62"/>
        <v>0</v>
      </c>
      <c r="S1049" s="280">
        <v>0</v>
      </c>
      <c r="T1049" s="281">
        <f t="shared" si="63"/>
        <v>0</v>
      </c>
      <c r="AR1049" s="185" t="s">
        <v>281</v>
      </c>
      <c r="AT1049" s="185" t="s">
        <v>228</v>
      </c>
      <c r="AU1049" s="185" t="s">
        <v>153</v>
      </c>
      <c r="AY1049" s="185" t="s">
        <v>138</v>
      </c>
      <c r="BE1049" s="282">
        <f t="shared" si="64"/>
        <v>0</v>
      </c>
      <c r="BF1049" s="282">
        <f t="shared" si="65"/>
        <v>0</v>
      </c>
      <c r="BG1049" s="282">
        <f t="shared" si="66"/>
        <v>0</v>
      </c>
      <c r="BH1049" s="282">
        <f t="shared" si="67"/>
        <v>0</v>
      </c>
      <c r="BI1049" s="282">
        <f t="shared" si="68"/>
        <v>0</v>
      </c>
      <c r="BJ1049" s="185" t="s">
        <v>79</v>
      </c>
      <c r="BK1049" s="282">
        <f t="shared" si="69"/>
        <v>0</v>
      </c>
      <c r="BL1049" s="185" t="s">
        <v>214</v>
      </c>
      <c r="BM1049" s="185" t="s">
        <v>2105</v>
      </c>
    </row>
    <row r="1050" spans="2:65" s="196" customFormat="1" ht="25.5" customHeight="1">
      <c r="B1050" s="85"/>
      <c r="C1050" s="91" t="s">
        <v>2106</v>
      </c>
      <c r="D1050" s="91" t="s">
        <v>228</v>
      </c>
      <c r="E1050" s="92" t="s">
        <v>94</v>
      </c>
      <c r="F1050" s="93" t="s">
        <v>2107</v>
      </c>
      <c r="G1050" s="94" t="s">
        <v>1801</v>
      </c>
      <c r="H1050" s="308">
        <v>2</v>
      </c>
      <c r="I1050" s="95">
        <v>0</v>
      </c>
      <c r="J1050" s="95">
        <f t="shared" si="60"/>
        <v>0</v>
      </c>
      <c r="K1050" s="93" t="s">
        <v>5</v>
      </c>
      <c r="L1050" s="298"/>
      <c r="M1050" s="299" t="s">
        <v>5</v>
      </c>
      <c r="N1050" s="300" t="s">
        <v>42</v>
      </c>
      <c r="O1050" s="280">
        <v>0</v>
      </c>
      <c r="P1050" s="280">
        <f t="shared" si="61"/>
        <v>0</v>
      </c>
      <c r="Q1050" s="280">
        <v>0</v>
      </c>
      <c r="R1050" s="280">
        <f t="shared" si="62"/>
        <v>0</v>
      </c>
      <c r="S1050" s="280">
        <v>0</v>
      </c>
      <c r="T1050" s="281">
        <f t="shared" si="63"/>
        <v>0</v>
      </c>
      <c r="AR1050" s="185" t="s">
        <v>281</v>
      </c>
      <c r="AT1050" s="185" t="s">
        <v>228</v>
      </c>
      <c r="AU1050" s="185" t="s">
        <v>153</v>
      </c>
      <c r="AY1050" s="185" t="s">
        <v>138</v>
      </c>
      <c r="BE1050" s="282">
        <f t="shared" si="64"/>
        <v>0</v>
      </c>
      <c r="BF1050" s="282">
        <f t="shared" si="65"/>
        <v>0</v>
      </c>
      <c r="BG1050" s="282">
        <f t="shared" si="66"/>
        <v>0</v>
      </c>
      <c r="BH1050" s="282">
        <f t="shared" si="67"/>
        <v>0</v>
      </c>
      <c r="BI1050" s="282">
        <f t="shared" si="68"/>
        <v>0</v>
      </c>
      <c r="BJ1050" s="185" t="s">
        <v>79</v>
      </c>
      <c r="BK1050" s="282">
        <f t="shared" si="69"/>
        <v>0</v>
      </c>
      <c r="BL1050" s="185" t="s">
        <v>214</v>
      </c>
      <c r="BM1050" s="185" t="s">
        <v>2108</v>
      </c>
    </row>
    <row r="1051" spans="2:65" s="196" customFormat="1" ht="16.5" customHeight="1">
      <c r="B1051" s="85"/>
      <c r="C1051" s="91" t="s">
        <v>2109</v>
      </c>
      <c r="D1051" s="91" t="s">
        <v>228</v>
      </c>
      <c r="E1051" s="92" t="s">
        <v>97</v>
      </c>
      <c r="F1051" s="93" t="s">
        <v>2110</v>
      </c>
      <c r="G1051" s="94" t="s">
        <v>1257</v>
      </c>
      <c r="H1051" s="308">
        <v>2</v>
      </c>
      <c r="I1051" s="95">
        <v>0</v>
      </c>
      <c r="J1051" s="95">
        <f t="shared" si="60"/>
        <v>0</v>
      </c>
      <c r="K1051" s="93" t="s">
        <v>5</v>
      </c>
      <c r="L1051" s="298"/>
      <c r="M1051" s="299" t="s">
        <v>5</v>
      </c>
      <c r="N1051" s="300" t="s">
        <v>42</v>
      </c>
      <c r="O1051" s="280">
        <v>0</v>
      </c>
      <c r="P1051" s="280">
        <f t="shared" si="61"/>
        <v>0</v>
      </c>
      <c r="Q1051" s="280">
        <v>0</v>
      </c>
      <c r="R1051" s="280">
        <f t="shared" si="62"/>
        <v>0</v>
      </c>
      <c r="S1051" s="280">
        <v>0</v>
      </c>
      <c r="T1051" s="281">
        <f t="shared" si="63"/>
        <v>0</v>
      </c>
      <c r="AR1051" s="185" t="s">
        <v>281</v>
      </c>
      <c r="AT1051" s="185" t="s">
        <v>228</v>
      </c>
      <c r="AU1051" s="185" t="s">
        <v>153</v>
      </c>
      <c r="AY1051" s="185" t="s">
        <v>138</v>
      </c>
      <c r="BE1051" s="282">
        <f t="shared" si="64"/>
        <v>0</v>
      </c>
      <c r="BF1051" s="282">
        <f t="shared" si="65"/>
        <v>0</v>
      </c>
      <c r="BG1051" s="282">
        <f t="shared" si="66"/>
        <v>0</v>
      </c>
      <c r="BH1051" s="282">
        <f t="shared" si="67"/>
        <v>0</v>
      </c>
      <c r="BI1051" s="282">
        <f t="shared" si="68"/>
        <v>0</v>
      </c>
      <c r="BJ1051" s="185" t="s">
        <v>79</v>
      </c>
      <c r="BK1051" s="282">
        <f t="shared" si="69"/>
        <v>0</v>
      </c>
      <c r="BL1051" s="185" t="s">
        <v>214</v>
      </c>
      <c r="BM1051" s="185" t="s">
        <v>2111</v>
      </c>
    </row>
    <row r="1052" spans="2:65" s="196" customFormat="1" ht="38.25" customHeight="1">
      <c r="B1052" s="85"/>
      <c r="C1052" s="91" t="s">
        <v>2112</v>
      </c>
      <c r="D1052" s="91" t="s">
        <v>228</v>
      </c>
      <c r="E1052" s="92" t="s">
        <v>2113</v>
      </c>
      <c r="F1052" s="93" t="s">
        <v>2114</v>
      </c>
      <c r="G1052" s="94" t="s">
        <v>289</v>
      </c>
      <c r="H1052" s="308">
        <v>1</v>
      </c>
      <c r="I1052" s="95">
        <v>0</v>
      </c>
      <c r="J1052" s="95">
        <f t="shared" si="60"/>
        <v>0</v>
      </c>
      <c r="K1052" s="93" t="s">
        <v>5</v>
      </c>
      <c r="L1052" s="298"/>
      <c r="M1052" s="299" t="s">
        <v>5</v>
      </c>
      <c r="N1052" s="300" t="s">
        <v>42</v>
      </c>
      <c r="O1052" s="280">
        <v>0</v>
      </c>
      <c r="P1052" s="280">
        <f t="shared" si="61"/>
        <v>0</v>
      </c>
      <c r="Q1052" s="280">
        <v>0</v>
      </c>
      <c r="R1052" s="280">
        <f t="shared" si="62"/>
        <v>0</v>
      </c>
      <c r="S1052" s="280">
        <v>0</v>
      </c>
      <c r="T1052" s="281">
        <f t="shared" si="63"/>
        <v>0</v>
      </c>
      <c r="AR1052" s="185" t="s">
        <v>281</v>
      </c>
      <c r="AT1052" s="185" t="s">
        <v>228</v>
      </c>
      <c r="AU1052" s="185" t="s">
        <v>153</v>
      </c>
      <c r="AY1052" s="185" t="s">
        <v>138</v>
      </c>
      <c r="BE1052" s="282">
        <f t="shared" si="64"/>
        <v>0</v>
      </c>
      <c r="BF1052" s="282">
        <f t="shared" si="65"/>
        <v>0</v>
      </c>
      <c r="BG1052" s="282">
        <f t="shared" si="66"/>
        <v>0</v>
      </c>
      <c r="BH1052" s="282">
        <f t="shared" si="67"/>
        <v>0</v>
      </c>
      <c r="BI1052" s="282">
        <f t="shared" si="68"/>
        <v>0</v>
      </c>
      <c r="BJ1052" s="185" t="s">
        <v>79</v>
      </c>
      <c r="BK1052" s="282">
        <f t="shared" si="69"/>
        <v>0</v>
      </c>
      <c r="BL1052" s="185" t="s">
        <v>214</v>
      </c>
      <c r="BM1052" s="185" t="s">
        <v>2115</v>
      </c>
    </row>
    <row r="1053" spans="2:65" s="196" customFormat="1" ht="25.5" customHeight="1">
      <c r="B1053" s="85"/>
      <c r="C1053" s="91" t="s">
        <v>2116</v>
      </c>
      <c r="D1053" s="91" t="s">
        <v>228</v>
      </c>
      <c r="E1053" s="92" t="s">
        <v>2117</v>
      </c>
      <c r="F1053" s="93" t="s">
        <v>2118</v>
      </c>
      <c r="G1053" s="94" t="s">
        <v>289</v>
      </c>
      <c r="H1053" s="308">
        <v>2</v>
      </c>
      <c r="I1053" s="95">
        <v>0</v>
      </c>
      <c r="J1053" s="95">
        <f t="shared" si="60"/>
        <v>0</v>
      </c>
      <c r="K1053" s="93" t="s">
        <v>5</v>
      </c>
      <c r="L1053" s="298"/>
      <c r="M1053" s="299" t="s">
        <v>5</v>
      </c>
      <c r="N1053" s="300" t="s">
        <v>42</v>
      </c>
      <c r="O1053" s="280">
        <v>0</v>
      </c>
      <c r="P1053" s="280">
        <f t="shared" si="61"/>
        <v>0</v>
      </c>
      <c r="Q1053" s="280">
        <v>0</v>
      </c>
      <c r="R1053" s="280">
        <f t="shared" si="62"/>
        <v>0</v>
      </c>
      <c r="S1053" s="280">
        <v>0</v>
      </c>
      <c r="T1053" s="281">
        <f t="shared" si="63"/>
        <v>0</v>
      </c>
      <c r="AR1053" s="185" t="s">
        <v>281</v>
      </c>
      <c r="AT1053" s="185" t="s">
        <v>228</v>
      </c>
      <c r="AU1053" s="185" t="s">
        <v>153</v>
      </c>
      <c r="AY1053" s="185" t="s">
        <v>138</v>
      </c>
      <c r="BE1053" s="282">
        <f t="shared" si="64"/>
        <v>0</v>
      </c>
      <c r="BF1053" s="282">
        <f t="shared" si="65"/>
        <v>0</v>
      </c>
      <c r="BG1053" s="282">
        <f t="shared" si="66"/>
        <v>0</v>
      </c>
      <c r="BH1053" s="282">
        <f t="shared" si="67"/>
        <v>0</v>
      </c>
      <c r="BI1053" s="282">
        <f t="shared" si="68"/>
        <v>0</v>
      </c>
      <c r="BJ1053" s="185" t="s">
        <v>79</v>
      </c>
      <c r="BK1053" s="282">
        <f t="shared" si="69"/>
        <v>0</v>
      </c>
      <c r="BL1053" s="185" t="s">
        <v>214</v>
      </c>
      <c r="BM1053" s="185" t="s">
        <v>2119</v>
      </c>
    </row>
    <row r="1054" spans="2:65" s="196" customFormat="1" ht="16.5" customHeight="1">
      <c r="B1054" s="85"/>
      <c r="C1054" s="86" t="s">
        <v>2120</v>
      </c>
      <c r="D1054" s="86" t="s">
        <v>140</v>
      </c>
      <c r="E1054" s="87" t="s">
        <v>2121</v>
      </c>
      <c r="F1054" s="88" t="s">
        <v>2122</v>
      </c>
      <c r="G1054" s="89" t="s">
        <v>289</v>
      </c>
      <c r="H1054" s="304">
        <v>11</v>
      </c>
      <c r="I1054" s="90">
        <v>0</v>
      </c>
      <c r="J1054" s="90">
        <f t="shared" si="60"/>
        <v>0</v>
      </c>
      <c r="K1054" s="88" t="s">
        <v>5</v>
      </c>
      <c r="L1054" s="85"/>
      <c r="M1054" s="278" t="s">
        <v>5</v>
      </c>
      <c r="N1054" s="279" t="s">
        <v>42</v>
      </c>
      <c r="O1054" s="280">
        <v>0.103</v>
      </c>
      <c r="P1054" s="280">
        <f t="shared" si="61"/>
        <v>1.133</v>
      </c>
      <c r="Q1054" s="280">
        <v>0.00024</v>
      </c>
      <c r="R1054" s="280">
        <f t="shared" si="62"/>
        <v>0.00264</v>
      </c>
      <c r="S1054" s="280">
        <v>0</v>
      </c>
      <c r="T1054" s="281">
        <f t="shared" si="63"/>
        <v>0</v>
      </c>
      <c r="AR1054" s="185" t="s">
        <v>214</v>
      </c>
      <c r="AT1054" s="185" t="s">
        <v>140</v>
      </c>
      <c r="AU1054" s="185" t="s">
        <v>153</v>
      </c>
      <c r="AY1054" s="185" t="s">
        <v>138</v>
      </c>
      <c r="BE1054" s="282">
        <f t="shared" si="64"/>
        <v>0</v>
      </c>
      <c r="BF1054" s="282">
        <f t="shared" si="65"/>
        <v>0</v>
      </c>
      <c r="BG1054" s="282">
        <f t="shared" si="66"/>
        <v>0</v>
      </c>
      <c r="BH1054" s="282">
        <f t="shared" si="67"/>
        <v>0</v>
      </c>
      <c r="BI1054" s="282">
        <f t="shared" si="68"/>
        <v>0</v>
      </c>
      <c r="BJ1054" s="185" t="s">
        <v>79</v>
      </c>
      <c r="BK1054" s="282">
        <f t="shared" si="69"/>
        <v>0</v>
      </c>
      <c r="BL1054" s="185" t="s">
        <v>214</v>
      </c>
      <c r="BM1054" s="185" t="s">
        <v>2123</v>
      </c>
    </row>
    <row r="1055" spans="2:65" s="196" customFormat="1" ht="16.5" customHeight="1">
      <c r="B1055" s="85"/>
      <c r="C1055" s="86" t="s">
        <v>2124</v>
      </c>
      <c r="D1055" s="86" t="s">
        <v>140</v>
      </c>
      <c r="E1055" s="87" t="s">
        <v>2125</v>
      </c>
      <c r="F1055" s="88" t="s">
        <v>2126</v>
      </c>
      <c r="G1055" s="89" t="s">
        <v>289</v>
      </c>
      <c r="H1055" s="304">
        <v>1</v>
      </c>
      <c r="I1055" s="90">
        <v>0</v>
      </c>
      <c r="J1055" s="90">
        <f t="shared" si="60"/>
        <v>0</v>
      </c>
      <c r="K1055" s="88" t="s">
        <v>5</v>
      </c>
      <c r="L1055" s="85"/>
      <c r="M1055" s="278" t="s">
        <v>5</v>
      </c>
      <c r="N1055" s="279" t="s">
        <v>42</v>
      </c>
      <c r="O1055" s="280">
        <v>0.35</v>
      </c>
      <c r="P1055" s="280">
        <f t="shared" si="61"/>
        <v>0.35</v>
      </c>
      <c r="Q1055" s="280">
        <v>0.00052</v>
      </c>
      <c r="R1055" s="280">
        <f t="shared" si="62"/>
        <v>0.00052</v>
      </c>
      <c r="S1055" s="280">
        <v>0</v>
      </c>
      <c r="T1055" s="281">
        <f t="shared" si="63"/>
        <v>0</v>
      </c>
      <c r="AR1055" s="185" t="s">
        <v>214</v>
      </c>
      <c r="AT1055" s="185" t="s">
        <v>140</v>
      </c>
      <c r="AU1055" s="185" t="s">
        <v>153</v>
      </c>
      <c r="AY1055" s="185" t="s">
        <v>138</v>
      </c>
      <c r="BE1055" s="282">
        <f t="shared" si="64"/>
        <v>0</v>
      </c>
      <c r="BF1055" s="282">
        <f t="shared" si="65"/>
        <v>0</v>
      </c>
      <c r="BG1055" s="282">
        <f t="shared" si="66"/>
        <v>0</v>
      </c>
      <c r="BH1055" s="282">
        <f t="shared" si="67"/>
        <v>0</v>
      </c>
      <c r="BI1055" s="282">
        <f t="shared" si="68"/>
        <v>0</v>
      </c>
      <c r="BJ1055" s="185" t="s">
        <v>79</v>
      </c>
      <c r="BK1055" s="282">
        <f t="shared" si="69"/>
        <v>0</v>
      </c>
      <c r="BL1055" s="185" t="s">
        <v>214</v>
      </c>
      <c r="BM1055" s="185" t="s">
        <v>2127</v>
      </c>
    </row>
    <row r="1056" spans="2:65" s="196" customFormat="1" ht="16.5" customHeight="1">
      <c r="B1056" s="85"/>
      <c r="C1056" s="86" t="s">
        <v>2128</v>
      </c>
      <c r="D1056" s="86" t="s">
        <v>140</v>
      </c>
      <c r="E1056" s="87" t="s">
        <v>2129</v>
      </c>
      <c r="F1056" s="88" t="s">
        <v>2130</v>
      </c>
      <c r="G1056" s="89" t="s">
        <v>289</v>
      </c>
      <c r="H1056" s="304">
        <v>1</v>
      </c>
      <c r="I1056" s="90">
        <v>0</v>
      </c>
      <c r="J1056" s="90">
        <f t="shared" si="60"/>
        <v>0</v>
      </c>
      <c r="K1056" s="88" t="s">
        <v>5</v>
      </c>
      <c r="L1056" s="85"/>
      <c r="M1056" s="278" t="s">
        <v>5</v>
      </c>
      <c r="N1056" s="279" t="s">
        <v>42</v>
      </c>
      <c r="O1056" s="280">
        <v>0.422</v>
      </c>
      <c r="P1056" s="280">
        <f t="shared" si="61"/>
        <v>0.422</v>
      </c>
      <c r="Q1056" s="280">
        <v>0.00078</v>
      </c>
      <c r="R1056" s="280">
        <f t="shared" si="62"/>
        <v>0.00078</v>
      </c>
      <c r="S1056" s="280">
        <v>0</v>
      </c>
      <c r="T1056" s="281">
        <f t="shared" si="63"/>
        <v>0</v>
      </c>
      <c r="AR1056" s="185" t="s">
        <v>214</v>
      </c>
      <c r="AT1056" s="185" t="s">
        <v>140</v>
      </c>
      <c r="AU1056" s="185" t="s">
        <v>153</v>
      </c>
      <c r="AY1056" s="185" t="s">
        <v>138</v>
      </c>
      <c r="BE1056" s="282">
        <f t="shared" si="64"/>
        <v>0</v>
      </c>
      <c r="BF1056" s="282">
        <f t="shared" si="65"/>
        <v>0</v>
      </c>
      <c r="BG1056" s="282">
        <f t="shared" si="66"/>
        <v>0</v>
      </c>
      <c r="BH1056" s="282">
        <f t="shared" si="67"/>
        <v>0</v>
      </c>
      <c r="BI1056" s="282">
        <f t="shared" si="68"/>
        <v>0</v>
      </c>
      <c r="BJ1056" s="185" t="s">
        <v>79</v>
      </c>
      <c r="BK1056" s="282">
        <f t="shared" si="69"/>
        <v>0</v>
      </c>
      <c r="BL1056" s="185" t="s">
        <v>214</v>
      </c>
      <c r="BM1056" s="185" t="s">
        <v>2131</v>
      </c>
    </row>
    <row r="1057" spans="2:65" s="196" customFormat="1" ht="16.5" customHeight="1">
      <c r="B1057" s="85"/>
      <c r="C1057" s="86" t="s">
        <v>2132</v>
      </c>
      <c r="D1057" s="86" t="s">
        <v>140</v>
      </c>
      <c r="E1057" s="87" t="s">
        <v>2133</v>
      </c>
      <c r="F1057" s="88" t="s">
        <v>2134</v>
      </c>
      <c r="G1057" s="89" t="s">
        <v>289</v>
      </c>
      <c r="H1057" s="304">
        <v>12</v>
      </c>
      <c r="I1057" s="90">
        <v>0</v>
      </c>
      <c r="J1057" s="90">
        <f t="shared" si="60"/>
        <v>0</v>
      </c>
      <c r="K1057" s="88" t="s">
        <v>5</v>
      </c>
      <c r="L1057" s="85"/>
      <c r="M1057" s="278" t="s">
        <v>5</v>
      </c>
      <c r="N1057" s="279" t="s">
        <v>42</v>
      </c>
      <c r="O1057" s="280">
        <v>0.082</v>
      </c>
      <c r="P1057" s="280">
        <f t="shared" si="61"/>
        <v>0.984</v>
      </c>
      <c r="Q1057" s="280">
        <v>0.00022</v>
      </c>
      <c r="R1057" s="280">
        <f t="shared" si="62"/>
        <v>0.00264</v>
      </c>
      <c r="S1057" s="280">
        <v>0</v>
      </c>
      <c r="T1057" s="281">
        <f t="shared" si="63"/>
        <v>0</v>
      </c>
      <c r="AR1057" s="185" t="s">
        <v>214</v>
      </c>
      <c r="AT1057" s="185" t="s">
        <v>140</v>
      </c>
      <c r="AU1057" s="185" t="s">
        <v>153</v>
      </c>
      <c r="AY1057" s="185" t="s">
        <v>138</v>
      </c>
      <c r="BE1057" s="282">
        <f t="shared" si="64"/>
        <v>0</v>
      </c>
      <c r="BF1057" s="282">
        <f t="shared" si="65"/>
        <v>0</v>
      </c>
      <c r="BG1057" s="282">
        <f t="shared" si="66"/>
        <v>0</v>
      </c>
      <c r="BH1057" s="282">
        <f t="shared" si="67"/>
        <v>0</v>
      </c>
      <c r="BI1057" s="282">
        <f t="shared" si="68"/>
        <v>0</v>
      </c>
      <c r="BJ1057" s="185" t="s">
        <v>79</v>
      </c>
      <c r="BK1057" s="282">
        <f t="shared" si="69"/>
        <v>0</v>
      </c>
      <c r="BL1057" s="185" t="s">
        <v>214</v>
      </c>
      <c r="BM1057" s="185" t="s">
        <v>2135</v>
      </c>
    </row>
    <row r="1058" spans="2:65" s="196" customFormat="1" ht="16.5" customHeight="1">
      <c r="B1058" s="85"/>
      <c r="C1058" s="86" t="s">
        <v>2136</v>
      </c>
      <c r="D1058" s="86" t="s">
        <v>140</v>
      </c>
      <c r="E1058" s="87" t="s">
        <v>2137</v>
      </c>
      <c r="F1058" s="88" t="s">
        <v>2138</v>
      </c>
      <c r="G1058" s="89" t="s">
        <v>289</v>
      </c>
      <c r="H1058" s="304">
        <v>1</v>
      </c>
      <c r="I1058" s="90">
        <v>0</v>
      </c>
      <c r="J1058" s="90">
        <f t="shared" si="60"/>
        <v>0</v>
      </c>
      <c r="K1058" s="88" t="s">
        <v>5</v>
      </c>
      <c r="L1058" s="85"/>
      <c r="M1058" s="278" t="s">
        <v>5</v>
      </c>
      <c r="N1058" s="279" t="s">
        <v>42</v>
      </c>
      <c r="O1058" s="280">
        <v>0.35</v>
      </c>
      <c r="P1058" s="280">
        <f t="shared" si="61"/>
        <v>0.35</v>
      </c>
      <c r="Q1058" s="280">
        <v>0.00114</v>
      </c>
      <c r="R1058" s="280">
        <f t="shared" si="62"/>
        <v>0.00114</v>
      </c>
      <c r="S1058" s="280">
        <v>0</v>
      </c>
      <c r="T1058" s="281">
        <f t="shared" si="63"/>
        <v>0</v>
      </c>
      <c r="AR1058" s="185" t="s">
        <v>214</v>
      </c>
      <c r="AT1058" s="185" t="s">
        <v>140</v>
      </c>
      <c r="AU1058" s="185" t="s">
        <v>153</v>
      </c>
      <c r="AY1058" s="185" t="s">
        <v>138</v>
      </c>
      <c r="BE1058" s="282">
        <f t="shared" si="64"/>
        <v>0</v>
      </c>
      <c r="BF1058" s="282">
        <f t="shared" si="65"/>
        <v>0</v>
      </c>
      <c r="BG1058" s="282">
        <f t="shared" si="66"/>
        <v>0</v>
      </c>
      <c r="BH1058" s="282">
        <f t="shared" si="67"/>
        <v>0</v>
      </c>
      <c r="BI1058" s="282">
        <f t="shared" si="68"/>
        <v>0</v>
      </c>
      <c r="BJ1058" s="185" t="s">
        <v>79</v>
      </c>
      <c r="BK1058" s="282">
        <f t="shared" si="69"/>
        <v>0</v>
      </c>
      <c r="BL1058" s="185" t="s">
        <v>214</v>
      </c>
      <c r="BM1058" s="185" t="s">
        <v>2139</v>
      </c>
    </row>
    <row r="1059" spans="2:65" s="196" customFormat="1" ht="16.5" customHeight="1">
      <c r="B1059" s="85"/>
      <c r="C1059" s="86" t="s">
        <v>2140</v>
      </c>
      <c r="D1059" s="86" t="s">
        <v>140</v>
      </c>
      <c r="E1059" s="87" t="s">
        <v>2141</v>
      </c>
      <c r="F1059" s="88" t="s">
        <v>2142</v>
      </c>
      <c r="G1059" s="89" t="s">
        <v>289</v>
      </c>
      <c r="H1059" s="304">
        <v>1</v>
      </c>
      <c r="I1059" s="90">
        <v>0</v>
      </c>
      <c r="J1059" s="90">
        <f t="shared" si="60"/>
        <v>0</v>
      </c>
      <c r="K1059" s="88" t="s">
        <v>5</v>
      </c>
      <c r="L1059" s="85"/>
      <c r="M1059" s="278" t="s">
        <v>5</v>
      </c>
      <c r="N1059" s="279" t="s">
        <v>42</v>
      </c>
      <c r="O1059" s="280">
        <v>0.422</v>
      </c>
      <c r="P1059" s="280">
        <f t="shared" si="61"/>
        <v>0.422</v>
      </c>
      <c r="Q1059" s="280">
        <v>0.00173</v>
      </c>
      <c r="R1059" s="280">
        <f t="shared" si="62"/>
        <v>0.00173</v>
      </c>
      <c r="S1059" s="280">
        <v>0</v>
      </c>
      <c r="T1059" s="281">
        <f t="shared" si="63"/>
        <v>0</v>
      </c>
      <c r="AR1059" s="185" t="s">
        <v>214</v>
      </c>
      <c r="AT1059" s="185" t="s">
        <v>140</v>
      </c>
      <c r="AU1059" s="185" t="s">
        <v>153</v>
      </c>
      <c r="AY1059" s="185" t="s">
        <v>138</v>
      </c>
      <c r="BE1059" s="282">
        <f t="shared" si="64"/>
        <v>0</v>
      </c>
      <c r="BF1059" s="282">
        <f t="shared" si="65"/>
        <v>0</v>
      </c>
      <c r="BG1059" s="282">
        <f t="shared" si="66"/>
        <v>0</v>
      </c>
      <c r="BH1059" s="282">
        <f t="shared" si="67"/>
        <v>0</v>
      </c>
      <c r="BI1059" s="282">
        <f t="shared" si="68"/>
        <v>0</v>
      </c>
      <c r="BJ1059" s="185" t="s">
        <v>79</v>
      </c>
      <c r="BK1059" s="282">
        <f t="shared" si="69"/>
        <v>0</v>
      </c>
      <c r="BL1059" s="185" t="s">
        <v>214</v>
      </c>
      <c r="BM1059" s="185" t="s">
        <v>2143</v>
      </c>
    </row>
    <row r="1060" spans="2:65" s="196" customFormat="1" ht="16.5" customHeight="1">
      <c r="B1060" s="85"/>
      <c r="C1060" s="86" t="s">
        <v>2144</v>
      </c>
      <c r="D1060" s="86" t="s">
        <v>140</v>
      </c>
      <c r="E1060" s="87" t="s">
        <v>2145</v>
      </c>
      <c r="F1060" s="88" t="s">
        <v>2146</v>
      </c>
      <c r="G1060" s="89" t="s">
        <v>289</v>
      </c>
      <c r="H1060" s="304">
        <v>4</v>
      </c>
      <c r="I1060" s="90">
        <v>0</v>
      </c>
      <c r="J1060" s="90">
        <f t="shared" si="60"/>
        <v>0</v>
      </c>
      <c r="K1060" s="88" t="s">
        <v>5</v>
      </c>
      <c r="L1060" s="85"/>
      <c r="M1060" s="278" t="s">
        <v>5</v>
      </c>
      <c r="N1060" s="279" t="s">
        <v>42</v>
      </c>
      <c r="O1060" s="280">
        <v>0.34</v>
      </c>
      <c r="P1060" s="280">
        <f t="shared" si="61"/>
        <v>1.36</v>
      </c>
      <c r="Q1060" s="280">
        <v>0.00107</v>
      </c>
      <c r="R1060" s="280">
        <f t="shared" si="62"/>
        <v>0.00428</v>
      </c>
      <c r="S1060" s="280">
        <v>0</v>
      </c>
      <c r="T1060" s="281">
        <f t="shared" si="63"/>
        <v>0</v>
      </c>
      <c r="AR1060" s="185" t="s">
        <v>214</v>
      </c>
      <c r="AT1060" s="185" t="s">
        <v>140</v>
      </c>
      <c r="AU1060" s="185" t="s">
        <v>153</v>
      </c>
      <c r="AY1060" s="185" t="s">
        <v>138</v>
      </c>
      <c r="BE1060" s="282">
        <f t="shared" si="64"/>
        <v>0</v>
      </c>
      <c r="BF1060" s="282">
        <f t="shared" si="65"/>
        <v>0</v>
      </c>
      <c r="BG1060" s="282">
        <f t="shared" si="66"/>
        <v>0</v>
      </c>
      <c r="BH1060" s="282">
        <f t="shared" si="67"/>
        <v>0</v>
      </c>
      <c r="BI1060" s="282">
        <f t="shared" si="68"/>
        <v>0</v>
      </c>
      <c r="BJ1060" s="185" t="s">
        <v>79</v>
      </c>
      <c r="BK1060" s="282">
        <f t="shared" si="69"/>
        <v>0</v>
      </c>
      <c r="BL1060" s="185" t="s">
        <v>214</v>
      </c>
      <c r="BM1060" s="185" t="s">
        <v>2147</v>
      </c>
    </row>
    <row r="1061" spans="2:65" s="196" customFormat="1" ht="16.5" customHeight="1">
      <c r="B1061" s="85"/>
      <c r="C1061" s="86" t="s">
        <v>2148</v>
      </c>
      <c r="D1061" s="86" t="s">
        <v>140</v>
      </c>
      <c r="E1061" s="87" t="s">
        <v>2149</v>
      </c>
      <c r="F1061" s="88" t="s">
        <v>2150</v>
      </c>
      <c r="G1061" s="89" t="s">
        <v>289</v>
      </c>
      <c r="H1061" s="304">
        <v>6</v>
      </c>
      <c r="I1061" s="90">
        <v>0</v>
      </c>
      <c r="J1061" s="90">
        <f t="shared" si="60"/>
        <v>0</v>
      </c>
      <c r="K1061" s="88" t="s">
        <v>5</v>
      </c>
      <c r="L1061" s="85"/>
      <c r="M1061" s="278" t="s">
        <v>5</v>
      </c>
      <c r="N1061" s="279" t="s">
        <v>42</v>
      </c>
      <c r="O1061" s="280">
        <v>0.41</v>
      </c>
      <c r="P1061" s="280">
        <f t="shared" si="61"/>
        <v>2.46</v>
      </c>
      <c r="Q1061" s="280">
        <v>0.00168</v>
      </c>
      <c r="R1061" s="280">
        <f t="shared" si="62"/>
        <v>0.01008</v>
      </c>
      <c r="S1061" s="280">
        <v>0</v>
      </c>
      <c r="T1061" s="281">
        <f t="shared" si="63"/>
        <v>0</v>
      </c>
      <c r="AR1061" s="185" t="s">
        <v>214</v>
      </c>
      <c r="AT1061" s="185" t="s">
        <v>140</v>
      </c>
      <c r="AU1061" s="185" t="s">
        <v>153</v>
      </c>
      <c r="AY1061" s="185" t="s">
        <v>138</v>
      </c>
      <c r="BE1061" s="282">
        <f t="shared" si="64"/>
        <v>0</v>
      </c>
      <c r="BF1061" s="282">
        <f t="shared" si="65"/>
        <v>0</v>
      </c>
      <c r="BG1061" s="282">
        <f t="shared" si="66"/>
        <v>0</v>
      </c>
      <c r="BH1061" s="282">
        <f t="shared" si="67"/>
        <v>0</v>
      </c>
      <c r="BI1061" s="282">
        <f t="shared" si="68"/>
        <v>0</v>
      </c>
      <c r="BJ1061" s="185" t="s">
        <v>79</v>
      </c>
      <c r="BK1061" s="282">
        <f t="shared" si="69"/>
        <v>0</v>
      </c>
      <c r="BL1061" s="185" t="s">
        <v>214</v>
      </c>
      <c r="BM1061" s="185" t="s">
        <v>2151</v>
      </c>
    </row>
    <row r="1062" spans="2:65" s="196" customFormat="1" ht="16.5" customHeight="1">
      <c r="B1062" s="85"/>
      <c r="C1062" s="86" t="s">
        <v>2152</v>
      </c>
      <c r="D1062" s="86" t="s">
        <v>140</v>
      </c>
      <c r="E1062" s="87" t="s">
        <v>2153</v>
      </c>
      <c r="F1062" s="88" t="s">
        <v>2154</v>
      </c>
      <c r="G1062" s="89" t="s">
        <v>289</v>
      </c>
      <c r="H1062" s="304">
        <v>2</v>
      </c>
      <c r="I1062" s="90">
        <v>0</v>
      </c>
      <c r="J1062" s="90">
        <f t="shared" si="60"/>
        <v>0</v>
      </c>
      <c r="K1062" s="88" t="s">
        <v>5</v>
      </c>
      <c r="L1062" s="85"/>
      <c r="M1062" s="278" t="s">
        <v>5</v>
      </c>
      <c r="N1062" s="279" t="s">
        <v>42</v>
      </c>
      <c r="O1062" s="280">
        <v>0.146</v>
      </c>
      <c r="P1062" s="280">
        <f t="shared" si="61"/>
        <v>0.292</v>
      </c>
      <c r="Q1062" s="280">
        <v>1E-05</v>
      </c>
      <c r="R1062" s="280">
        <f t="shared" si="62"/>
        <v>2E-05</v>
      </c>
      <c r="S1062" s="280">
        <v>0.0004</v>
      </c>
      <c r="T1062" s="281">
        <f t="shared" si="63"/>
        <v>0.0008</v>
      </c>
      <c r="AR1062" s="185" t="s">
        <v>214</v>
      </c>
      <c r="AT1062" s="185" t="s">
        <v>140</v>
      </c>
      <c r="AU1062" s="185" t="s">
        <v>153</v>
      </c>
      <c r="AY1062" s="185" t="s">
        <v>138</v>
      </c>
      <c r="BE1062" s="282">
        <f t="shared" si="64"/>
        <v>0</v>
      </c>
      <c r="BF1062" s="282">
        <f t="shared" si="65"/>
        <v>0</v>
      </c>
      <c r="BG1062" s="282">
        <f t="shared" si="66"/>
        <v>0</v>
      </c>
      <c r="BH1062" s="282">
        <f t="shared" si="67"/>
        <v>0</v>
      </c>
      <c r="BI1062" s="282">
        <f t="shared" si="68"/>
        <v>0</v>
      </c>
      <c r="BJ1062" s="185" t="s">
        <v>79</v>
      </c>
      <c r="BK1062" s="282">
        <f t="shared" si="69"/>
        <v>0</v>
      </c>
      <c r="BL1062" s="185" t="s">
        <v>214</v>
      </c>
      <c r="BM1062" s="185" t="s">
        <v>2155</v>
      </c>
    </row>
    <row r="1063" spans="2:65" s="196" customFormat="1" ht="16.5" customHeight="1">
      <c r="B1063" s="85"/>
      <c r="C1063" s="86" t="s">
        <v>2156</v>
      </c>
      <c r="D1063" s="86" t="s">
        <v>140</v>
      </c>
      <c r="E1063" s="87" t="s">
        <v>2157</v>
      </c>
      <c r="F1063" s="88" t="s">
        <v>2158</v>
      </c>
      <c r="G1063" s="89" t="s">
        <v>289</v>
      </c>
      <c r="H1063" s="304">
        <v>10</v>
      </c>
      <c r="I1063" s="90">
        <v>0</v>
      </c>
      <c r="J1063" s="90">
        <f aca="true" t="shared" si="70" ref="J1063:J1085">ROUND(I1063*H1063,2)</f>
        <v>0</v>
      </c>
      <c r="K1063" s="88" t="s">
        <v>5</v>
      </c>
      <c r="L1063" s="85"/>
      <c r="M1063" s="278" t="s">
        <v>5</v>
      </c>
      <c r="N1063" s="279" t="s">
        <v>42</v>
      </c>
      <c r="O1063" s="280">
        <v>0.381</v>
      </c>
      <c r="P1063" s="280">
        <f aca="true" t="shared" si="71" ref="P1063:P1085">O1063*H1063</f>
        <v>3.81</v>
      </c>
      <c r="Q1063" s="280">
        <v>0.00027</v>
      </c>
      <c r="R1063" s="280">
        <f aca="true" t="shared" si="72" ref="R1063:R1085">Q1063*H1063</f>
        <v>0.0027</v>
      </c>
      <c r="S1063" s="280">
        <v>0</v>
      </c>
      <c r="T1063" s="281">
        <f aca="true" t="shared" si="73" ref="T1063:T1085">S1063*H1063</f>
        <v>0</v>
      </c>
      <c r="AR1063" s="185" t="s">
        <v>214</v>
      </c>
      <c r="AT1063" s="185" t="s">
        <v>140</v>
      </c>
      <c r="AU1063" s="185" t="s">
        <v>153</v>
      </c>
      <c r="AY1063" s="185" t="s">
        <v>138</v>
      </c>
      <c r="BE1063" s="282">
        <f aca="true" t="shared" si="74" ref="BE1063:BE1085">IF(N1063="základní",J1063,0)</f>
        <v>0</v>
      </c>
      <c r="BF1063" s="282">
        <f aca="true" t="shared" si="75" ref="BF1063:BF1085">IF(N1063="snížená",J1063,0)</f>
        <v>0</v>
      </c>
      <c r="BG1063" s="282">
        <f aca="true" t="shared" si="76" ref="BG1063:BG1085">IF(N1063="zákl. přenesená",J1063,0)</f>
        <v>0</v>
      </c>
      <c r="BH1063" s="282">
        <f aca="true" t="shared" si="77" ref="BH1063:BH1085">IF(N1063="sníž. přenesená",J1063,0)</f>
        <v>0</v>
      </c>
      <c r="BI1063" s="282">
        <f aca="true" t="shared" si="78" ref="BI1063:BI1085">IF(N1063="nulová",J1063,0)</f>
        <v>0</v>
      </c>
      <c r="BJ1063" s="185" t="s">
        <v>79</v>
      </c>
      <c r="BK1063" s="282">
        <f aca="true" t="shared" si="79" ref="BK1063:BK1085">ROUND(I1063*H1063,2)</f>
        <v>0</v>
      </c>
      <c r="BL1063" s="185" t="s">
        <v>214</v>
      </c>
      <c r="BM1063" s="185" t="s">
        <v>2159</v>
      </c>
    </row>
    <row r="1064" spans="2:65" s="196" customFormat="1" ht="16.5" customHeight="1">
      <c r="B1064" s="85"/>
      <c r="C1064" s="91" t="s">
        <v>2160</v>
      </c>
      <c r="D1064" s="91" t="s">
        <v>228</v>
      </c>
      <c r="E1064" s="92" t="s">
        <v>2161</v>
      </c>
      <c r="F1064" s="93" t="s">
        <v>2162</v>
      </c>
      <c r="G1064" s="94" t="s">
        <v>289</v>
      </c>
      <c r="H1064" s="308">
        <v>10</v>
      </c>
      <c r="I1064" s="95">
        <v>0</v>
      </c>
      <c r="J1064" s="95">
        <f t="shared" si="70"/>
        <v>0</v>
      </c>
      <c r="K1064" s="93" t="s">
        <v>5</v>
      </c>
      <c r="L1064" s="298"/>
      <c r="M1064" s="299" t="s">
        <v>5</v>
      </c>
      <c r="N1064" s="300" t="s">
        <v>42</v>
      </c>
      <c r="O1064" s="280">
        <v>0</v>
      </c>
      <c r="P1064" s="280">
        <f t="shared" si="71"/>
        <v>0</v>
      </c>
      <c r="Q1064" s="280">
        <v>0</v>
      </c>
      <c r="R1064" s="280">
        <f t="shared" si="72"/>
        <v>0</v>
      </c>
      <c r="S1064" s="280">
        <v>0</v>
      </c>
      <c r="T1064" s="281">
        <f t="shared" si="73"/>
        <v>0</v>
      </c>
      <c r="AR1064" s="185" t="s">
        <v>281</v>
      </c>
      <c r="AT1064" s="185" t="s">
        <v>228</v>
      </c>
      <c r="AU1064" s="185" t="s">
        <v>153</v>
      </c>
      <c r="AY1064" s="185" t="s">
        <v>138</v>
      </c>
      <c r="BE1064" s="282">
        <f t="shared" si="74"/>
        <v>0</v>
      </c>
      <c r="BF1064" s="282">
        <f t="shared" si="75"/>
        <v>0</v>
      </c>
      <c r="BG1064" s="282">
        <f t="shared" si="76"/>
        <v>0</v>
      </c>
      <c r="BH1064" s="282">
        <f t="shared" si="77"/>
        <v>0</v>
      </c>
      <c r="BI1064" s="282">
        <f t="shared" si="78"/>
        <v>0</v>
      </c>
      <c r="BJ1064" s="185" t="s">
        <v>79</v>
      </c>
      <c r="BK1064" s="282">
        <f t="shared" si="79"/>
        <v>0</v>
      </c>
      <c r="BL1064" s="185" t="s">
        <v>214</v>
      </c>
      <c r="BM1064" s="185" t="s">
        <v>2163</v>
      </c>
    </row>
    <row r="1065" spans="2:65" s="196" customFormat="1" ht="16.5" customHeight="1">
      <c r="B1065" s="85"/>
      <c r="C1065" s="91" t="s">
        <v>2164</v>
      </c>
      <c r="D1065" s="91" t="s">
        <v>228</v>
      </c>
      <c r="E1065" s="92" t="s">
        <v>2165</v>
      </c>
      <c r="F1065" s="93" t="s">
        <v>2166</v>
      </c>
      <c r="G1065" s="94" t="s">
        <v>289</v>
      </c>
      <c r="H1065" s="308">
        <v>10</v>
      </c>
      <c r="I1065" s="95">
        <v>0</v>
      </c>
      <c r="J1065" s="95">
        <f t="shared" si="70"/>
        <v>0</v>
      </c>
      <c r="K1065" s="93" t="s">
        <v>5</v>
      </c>
      <c r="L1065" s="298"/>
      <c r="M1065" s="299" t="s">
        <v>5</v>
      </c>
      <c r="N1065" s="300" t="s">
        <v>42</v>
      </c>
      <c r="O1065" s="280">
        <v>0</v>
      </c>
      <c r="P1065" s="280">
        <f t="shared" si="71"/>
        <v>0</v>
      </c>
      <c r="Q1065" s="280">
        <v>0</v>
      </c>
      <c r="R1065" s="280">
        <f t="shared" si="72"/>
        <v>0</v>
      </c>
      <c r="S1065" s="280">
        <v>0</v>
      </c>
      <c r="T1065" s="281">
        <f t="shared" si="73"/>
        <v>0</v>
      </c>
      <c r="AR1065" s="185" t="s">
        <v>281</v>
      </c>
      <c r="AT1065" s="185" t="s">
        <v>228</v>
      </c>
      <c r="AU1065" s="185" t="s">
        <v>153</v>
      </c>
      <c r="AY1065" s="185" t="s">
        <v>138</v>
      </c>
      <c r="BE1065" s="282">
        <f t="shared" si="74"/>
        <v>0</v>
      </c>
      <c r="BF1065" s="282">
        <f t="shared" si="75"/>
        <v>0</v>
      </c>
      <c r="BG1065" s="282">
        <f t="shared" si="76"/>
        <v>0</v>
      </c>
      <c r="BH1065" s="282">
        <f t="shared" si="77"/>
        <v>0</v>
      </c>
      <c r="BI1065" s="282">
        <f t="shared" si="78"/>
        <v>0</v>
      </c>
      <c r="BJ1065" s="185" t="s">
        <v>79</v>
      </c>
      <c r="BK1065" s="282">
        <f t="shared" si="79"/>
        <v>0</v>
      </c>
      <c r="BL1065" s="185" t="s">
        <v>214</v>
      </c>
      <c r="BM1065" s="185" t="s">
        <v>2167</v>
      </c>
    </row>
    <row r="1066" spans="2:65" s="196" customFormat="1" ht="16.5" customHeight="1">
      <c r="B1066" s="85"/>
      <c r="C1066" s="86" t="s">
        <v>2168</v>
      </c>
      <c r="D1066" s="86" t="s">
        <v>140</v>
      </c>
      <c r="E1066" s="87" t="s">
        <v>2169</v>
      </c>
      <c r="F1066" s="88" t="s">
        <v>2170</v>
      </c>
      <c r="G1066" s="89" t="s">
        <v>289</v>
      </c>
      <c r="H1066" s="304">
        <v>2</v>
      </c>
      <c r="I1066" s="90">
        <v>0</v>
      </c>
      <c r="J1066" s="90">
        <f t="shared" si="70"/>
        <v>0</v>
      </c>
      <c r="K1066" s="88" t="s">
        <v>5</v>
      </c>
      <c r="L1066" s="85"/>
      <c r="M1066" s="278" t="s">
        <v>5</v>
      </c>
      <c r="N1066" s="279" t="s">
        <v>42</v>
      </c>
      <c r="O1066" s="280">
        <v>0.021</v>
      </c>
      <c r="P1066" s="280">
        <f t="shared" si="71"/>
        <v>0.042</v>
      </c>
      <c r="Q1066" s="280">
        <v>0</v>
      </c>
      <c r="R1066" s="280">
        <f t="shared" si="72"/>
        <v>0</v>
      </c>
      <c r="S1066" s="280">
        <v>0.00191</v>
      </c>
      <c r="T1066" s="281">
        <f t="shared" si="73"/>
        <v>0.00382</v>
      </c>
      <c r="AR1066" s="185" t="s">
        <v>214</v>
      </c>
      <c r="AT1066" s="185" t="s">
        <v>140</v>
      </c>
      <c r="AU1066" s="185" t="s">
        <v>153</v>
      </c>
      <c r="AY1066" s="185" t="s">
        <v>138</v>
      </c>
      <c r="BE1066" s="282">
        <f t="shared" si="74"/>
        <v>0</v>
      </c>
      <c r="BF1066" s="282">
        <f t="shared" si="75"/>
        <v>0</v>
      </c>
      <c r="BG1066" s="282">
        <f t="shared" si="76"/>
        <v>0</v>
      </c>
      <c r="BH1066" s="282">
        <f t="shared" si="77"/>
        <v>0</v>
      </c>
      <c r="BI1066" s="282">
        <f t="shared" si="78"/>
        <v>0</v>
      </c>
      <c r="BJ1066" s="185" t="s">
        <v>79</v>
      </c>
      <c r="BK1066" s="282">
        <f t="shared" si="79"/>
        <v>0</v>
      </c>
      <c r="BL1066" s="185" t="s">
        <v>214</v>
      </c>
      <c r="BM1066" s="185" t="s">
        <v>2171</v>
      </c>
    </row>
    <row r="1067" spans="2:65" s="196" customFormat="1" ht="25.5" customHeight="1">
      <c r="B1067" s="85"/>
      <c r="C1067" s="86" t="s">
        <v>2172</v>
      </c>
      <c r="D1067" s="86" t="s">
        <v>140</v>
      </c>
      <c r="E1067" s="87" t="s">
        <v>2173</v>
      </c>
      <c r="F1067" s="88" t="s">
        <v>2174</v>
      </c>
      <c r="G1067" s="89" t="s">
        <v>289</v>
      </c>
      <c r="H1067" s="304">
        <v>2</v>
      </c>
      <c r="I1067" s="90">
        <v>0</v>
      </c>
      <c r="J1067" s="90">
        <f t="shared" si="70"/>
        <v>0</v>
      </c>
      <c r="K1067" s="88" t="s">
        <v>5</v>
      </c>
      <c r="L1067" s="85"/>
      <c r="M1067" s="278" t="s">
        <v>5</v>
      </c>
      <c r="N1067" s="279" t="s">
        <v>42</v>
      </c>
      <c r="O1067" s="280">
        <v>0.433</v>
      </c>
      <c r="P1067" s="280">
        <f t="shared" si="71"/>
        <v>0.866</v>
      </c>
      <c r="Q1067" s="280">
        <v>0.00147</v>
      </c>
      <c r="R1067" s="280">
        <f t="shared" si="72"/>
        <v>0.00294</v>
      </c>
      <c r="S1067" s="280">
        <v>0</v>
      </c>
      <c r="T1067" s="281">
        <f t="shared" si="73"/>
        <v>0</v>
      </c>
      <c r="AR1067" s="185" t="s">
        <v>214</v>
      </c>
      <c r="AT1067" s="185" t="s">
        <v>140</v>
      </c>
      <c r="AU1067" s="185" t="s">
        <v>153</v>
      </c>
      <c r="AY1067" s="185" t="s">
        <v>138</v>
      </c>
      <c r="BE1067" s="282">
        <f t="shared" si="74"/>
        <v>0</v>
      </c>
      <c r="BF1067" s="282">
        <f t="shared" si="75"/>
        <v>0</v>
      </c>
      <c r="BG1067" s="282">
        <f t="shared" si="76"/>
        <v>0</v>
      </c>
      <c r="BH1067" s="282">
        <f t="shared" si="77"/>
        <v>0</v>
      </c>
      <c r="BI1067" s="282">
        <f t="shared" si="78"/>
        <v>0</v>
      </c>
      <c r="BJ1067" s="185" t="s">
        <v>79</v>
      </c>
      <c r="BK1067" s="282">
        <f t="shared" si="79"/>
        <v>0</v>
      </c>
      <c r="BL1067" s="185" t="s">
        <v>214</v>
      </c>
      <c r="BM1067" s="185" t="s">
        <v>2175</v>
      </c>
    </row>
    <row r="1068" spans="2:65" s="196" customFormat="1" ht="16.5" customHeight="1">
      <c r="B1068" s="85"/>
      <c r="C1068" s="86" t="s">
        <v>2176</v>
      </c>
      <c r="D1068" s="86" t="s">
        <v>140</v>
      </c>
      <c r="E1068" s="87" t="s">
        <v>2177</v>
      </c>
      <c r="F1068" s="88" t="s">
        <v>2178</v>
      </c>
      <c r="G1068" s="89" t="s">
        <v>289</v>
      </c>
      <c r="H1068" s="304">
        <v>2</v>
      </c>
      <c r="I1068" s="90">
        <v>0</v>
      </c>
      <c r="J1068" s="90">
        <f t="shared" si="70"/>
        <v>0</v>
      </c>
      <c r="K1068" s="88" t="s">
        <v>5</v>
      </c>
      <c r="L1068" s="85"/>
      <c r="M1068" s="278" t="s">
        <v>5</v>
      </c>
      <c r="N1068" s="279" t="s">
        <v>42</v>
      </c>
      <c r="O1068" s="280">
        <v>0.251</v>
      </c>
      <c r="P1068" s="280">
        <f t="shared" si="71"/>
        <v>0.502</v>
      </c>
      <c r="Q1068" s="280">
        <v>0.00051</v>
      </c>
      <c r="R1068" s="280">
        <f t="shared" si="72"/>
        <v>0.00102</v>
      </c>
      <c r="S1068" s="280">
        <v>0</v>
      </c>
      <c r="T1068" s="281">
        <f t="shared" si="73"/>
        <v>0</v>
      </c>
      <c r="AR1068" s="185" t="s">
        <v>214</v>
      </c>
      <c r="AT1068" s="185" t="s">
        <v>140</v>
      </c>
      <c r="AU1068" s="185" t="s">
        <v>153</v>
      </c>
      <c r="AY1068" s="185" t="s">
        <v>138</v>
      </c>
      <c r="BE1068" s="282">
        <f t="shared" si="74"/>
        <v>0</v>
      </c>
      <c r="BF1068" s="282">
        <f t="shared" si="75"/>
        <v>0</v>
      </c>
      <c r="BG1068" s="282">
        <f t="shared" si="76"/>
        <v>0</v>
      </c>
      <c r="BH1068" s="282">
        <f t="shared" si="77"/>
        <v>0</v>
      </c>
      <c r="BI1068" s="282">
        <f t="shared" si="78"/>
        <v>0</v>
      </c>
      <c r="BJ1068" s="185" t="s">
        <v>79</v>
      </c>
      <c r="BK1068" s="282">
        <f t="shared" si="79"/>
        <v>0</v>
      </c>
      <c r="BL1068" s="185" t="s">
        <v>214</v>
      </c>
      <c r="BM1068" s="185" t="s">
        <v>2179</v>
      </c>
    </row>
    <row r="1069" spans="2:65" s="196" customFormat="1" ht="16.5" customHeight="1">
      <c r="B1069" s="85"/>
      <c r="C1069" s="86" t="s">
        <v>2180</v>
      </c>
      <c r="D1069" s="86" t="s">
        <v>140</v>
      </c>
      <c r="E1069" s="87" t="s">
        <v>2181</v>
      </c>
      <c r="F1069" s="88" t="s">
        <v>2182</v>
      </c>
      <c r="G1069" s="89" t="s">
        <v>289</v>
      </c>
      <c r="H1069" s="304">
        <v>2</v>
      </c>
      <c r="I1069" s="90">
        <v>0</v>
      </c>
      <c r="J1069" s="90">
        <f t="shared" si="70"/>
        <v>0</v>
      </c>
      <c r="K1069" s="88" t="s">
        <v>5</v>
      </c>
      <c r="L1069" s="85"/>
      <c r="M1069" s="278" t="s">
        <v>5</v>
      </c>
      <c r="N1069" s="279" t="s">
        <v>42</v>
      </c>
      <c r="O1069" s="280">
        <v>0.206</v>
      </c>
      <c r="P1069" s="280">
        <f t="shared" si="71"/>
        <v>0.412</v>
      </c>
      <c r="Q1069" s="280">
        <v>0.00015</v>
      </c>
      <c r="R1069" s="280">
        <f t="shared" si="72"/>
        <v>0.0003</v>
      </c>
      <c r="S1069" s="280">
        <v>0</v>
      </c>
      <c r="T1069" s="281">
        <f t="shared" si="73"/>
        <v>0</v>
      </c>
      <c r="AR1069" s="185" t="s">
        <v>214</v>
      </c>
      <c r="AT1069" s="185" t="s">
        <v>140</v>
      </c>
      <c r="AU1069" s="185" t="s">
        <v>153</v>
      </c>
      <c r="AY1069" s="185" t="s">
        <v>138</v>
      </c>
      <c r="BE1069" s="282">
        <f t="shared" si="74"/>
        <v>0</v>
      </c>
      <c r="BF1069" s="282">
        <f t="shared" si="75"/>
        <v>0</v>
      </c>
      <c r="BG1069" s="282">
        <f t="shared" si="76"/>
        <v>0</v>
      </c>
      <c r="BH1069" s="282">
        <f t="shared" si="77"/>
        <v>0</v>
      </c>
      <c r="BI1069" s="282">
        <f t="shared" si="78"/>
        <v>0</v>
      </c>
      <c r="BJ1069" s="185" t="s">
        <v>79</v>
      </c>
      <c r="BK1069" s="282">
        <f t="shared" si="79"/>
        <v>0</v>
      </c>
      <c r="BL1069" s="185" t="s">
        <v>214</v>
      </c>
      <c r="BM1069" s="185" t="s">
        <v>2183</v>
      </c>
    </row>
    <row r="1070" spans="2:65" s="196" customFormat="1" ht="16.5" customHeight="1">
      <c r="B1070" s="85"/>
      <c r="C1070" s="86" t="s">
        <v>2184</v>
      </c>
      <c r="D1070" s="86" t="s">
        <v>140</v>
      </c>
      <c r="E1070" s="87" t="s">
        <v>2185</v>
      </c>
      <c r="F1070" s="88" t="s">
        <v>2186</v>
      </c>
      <c r="G1070" s="89" t="s">
        <v>289</v>
      </c>
      <c r="H1070" s="304">
        <v>2</v>
      </c>
      <c r="I1070" s="90">
        <v>0</v>
      </c>
      <c r="J1070" s="90">
        <f t="shared" si="70"/>
        <v>0</v>
      </c>
      <c r="K1070" s="88" t="s">
        <v>5</v>
      </c>
      <c r="L1070" s="85"/>
      <c r="M1070" s="278" t="s">
        <v>5</v>
      </c>
      <c r="N1070" s="279" t="s">
        <v>42</v>
      </c>
      <c r="O1070" s="280">
        <v>0.237</v>
      </c>
      <c r="P1070" s="280">
        <f t="shared" si="71"/>
        <v>0.474</v>
      </c>
      <c r="Q1070" s="280">
        <v>0.00018</v>
      </c>
      <c r="R1070" s="280">
        <f t="shared" si="72"/>
        <v>0.00036</v>
      </c>
      <c r="S1070" s="280">
        <v>0</v>
      </c>
      <c r="T1070" s="281">
        <f t="shared" si="73"/>
        <v>0</v>
      </c>
      <c r="AR1070" s="185" t="s">
        <v>214</v>
      </c>
      <c r="AT1070" s="185" t="s">
        <v>140</v>
      </c>
      <c r="AU1070" s="185" t="s">
        <v>153</v>
      </c>
      <c r="AY1070" s="185" t="s">
        <v>138</v>
      </c>
      <c r="BE1070" s="282">
        <f t="shared" si="74"/>
        <v>0</v>
      </c>
      <c r="BF1070" s="282">
        <f t="shared" si="75"/>
        <v>0</v>
      </c>
      <c r="BG1070" s="282">
        <f t="shared" si="76"/>
        <v>0</v>
      </c>
      <c r="BH1070" s="282">
        <f t="shared" si="77"/>
        <v>0</v>
      </c>
      <c r="BI1070" s="282">
        <f t="shared" si="78"/>
        <v>0</v>
      </c>
      <c r="BJ1070" s="185" t="s">
        <v>79</v>
      </c>
      <c r="BK1070" s="282">
        <f t="shared" si="79"/>
        <v>0</v>
      </c>
      <c r="BL1070" s="185" t="s">
        <v>214</v>
      </c>
      <c r="BM1070" s="185" t="s">
        <v>2187</v>
      </c>
    </row>
    <row r="1071" spans="2:65" s="196" customFormat="1" ht="25.5" customHeight="1">
      <c r="B1071" s="85"/>
      <c r="C1071" s="86" t="s">
        <v>2188</v>
      </c>
      <c r="D1071" s="86" t="s">
        <v>140</v>
      </c>
      <c r="E1071" s="87" t="s">
        <v>2189</v>
      </c>
      <c r="F1071" s="88" t="s">
        <v>2190</v>
      </c>
      <c r="G1071" s="89" t="s">
        <v>234</v>
      </c>
      <c r="H1071" s="304">
        <v>8200</v>
      </c>
      <c r="I1071" s="90">
        <v>0</v>
      </c>
      <c r="J1071" s="90">
        <f t="shared" si="70"/>
        <v>0</v>
      </c>
      <c r="K1071" s="88" t="s">
        <v>5</v>
      </c>
      <c r="L1071" s="85"/>
      <c r="M1071" s="278" t="s">
        <v>5</v>
      </c>
      <c r="N1071" s="279" t="s">
        <v>42</v>
      </c>
      <c r="O1071" s="280">
        <v>0</v>
      </c>
      <c r="P1071" s="280">
        <f t="shared" si="71"/>
        <v>0</v>
      </c>
      <c r="Q1071" s="280">
        <v>0</v>
      </c>
      <c r="R1071" s="280">
        <f t="shared" si="72"/>
        <v>0</v>
      </c>
      <c r="S1071" s="280">
        <v>0</v>
      </c>
      <c r="T1071" s="281">
        <f t="shared" si="73"/>
        <v>0</v>
      </c>
      <c r="AR1071" s="185" t="s">
        <v>214</v>
      </c>
      <c r="AT1071" s="185" t="s">
        <v>140</v>
      </c>
      <c r="AU1071" s="185" t="s">
        <v>153</v>
      </c>
      <c r="AY1071" s="185" t="s">
        <v>138</v>
      </c>
      <c r="BE1071" s="282">
        <f t="shared" si="74"/>
        <v>0</v>
      </c>
      <c r="BF1071" s="282">
        <f t="shared" si="75"/>
        <v>0</v>
      </c>
      <c r="BG1071" s="282">
        <f t="shared" si="76"/>
        <v>0</v>
      </c>
      <c r="BH1071" s="282">
        <f t="shared" si="77"/>
        <v>0</v>
      </c>
      <c r="BI1071" s="282">
        <f t="shared" si="78"/>
        <v>0</v>
      </c>
      <c r="BJ1071" s="185" t="s">
        <v>79</v>
      </c>
      <c r="BK1071" s="282">
        <f t="shared" si="79"/>
        <v>0</v>
      </c>
      <c r="BL1071" s="185" t="s">
        <v>214</v>
      </c>
      <c r="BM1071" s="185" t="s">
        <v>2191</v>
      </c>
    </row>
    <row r="1072" spans="2:65" s="196" customFormat="1" ht="51" customHeight="1">
      <c r="B1072" s="85"/>
      <c r="C1072" s="86" t="s">
        <v>2192</v>
      </c>
      <c r="D1072" s="86" t="s">
        <v>140</v>
      </c>
      <c r="E1072" s="87" t="s">
        <v>2193</v>
      </c>
      <c r="F1072" s="88" t="s">
        <v>2194</v>
      </c>
      <c r="G1072" s="89" t="s">
        <v>289</v>
      </c>
      <c r="H1072" s="304">
        <v>1</v>
      </c>
      <c r="I1072" s="90">
        <v>0</v>
      </c>
      <c r="J1072" s="90">
        <f t="shared" si="70"/>
        <v>0</v>
      </c>
      <c r="K1072" s="88" t="s">
        <v>5</v>
      </c>
      <c r="L1072" s="85"/>
      <c r="M1072" s="278" t="s">
        <v>5</v>
      </c>
      <c r="N1072" s="279" t="s">
        <v>42</v>
      </c>
      <c r="O1072" s="280">
        <v>0</v>
      </c>
      <c r="P1072" s="280">
        <f t="shared" si="71"/>
        <v>0</v>
      </c>
      <c r="Q1072" s="280">
        <v>0</v>
      </c>
      <c r="R1072" s="280">
        <f t="shared" si="72"/>
        <v>0</v>
      </c>
      <c r="S1072" s="280">
        <v>0</v>
      </c>
      <c r="T1072" s="281">
        <f t="shared" si="73"/>
        <v>0</v>
      </c>
      <c r="AR1072" s="185" t="s">
        <v>214</v>
      </c>
      <c r="AT1072" s="185" t="s">
        <v>140</v>
      </c>
      <c r="AU1072" s="185" t="s">
        <v>153</v>
      </c>
      <c r="AY1072" s="185" t="s">
        <v>138</v>
      </c>
      <c r="BE1072" s="282">
        <f t="shared" si="74"/>
        <v>0</v>
      </c>
      <c r="BF1072" s="282">
        <f t="shared" si="75"/>
        <v>0</v>
      </c>
      <c r="BG1072" s="282">
        <f t="shared" si="76"/>
        <v>0</v>
      </c>
      <c r="BH1072" s="282">
        <f t="shared" si="77"/>
        <v>0</v>
      </c>
      <c r="BI1072" s="282">
        <f t="shared" si="78"/>
        <v>0</v>
      </c>
      <c r="BJ1072" s="185" t="s">
        <v>79</v>
      </c>
      <c r="BK1072" s="282">
        <f t="shared" si="79"/>
        <v>0</v>
      </c>
      <c r="BL1072" s="185" t="s">
        <v>214</v>
      </c>
      <c r="BM1072" s="185" t="s">
        <v>2195</v>
      </c>
    </row>
    <row r="1073" spans="2:65" s="196" customFormat="1" ht="16.5" customHeight="1">
      <c r="B1073" s="85"/>
      <c r="C1073" s="91" t="s">
        <v>2196</v>
      </c>
      <c r="D1073" s="91" t="s">
        <v>228</v>
      </c>
      <c r="E1073" s="92" t="s">
        <v>2197</v>
      </c>
      <c r="F1073" s="93" t="s">
        <v>2198</v>
      </c>
      <c r="G1073" s="94" t="s">
        <v>289</v>
      </c>
      <c r="H1073" s="308">
        <v>1</v>
      </c>
      <c r="I1073" s="95">
        <v>0</v>
      </c>
      <c r="J1073" s="95">
        <f t="shared" si="70"/>
        <v>0</v>
      </c>
      <c r="K1073" s="93" t="s">
        <v>5</v>
      </c>
      <c r="L1073" s="298"/>
      <c r="M1073" s="299" t="s">
        <v>5</v>
      </c>
      <c r="N1073" s="300" t="s">
        <v>42</v>
      </c>
      <c r="O1073" s="280">
        <v>0</v>
      </c>
      <c r="P1073" s="280">
        <f t="shared" si="71"/>
        <v>0</v>
      </c>
      <c r="Q1073" s="280">
        <v>0</v>
      </c>
      <c r="R1073" s="280">
        <f t="shared" si="72"/>
        <v>0</v>
      </c>
      <c r="S1073" s="280">
        <v>0</v>
      </c>
      <c r="T1073" s="281">
        <f t="shared" si="73"/>
        <v>0</v>
      </c>
      <c r="AR1073" s="185" t="s">
        <v>281</v>
      </c>
      <c r="AT1073" s="185" t="s">
        <v>228</v>
      </c>
      <c r="AU1073" s="185" t="s">
        <v>153</v>
      </c>
      <c r="AY1073" s="185" t="s">
        <v>138</v>
      </c>
      <c r="BE1073" s="282">
        <f t="shared" si="74"/>
        <v>0</v>
      </c>
      <c r="BF1073" s="282">
        <f t="shared" si="75"/>
        <v>0</v>
      </c>
      <c r="BG1073" s="282">
        <f t="shared" si="76"/>
        <v>0</v>
      </c>
      <c r="BH1073" s="282">
        <f t="shared" si="77"/>
        <v>0</v>
      </c>
      <c r="BI1073" s="282">
        <f t="shared" si="78"/>
        <v>0</v>
      </c>
      <c r="BJ1073" s="185" t="s">
        <v>79</v>
      </c>
      <c r="BK1073" s="282">
        <f t="shared" si="79"/>
        <v>0</v>
      </c>
      <c r="BL1073" s="185" t="s">
        <v>214</v>
      </c>
      <c r="BM1073" s="185" t="s">
        <v>2199</v>
      </c>
    </row>
    <row r="1074" spans="2:65" s="196" customFormat="1" ht="16.5" customHeight="1">
      <c r="B1074" s="85"/>
      <c r="C1074" s="91" t="s">
        <v>2200</v>
      </c>
      <c r="D1074" s="91" t="s">
        <v>228</v>
      </c>
      <c r="E1074" s="92" t="s">
        <v>2201</v>
      </c>
      <c r="F1074" s="93" t="s">
        <v>2202</v>
      </c>
      <c r="G1074" s="94" t="s">
        <v>289</v>
      </c>
      <c r="H1074" s="308">
        <v>3</v>
      </c>
      <c r="I1074" s="95">
        <v>0</v>
      </c>
      <c r="J1074" s="95">
        <f t="shared" si="70"/>
        <v>0</v>
      </c>
      <c r="K1074" s="93" t="s">
        <v>5</v>
      </c>
      <c r="L1074" s="298"/>
      <c r="M1074" s="299" t="s">
        <v>5</v>
      </c>
      <c r="N1074" s="300" t="s">
        <v>42</v>
      </c>
      <c r="O1074" s="280">
        <v>0</v>
      </c>
      <c r="P1074" s="280">
        <f t="shared" si="71"/>
        <v>0</v>
      </c>
      <c r="Q1074" s="280">
        <v>0</v>
      </c>
      <c r="R1074" s="280">
        <f t="shared" si="72"/>
        <v>0</v>
      </c>
      <c r="S1074" s="280">
        <v>0</v>
      </c>
      <c r="T1074" s="281">
        <f t="shared" si="73"/>
        <v>0</v>
      </c>
      <c r="AR1074" s="185" t="s">
        <v>281</v>
      </c>
      <c r="AT1074" s="185" t="s">
        <v>228</v>
      </c>
      <c r="AU1074" s="185" t="s">
        <v>153</v>
      </c>
      <c r="AY1074" s="185" t="s">
        <v>138</v>
      </c>
      <c r="BE1074" s="282">
        <f t="shared" si="74"/>
        <v>0</v>
      </c>
      <c r="BF1074" s="282">
        <f t="shared" si="75"/>
        <v>0</v>
      </c>
      <c r="BG1074" s="282">
        <f t="shared" si="76"/>
        <v>0</v>
      </c>
      <c r="BH1074" s="282">
        <f t="shared" si="77"/>
        <v>0</v>
      </c>
      <c r="BI1074" s="282">
        <f t="shared" si="78"/>
        <v>0</v>
      </c>
      <c r="BJ1074" s="185" t="s">
        <v>79</v>
      </c>
      <c r="BK1074" s="282">
        <f t="shared" si="79"/>
        <v>0</v>
      </c>
      <c r="BL1074" s="185" t="s">
        <v>214</v>
      </c>
      <c r="BM1074" s="185" t="s">
        <v>2203</v>
      </c>
    </row>
    <row r="1075" spans="2:65" s="196" customFormat="1" ht="25.5" customHeight="1">
      <c r="B1075" s="85"/>
      <c r="C1075" s="91" t="s">
        <v>2204</v>
      </c>
      <c r="D1075" s="91" t="s">
        <v>228</v>
      </c>
      <c r="E1075" s="92" t="s">
        <v>2205</v>
      </c>
      <c r="F1075" s="93" t="s">
        <v>2206</v>
      </c>
      <c r="G1075" s="94" t="s">
        <v>289</v>
      </c>
      <c r="H1075" s="308">
        <v>3</v>
      </c>
      <c r="I1075" s="95">
        <v>0</v>
      </c>
      <c r="J1075" s="95">
        <f t="shared" si="70"/>
        <v>0</v>
      </c>
      <c r="K1075" s="93" t="s">
        <v>5</v>
      </c>
      <c r="L1075" s="298"/>
      <c r="M1075" s="299" t="s">
        <v>5</v>
      </c>
      <c r="N1075" s="300" t="s">
        <v>42</v>
      </c>
      <c r="O1075" s="280">
        <v>0</v>
      </c>
      <c r="P1075" s="280">
        <f t="shared" si="71"/>
        <v>0</v>
      </c>
      <c r="Q1075" s="280">
        <v>0</v>
      </c>
      <c r="R1075" s="280">
        <f t="shared" si="72"/>
        <v>0</v>
      </c>
      <c r="S1075" s="280">
        <v>0</v>
      </c>
      <c r="T1075" s="281">
        <f t="shared" si="73"/>
        <v>0</v>
      </c>
      <c r="AR1075" s="185" t="s">
        <v>281</v>
      </c>
      <c r="AT1075" s="185" t="s">
        <v>228</v>
      </c>
      <c r="AU1075" s="185" t="s">
        <v>153</v>
      </c>
      <c r="AY1075" s="185" t="s">
        <v>138</v>
      </c>
      <c r="BE1075" s="282">
        <f t="shared" si="74"/>
        <v>0</v>
      </c>
      <c r="BF1075" s="282">
        <f t="shared" si="75"/>
        <v>0</v>
      </c>
      <c r="BG1075" s="282">
        <f t="shared" si="76"/>
        <v>0</v>
      </c>
      <c r="BH1075" s="282">
        <f t="shared" si="77"/>
        <v>0</v>
      </c>
      <c r="BI1075" s="282">
        <f t="shared" si="78"/>
        <v>0</v>
      </c>
      <c r="BJ1075" s="185" t="s">
        <v>79</v>
      </c>
      <c r="BK1075" s="282">
        <f t="shared" si="79"/>
        <v>0</v>
      </c>
      <c r="BL1075" s="185" t="s">
        <v>214</v>
      </c>
      <c r="BM1075" s="185" t="s">
        <v>2207</v>
      </c>
    </row>
    <row r="1076" spans="2:65" s="196" customFormat="1" ht="16.5" customHeight="1">
      <c r="B1076" s="85"/>
      <c r="C1076" s="91" t="s">
        <v>2208</v>
      </c>
      <c r="D1076" s="91" t="s">
        <v>228</v>
      </c>
      <c r="E1076" s="92" t="s">
        <v>2209</v>
      </c>
      <c r="F1076" s="93" t="s">
        <v>2210</v>
      </c>
      <c r="G1076" s="94" t="s">
        <v>289</v>
      </c>
      <c r="H1076" s="308">
        <v>2</v>
      </c>
      <c r="I1076" s="95">
        <v>0</v>
      </c>
      <c r="J1076" s="95">
        <f t="shared" si="70"/>
        <v>0</v>
      </c>
      <c r="K1076" s="93" t="s">
        <v>5</v>
      </c>
      <c r="L1076" s="298"/>
      <c r="M1076" s="299" t="s">
        <v>5</v>
      </c>
      <c r="N1076" s="300" t="s">
        <v>42</v>
      </c>
      <c r="O1076" s="280">
        <v>0</v>
      </c>
      <c r="P1076" s="280">
        <f t="shared" si="71"/>
        <v>0</v>
      </c>
      <c r="Q1076" s="280">
        <v>0</v>
      </c>
      <c r="R1076" s="280">
        <f t="shared" si="72"/>
        <v>0</v>
      </c>
      <c r="S1076" s="280">
        <v>0</v>
      </c>
      <c r="T1076" s="281">
        <f t="shared" si="73"/>
        <v>0</v>
      </c>
      <c r="AR1076" s="185" t="s">
        <v>281</v>
      </c>
      <c r="AT1076" s="185" t="s">
        <v>228</v>
      </c>
      <c r="AU1076" s="185" t="s">
        <v>153</v>
      </c>
      <c r="AY1076" s="185" t="s">
        <v>138</v>
      </c>
      <c r="BE1076" s="282">
        <f t="shared" si="74"/>
        <v>0</v>
      </c>
      <c r="BF1076" s="282">
        <f t="shared" si="75"/>
        <v>0</v>
      </c>
      <c r="BG1076" s="282">
        <f t="shared" si="76"/>
        <v>0</v>
      </c>
      <c r="BH1076" s="282">
        <f t="shared" si="77"/>
        <v>0</v>
      </c>
      <c r="BI1076" s="282">
        <f t="shared" si="78"/>
        <v>0</v>
      </c>
      <c r="BJ1076" s="185" t="s">
        <v>79</v>
      </c>
      <c r="BK1076" s="282">
        <f t="shared" si="79"/>
        <v>0</v>
      </c>
      <c r="BL1076" s="185" t="s">
        <v>214</v>
      </c>
      <c r="BM1076" s="185" t="s">
        <v>2211</v>
      </c>
    </row>
    <row r="1077" spans="2:65" s="196" customFormat="1" ht="16.5" customHeight="1">
      <c r="B1077" s="85"/>
      <c r="C1077" s="91" t="s">
        <v>2212</v>
      </c>
      <c r="D1077" s="91" t="s">
        <v>228</v>
      </c>
      <c r="E1077" s="92" t="s">
        <v>2213</v>
      </c>
      <c r="F1077" s="93" t="s">
        <v>2214</v>
      </c>
      <c r="G1077" s="94" t="s">
        <v>289</v>
      </c>
      <c r="H1077" s="308">
        <v>88</v>
      </c>
      <c r="I1077" s="95">
        <v>0</v>
      </c>
      <c r="J1077" s="95">
        <f t="shared" si="70"/>
        <v>0</v>
      </c>
      <c r="K1077" s="93" t="s">
        <v>5</v>
      </c>
      <c r="L1077" s="298"/>
      <c r="M1077" s="299" t="s">
        <v>5</v>
      </c>
      <c r="N1077" s="300" t="s">
        <v>42</v>
      </c>
      <c r="O1077" s="280">
        <v>0</v>
      </c>
      <c r="P1077" s="280">
        <f t="shared" si="71"/>
        <v>0</v>
      </c>
      <c r="Q1077" s="280">
        <v>0</v>
      </c>
      <c r="R1077" s="280">
        <f t="shared" si="72"/>
        <v>0</v>
      </c>
      <c r="S1077" s="280">
        <v>0</v>
      </c>
      <c r="T1077" s="281">
        <f t="shared" si="73"/>
        <v>0</v>
      </c>
      <c r="AR1077" s="185" t="s">
        <v>281</v>
      </c>
      <c r="AT1077" s="185" t="s">
        <v>228</v>
      </c>
      <c r="AU1077" s="185" t="s">
        <v>153</v>
      </c>
      <c r="AY1077" s="185" t="s">
        <v>138</v>
      </c>
      <c r="BE1077" s="282">
        <f t="shared" si="74"/>
        <v>0</v>
      </c>
      <c r="BF1077" s="282">
        <f t="shared" si="75"/>
        <v>0</v>
      </c>
      <c r="BG1077" s="282">
        <f t="shared" si="76"/>
        <v>0</v>
      </c>
      <c r="BH1077" s="282">
        <f t="shared" si="77"/>
        <v>0</v>
      </c>
      <c r="BI1077" s="282">
        <f t="shared" si="78"/>
        <v>0</v>
      </c>
      <c r="BJ1077" s="185" t="s">
        <v>79</v>
      </c>
      <c r="BK1077" s="282">
        <f t="shared" si="79"/>
        <v>0</v>
      </c>
      <c r="BL1077" s="185" t="s">
        <v>214</v>
      </c>
      <c r="BM1077" s="185" t="s">
        <v>2215</v>
      </c>
    </row>
    <row r="1078" spans="2:65" s="196" customFormat="1" ht="16.5" customHeight="1">
      <c r="B1078" s="85"/>
      <c r="C1078" s="91" t="s">
        <v>2216</v>
      </c>
      <c r="D1078" s="91" t="s">
        <v>228</v>
      </c>
      <c r="E1078" s="92" t="s">
        <v>2217</v>
      </c>
      <c r="F1078" s="93" t="s">
        <v>2218</v>
      </c>
      <c r="G1078" s="94" t="s">
        <v>234</v>
      </c>
      <c r="H1078" s="308">
        <v>1220</v>
      </c>
      <c r="I1078" s="95">
        <v>0</v>
      </c>
      <c r="J1078" s="95">
        <f t="shared" si="70"/>
        <v>0</v>
      </c>
      <c r="K1078" s="93" t="s">
        <v>5</v>
      </c>
      <c r="L1078" s="298"/>
      <c r="M1078" s="299" t="s">
        <v>5</v>
      </c>
      <c r="N1078" s="300" t="s">
        <v>42</v>
      </c>
      <c r="O1078" s="280">
        <v>0</v>
      </c>
      <c r="P1078" s="280">
        <f t="shared" si="71"/>
        <v>0</v>
      </c>
      <c r="Q1078" s="280">
        <v>0</v>
      </c>
      <c r="R1078" s="280">
        <f t="shared" si="72"/>
        <v>0</v>
      </c>
      <c r="S1078" s="280">
        <v>0</v>
      </c>
      <c r="T1078" s="281">
        <f t="shared" si="73"/>
        <v>0</v>
      </c>
      <c r="AR1078" s="185" t="s">
        <v>281</v>
      </c>
      <c r="AT1078" s="185" t="s">
        <v>228</v>
      </c>
      <c r="AU1078" s="185" t="s">
        <v>153</v>
      </c>
      <c r="AY1078" s="185" t="s">
        <v>138</v>
      </c>
      <c r="BE1078" s="282">
        <f t="shared" si="74"/>
        <v>0</v>
      </c>
      <c r="BF1078" s="282">
        <f t="shared" si="75"/>
        <v>0</v>
      </c>
      <c r="BG1078" s="282">
        <f t="shared" si="76"/>
        <v>0</v>
      </c>
      <c r="BH1078" s="282">
        <f t="shared" si="77"/>
        <v>0</v>
      </c>
      <c r="BI1078" s="282">
        <f t="shared" si="78"/>
        <v>0</v>
      </c>
      <c r="BJ1078" s="185" t="s">
        <v>79</v>
      </c>
      <c r="BK1078" s="282">
        <f t="shared" si="79"/>
        <v>0</v>
      </c>
      <c r="BL1078" s="185" t="s">
        <v>214</v>
      </c>
      <c r="BM1078" s="185" t="s">
        <v>2219</v>
      </c>
    </row>
    <row r="1079" spans="2:65" s="196" customFormat="1" ht="16.5" customHeight="1">
      <c r="B1079" s="85"/>
      <c r="C1079" s="91" t="s">
        <v>2220</v>
      </c>
      <c r="D1079" s="91" t="s">
        <v>228</v>
      </c>
      <c r="E1079" s="92" t="s">
        <v>2221</v>
      </c>
      <c r="F1079" s="93" t="s">
        <v>2222</v>
      </c>
      <c r="G1079" s="94" t="s">
        <v>289</v>
      </c>
      <c r="H1079" s="308">
        <v>2440</v>
      </c>
      <c r="I1079" s="95">
        <v>0</v>
      </c>
      <c r="J1079" s="95">
        <f t="shared" si="70"/>
        <v>0</v>
      </c>
      <c r="K1079" s="93" t="s">
        <v>5</v>
      </c>
      <c r="L1079" s="298"/>
      <c r="M1079" s="299" t="s">
        <v>5</v>
      </c>
      <c r="N1079" s="300" t="s">
        <v>42</v>
      </c>
      <c r="O1079" s="280">
        <v>0</v>
      </c>
      <c r="P1079" s="280">
        <f t="shared" si="71"/>
        <v>0</v>
      </c>
      <c r="Q1079" s="280">
        <v>0</v>
      </c>
      <c r="R1079" s="280">
        <f t="shared" si="72"/>
        <v>0</v>
      </c>
      <c r="S1079" s="280">
        <v>0</v>
      </c>
      <c r="T1079" s="281">
        <f t="shared" si="73"/>
        <v>0</v>
      </c>
      <c r="AR1079" s="185" t="s">
        <v>281</v>
      </c>
      <c r="AT1079" s="185" t="s">
        <v>228</v>
      </c>
      <c r="AU1079" s="185" t="s">
        <v>153</v>
      </c>
      <c r="AY1079" s="185" t="s">
        <v>138</v>
      </c>
      <c r="BE1079" s="282">
        <f t="shared" si="74"/>
        <v>0</v>
      </c>
      <c r="BF1079" s="282">
        <f t="shared" si="75"/>
        <v>0</v>
      </c>
      <c r="BG1079" s="282">
        <f t="shared" si="76"/>
        <v>0</v>
      </c>
      <c r="BH1079" s="282">
        <f t="shared" si="77"/>
        <v>0</v>
      </c>
      <c r="BI1079" s="282">
        <f t="shared" si="78"/>
        <v>0</v>
      </c>
      <c r="BJ1079" s="185" t="s">
        <v>79</v>
      </c>
      <c r="BK1079" s="282">
        <f t="shared" si="79"/>
        <v>0</v>
      </c>
      <c r="BL1079" s="185" t="s">
        <v>214</v>
      </c>
      <c r="BM1079" s="185" t="s">
        <v>2223</v>
      </c>
    </row>
    <row r="1080" spans="2:65" s="196" customFormat="1" ht="16.5" customHeight="1">
      <c r="B1080" s="85"/>
      <c r="C1080" s="91" t="s">
        <v>2224</v>
      </c>
      <c r="D1080" s="91" t="s">
        <v>228</v>
      </c>
      <c r="E1080" s="92" t="s">
        <v>2225</v>
      </c>
      <c r="F1080" s="93" t="s">
        <v>2226</v>
      </c>
      <c r="G1080" s="94" t="s">
        <v>1257</v>
      </c>
      <c r="H1080" s="308">
        <v>3</v>
      </c>
      <c r="I1080" s="95">
        <v>0</v>
      </c>
      <c r="J1080" s="95">
        <f t="shared" si="70"/>
        <v>0</v>
      </c>
      <c r="K1080" s="93" t="s">
        <v>5</v>
      </c>
      <c r="L1080" s="298"/>
      <c r="M1080" s="299" t="s">
        <v>5</v>
      </c>
      <c r="N1080" s="300" t="s">
        <v>42</v>
      </c>
      <c r="O1080" s="280">
        <v>0</v>
      </c>
      <c r="P1080" s="280">
        <f t="shared" si="71"/>
        <v>0</v>
      </c>
      <c r="Q1080" s="280">
        <v>0</v>
      </c>
      <c r="R1080" s="280">
        <f t="shared" si="72"/>
        <v>0</v>
      </c>
      <c r="S1080" s="280">
        <v>0</v>
      </c>
      <c r="T1080" s="281">
        <f t="shared" si="73"/>
        <v>0</v>
      </c>
      <c r="AR1080" s="185" t="s">
        <v>281</v>
      </c>
      <c r="AT1080" s="185" t="s">
        <v>228</v>
      </c>
      <c r="AU1080" s="185" t="s">
        <v>153</v>
      </c>
      <c r="AY1080" s="185" t="s">
        <v>138</v>
      </c>
      <c r="BE1080" s="282">
        <f t="shared" si="74"/>
        <v>0</v>
      </c>
      <c r="BF1080" s="282">
        <f t="shared" si="75"/>
        <v>0</v>
      </c>
      <c r="BG1080" s="282">
        <f t="shared" si="76"/>
        <v>0</v>
      </c>
      <c r="BH1080" s="282">
        <f t="shared" si="77"/>
        <v>0</v>
      </c>
      <c r="BI1080" s="282">
        <f t="shared" si="78"/>
        <v>0</v>
      </c>
      <c r="BJ1080" s="185" t="s">
        <v>79</v>
      </c>
      <c r="BK1080" s="282">
        <f t="shared" si="79"/>
        <v>0</v>
      </c>
      <c r="BL1080" s="185" t="s">
        <v>214</v>
      </c>
      <c r="BM1080" s="185" t="s">
        <v>2227</v>
      </c>
    </row>
    <row r="1081" spans="2:65" s="196" customFormat="1" ht="16.5" customHeight="1">
      <c r="B1081" s="85"/>
      <c r="C1081" s="91" t="s">
        <v>2228</v>
      </c>
      <c r="D1081" s="91" t="s">
        <v>228</v>
      </c>
      <c r="E1081" s="92" t="s">
        <v>2229</v>
      </c>
      <c r="F1081" s="93" t="s">
        <v>2230</v>
      </c>
      <c r="G1081" s="94" t="s">
        <v>289</v>
      </c>
      <c r="H1081" s="308">
        <v>188</v>
      </c>
      <c r="I1081" s="95">
        <v>0</v>
      </c>
      <c r="J1081" s="95">
        <f t="shared" si="70"/>
        <v>0</v>
      </c>
      <c r="K1081" s="93" t="s">
        <v>5</v>
      </c>
      <c r="L1081" s="298"/>
      <c r="M1081" s="299" t="s">
        <v>5</v>
      </c>
      <c r="N1081" s="300" t="s">
        <v>42</v>
      </c>
      <c r="O1081" s="280">
        <v>0</v>
      </c>
      <c r="P1081" s="280">
        <f t="shared" si="71"/>
        <v>0</v>
      </c>
      <c r="Q1081" s="280">
        <v>0</v>
      </c>
      <c r="R1081" s="280">
        <f t="shared" si="72"/>
        <v>0</v>
      </c>
      <c r="S1081" s="280">
        <v>0</v>
      </c>
      <c r="T1081" s="281">
        <f t="shared" si="73"/>
        <v>0</v>
      </c>
      <c r="AR1081" s="185" t="s">
        <v>281</v>
      </c>
      <c r="AT1081" s="185" t="s">
        <v>228</v>
      </c>
      <c r="AU1081" s="185" t="s">
        <v>153</v>
      </c>
      <c r="AY1081" s="185" t="s">
        <v>138</v>
      </c>
      <c r="BE1081" s="282">
        <f t="shared" si="74"/>
        <v>0</v>
      </c>
      <c r="BF1081" s="282">
        <f t="shared" si="75"/>
        <v>0</v>
      </c>
      <c r="BG1081" s="282">
        <f t="shared" si="76"/>
        <v>0</v>
      </c>
      <c r="BH1081" s="282">
        <f t="shared" si="77"/>
        <v>0</v>
      </c>
      <c r="BI1081" s="282">
        <f t="shared" si="78"/>
        <v>0</v>
      </c>
      <c r="BJ1081" s="185" t="s">
        <v>79</v>
      </c>
      <c r="BK1081" s="282">
        <f t="shared" si="79"/>
        <v>0</v>
      </c>
      <c r="BL1081" s="185" t="s">
        <v>214</v>
      </c>
      <c r="BM1081" s="185" t="s">
        <v>2231</v>
      </c>
    </row>
    <row r="1082" spans="2:65" s="196" customFormat="1" ht="16.5" customHeight="1">
      <c r="B1082" s="85"/>
      <c r="C1082" s="91" t="s">
        <v>2232</v>
      </c>
      <c r="D1082" s="91" t="s">
        <v>228</v>
      </c>
      <c r="E1082" s="92" t="s">
        <v>2233</v>
      </c>
      <c r="F1082" s="93" t="s">
        <v>2234</v>
      </c>
      <c r="G1082" s="94" t="s">
        <v>289</v>
      </c>
      <c r="H1082" s="308">
        <v>40</v>
      </c>
      <c r="I1082" s="95">
        <v>0</v>
      </c>
      <c r="J1082" s="95">
        <f t="shared" si="70"/>
        <v>0</v>
      </c>
      <c r="K1082" s="93" t="s">
        <v>5</v>
      </c>
      <c r="L1082" s="298"/>
      <c r="M1082" s="299" t="s">
        <v>5</v>
      </c>
      <c r="N1082" s="300" t="s">
        <v>42</v>
      </c>
      <c r="O1082" s="280">
        <v>0</v>
      </c>
      <c r="P1082" s="280">
        <f t="shared" si="71"/>
        <v>0</v>
      </c>
      <c r="Q1082" s="280">
        <v>0</v>
      </c>
      <c r="R1082" s="280">
        <f t="shared" si="72"/>
        <v>0</v>
      </c>
      <c r="S1082" s="280">
        <v>0</v>
      </c>
      <c r="T1082" s="281">
        <f t="shared" si="73"/>
        <v>0</v>
      </c>
      <c r="AR1082" s="185" t="s">
        <v>281</v>
      </c>
      <c r="AT1082" s="185" t="s">
        <v>228</v>
      </c>
      <c r="AU1082" s="185" t="s">
        <v>153</v>
      </c>
      <c r="AY1082" s="185" t="s">
        <v>138</v>
      </c>
      <c r="BE1082" s="282">
        <f t="shared" si="74"/>
        <v>0</v>
      </c>
      <c r="BF1082" s="282">
        <f t="shared" si="75"/>
        <v>0</v>
      </c>
      <c r="BG1082" s="282">
        <f t="shared" si="76"/>
        <v>0</v>
      </c>
      <c r="BH1082" s="282">
        <f t="shared" si="77"/>
        <v>0</v>
      </c>
      <c r="BI1082" s="282">
        <f t="shared" si="78"/>
        <v>0</v>
      </c>
      <c r="BJ1082" s="185" t="s">
        <v>79</v>
      </c>
      <c r="BK1082" s="282">
        <f t="shared" si="79"/>
        <v>0</v>
      </c>
      <c r="BL1082" s="185" t="s">
        <v>214</v>
      </c>
      <c r="BM1082" s="185" t="s">
        <v>2235</v>
      </c>
    </row>
    <row r="1083" spans="2:65" s="196" customFormat="1" ht="16.5" customHeight="1">
      <c r="B1083" s="85"/>
      <c r="C1083" s="91" t="s">
        <v>2236</v>
      </c>
      <c r="D1083" s="91" t="s">
        <v>228</v>
      </c>
      <c r="E1083" s="92" t="s">
        <v>2237</v>
      </c>
      <c r="F1083" s="93" t="s">
        <v>2238</v>
      </c>
      <c r="G1083" s="94" t="s">
        <v>289</v>
      </c>
      <c r="H1083" s="308">
        <v>20</v>
      </c>
      <c r="I1083" s="95">
        <v>0</v>
      </c>
      <c r="J1083" s="95">
        <f t="shared" si="70"/>
        <v>0</v>
      </c>
      <c r="K1083" s="93" t="s">
        <v>5</v>
      </c>
      <c r="L1083" s="298"/>
      <c r="M1083" s="299" t="s">
        <v>5</v>
      </c>
      <c r="N1083" s="300" t="s">
        <v>42</v>
      </c>
      <c r="O1083" s="280">
        <v>0</v>
      </c>
      <c r="P1083" s="280">
        <f t="shared" si="71"/>
        <v>0</v>
      </c>
      <c r="Q1083" s="280">
        <v>0</v>
      </c>
      <c r="R1083" s="280">
        <f t="shared" si="72"/>
        <v>0</v>
      </c>
      <c r="S1083" s="280">
        <v>0</v>
      </c>
      <c r="T1083" s="281">
        <f t="shared" si="73"/>
        <v>0</v>
      </c>
      <c r="AR1083" s="185" t="s">
        <v>281</v>
      </c>
      <c r="AT1083" s="185" t="s">
        <v>228</v>
      </c>
      <c r="AU1083" s="185" t="s">
        <v>153</v>
      </c>
      <c r="AY1083" s="185" t="s">
        <v>138</v>
      </c>
      <c r="BE1083" s="282">
        <f t="shared" si="74"/>
        <v>0</v>
      </c>
      <c r="BF1083" s="282">
        <f t="shared" si="75"/>
        <v>0</v>
      </c>
      <c r="BG1083" s="282">
        <f t="shared" si="76"/>
        <v>0</v>
      </c>
      <c r="BH1083" s="282">
        <f t="shared" si="77"/>
        <v>0</v>
      </c>
      <c r="BI1083" s="282">
        <f t="shared" si="78"/>
        <v>0</v>
      </c>
      <c r="BJ1083" s="185" t="s">
        <v>79</v>
      </c>
      <c r="BK1083" s="282">
        <f t="shared" si="79"/>
        <v>0</v>
      </c>
      <c r="BL1083" s="185" t="s">
        <v>214</v>
      </c>
      <c r="BM1083" s="185" t="s">
        <v>2239</v>
      </c>
    </row>
    <row r="1084" spans="2:65" s="196" customFormat="1" ht="16.5" customHeight="1">
      <c r="B1084" s="85"/>
      <c r="C1084" s="91" t="s">
        <v>2240</v>
      </c>
      <c r="D1084" s="91" t="s">
        <v>228</v>
      </c>
      <c r="E1084" s="92" t="s">
        <v>2241</v>
      </c>
      <c r="F1084" s="93" t="s">
        <v>2242</v>
      </c>
      <c r="G1084" s="94" t="s">
        <v>2243</v>
      </c>
      <c r="H1084" s="308">
        <v>160</v>
      </c>
      <c r="I1084" s="95">
        <v>0</v>
      </c>
      <c r="J1084" s="95">
        <f t="shared" si="70"/>
        <v>0</v>
      </c>
      <c r="K1084" s="93" t="s">
        <v>5</v>
      </c>
      <c r="L1084" s="298"/>
      <c r="M1084" s="299" t="s">
        <v>5</v>
      </c>
      <c r="N1084" s="300" t="s">
        <v>42</v>
      </c>
      <c r="O1084" s="280">
        <v>0</v>
      </c>
      <c r="P1084" s="280">
        <f t="shared" si="71"/>
        <v>0</v>
      </c>
      <c r="Q1084" s="280">
        <v>0</v>
      </c>
      <c r="R1084" s="280">
        <f t="shared" si="72"/>
        <v>0</v>
      </c>
      <c r="S1084" s="280">
        <v>0</v>
      </c>
      <c r="T1084" s="281">
        <f t="shared" si="73"/>
        <v>0</v>
      </c>
      <c r="AR1084" s="185" t="s">
        <v>281</v>
      </c>
      <c r="AT1084" s="185" t="s">
        <v>228</v>
      </c>
      <c r="AU1084" s="185" t="s">
        <v>153</v>
      </c>
      <c r="AY1084" s="185" t="s">
        <v>138</v>
      </c>
      <c r="BE1084" s="282">
        <f t="shared" si="74"/>
        <v>0</v>
      </c>
      <c r="BF1084" s="282">
        <f t="shared" si="75"/>
        <v>0</v>
      </c>
      <c r="BG1084" s="282">
        <f t="shared" si="76"/>
        <v>0</v>
      </c>
      <c r="BH1084" s="282">
        <f t="shared" si="77"/>
        <v>0</v>
      </c>
      <c r="BI1084" s="282">
        <f t="shared" si="78"/>
        <v>0</v>
      </c>
      <c r="BJ1084" s="185" t="s">
        <v>79</v>
      </c>
      <c r="BK1084" s="282">
        <f t="shared" si="79"/>
        <v>0</v>
      </c>
      <c r="BL1084" s="185" t="s">
        <v>214</v>
      </c>
      <c r="BM1084" s="185" t="s">
        <v>2244</v>
      </c>
    </row>
    <row r="1085" spans="2:65" s="196" customFormat="1" ht="16.5" customHeight="1">
      <c r="B1085" s="85"/>
      <c r="C1085" s="86" t="s">
        <v>2245</v>
      </c>
      <c r="D1085" s="86" t="s">
        <v>140</v>
      </c>
      <c r="E1085" s="87" t="s">
        <v>2246</v>
      </c>
      <c r="F1085" s="88" t="s">
        <v>2247</v>
      </c>
      <c r="G1085" s="89" t="s">
        <v>181</v>
      </c>
      <c r="H1085" s="304">
        <v>0.27</v>
      </c>
      <c r="I1085" s="90">
        <v>0</v>
      </c>
      <c r="J1085" s="90">
        <f t="shared" si="70"/>
        <v>0</v>
      </c>
      <c r="K1085" s="88" t="s">
        <v>5</v>
      </c>
      <c r="L1085" s="85"/>
      <c r="M1085" s="278" t="s">
        <v>5</v>
      </c>
      <c r="N1085" s="279" t="s">
        <v>42</v>
      </c>
      <c r="O1085" s="280">
        <v>2.351</v>
      </c>
      <c r="P1085" s="280">
        <f t="shared" si="71"/>
        <v>0.6347700000000001</v>
      </c>
      <c r="Q1085" s="280">
        <v>0</v>
      </c>
      <c r="R1085" s="280">
        <f t="shared" si="72"/>
        <v>0</v>
      </c>
      <c r="S1085" s="280">
        <v>0</v>
      </c>
      <c r="T1085" s="281">
        <f t="shared" si="73"/>
        <v>0</v>
      </c>
      <c r="AR1085" s="185" t="s">
        <v>214</v>
      </c>
      <c r="AT1085" s="185" t="s">
        <v>140</v>
      </c>
      <c r="AU1085" s="185" t="s">
        <v>153</v>
      </c>
      <c r="AY1085" s="185" t="s">
        <v>138</v>
      </c>
      <c r="BE1085" s="282">
        <f t="shared" si="74"/>
        <v>0</v>
      </c>
      <c r="BF1085" s="282">
        <f t="shared" si="75"/>
        <v>0</v>
      </c>
      <c r="BG1085" s="282">
        <f t="shared" si="76"/>
        <v>0</v>
      </c>
      <c r="BH1085" s="282">
        <f t="shared" si="77"/>
        <v>0</v>
      </c>
      <c r="BI1085" s="282">
        <f t="shared" si="78"/>
        <v>0</v>
      </c>
      <c r="BJ1085" s="185" t="s">
        <v>79</v>
      </c>
      <c r="BK1085" s="282">
        <f t="shared" si="79"/>
        <v>0</v>
      </c>
      <c r="BL1085" s="185" t="s">
        <v>214</v>
      </c>
      <c r="BM1085" s="185" t="s">
        <v>2248</v>
      </c>
    </row>
    <row r="1086" spans="2:63" s="266" customFormat="1" ht="22.35" customHeight="1">
      <c r="B1086" s="265"/>
      <c r="D1086" s="267" t="s">
        <v>70</v>
      </c>
      <c r="E1086" s="276" t="s">
        <v>2249</v>
      </c>
      <c r="F1086" s="276" t="s">
        <v>2250</v>
      </c>
      <c r="H1086" s="307"/>
      <c r="J1086" s="277">
        <f>BK1086</f>
        <v>0</v>
      </c>
      <c r="L1086" s="265"/>
      <c r="M1086" s="270"/>
      <c r="N1086" s="271"/>
      <c r="O1086" s="271"/>
      <c r="P1086" s="272">
        <f>SUM(P1087:P1089)</f>
        <v>106.484448</v>
      </c>
      <c r="Q1086" s="271"/>
      <c r="R1086" s="272">
        <f>SUM(R1087:R1089)</f>
        <v>0.027999999999999997</v>
      </c>
      <c r="S1086" s="271"/>
      <c r="T1086" s="273">
        <f>SUM(T1087:T1089)</f>
        <v>0</v>
      </c>
      <c r="AR1086" s="267" t="s">
        <v>81</v>
      </c>
      <c r="AT1086" s="274" t="s">
        <v>70</v>
      </c>
      <c r="AU1086" s="274" t="s">
        <v>81</v>
      </c>
      <c r="AY1086" s="267" t="s">
        <v>138</v>
      </c>
      <c r="BK1086" s="275">
        <f>SUM(BK1087:BK1089)</f>
        <v>0</v>
      </c>
    </row>
    <row r="1087" spans="2:65" s="196" customFormat="1" ht="16.5" customHeight="1">
      <c r="B1087" s="85"/>
      <c r="C1087" s="86" t="s">
        <v>2251</v>
      </c>
      <c r="D1087" s="86" t="s">
        <v>140</v>
      </c>
      <c r="E1087" s="87" t="s">
        <v>2252</v>
      </c>
      <c r="F1087" s="88" t="s">
        <v>2253</v>
      </c>
      <c r="G1087" s="89" t="s">
        <v>1388</v>
      </c>
      <c r="H1087" s="304">
        <v>400</v>
      </c>
      <c r="I1087" s="90">
        <v>0</v>
      </c>
      <c r="J1087" s="90">
        <f>ROUND(I1087*H1087,2)</f>
        <v>0</v>
      </c>
      <c r="K1087" s="88" t="s">
        <v>5</v>
      </c>
      <c r="L1087" s="85"/>
      <c r="M1087" s="278" t="s">
        <v>5</v>
      </c>
      <c r="N1087" s="279" t="s">
        <v>42</v>
      </c>
      <c r="O1087" s="280">
        <v>0.266</v>
      </c>
      <c r="P1087" s="280">
        <f>O1087*H1087</f>
        <v>106.4</v>
      </c>
      <c r="Q1087" s="280">
        <v>7E-05</v>
      </c>
      <c r="R1087" s="280">
        <f>Q1087*H1087</f>
        <v>0.027999999999999997</v>
      </c>
      <c r="S1087" s="280">
        <v>0</v>
      </c>
      <c r="T1087" s="281">
        <f>S1087*H1087</f>
        <v>0</v>
      </c>
      <c r="AR1087" s="185" t="s">
        <v>214</v>
      </c>
      <c r="AT1087" s="185" t="s">
        <v>140</v>
      </c>
      <c r="AU1087" s="185" t="s">
        <v>153</v>
      </c>
      <c r="AY1087" s="185" t="s">
        <v>138</v>
      </c>
      <c r="BE1087" s="282">
        <f>IF(N1087="základní",J1087,0)</f>
        <v>0</v>
      </c>
      <c r="BF1087" s="282">
        <f>IF(N1087="snížená",J1087,0)</f>
        <v>0</v>
      </c>
      <c r="BG1087" s="282">
        <f>IF(N1087="zákl. přenesená",J1087,0)</f>
        <v>0</v>
      </c>
      <c r="BH1087" s="282">
        <f>IF(N1087="sníž. přenesená",J1087,0)</f>
        <v>0</v>
      </c>
      <c r="BI1087" s="282">
        <f>IF(N1087="nulová",J1087,0)</f>
        <v>0</v>
      </c>
      <c r="BJ1087" s="185" t="s">
        <v>79</v>
      </c>
      <c r="BK1087" s="282">
        <f>ROUND(I1087*H1087,2)</f>
        <v>0</v>
      </c>
      <c r="BL1087" s="185" t="s">
        <v>214</v>
      </c>
      <c r="BM1087" s="185" t="s">
        <v>2254</v>
      </c>
    </row>
    <row r="1088" spans="2:65" s="196" customFormat="1" ht="16.5" customHeight="1">
      <c r="B1088" s="85"/>
      <c r="C1088" s="91" t="s">
        <v>2255</v>
      </c>
      <c r="D1088" s="91" t="s">
        <v>228</v>
      </c>
      <c r="E1088" s="92" t="s">
        <v>2256</v>
      </c>
      <c r="F1088" s="93" t="s">
        <v>2257</v>
      </c>
      <c r="G1088" s="94" t="s">
        <v>1388</v>
      </c>
      <c r="H1088" s="308">
        <v>400</v>
      </c>
      <c r="I1088" s="95">
        <v>0</v>
      </c>
      <c r="J1088" s="95">
        <f>ROUND(I1088*H1088,2)</f>
        <v>0</v>
      </c>
      <c r="K1088" s="93" t="s">
        <v>5</v>
      </c>
      <c r="L1088" s="298"/>
      <c r="M1088" s="299" t="s">
        <v>5</v>
      </c>
      <c r="N1088" s="300" t="s">
        <v>42</v>
      </c>
      <c r="O1088" s="280">
        <v>0</v>
      </c>
      <c r="P1088" s="280">
        <f>O1088*H1088</f>
        <v>0</v>
      </c>
      <c r="Q1088" s="280">
        <v>0</v>
      </c>
      <c r="R1088" s="280">
        <f>Q1088*H1088</f>
        <v>0</v>
      </c>
      <c r="S1088" s="280">
        <v>0</v>
      </c>
      <c r="T1088" s="281">
        <f>S1088*H1088</f>
        <v>0</v>
      </c>
      <c r="AR1088" s="185" t="s">
        <v>281</v>
      </c>
      <c r="AT1088" s="185" t="s">
        <v>228</v>
      </c>
      <c r="AU1088" s="185" t="s">
        <v>153</v>
      </c>
      <c r="AY1088" s="185" t="s">
        <v>138</v>
      </c>
      <c r="BE1088" s="282">
        <f>IF(N1088="základní",J1088,0)</f>
        <v>0</v>
      </c>
      <c r="BF1088" s="282">
        <f>IF(N1088="snížená",J1088,0)</f>
        <v>0</v>
      </c>
      <c r="BG1088" s="282">
        <f>IF(N1088="zákl. přenesená",J1088,0)</f>
        <v>0</v>
      </c>
      <c r="BH1088" s="282">
        <f>IF(N1088="sníž. přenesená",J1088,0)</f>
        <v>0</v>
      </c>
      <c r="BI1088" s="282">
        <f>IF(N1088="nulová",J1088,0)</f>
        <v>0</v>
      </c>
      <c r="BJ1088" s="185" t="s">
        <v>79</v>
      </c>
      <c r="BK1088" s="282">
        <f>ROUND(I1088*H1088,2)</f>
        <v>0</v>
      </c>
      <c r="BL1088" s="185" t="s">
        <v>214</v>
      </c>
      <c r="BM1088" s="185" t="s">
        <v>2258</v>
      </c>
    </row>
    <row r="1089" spans="2:65" s="196" customFormat="1" ht="16.5" customHeight="1">
      <c r="B1089" s="85"/>
      <c r="C1089" s="86" t="s">
        <v>2259</v>
      </c>
      <c r="D1089" s="86" t="s">
        <v>140</v>
      </c>
      <c r="E1089" s="87" t="s">
        <v>2260</v>
      </c>
      <c r="F1089" s="88" t="s">
        <v>2261</v>
      </c>
      <c r="G1089" s="89" t="s">
        <v>181</v>
      </c>
      <c r="H1089" s="304">
        <v>0.028</v>
      </c>
      <c r="I1089" s="90">
        <v>0</v>
      </c>
      <c r="J1089" s="90">
        <f>ROUND(I1089*H1089,2)</f>
        <v>0</v>
      </c>
      <c r="K1089" s="88" t="s">
        <v>5</v>
      </c>
      <c r="L1089" s="85"/>
      <c r="M1089" s="278" t="s">
        <v>5</v>
      </c>
      <c r="N1089" s="279" t="s">
        <v>42</v>
      </c>
      <c r="O1089" s="280">
        <v>3.016</v>
      </c>
      <c r="P1089" s="280">
        <f>O1089*H1089</f>
        <v>0.084448</v>
      </c>
      <c r="Q1089" s="280">
        <v>0</v>
      </c>
      <c r="R1089" s="280">
        <f>Q1089*H1089</f>
        <v>0</v>
      </c>
      <c r="S1089" s="280">
        <v>0</v>
      </c>
      <c r="T1089" s="281">
        <f>S1089*H1089</f>
        <v>0</v>
      </c>
      <c r="AR1089" s="185" t="s">
        <v>214</v>
      </c>
      <c r="AT1089" s="185" t="s">
        <v>140</v>
      </c>
      <c r="AU1089" s="185" t="s">
        <v>153</v>
      </c>
      <c r="AY1089" s="185" t="s">
        <v>138</v>
      </c>
      <c r="BE1089" s="282">
        <f>IF(N1089="základní",J1089,0)</f>
        <v>0</v>
      </c>
      <c r="BF1089" s="282">
        <f>IF(N1089="snížená",J1089,0)</f>
        <v>0</v>
      </c>
      <c r="BG1089" s="282">
        <f>IF(N1089="zákl. přenesená",J1089,0)</f>
        <v>0</v>
      </c>
      <c r="BH1089" s="282">
        <f>IF(N1089="sníž. přenesená",J1089,0)</f>
        <v>0</v>
      </c>
      <c r="BI1089" s="282">
        <f>IF(N1089="nulová",J1089,0)</f>
        <v>0</v>
      </c>
      <c r="BJ1089" s="185" t="s">
        <v>79</v>
      </c>
      <c r="BK1089" s="282">
        <f>ROUND(I1089*H1089,2)</f>
        <v>0</v>
      </c>
      <c r="BL1089" s="185" t="s">
        <v>214</v>
      </c>
      <c r="BM1089" s="185" t="s">
        <v>2262</v>
      </c>
    </row>
    <row r="1090" spans="2:63" s="266" customFormat="1" ht="22.35" customHeight="1">
      <c r="B1090" s="265"/>
      <c r="D1090" s="267" t="s">
        <v>70</v>
      </c>
      <c r="E1090" s="276" t="s">
        <v>2263</v>
      </c>
      <c r="F1090" s="276" t="s">
        <v>2264</v>
      </c>
      <c r="H1090" s="307"/>
      <c r="J1090" s="277">
        <f>BK1090</f>
        <v>0</v>
      </c>
      <c r="L1090" s="265"/>
      <c r="M1090" s="270"/>
      <c r="N1090" s="271"/>
      <c r="O1090" s="271"/>
      <c r="P1090" s="272">
        <f>SUM(P1091:P1094)</f>
        <v>9.135</v>
      </c>
      <c r="Q1090" s="271"/>
      <c r="R1090" s="272">
        <f>SUM(R1091:R1094)</f>
        <v>0.00679</v>
      </c>
      <c r="S1090" s="271"/>
      <c r="T1090" s="273">
        <f>SUM(T1091:T1094)</f>
        <v>0</v>
      </c>
      <c r="AR1090" s="267" t="s">
        <v>81</v>
      </c>
      <c r="AT1090" s="274" t="s">
        <v>70</v>
      </c>
      <c r="AU1090" s="274" t="s">
        <v>81</v>
      </c>
      <c r="AY1090" s="267" t="s">
        <v>138</v>
      </c>
      <c r="BK1090" s="275">
        <f>SUM(BK1091:BK1094)</f>
        <v>0</v>
      </c>
    </row>
    <row r="1091" spans="2:65" s="196" customFormat="1" ht="16.5" customHeight="1">
      <c r="B1091" s="85"/>
      <c r="C1091" s="86" t="s">
        <v>2265</v>
      </c>
      <c r="D1091" s="86" t="s">
        <v>140</v>
      </c>
      <c r="E1091" s="87" t="s">
        <v>2266</v>
      </c>
      <c r="F1091" s="88" t="s">
        <v>2267</v>
      </c>
      <c r="G1091" s="89" t="s">
        <v>225</v>
      </c>
      <c r="H1091" s="304">
        <v>13</v>
      </c>
      <c r="I1091" s="90">
        <v>0</v>
      </c>
      <c r="J1091" s="90">
        <f>ROUND(I1091*H1091,2)</f>
        <v>0</v>
      </c>
      <c r="K1091" s="88" t="s">
        <v>5</v>
      </c>
      <c r="L1091" s="85"/>
      <c r="M1091" s="278" t="s">
        <v>5</v>
      </c>
      <c r="N1091" s="279" t="s">
        <v>42</v>
      </c>
      <c r="O1091" s="280">
        <v>0.184</v>
      </c>
      <c r="P1091" s="280">
        <f>O1091*H1091</f>
        <v>2.392</v>
      </c>
      <c r="Q1091" s="280">
        <v>0.00017</v>
      </c>
      <c r="R1091" s="280">
        <f>Q1091*H1091</f>
        <v>0.00221</v>
      </c>
      <c r="S1091" s="280">
        <v>0</v>
      </c>
      <c r="T1091" s="281">
        <f>S1091*H1091</f>
        <v>0</v>
      </c>
      <c r="AR1091" s="185" t="s">
        <v>214</v>
      </c>
      <c r="AT1091" s="185" t="s">
        <v>140</v>
      </c>
      <c r="AU1091" s="185" t="s">
        <v>153</v>
      </c>
      <c r="AY1091" s="185" t="s">
        <v>138</v>
      </c>
      <c r="BE1091" s="282">
        <f>IF(N1091="základní",J1091,0)</f>
        <v>0</v>
      </c>
      <c r="BF1091" s="282">
        <f>IF(N1091="snížená",J1091,0)</f>
        <v>0</v>
      </c>
      <c r="BG1091" s="282">
        <f>IF(N1091="zákl. přenesená",J1091,0)</f>
        <v>0</v>
      </c>
      <c r="BH1091" s="282">
        <f>IF(N1091="sníž. přenesená",J1091,0)</f>
        <v>0</v>
      </c>
      <c r="BI1091" s="282">
        <f>IF(N1091="nulová",J1091,0)</f>
        <v>0</v>
      </c>
      <c r="BJ1091" s="185" t="s">
        <v>79</v>
      </c>
      <c r="BK1091" s="282">
        <f>ROUND(I1091*H1091,2)</f>
        <v>0</v>
      </c>
      <c r="BL1091" s="185" t="s">
        <v>214</v>
      </c>
      <c r="BM1091" s="185" t="s">
        <v>2268</v>
      </c>
    </row>
    <row r="1092" spans="2:65" s="196" customFormat="1" ht="16.5" customHeight="1">
      <c r="B1092" s="85"/>
      <c r="C1092" s="86" t="s">
        <v>2269</v>
      </c>
      <c r="D1092" s="86" t="s">
        <v>140</v>
      </c>
      <c r="E1092" s="87" t="s">
        <v>2270</v>
      </c>
      <c r="F1092" s="88" t="s">
        <v>2271</v>
      </c>
      <c r="G1092" s="89" t="s">
        <v>225</v>
      </c>
      <c r="H1092" s="304">
        <v>13</v>
      </c>
      <c r="I1092" s="90">
        <v>0</v>
      </c>
      <c r="J1092" s="90">
        <f>ROUND(I1092*H1092,2)</f>
        <v>0</v>
      </c>
      <c r="K1092" s="88" t="s">
        <v>5</v>
      </c>
      <c r="L1092" s="85"/>
      <c r="M1092" s="278" t="s">
        <v>5</v>
      </c>
      <c r="N1092" s="279" t="s">
        <v>42</v>
      </c>
      <c r="O1092" s="280">
        <v>0.172</v>
      </c>
      <c r="P1092" s="280">
        <f>O1092*H1092</f>
        <v>2.2359999999999998</v>
      </c>
      <c r="Q1092" s="280">
        <v>0.00012</v>
      </c>
      <c r="R1092" s="280">
        <f>Q1092*H1092</f>
        <v>0.00156</v>
      </c>
      <c r="S1092" s="280">
        <v>0</v>
      </c>
      <c r="T1092" s="281">
        <f>S1092*H1092</f>
        <v>0</v>
      </c>
      <c r="AR1092" s="185" t="s">
        <v>214</v>
      </c>
      <c r="AT1092" s="185" t="s">
        <v>140</v>
      </c>
      <c r="AU1092" s="185" t="s">
        <v>153</v>
      </c>
      <c r="AY1092" s="185" t="s">
        <v>138</v>
      </c>
      <c r="BE1092" s="282">
        <f>IF(N1092="základní",J1092,0)</f>
        <v>0</v>
      </c>
      <c r="BF1092" s="282">
        <f>IF(N1092="snížená",J1092,0)</f>
        <v>0</v>
      </c>
      <c r="BG1092" s="282">
        <f>IF(N1092="zákl. přenesená",J1092,0)</f>
        <v>0</v>
      </c>
      <c r="BH1092" s="282">
        <f>IF(N1092="sníž. přenesená",J1092,0)</f>
        <v>0</v>
      </c>
      <c r="BI1092" s="282">
        <f>IF(N1092="nulová",J1092,0)</f>
        <v>0</v>
      </c>
      <c r="BJ1092" s="185" t="s">
        <v>79</v>
      </c>
      <c r="BK1092" s="282">
        <f>ROUND(I1092*H1092,2)</f>
        <v>0</v>
      </c>
      <c r="BL1092" s="185" t="s">
        <v>214</v>
      </c>
      <c r="BM1092" s="185" t="s">
        <v>2272</v>
      </c>
    </row>
    <row r="1093" spans="2:65" s="196" customFormat="1" ht="16.5" customHeight="1">
      <c r="B1093" s="85"/>
      <c r="C1093" s="86" t="s">
        <v>2273</v>
      </c>
      <c r="D1093" s="86" t="s">
        <v>140</v>
      </c>
      <c r="E1093" s="87" t="s">
        <v>2274</v>
      </c>
      <c r="F1093" s="88" t="s">
        <v>2275</v>
      </c>
      <c r="G1093" s="89" t="s">
        <v>234</v>
      </c>
      <c r="H1093" s="304">
        <v>35</v>
      </c>
      <c r="I1093" s="90">
        <v>0</v>
      </c>
      <c r="J1093" s="90">
        <f>ROUND(I1093*H1093,2)</f>
        <v>0</v>
      </c>
      <c r="K1093" s="88" t="s">
        <v>5</v>
      </c>
      <c r="L1093" s="85"/>
      <c r="M1093" s="278" t="s">
        <v>5</v>
      </c>
      <c r="N1093" s="279" t="s">
        <v>42</v>
      </c>
      <c r="O1093" s="280">
        <v>0.031</v>
      </c>
      <c r="P1093" s="280">
        <f>O1093*H1093</f>
        <v>1.085</v>
      </c>
      <c r="Q1093" s="280">
        <v>2E-05</v>
      </c>
      <c r="R1093" s="280">
        <f>Q1093*H1093</f>
        <v>0.0007000000000000001</v>
      </c>
      <c r="S1093" s="280">
        <v>0</v>
      </c>
      <c r="T1093" s="281">
        <f>S1093*H1093</f>
        <v>0</v>
      </c>
      <c r="AR1093" s="185" t="s">
        <v>214</v>
      </c>
      <c r="AT1093" s="185" t="s">
        <v>140</v>
      </c>
      <c r="AU1093" s="185" t="s">
        <v>153</v>
      </c>
      <c r="AY1093" s="185" t="s">
        <v>138</v>
      </c>
      <c r="BE1093" s="282">
        <f>IF(N1093="základní",J1093,0)</f>
        <v>0</v>
      </c>
      <c r="BF1093" s="282">
        <f>IF(N1093="snížená",J1093,0)</f>
        <v>0</v>
      </c>
      <c r="BG1093" s="282">
        <f>IF(N1093="zákl. přenesená",J1093,0)</f>
        <v>0</v>
      </c>
      <c r="BH1093" s="282">
        <f>IF(N1093="sníž. přenesená",J1093,0)</f>
        <v>0</v>
      </c>
      <c r="BI1093" s="282">
        <f>IF(N1093="nulová",J1093,0)</f>
        <v>0</v>
      </c>
      <c r="BJ1093" s="185" t="s">
        <v>79</v>
      </c>
      <c r="BK1093" s="282">
        <f>ROUND(I1093*H1093,2)</f>
        <v>0</v>
      </c>
      <c r="BL1093" s="185" t="s">
        <v>214</v>
      </c>
      <c r="BM1093" s="185" t="s">
        <v>2276</v>
      </c>
    </row>
    <row r="1094" spans="2:65" s="196" customFormat="1" ht="16.5" customHeight="1">
      <c r="B1094" s="85"/>
      <c r="C1094" s="86" t="s">
        <v>2277</v>
      </c>
      <c r="D1094" s="86" t="s">
        <v>140</v>
      </c>
      <c r="E1094" s="87" t="s">
        <v>2278</v>
      </c>
      <c r="F1094" s="88" t="s">
        <v>2279</v>
      </c>
      <c r="G1094" s="89" t="s">
        <v>234</v>
      </c>
      <c r="H1094" s="304">
        <v>58</v>
      </c>
      <c r="I1094" s="90">
        <v>0</v>
      </c>
      <c r="J1094" s="90">
        <f>ROUND(I1094*H1094,2)</f>
        <v>0</v>
      </c>
      <c r="K1094" s="88" t="s">
        <v>5</v>
      </c>
      <c r="L1094" s="85"/>
      <c r="M1094" s="278" t="s">
        <v>5</v>
      </c>
      <c r="N1094" s="279" t="s">
        <v>42</v>
      </c>
      <c r="O1094" s="280">
        <v>0.059</v>
      </c>
      <c r="P1094" s="280">
        <f>O1094*H1094</f>
        <v>3.4219999999999997</v>
      </c>
      <c r="Q1094" s="280">
        <v>4E-05</v>
      </c>
      <c r="R1094" s="280">
        <f>Q1094*H1094</f>
        <v>0.00232</v>
      </c>
      <c r="S1094" s="280">
        <v>0</v>
      </c>
      <c r="T1094" s="281">
        <f>S1094*H1094</f>
        <v>0</v>
      </c>
      <c r="AR1094" s="185" t="s">
        <v>214</v>
      </c>
      <c r="AT1094" s="185" t="s">
        <v>140</v>
      </c>
      <c r="AU1094" s="185" t="s">
        <v>153</v>
      </c>
      <c r="AY1094" s="185" t="s">
        <v>138</v>
      </c>
      <c r="BE1094" s="282">
        <f>IF(N1094="základní",J1094,0)</f>
        <v>0</v>
      </c>
      <c r="BF1094" s="282">
        <f>IF(N1094="snížená",J1094,0)</f>
        <v>0</v>
      </c>
      <c r="BG1094" s="282">
        <f>IF(N1094="zákl. přenesená",J1094,0)</f>
        <v>0</v>
      </c>
      <c r="BH1094" s="282">
        <f>IF(N1094="sníž. přenesená",J1094,0)</f>
        <v>0</v>
      </c>
      <c r="BI1094" s="282">
        <f>IF(N1094="nulová",J1094,0)</f>
        <v>0</v>
      </c>
      <c r="BJ1094" s="185" t="s">
        <v>79</v>
      </c>
      <c r="BK1094" s="282">
        <f>ROUND(I1094*H1094,2)</f>
        <v>0</v>
      </c>
      <c r="BL1094" s="185" t="s">
        <v>214</v>
      </c>
      <c r="BM1094" s="185" t="s">
        <v>2280</v>
      </c>
    </row>
    <row r="1095" spans="2:63" s="266" customFormat="1" ht="22.35" customHeight="1">
      <c r="B1095" s="265"/>
      <c r="D1095" s="267" t="s">
        <v>70</v>
      </c>
      <c r="E1095" s="276" t="s">
        <v>2281</v>
      </c>
      <c r="F1095" s="276" t="s">
        <v>2282</v>
      </c>
      <c r="H1095" s="307"/>
      <c r="J1095" s="277">
        <f>BK1095</f>
        <v>0</v>
      </c>
      <c r="L1095" s="265"/>
      <c r="M1095" s="270"/>
      <c r="N1095" s="271"/>
      <c r="O1095" s="271"/>
      <c r="P1095" s="272">
        <f>SUM(P1096:P1102)</f>
        <v>0</v>
      </c>
      <c r="Q1095" s="271"/>
      <c r="R1095" s="272">
        <f>SUM(R1096:R1102)</f>
        <v>0</v>
      </c>
      <c r="S1095" s="271"/>
      <c r="T1095" s="273">
        <f>SUM(T1096:T1102)</f>
        <v>0</v>
      </c>
      <c r="AR1095" s="267" t="s">
        <v>145</v>
      </c>
      <c r="AT1095" s="274" t="s">
        <v>70</v>
      </c>
      <c r="AU1095" s="274" t="s">
        <v>81</v>
      </c>
      <c r="AY1095" s="267" t="s">
        <v>138</v>
      </c>
      <c r="BK1095" s="275">
        <f>SUM(BK1096:BK1102)</f>
        <v>0</v>
      </c>
    </row>
    <row r="1096" spans="2:65" s="196" customFormat="1" ht="16.5" customHeight="1">
      <c r="B1096" s="85"/>
      <c r="C1096" s="91" t="s">
        <v>2283</v>
      </c>
      <c r="D1096" s="91" t="s">
        <v>228</v>
      </c>
      <c r="E1096" s="92" t="s">
        <v>2284</v>
      </c>
      <c r="F1096" s="93" t="s">
        <v>2285</v>
      </c>
      <c r="G1096" s="94" t="s">
        <v>2243</v>
      </c>
      <c r="H1096" s="308">
        <v>30</v>
      </c>
      <c r="I1096" s="95">
        <v>0</v>
      </c>
      <c r="J1096" s="95">
        <f aca="true" t="shared" si="80" ref="J1096:J1102">ROUND(I1096*H1096,2)</f>
        <v>0</v>
      </c>
      <c r="K1096" s="93" t="s">
        <v>5</v>
      </c>
      <c r="L1096" s="298"/>
      <c r="M1096" s="299" t="s">
        <v>5</v>
      </c>
      <c r="N1096" s="300" t="s">
        <v>42</v>
      </c>
      <c r="O1096" s="280">
        <v>0</v>
      </c>
      <c r="P1096" s="280">
        <f aca="true" t="shared" si="81" ref="P1096:P1102">O1096*H1096</f>
        <v>0</v>
      </c>
      <c r="Q1096" s="280">
        <v>0</v>
      </c>
      <c r="R1096" s="280">
        <f aca="true" t="shared" si="82" ref="R1096:R1102">Q1096*H1096</f>
        <v>0</v>
      </c>
      <c r="S1096" s="280">
        <v>0</v>
      </c>
      <c r="T1096" s="281">
        <f aca="true" t="shared" si="83" ref="T1096:T1102">S1096*H1096</f>
        <v>0</v>
      </c>
      <c r="AR1096" s="185" t="s">
        <v>2286</v>
      </c>
      <c r="AT1096" s="185" t="s">
        <v>228</v>
      </c>
      <c r="AU1096" s="185" t="s">
        <v>153</v>
      </c>
      <c r="AY1096" s="185" t="s">
        <v>138</v>
      </c>
      <c r="BE1096" s="282">
        <f aca="true" t="shared" si="84" ref="BE1096:BE1102">IF(N1096="základní",J1096,0)</f>
        <v>0</v>
      </c>
      <c r="BF1096" s="282">
        <f aca="true" t="shared" si="85" ref="BF1096:BF1102">IF(N1096="snížená",J1096,0)</f>
        <v>0</v>
      </c>
      <c r="BG1096" s="282">
        <f aca="true" t="shared" si="86" ref="BG1096:BG1102">IF(N1096="zákl. přenesená",J1096,0)</f>
        <v>0</v>
      </c>
      <c r="BH1096" s="282">
        <f aca="true" t="shared" si="87" ref="BH1096:BH1102">IF(N1096="sníž. přenesená",J1096,0)</f>
        <v>0</v>
      </c>
      <c r="BI1096" s="282">
        <f aca="true" t="shared" si="88" ref="BI1096:BI1102">IF(N1096="nulová",J1096,0)</f>
        <v>0</v>
      </c>
      <c r="BJ1096" s="185" t="s">
        <v>79</v>
      </c>
      <c r="BK1096" s="282">
        <f aca="true" t="shared" si="89" ref="BK1096:BK1102">ROUND(I1096*H1096,2)</f>
        <v>0</v>
      </c>
      <c r="BL1096" s="185" t="s">
        <v>2286</v>
      </c>
      <c r="BM1096" s="185" t="s">
        <v>2287</v>
      </c>
    </row>
    <row r="1097" spans="2:65" s="196" customFormat="1" ht="16.5" customHeight="1">
      <c r="B1097" s="85"/>
      <c r="C1097" s="91" t="s">
        <v>2288</v>
      </c>
      <c r="D1097" s="91" t="s">
        <v>228</v>
      </c>
      <c r="E1097" s="92" t="s">
        <v>2289</v>
      </c>
      <c r="F1097" s="93" t="s">
        <v>2290</v>
      </c>
      <c r="G1097" s="94" t="s">
        <v>2243</v>
      </c>
      <c r="H1097" s="308">
        <v>30</v>
      </c>
      <c r="I1097" s="95">
        <v>0</v>
      </c>
      <c r="J1097" s="95">
        <f t="shared" si="80"/>
        <v>0</v>
      </c>
      <c r="K1097" s="93" t="s">
        <v>5</v>
      </c>
      <c r="L1097" s="298"/>
      <c r="M1097" s="299" t="s">
        <v>5</v>
      </c>
      <c r="N1097" s="300" t="s">
        <v>42</v>
      </c>
      <c r="O1097" s="280">
        <v>0</v>
      </c>
      <c r="P1097" s="280">
        <f t="shared" si="81"/>
        <v>0</v>
      </c>
      <c r="Q1097" s="280">
        <v>0</v>
      </c>
      <c r="R1097" s="280">
        <f t="shared" si="82"/>
        <v>0</v>
      </c>
      <c r="S1097" s="280">
        <v>0</v>
      </c>
      <c r="T1097" s="281">
        <f t="shared" si="83"/>
        <v>0</v>
      </c>
      <c r="AR1097" s="185" t="s">
        <v>2286</v>
      </c>
      <c r="AT1097" s="185" t="s">
        <v>228</v>
      </c>
      <c r="AU1097" s="185" t="s">
        <v>153</v>
      </c>
      <c r="AY1097" s="185" t="s">
        <v>138</v>
      </c>
      <c r="BE1097" s="282">
        <f t="shared" si="84"/>
        <v>0</v>
      </c>
      <c r="BF1097" s="282">
        <f t="shared" si="85"/>
        <v>0</v>
      </c>
      <c r="BG1097" s="282">
        <f t="shared" si="86"/>
        <v>0</v>
      </c>
      <c r="BH1097" s="282">
        <f t="shared" si="87"/>
        <v>0</v>
      </c>
      <c r="BI1097" s="282">
        <f t="shared" si="88"/>
        <v>0</v>
      </c>
      <c r="BJ1097" s="185" t="s">
        <v>79</v>
      </c>
      <c r="BK1097" s="282">
        <f t="shared" si="89"/>
        <v>0</v>
      </c>
      <c r="BL1097" s="185" t="s">
        <v>2286</v>
      </c>
      <c r="BM1097" s="185" t="s">
        <v>2291</v>
      </c>
    </row>
    <row r="1098" spans="2:65" s="196" customFormat="1" ht="16.5" customHeight="1">
      <c r="B1098" s="85"/>
      <c r="C1098" s="91" t="s">
        <v>2292</v>
      </c>
      <c r="D1098" s="91" t="s">
        <v>228</v>
      </c>
      <c r="E1098" s="92" t="s">
        <v>2293</v>
      </c>
      <c r="F1098" s="93" t="s">
        <v>2294</v>
      </c>
      <c r="G1098" s="94" t="s">
        <v>2243</v>
      </c>
      <c r="H1098" s="308">
        <v>20</v>
      </c>
      <c r="I1098" s="95">
        <v>0</v>
      </c>
      <c r="J1098" s="95">
        <f t="shared" si="80"/>
        <v>0</v>
      </c>
      <c r="K1098" s="93" t="s">
        <v>5</v>
      </c>
      <c r="L1098" s="298"/>
      <c r="M1098" s="299" t="s">
        <v>5</v>
      </c>
      <c r="N1098" s="300" t="s">
        <v>42</v>
      </c>
      <c r="O1098" s="280">
        <v>0</v>
      </c>
      <c r="P1098" s="280">
        <f t="shared" si="81"/>
        <v>0</v>
      </c>
      <c r="Q1098" s="280">
        <v>0</v>
      </c>
      <c r="R1098" s="280">
        <f t="shared" si="82"/>
        <v>0</v>
      </c>
      <c r="S1098" s="280">
        <v>0</v>
      </c>
      <c r="T1098" s="281">
        <f t="shared" si="83"/>
        <v>0</v>
      </c>
      <c r="AR1098" s="185" t="s">
        <v>2286</v>
      </c>
      <c r="AT1098" s="185" t="s">
        <v>228</v>
      </c>
      <c r="AU1098" s="185" t="s">
        <v>153</v>
      </c>
      <c r="AY1098" s="185" t="s">
        <v>138</v>
      </c>
      <c r="BE1098" s="282">
        <f t="shared" si="84"/>
        <v>0</v>
      </c>
      <c r="BF1098" s="282">
        <f t="shared" si="85"/>
        <v>0</v>
      </c>
      <c r="BG1098" s="282">
        <f t="shared" si="86"/>
        <v>0</v>
      </c>
      <c r="BH1098" s="282">
        <f t="shared" si="87"/>
        <v>0</v>
      </c>
      <c r="BI1098" s="282">
        <f t="shared" si="88"/>
        <v>0</v>
      </c>
      <c r="BJ1098" s="185" t="s">
        <v>79</v>
      </c>
      <c r="BK1098" s="282">
        <f t="shared" si="89"/>
        <v>0</v>
      </c>
      <c r="BL1098" s="185" t="s">
        <v>2286</v>
      </c>
      <c r="BM1098" s="185" t="s">
        <v>2295</v>
      </c>
    </row>
    <row r="1099" spans="2:65" s="196" customFormat="1" ht="16.5" customHeight="1">
      <c r="B1099" s="85"/>
      <c r="C1099" s="91" t="s">
        <v>2296</v>
      </c>
      <c r="D1099" s="91" t="s">
        <v>228</v>
      </c>
      <c r="E1099" s="92" t="s">
        <v>2297</v>
      </c>
      <c r="F1099" s="93" t="s">
        <v>2298</v>
      </c>
      <c r="G1099" s="94" t="s">
        <v>2243</v>
      </c>
      <c r="H1099" s="308">
        <v>48</v>
      </c>
      <c r="I1099" s="95">
        <v>0</v>
      </c>
      <c r="J1099" s="95">
        <f t="shared" si="80"/>
        <v>0</v>
      </c>
      <c r="K1099" s="93" t="s">
        <v>5</v>
      </c>
      <c r="L1099" s="298"/>
      <c r="M1099" s="299" t="s">
        <v>5</v>
      </c>
      <c r="N1099" s="300" t="s">
        <v>42</v>
      </c>
      <c r="O1099" s="280">
        <v>0</v>
      </c>
      <c r="P1099" s="280">
        <f t="shared" si="81"/>
        <v>0</v>
      </c>
      <c r="Q1099" s="280">
        <v>0</v>
      </c>
      <c r="R1099" s="280">
        <f t="shared" si="82"/>
        <v>0</v>
      </c>
      <c r="S1099" s="280">
        <v>0</v>
      </c>
      <c r="T1099" s="281">
        <f t="shared" si="83"/>
        <v>0</v>
      </c>
      <c r="AR1099" s="185" t="s">
        <v>2286</v>
      </c>
      <c r="AT1099" s="185" t="s">
        <v>228</v>
      </c>
      <c r="AU1099" s="185" t="s">
        <v>153</v>
      </c>
      <c r="AY1099" s="185" t="s">
        <v>138</v>
      </c>
      <c r="BE1099" s="282">
        <f t="shared" si="84"/>
        <v>0</v>
      </c>
      <c r="BF1099" s="282">
        <f t="shared" si="85"/>
        <v>0</v>
      </c>
      <c r="BG1099" s="282">
        <f t="shared" si="86"/>
        <v>0</v>
      </c>
      <c r="BH1099" s="282">
        <f t="shared" si="87"/>
        <v>0</v>
      </c>
      <c r="BI1099" s="282">
        <f t="shared" si="88"/>
        <v>0</v>
      </c>
      <c r="BJ1099" s="185" t="s">
        <v>79</v>
      </c>
      <c r="BK1099" s="282">
        <f t="shared" si="89"/>
        <v>0</v>
      </c>
      <c r="BL1099" s="185" t="s">
        <v>2286</v>
      </c>
      <c r="BM1099" s="185" t="s">
        <v>2299</v>
      </c>
    </row>
    <row r="1100" spans="2:65" s="196" customFormat="1" ht="16.5" customHeight="1">
      <c r="B1100" s="85"/>
      <c r="C1100" s="91" t="s">
        <v>2300</v>
      </c>
      <c r="D1100" s="91" t="s">
        <v>228</v>
      </c>
      <c r="E1100" s="92" t="s">
        <v>2301</v>
      </c>
      <c r="F1100" s="93" t="s">
        <v>2302</v>
      </c>
      <c r="G1100" s="94" t="s">
        <v>2243</v>
      </c>
      <c r="H1100" s="308">
        <v>20</v>
      </c>
      <c r="I1100" s="95">
        <v>0</v>
      </c>
      <c r="J1100" s="95">
        <f t="shared" si="80"/>
        <v>0</v>
      </c>
      <c r="K1100" s="93" t="s">
        <v>5</v>
      </c>
      <c r="L1100" s="298"/>
      <c r="M1100" s="299" t="s">
        <v>5</v>
      </c>
      <c r="N1100" s="300" t="s">
        <v>42</v>
      </c>
      <c r="O1100" s="280">
        <v>0</v>
      </c>
      <c r="P1100" s="280">
        <f t="shared" si="81"/>
        <v>0</v>
      </c>
      <c r="Q1100" s="280">
        <v>0</v>
      </c>
      <c r="R1100" s="280">
        <f t="shared" si="82"/>
        <v>0</v>
      </c>
      <c r="S1100" s="280">
        <v>0</v>
      </c>
      <c r="T1100" s="281">
        <f t="shared" si="83"/>
        <v>0</v>
      </c>
      <c r="AR1100" s="185" t="s">
        <v>2286</v>
      </c>
      <c r="AT1100" s="185" t="s">
        <v>228</v>
      </c>
      <c r="AU1100" s="185" t="s">
        <v>153</v>
      </c>
      <c r="AY1100" s="185" t="s">
        <v>138</v>
      </c>
      <c r="BE1100" s="282">
        <f t="shared" si="84"/>
        <v>0</v>
      </c>
      <c r="BF1100" s="282">
        <f t="shared" si="85"/>
        <v>0</v>
      </c>
      <c r="BG1100" s="282">
        <f t="shared" si="86"/>
        <v>0</v>
      </c>
      <c r="BH1100" s="282">
        <f t="shared" si="87"/>
        <v>0</v>
      </c>
      <c r="BI1100" s="282">
        <f t="shared" si="88"/>
        <v>0</v>
      </c>
      <c r="BJ1100" s="185" t="s">
        <v>79</v>
      </c>
      <c r="BK1100" s="282">
        <f t="shared" si="89"/>
        <v>0</v>
      </c>
      <c r="BL1100" s="185" t="s">
        <v>2286</v>
      </c>
      <c r="BM1100" s="185" t="s">
        <v>2303</v>
      </c>
    </row>
    <row r="1101" spans="2:65" s="196" customFormat="1" ht="16.5" customHeight="1">
      <c r="B1101" s="85"/>
      <c r="C1101" s="91" t="s">
        <v>2304</v>
      </c>
      <c r="D1101" s="91" t="s">
        <v>228</v>
      </c>
      <c r="E1101" s="92" t="s">
        <v>2305</v>
      </c>
      <c r="F1101" s="93" t="s">
        <v>2306</v>
      </c>
      <c r="G1101" s="94" t="s">
        <v>2243</v>
      </c>
      <c r="H1101" s="308">
        <v>100</v>
      </c>
      <c r="I1101" s="95">
        <v>0</v>
      </c>
      <c r="J1101" s="95">
        <f t="shared" si="80"/>
        <v>0</v>
      </c>
      <c r="K1101" s="93" t="s">
        <v>5</v>
      </c>
      <c r="L1101" s="298"/>
      <c r="M1101" s="299" t="s">
        <v>5</v>
      </c>
      <c r="N1101" s="300" t="s">
        <v>42</v>
      </c>
      <c r="O1101" s="280">
        <v>0</v>
      </c>
      <c r="P1101" s="280">
        <f t="shared" si="81"/>
        <v>0</v>
      </c>
      <c r="Q1101" s="280">
        <v>0</v>
      </c>
      <c r="R1101" s="280">
        <f t="shared" si="82"/>
        <v>0</v>
      </c>
      <c r="S1101" s="280">
        <v>0</v>
      </c>
      <c r="T1101" s="281">
        <f t="shared" si="83"/>
        <v>0</v>
      </c>
      <c r="AR1101" s="185" t="s">
        <v>2286</v>
      </c>
      <c r="AT1101" s="185" t="s">
        <v>228</v>
      </c>
      <c r="AU1101" s="185" t="s">
        <v>153</v>
      </c>
      <c r="AY1101" s="185" t="s">
        <v>138</v>
      </c>
      <c r="BE1101" s="282">
        <f t="shared" si="84"/>
        <v>0</v>
      </c>
      <c r="BF1101" s="282">
        <f t="shared" si="85"/>
        <v>0</v>
      </c>
      <c r="BG1101" s="282">
        <f t="shared" si="86"/>
        <v>0</v>
      </c>
      <c r="BH1101" s="282">
        <f t="shared" si="87"/>
        <v>0</v>
      </c>
      <c r="BI1101" s="282">
        <f t="shared" si="88"/>
        <v>0</v>
      </c>
      <c r="BJ1101" s="185" t="s">
        <v>79</v>
      </c>
      <c r="BK1101" s="282">
        <f t="shared" si="89"/>
        <v>0</v>
      </c>
      <c r="BL1101" s="185" t="s">
        <v>2286</v>
      </c>
      <c r="BM1101" s="185" t="s">
        <v>2307</v>
      </c>
    </row>
    <row r="1102" spans="2:65" s="196" customFormat="1" ht="16.5" customHeight="1">
      <c r="B1102" s="85"/>
      <c r="C1102" s="91" t="s">
        <v>2308</v>
      </c>
      <c r="D1102" s="91" t="s">
        <v>228</v>
      </c>
      <c r="E1102" s="92" t="s">
        <v>2309</v>
      </c>
      <c r="F1102" s="93" t="s">
        <v>2310</v>
      </c>
      <c r="G1102" s="94" t="s">
        <v>2243</v>
      </c>
      <c r="H1102" s="308">
        <v>100</v>
      </c>
      <c r="I1102" s="95">
        <v>0</v>
      </c>
      <c r="J1102" s="95">
        <f t="shared" si="80"/>
        <v>0</v>
      </c>
      <c r="K1102" s="93" t="s">
        <v>5</v>
      </c>
      <c r="L1102" s="298"/>
      <c r="M1102" s="299" t="s">
        <v>5</v>
      </c>
      <c r="N1102" s="300" t="s">
        <v>42</v>
      </c>
      <c r="O1102" s="280">
        <v>0</v>
      </c>
      <c r="P1102" s="280">
        <f t="shared" si="81"/>
        <v>0</v>
      </c>
      <c r="Q1102" s="280">
        <v>0</v>
      </c>
      <c r="R1102" s="280">
        <f t="shared" si="82"/>
        <v>0</v>
      </c>
      <c r="S1102" s="280">
        <v>0</v>
      </c>
      <c r="T1102" s="281">
        <f t="shared" si="83"/>
        <v>0</v>
      </c>
      <c r="AR1102" s="185" t="s">
        <v>2286</v>
      </c>
      <c r="AT1102" s="185" t="s">
        <v>228</v>
      </c>
      <c r="AU1102" s="185" t="s">
        <v>153</v>
      </c>
      <c r="AY1102" s="185" t="s">
        <v>138</v>
      </c>
      <c r="BE1102" s="282">
        <f t="shared" si="84"/>
        <v>0</v>
      </c>
      <c r="BF1102" s="282">
        <f t="shared" si="85"/>
        <v>0</v>
      </c>
      <c r="BG1102" s="282">
        <f t="shared" si="86"/>
        <v>0</v>
      </c>
      <c r="BH1102" s="282">
        <f t="shared" si="87"/>
        <v>0</v>
      </c>
      <c r="BI1102" s="282">
        <f t="shared" si="88"/>
        <v>0</v>
      </c>
      <c r="BJ1102" s="185" t="s">
        <v>79</v>
      </c>
      <c r="BK1102" s="282">
        <f t="shared" si="89"/>
        <v>0</v>
      </c>
      <c r="BL1102" s="185" t="s">
        <v>2286</v>
      </c>
      <c r="BM1102" s="185" t="s">
        <v>2311</v>
      </c>
    </row>
    <row r="1103" spans="2:63" s="266" customFormat="1" ht="29.85" customHeight="1">
      <c r="B1103" s="265"/>
      <c r="D1103" s="267" t="s">
        <v>70</v>
      </c>
      <c r="E1103" s="276" t="s">
        <v>2312</v>
      </c>
      <c r="F1103" s="276" t="s">
        <v>2313</v>
      </c>
      <c r="H1103" s="307"/>
      <c r="J1103" s="277">
        <f>BK1103</f>
        <v>0</v>
      </c>
      <c r="L1103" s="265"/>
      <c r="M1103" s="270"/>
      <c r="N1103" s="271"/>
      <c r="O1103" s="271"/>
      <c r="P1103" s="272">
        <f>SUM(P1104:P1158)</f>
        <v>1102.810769</v>
      </c>
      <c r="Q1103" s="271"/>
      <c r="R1103" s="272">
        <f>SUM(R1104:R1158)</f>
        <v>31.261304880000004</v>
      </c>
      <c r="S1103" s="271"/>
      <c r="T1103" s="273">
        <f>SUM(T1104:T1158)</f>
        <v>0</v>
      </c>
      <c r="AR1103" s="267" t="s">
        <v>81</v>
      </c>
      <c r="AT1103" s="274" t="s">
        <v>70</v>
      </c>
      <c r="AU1103" s="274" t="s">
        <v>79</v>
      </c>
      <c r="AY1103" s="267" t="s">
        <v>138</v>
      </c>
      <c r="BK1103" s="275">
        <f>SUM(BK1104:BK1158)</f>
        <v>0</v>
      </c>
    </row>
    <row r="1104" spans="2:65" s="196" customFormat="1" ht="38.25" customHeight="1">
      <c r="B1104" s="85"/>
      <c r="C1104" s="86" t="s">
        <v>2314</v>
      </c>
      <c r="D1104" s="86" t="s">
        <v>140</v>
      </c>
      <c r="E1104" s="87" t="s">
        <v>2315</v>
      </c>
      <c r="F1104" s="88" t="s">
        <v>2316</v>
      </c>
      <c r="G1104" s="89" t="s">
        <v>143</v>
      </c>
      <c r="H1104" s="304">
        <v>26.039</v>
      </c>
      <c r="I1104" s="90">
        <v>0</v>
      </c>
      <c r="J1104" s="90">
        <f>ROUND(I1104*H1104,2)</f>
        <v>0</v>
      </c>
      <c r="K1104" s="88" t="s">
        <v>5267</v>
      </c>
      <c r="L1104" s="85"/>
      <c r="M1104" s="278" t="s">
        <v>5</v>
      </c>
      <c r="N1104" s="279" t="s">
        <v>42</v>
      </c>
      <c r="O1104" s="280">
        <v>1.56</v>
      </c>
      <c r="P1104" s="280">
        <f>O1104*H1104</f>
        <v>40.62084</v>
      </c>
      <c r="Q1104" s="280">
        <v>0.00108</v>
      </c>
      <c r="R1104" s="280">
        <f>Q1104*H1104</f>
        <v>0.02812212</v>
      </c>
      <c r="S1104" s="280">
        <v>0</v>
      </c>
      <c r="T1104" s="281">
        <f>S1104*H1104</f>
        <v>0</v>
      </c>
      <c r="AR1104" s="185" t="s">
        <v>214</v>
      </c>
      <c r="AT1104" s="185" t="s">
        <v>140</v>
      </c>
      <c r="AU1104" s="185" t="s">
        <v>81</v>
      </c>
      <c r="AY1104" s="185" t="s">
        <v>138</v>
      </c>
      <c r="BE1104" s="282">
        <f>IF(N1104="základní",J1104,0)</f>
        <v>0</v>
      </c>
      <c r="BF1104" s="282">
        <f>IF(N1104="snížená",J1104,0)</f>
        <v>0</v>
      </c>
      <c r="BG1104" s="282">
        <f>IF(N1104="zákl. přenesená",J1104,0)</f>
        <v>0</v>
      </c>
      <c r="BH1104" s="282">
        <f>IF(N1104="sníž. přenesená",J1104,0)</f>
        <v>0</v>
      </c>
      <c r="BI1104" s="282">
        <f>IF(N1104="nulová",J1104,0)</f>
        <v>0</v>
      </c>
      <c r="BJ1104" s="185" t="s">
        <v>79</v>
      </c>
      <c r="BK1104" s="282">
        <f>ROUND(I1104*H1104,2)</f>
        <v>0</v>
      </c>
      <c r="BL1104" s="185" t="s">
        <v>214</v>
      </c>
      <c r="BM1104" s="185" t="s">
        <v>2317</v>
      </c>
    </row>
    <row r="1105" spans="2:51" s="284" customFormat="1" ht="13.5">
      <c r="B1105" s="283"/>
      <c r="D1105" s="285" t="s">
        <v>147</v>
      </c>
      <c r="E1105" s="286" t="s">
        <v>5</v>
      </c>
      <c r="F1105" s="287" t="s">
        <v>2318</v>
      </c>
      <c r="H1105" s="305">
        <v>26.039</v>
      </c>
      <c r="L1105" s="283"/>
      <c r="M1105" s="288"/>
      <c r="N1105" s="289"/>
      <c r="O1105" s="289"/>
      <c r="P1105" s="289"/>
      <c r="Q1105" s="289"/>
      <c r="R1105" s="289"/>
      <c r="S1105" s="289"/>
      <c r="T1105" s="290"/>
      <c r="AT1105" s="286" t="s">
        <v>147</v>
      </c>
      <c r="AU1105" s="286" t="s">
        <v>81</v>
      </c>
      <c r="AV1105" s="284" t="s">
        <v>81</v>
      </c>
      <c r="AW1105" s="284" t="s">
        <v>34</v>
      </c>
      <c r="AX1105" s="284" t="s">
        <v>71</v>
      </c>
      <c r="AY1105" s="286" t="s">
        <v>138</v>
      </c>
    </row>
    <row r="1106" spans="2:65" s="196" customFormat="1" ht="38.25" customHeight="1">
      <c r="B1106" s="85"/>
      <c r="C1106" s="86" t="s">
        <v>2319</v>
      </c>
      <c r="D1106" s="86" t="s">
        <v>140</v>
      </c>
      <c r="E1106" s="87" t="s">
        <v>2320</v>
      </c>
      <c r="F1106" s="88" t="s">
        <v>2321</v>
      </c>
      <c r="G1106" s="89" t="s">
        <v>234</v>
      </c>
      <c r="H1106" s="304">
        <v>670.56</v>
      </c>
      <c r="I1106" s="90">
        <v>0</v>
      </c>
      <c r="J1106" s="90">
        <f>ROUND(I1106*H1106,2)</f>
        <v>0</v>
      </c>
      <c r="K1106" s="88" t="s">
        <v>5267</v>
      </c>
      <c r="L1106" s="85"/>
      <c r="M1106" s="278" t="s">
        <v>5</v>
      </c>
      <c r="N1106" s="279" t="s">
        <v>42</v>
      </c>
      <c r="O1106" s="280">
        <v>0.354</v>
      </c>
      <c r="P1106" s="280">
        <f>O1106*H1106</f>
        <v>237.37823999999998</v>
      </c>
      <c r="Q1106" s="280">
        <v>0</v>
      </c>
      <c r="R1106" s="280">
        <f>Q1106*H1106</f>
        <v>0</v>
      </c>
      <c r="S1106" s="280">
        <v>0</v>
      </c>
      <c r="T1106" s="281">
        <f>S1106*H1106</f>
        <v>0</v>
      </c>
      <c r="AR1106" s="185" t="s">
        <v>214</v>
      </c>
      <c r="AT1106" s="185" t="s">
        <v>140</v>
      </c>
      <c r="AU1106" s="185" t="s">
        <v>81</v>
      </c>
      <c r="AY1106" s="185" t="s">
        <v>138</v>
      </c>
      <c r="BE1106" s="282">
        <f>IF(N1106="základní",J1106,0)</f>
        <v>0</v>
      </c>
      <c r="BF1106" s="282">
        <f>IF(N1106="snížená",J1106,0)</f>
        <v>0</v>
      </c>
      <c r="BG1106" s="282">
        <f>IF(N1106="zákl. přenesená",J1106,0)</f>
        <v>0</v>
      </c>
      <c r="BH1106" s="282">
        <f>IF(N1106="sníž. přenesená",J1106,0)</f>
        <v>0</v>
      </c>
      <c r="BI1106" s="282">
        <f>IF(N1106="nulová",J1106,0)</f>
        <v>0</v>
      </c>
      <c r="BJ1106" s="185" t="s">
        <v>79</v>
      </c>
      <c r="BK1106" s="282">
        <f>ROUND(I1106*H1106,2)</f>
        <v>0</v>
      </c>
      <c r="BL1106" s="185" t="s">
        <v>214</v>
      </c>
      <c r="BM1106" s="185" t="s">
        <v>2322</v>
      </c>
    </row>
    <row r="1107" spans="2:51" s="292" customFormat="1" ht="13.5">
      <c r="B1107" s="291"/>
      <c r="D1107" s="285" t="s">
        <v>147</v>
      </c>
      <c r="E1107" s="293" t="s">
        <v>5</v>
      </c>
      <c r="F1107" s="294" t="s">
        <v>2323</v>
      </c>
      <c r="H1107" s="306" t="s">
        <v>5</v>
      </c>
      <c r="L1107" s="291"/>
      <c r="M1107" s="295"/>
      <c r="N1107" s="296"/>
      <c r="O1107" s="296"/>
      <c r="P1107" s="296"/>
      <c r="Q1107" s="296"/>
      <c r="R1107" s="296"/>
      <c r="S1107" s="296"/>
      <c r="T1107" s="297"/>
      <c r="AT1107" s="293" t="s">
        <v>147</v>
      </c>
      <c r="AU1107" s="293" t="s">
        <v>81</v>
      </c>
      <c r="AV1107" s="292" t="s">
        <v>79</v>
      </c>
      <c r="AW1107" s="292" t="s">
        <v>34</v>
      </c>
      <c r="AX1107" s="292" t="s">
        <v>71</v>
      </c>
      <c r="AY1107" s="293" t="s">
        <v>138</v>
      </c>
    </row>
    <row r="1108" spans="2:51" s="284" customFormat="1" ht="13.5">
      <c r="B1108" s="283"/>
      <c r="D1108" s="285" t="s">
        <v>147</v>
      </c>
      <c r="E1108" s="286" t="s">
        <v>5</v>
      </c>
      <c r="F1108" s="287" t="s">
        <v>2324</v>
      </c>
      <c r="H1108" s="305">
        <v>633.6</v>
      </c>
      <c r="L1108" s="283"/>
      <c r="M1108" s="288"/>
      <c r="N1108" s="289"/>
      <c r="O1108" s="289"/>
      <c r="P1108" s="289"/>
      <c r="Q1108" s="289"/>
      <c r="R1108" s="289"/>
      <c r="S1108" s="289"/>
      <c r="T1108" s="290"/>
      <c r="AT1108" s="286" t="s">
        <v>147</v>
      </c>
      <c r="AU1108" s="286" t="s">
        <v>81</v>
      </c>
      <c r="AV1108" s="284" t="s">
        <v>81</v>
      </c>
      <c r="AW1108" s="284" t="s">
        <v>34</v>
      </c>
      <c r="AX1108" s="284" t="s">
        <v>71</v>
      </c>
      <c r="AY1108" s="286" t="s">
        <v>138</v>
      </c>
    </row>
    <row r="1109" spans="2:51" s="292" customFormat="1" ht="13.5">
      <c r="B1109" s="291"/>
      <c r="D1109" s="285" t="s">
        <v>147</v>
      </c>
      <c r="E1109" s="293" t="s">
        <v>5</v>
      </c>
      <c r="F1109" s="294" t="s">
        <v>2325</v>
      </c>
      <c r="H1109" s="306" t="s">
        <v>5</v>
      </c>
      <c r="L1109" s="291"/>
      <c r="M1109" s="295"/>
      <c r="N1109" s="296"/>
      <c r="O1109" s="296"/>
      <c r="P1109" s="296"/>
      <c r="Q1109" s="296"/>
      <c r="R1109" s="296"/>
      <c r="S1109" s="296"/>
      <c r="T1109" s="297"/>
      <c r="AT1109" s="293" t="s">
        <v>147</v>
      </c>
      <c r="AU1109" s="293" t="s">
        <v>81</v>
      </c>
      <c r="AV1109" s="292" t="s">
        <v>79</v>
      </c>
      <c r="AW1109" s="292" t="s">
        <v>34</v>
      </c>
      <c r="AX1109" s="292" t="s">
        <v>71</v>
      </c>
      <c r="AY1109" s="293" t="s">
        <v>138</v>
      </c>
    </row>
    <row r="1110" spans="2:51" s="284" customFormat="1" ht="13.5">
      <c r="B1110" s="283"/>
      <c r="D1110" s="285" t="s">
        <v>147</v>
      </c>
      <c r="E1110" s="286" t="s">
        <v>5</v>
      </c>
      <c r="F1110" s="287" t="s">
        <v>2326</v>
      </c>
      <c r="H1110" s="305">
        <v>36.96</v>
      </c>
      <c r="L1110" s="283"/>
      <c r="M1110" s="288"/>
      <c r="N1110" s="289"/>
      <c r="O1110" s="289"/>
      <c r="P1110" s="289"/>
      <c r="Q1110" s="289"/>
      <c r="R1110" s="289"/>
      <c r="S1110" s="289"/>
      <c r="T1110" s="290"/>
      <c r="AT1110" s="286" t="s">
        <v>147</v>
      </c>
      <c r="AU1110" s="286" t="s">
        <v>81</v>
      </c>
      <c r="AV1110" s="284" t="s">
        <v>81</v>
      </c>
      <c r="AW1110" s="284" t="s">
        <v>34</v>
      </c>
      <c r="AX1110" s="284" t="s">
        <v>71</v>
      </c>
      <c r="AY1110" s="286" t="s">
        <v>138</v>
      </c>
    </row>
    <row r="1111" spans="2:65" s="196" customFormat="1" ht="38.25" customHeight="1">
      <c r="B1111" s="85"/>
      <c r="C1111" s="86" t="s">
        <v>2327</v>
      </c>
      <c r="D1111" s="86" t="s">
        <v>140</v>
      </c>
      <c r="E1111" s="87" t="s">
        <v>2328</v>
      </c>
      <c r="F1111" s="88" t="s">
        <v>2329</v>
      </c>
      <c r="G1111" s="89" t="s">
        <v>234</v>
      </c>
      <c r="H1111" s="304">
        <v>250.88</v>
      </c>
      <c r="I1111" s="90">
        <v>0</v>
      </c>
      <c r="J1111" s="90">
        <f>ROUND(I1111*H1111,2)</f>
        <v>0</v>
      </c>
      <c r="K1111" s="88" t="s">
        <v>5267</v>
      </c>
      <c r="L1111" s="85"/>
      <c r="M1111" s="278" t="s">
        <v>5</v>
      </c>
      <c r="N1111" s="279" t="s">
        <v>42</v>
      </c>
      <c r="O1111" s="280">
        <v>0.454</v>
      </c>
      <c r="P1111" s="280">
        <f>O1111*H1111</f>
        <v>113.89952</v>
      </c>
      <c r="Q1111" s="280">
        <v>0</v>
      </c>
      <c r="R1111" s="280">
        <f>Q1111*H1111</f>
        <v>0</v>
      </c>
      <c r="S1111" s="280">
        <v>0</v>
      </c>
      <c r="T1111" s="281">
        <f>S1111*H1111</f>
        <v>0</v>
      </c>
      <c r="AR1111" s="185" t="s">
        <v>214</v>
      </c>
      <c r="AT1111" s="185" t="s">
        <v>140</v>
      </c>
      <c r="AU1111" s="185" t="s">
        <v>81</v>
      </c>
      <c r="AY1111" s="185" t="s">
        <v>138</v>
      </c>
      <c r="BE1111" s="282">
        <f>IF(N1111="základní",J1111,0)</f>
        <v>0</v>
      </c>
      <c r="BF1111" s="282">
        <f>IF(N1111="snížená",J1111,0)</f>
        <v>0</v>
      </c>
      <c r="BG1111" s="282">
        <f>IF(N1111="zákl. přenesená",J1111,0)</f>
        <v>0</v>
      </c>
      <c r="BH1111" s="282">
        <f>IF(N1111="sníž. přenesená",J1111,0)</f>
        <v>0</v>
      </c>
      <c r="BI1111" s="282">
        <f>IF(N1111="nulová",J1111,0)</f>
        <v>0</v>
      </c>
      <c r="BJ1111" s="185" t="s">
        <v>79</v>
      </c>
      <c r="BK1111" s="282">
        <f>ROUND(I1111*H1111,2)</f>
        <v>0</v>
      </c>
      <c r="BL1111" s="185" t="s">
        <v>214</v>
      </c>
      <c r="BM1111" s="185" t="s">
        <v>2330</v>
      </c>
    </row>
    <row r="1112" spans="2:51" s="292" customFormat="1" ht="13.5">
      <c r="B1112" s="291"/>
      <c r="D1112" s="285" t="s">
        <v>147</v>
      </c>
      <c r="E1112" s="293" t="s">
        <v>5</v>
      </c>
      <c r="F1112" s="294" t="s">
        <v>2331</v>
      </c>
      <c r="H1112" s="306" t="s">
        <v>5</v>
      </c>
      <c r="L1112" s="291"/>
      <c r="M1112" s="295"/>
      <c r="N1112" s="296"/>
      <c r="O1112" s="296"/>
      <c r="P1112" s="296"/>
      <c r="Q1112" s="296"/>
      <c r="R1112" s="296"/>
      <c r="S1112" s="296"/>
      <c r="T1112" s="297"/>
      <c r="AT1112" s="293" t="s">
        <v>147</v>
      </c>
      <c r="AU1112" s="293" t="s">
        <v>81</v>
      </c>
      <c r="AV1112" s="292" t="s">
        <v>79</v>
      </c>
      <c r="AW1112" s="292" t="s">
        <v>34</v>
      </c>
      <c r="AX1112" s="292" t="s">
        <v>71</v>
      </c>
      <c r="AY1112" s="293" t="s">
        <v>138</v>
      </c>
    </row>
    <row r="1113" spans="2:51" s="292" customFormat="1" ht="13.5">
      <c r="B1113" s="291"/>
      <c r="D1113" s="285" t="s">
        <v>147</v>
      </c>
      <c r="E1113" s="293" t="s">
        <v>5</v>
      </c>
      <c r="F1113" s="294" t="s">
        <v>2332</v>
      </c>
      <c r="H1113" s="306" t="s">
        <v>5</v>
      </c>
      <c r="L1113" s="291"/>
      <c r="M1113" s="295"/>
      <c r="N1113" s="296"/>
      <c r="O1113" s="296"/>
      <c r="P1113" s="296"/>
      <c r="Q1113" s="296"/>
      <c r="R1113" s="296"/>
      <c r="S1113" s="296"/>
      <c r="T1113" s="297"/>
      <c r="AT1113" s="293" t="s">
        <v>147</v>
      </c>
      <c r="AU1113" s="293" t="s">
        <v>81</v>
      </c>
      <c r="AV1113" s="292" t="s">
        <v>79</v>
      </c>
      <c r="AW1113" s="292" t="s">
        <v>34</v>
      </c>
      <c r="AX1113" s="292" t="s">
        <v>71</v>
      </c>
      <c r="AY1113" s="293" t="s">
        <v>138</v>
      </c>
    </row>
    <row r="1114" spans="2:51" s="284" customFormat="1" ht="13.5">
      <c r="B1114" s="283"/>
      <c r="D1114" s="285" t="s">
        <v>147</v>
      </c>
      <c r="E1114" s="286" t="s">
        <v>5</v>
      </c>
      <c r="F1114" s="287" t="s">
        <v>2333</v>
      </c>
      <c r="H1114" s="305">
        <v>245.28</v>
      </c>
      <c r="L1114" s="283"/>
      <c r="M1114" s="288"/>
      <c r="N1114" s="289"/>
      <c r="O1114" s="289"/>
      <c r="P1114" s="289"/>
      <c r="Q1114" s="289"/>
      <c r="R1114" s="289"/>
      <c r="S1114" s="289"/>
      <c r="T1114" s="290"/>
      <c r="AT1114" s="286" t="s">
        <v>147</v>
      </c>
      <c r="AU1114" s="286" t="s">
        <v>81</v>
      </c>
      <c r="AV1114" s="284" t="s">
        <v>81</v>
      </c>
      <c r="AW1114" s="284" t="s">
        <v>34</v>
      </c>
      <c r="AX1114" s="284" t="s">
        <v>71</v>
      </c>
      <c r="AY1114" s="286" t="s">
        <v>138</v>
      </c>
    </row>
    <row r="1115" spans="2:51" s="292" customFormat="1" ht="13.5">
      <c r="B1115" s="291"/>
      <c r="D1115" s="285" t="s">
        <v>147</v>
      </c>
      <c r="E1115" s="293" t="s">
        <v>5</v>
      </c>
      <c r="F1115" s="294" t="s">
        <v>2334</v>
      </c>
      <c r="H1115" s="306" t="s">
        <v>5</v>
      </c>
      <c r="L1115" s="291"/>
      <c r="M1115" s="295"/>
      <c r="N1115" s="296"/>
      <c r="O1115" s="296"/>
      <c r="P1115" s="296"/>
      <c r="Q1115" s="296"/>
      <c r="R1115" s="296"/>
      <c r="S1115" s="296"/>
      <c r="T1115" s="297"/>
      <c r="AT1115" s="293" t="s">
        <v>147</v>
      </c>
      <c r="AU1115" s="293" t="s">
        <v>81</v>
      </c>
      <c r="AV1115" s="292" t="s">
        <v>79</v>
      </c>
      <c r="AW1115" s="292" t="s">
        <v>34</v>
      </c>
      <c r="AX1115" s="292" t="s">
        <v>71</v>
      </c>
      <c r="AY1115" s="293" t="s">
        <v>138</v>
      </c>
    </row>
    <row r="1116" spans="2:51" s="284" customFormat="1" ht="13.5">
      <c r="B1116" s="283"/>
      <c r="D1116" s="285" t="s">
        <v>147</v>
      </c>
      <c r="E1116" s="286" t="s">
        <v>5</v>
      </c>
      <c r="F1116" s="287" t="s">
        <v>2335</v>
      </c>
      <c r="H1116" s="305">
        <v>5.6</v>
      </c>
      <c r="L1116" s="283"/>
      <c r="M1116" s="288"/>
      <c r="N1116" s="289"/>
      <c r="O1116" s="289"/>
      <c r="P1116" s="289"/>
      <c r="Q1116" s="289"/>
      <c r="R1116" s="289"/>
      <c r="S1116" s="289"/>
      <c r="T1116" s="290"/>
      <c r="AT1116" s="286" t="s">
        <v>147</v>
      </c>
      <c r="AU1116" s="286" t="s">
        <v>81</v>
      </c>
      <c r="AV1116" s="284" t="s">
        <v>81</v>
      </c>
      <c r="AW1116" s="284" t="s">
        <v>34</v>
      </c>
      <c r="AX1116" s="284" t="s">
        <v>71</v>
      </c>
      <c r="AY1116" s="286" t="s">
        <v>138</v>
      </c>
    </row>
    <row r="1117" spans="2:65" s="196" customFormat="1" ht="16.5" customHeight="1">
      <c r="B1117" s="85"/>
      <c r="C1117" s="91" t="s">
        <v>2336</v>
      </c>
      <c r="D1117" s="91" t="s">
        <v>228</v>
      </c>
      <c r="E1117" s="92" t="s">
        <v>2337</v>
      </c>
      <c r="F1117" s="93" t="s">
        <v>2338</v>
      </c>
      <c r="G1117" s="94" t="s">
        <v>143</v>
      </c>
      <c r="H1117" s="308">
        <v>11.286</v>
      </c>
      <c r="I1117" s="95">
        <v>0</v>
      </c>
      <c r="J1117" s="95">
        <f>ROUND(I1117*H1117,2)</f>
        <v>0</v>
      </c>
      <c r="K1117" s="174" t="s">
        <v>5267</v>
      </c>
      <c r="L1117" s="298"/>
      <c r="M1117" s="299" t="s">
        <v>5</v>
      </c>
      <c r="N1117" s="300" t="s">
        <v>42</v>
      </c>
      <c r="O1117" s="280">
        <v>0</v>
      </c>
      <c r="P1117" s="280">
        <f>O1117*H1117</f>
        <v>0</v>
      </c>
      <c r="Q1117" s="280">
        <v>0.55</v>
      </c>
      <c r="R1117" s="280">
        <f>Q1117*H1117</f>
        <v>6.2073</v>
      </c>
      <c r="S1117" s="280">
        <v>0</v>
      </c>
      <c r="T1117" s="281">
        <f>S1117*H1117</f>
        <v>0</v>
      </c>
      <c r="AR1117" s="185" t="s">
        <v>281</v>
      </c>
      <c r="AT1117" s="185" t="s">
        <v>228</v>
      </c>
      <c r="AU1117" s="185" t="s">
        <v>81</v>
      </c>
      <c r="AY1117" s="185" t="s">
        <v>138</v>
      </c>
      <c r="BE1117" s="282">
        <f>IF(N1117="základní",J1117,0)</f>
        <v>0</v>
      </c>
      <c r="BF1117" s="282">
        <f>IF(N1117="snížená",J1117,0)</f>
        <v>0</v>
      </c>
      <c r="BG1117" s="282">
        <f>IF(N1117="zákl. přenesená",J1117,0)</f>
        <v>0</v>
      </c>
      <c r="BH1117" s="282">
        <f>IF(N1117="sníž. přenesená",J1117,0)</f>
        <v>0</v>
      </c>
      <c r="BI1117" s="282">
        <f>IF(N1117="nulová",J1117,0)</f>
        <v>0</v>
      </c>
      <c r="BJ1117" s="185" t="s">
        <v>79</v>
      </c>
      <c r="BK1117" s="282">
        <f>ROUND(I1117*H1117,2)</f>
        <v>0</v>
      </c>
      <c r="BL1117" s="185" t="s">
        <v>214</v>
      </c>
      <c r="BM1117" s="185" t="s">
        <v>2339</v>
      </c>
    </row>
    <row r="1118" spans="2:51" s="292" customFormat="1" ht="13.5">
      <c r="B1118" s="291"/>
      <c r="D1118" s="285" t="s">
        <v>147</v>
      </c>
      <c r="E1118" s="293" t="s">
        <v>5</v>
      </c>
      <c r="F1118" s="294" t="s">
        <v>2323</v>
      </c>
      <c r="H1118" s="306" t="s">
        <v>5</v>
      </c>
      <c r="L1118" s="291"/>
      <c r="M1118" s="295"/>
      <c r="N1118" s="296"/>
      <c r="O1118" s="296"/>
      <c r="P1118" s="296"/>
      <c r="Q1118" s="296"/>
      <c r="R1118" s="296"/>
      <c r="S1118" s="296"/>
      <c r="T1118" s="297"/>
      <c r="AT1118" s="293" t="s">
        <v>147</v>
      </c>
      <c r="AU1118" s="293" t="s">
        <v>81</v>
      </c>
      <c r="AV1118" s="292" t="s">
        <v>79</v>
      </c>
      <c r="AW1118" s="292" t="s">
        <v>34</v>
      </c>
      <c r="AX1118" s="292" t="s">
        <v>71</v>
      </c>
      <c r="AY1118" s="293" t="s">
        <v>138</v>
      </c>
    </row>
    <row r="1119" spans="2:51" s="284" customFormat="1" ht="13.5">
      <c r="B1119" s="283"/>
      <c r="D1119" s="285" t="s">
        <v>147</v>
      </c>
      <c r="E1119" s="286" t="s">
        <v>5</v>
      </c>
      <c r="F1119" s="287" t="s">
        <v>2340</v>
      </c>
      <c r="H1119" s="305">
        <v>5.069</v>
      </c>
      <c r="L1119" s="283"/>
      <c r="M1119" s="288"/>
      <c r="N1119" s="289"/>
      <c r="O1119" s="289"/>
      <c r="P1119" s="289"/>
      <c r="Q1119" s="289"/>
      <c r="R1119" s="289"/>
      <c r="S1119" s="289"/>
      <c r="T1119" s="290"/>
      <c r="AT1119" s="286" t="s">
        <v>147</v>
      </c>
      <c r="AU1119" s="286" t="s">
        <v>81</v>
      </c>
      <c r="AV1119" s="284" t="s">
        <v>81</v>
      </c>
      <c r="AW1119" s="284" t="s">
        <v>34</v>
      </c>
      <c r="AX1119" s="284" t="s">
        <v>71</v>
      </c>
      <c r="AY1119" s="286" t="s">
        <v>138</v>
      </c>
    </row>
    <row r="1120" spans="2:51" s="292" customFormat="1" ht="13.5">
      <c r="B1120" s="291"/>
      <c r="D1120" s="285" t="s">
        <v>147</v>
      </c>
      <c r="E1120" s="293" t="s">
        <v>5</v>
      </c>
      <c r="F1120" s="294" t="s">
        <v>2325</v>
      </c>
      <c r="H1120" s="306" t="s">
        <v>5</v>
      </c>
      <c r="L1120" s="291"/>
      <c r="M1120" s="295"/>
      <c r="N1120" s="296"/>
      <c r="O1120" s="296"/>
      <c r="P1120" s="296"/>
      <c r="Q1120" s="296"/>
      <c r="R1120" s="296"/>
      <c r="S1120" s="296"/>
      <c r="T1120" s="297"/>
      <c r="AT1120" s="293" t="s">
        <v>147</v>
      </c>
      <c r="AU1120" s="293" t="s">
        <v>81</v>
      </c>
      <c r="AV1120" s="292" t="s">
        <v>79</v>
      </c>
      <c r="AW1120" s="292" t="s">
        <v>34</v>
      </c>
      <c r="AX1120" s="292" t="s">
        <v>71</v>
      </c>
      <c r="AY1120" s="293" t="s">
        <v>138</v>
      </c>
    </row>
    <row r="1121" spans="2:51" s="284" customFormat="1" ht="13.5">
      <c r="B1121" s="283"/>
      <c r="D1121" s="285" t="s">
        <v>147</v>
      </c>
      <c r="E1121" s="286" t="s">
        <v>5</v>
      </c>
      <c r="F1121" s="287" t="s">
        <v>2341</v>
      </c>
      <c r="H1121" s="305">
        <v>0.074</v>
      </c>
      <c r="L1121" s="283"/>
      <c r="M1121" s="288"/>
      <c r="N1121" s="289"/>
      <c r="O1121" s="289"/>
      <c r="P1121" s="289"/>
      <c r="Q1121" s="289"/>
      <c r="R1121" s="289"/>
      <c r="S1121" s="289"/>
      <c r="T1121" s="290"/>
      <c r="AT1121" s="286" t="s">
        <v>147</v>
      </c>
      <c r="AU1121" s="286" t="s">
        <v>81</v>
      </c>
      <c r="AV1121" s="284" t="s">
        <v>81</v>
      </c>
      <c r="AW1121" s="284" t="s">
        <v>34</v>
      </c>
      <c r="AX1121" s="284" t="s">
        <v>71</v>
      </c>
      <c r="AY1121" s="286" t="s">
        <v>138</v>
      </c>
    </row>
    <row r="1122" spans="2:51" s="292" customFormat="1" ht="13.5">
      <c r="B1122" s="291"/>
      <c r="D1122" s="285" t="s">
        <v>147</v>
      </c>
      <c r="E1122" s="293" t="s">
        <v>5</v>
      </c>
      <c r="F1122" s="294" t="s">
        <v>2332</v>
      </c>
      <c r="H1122" s="306" t="s">
        <v>5</v>
      </c>
      <c r="L1122" s="291"/>
      <c r="M1122" s="295"/>
      <c r="N1122" s="296"/>
      <c r="O1122" s="296"/>
      <c r="P1122" s="296"/>
      <c r="Q1122" s="296"/>
      <c r="R1122" s="296"/>
      <c r="S1122" s="296"/>
      <c r="T1122" s="297"/>
      <c r="AT1122" s="293" t="s">
        <v>147</v>
      </c>
      <c r="AU1122" s="293" t="s">
        <v>81</v>
      </c>
      <c r="AV1122" s="292" t="s">
        <v>79</v>
      </c>
      <c r="AW1122" s="292" t="s">
        <v>34</v>
      </c>
      <c r="AX1122" s="292" t="s">
        <v>71</v>
      </c>
      <c r="AY1122" s="293" t="s">
        <v>138</v>
      </c>
    </row>
    <row r="1123" spans="2:51" s="284" customFormat="1" ht="13.5">
      <c r="B1123" s="283"/>
      <c r="D1123" s="285" t="s">
        <v>147</v>
      </c>
      <c r="E1123" s="286" t="s">
        <v>5</v>
      </c>
      <c r="F1123" s="287" t="s">
        <v>2342</v>
      </c>
      <c r="H1123" s="305">
        <v>4.807</v>
      </c>
      <c r="L1123" s="283"/>
      <c r="M1123" s="288"/>
      <c r="N1123" s="289"/>
      <c r="O1123" s="289"/>
      <c r="P1123" s="289"/>
      <c r="Q1123" s="289"/>
      <c r="R1123" s="289"/>
      <c r="S1123" s="289"/>
      <c r="T1123" s="290"/>
      <c r="AT1123" s="286" t="s">
        <v>147</v>
      </c>
      <c r="AU1123" s="286" t="s">
        <v>81</v>
      </c>
      <c r="AV1123" s="284" t="s">
        <v>81</v>
      </c>
      <c r="AW1123" s="284" t="s">
        <v>34</v>
      </c>
      <c r="AX1123" s="284" t="s">
        <v>71</v>
      </c>
      <c r="AY1123" s="286" t="s">
        <v>138</v>
      </c>
    </row>
    <row r="1124" spans="2:51" s="292" customFormat="1" ht="13.5">
      <c r="B1124" s="291"/>
      <c r="D1124" s="285" t="s">
        <v>147</v>
      </c>
      <c r="E1124" s="293" t="s">
        <v>5</v>
      </c>
      <c r="F1124" s="294" t="s">
        <v>2343</v>
      </c>
      <c r="H1124" s="306" t="s">
        <v>5</v>
      </c>
      <c r="L1124" s="291"/>
      <c r="M1124" s="295"/>
      <c r="N1124" s="296"/>
      <c r="O1124" s="296"/>
      <c r="P1124" s="296"/>
      <c r="Q1124" s="296"/>
      <c r="R1124" s="296"/>
      <c r="S1124" s="296"/>
      <c r="T1124" s="297"/>
      <c r="AT1124" s="293" t="s">
        <v>147</v>
      </c>
      <c r="AU1124" s="293" t="s">
        <v>81</v>
      </c>
      <c r="AV1124" s="292" t="s">
        <v>79</v>
      </c>
      <c r="AW1124" s="292" t="s">
        <v>34</v>
      </c>
      <c r="AX1124" s="292" t="s">
        <v>71</v>
      </c>
      <c r="AY1124" s="293" t="s">
        <v>138</v>
      </c>
    </row>
    <row r="1125" spans="2:51" s="284" customFormat="1" ht="13.5">
      <c r="B1125" s="283"/>
      <c r="D1125" s="285" t="s">
        <v>147</v>
      </c>
      <c r="E1125" s="286" t="s">
        <v>5</v>
      </c>
      <c r="F1125" s="287" t="s">
        <v>2344</v>
      </c>
      <c r="H1125" s="305">
        <v>0.5</v>
      </c>
      <c r="L1125" s="283"/>
      <c r="M1125" s="288"/>
      <c r="N1125" s="289"/>
      <c r="O1125" s="289"/>
      <c r="P1125" s="289"/>
      <c r="Q1125" s="289"/>
      <c r="R1125" s="289"/>
      <c r="S1125" s="289"/>
      <c r="T1125" s="290"/>
      <c r="AT1125" s="286" t="s">
        <v>147</v>
      </c>
      <c r="AU1125" s="286" t="s">
        <v>81</v>
      </c>
      <c r="AV1125" s="284" t="s">
        <v>81</v>
      </c>
      <c r="AW1125" s="284" t="s">
        <v>34</v>
      </c>
      <c r="AX1125" s="284" t="s">
        <v>71</v>
      </c>
      <c r="AY1125" s="286" t="s">
        <v>138</v>
      </c>
    </row>
    <row r="1126" spans="2:51" s="284" customFormat="1" ht="13.5">
      <c r="B1126" s="283"/>
      <c r="D1126" s="285" t="s">
        <v>147</v>
      </c>
      <c r="F1126" s="287" t="s">
        <v>2345</v>
      </c>
      <c r="H1126" s="305">
        <v>11.286</v>
      </c>
      <c r="L1126" s="283"/>
      <c r="M1126" s="288"/>
      <c r="N1126" s="289"/>
      <c r="O1126" s="289"/>
      <c r="P1126" s="289"/>
      <c r="Q1126" s="289"/>
      <c r="R1126" s="289"/>
      <c r="S1126" s="289"/>
      <c r="T1126" s="290"/>
      <c r="AT1126" s="286" t="s">
        <v>147</v>
      </c>
      <c r="AU1126" s="286" t="s">
        <v>81</v>
      </c>
      <c r="AV1126" s="284" t="s">
        <v>81</v>
      </c>
      <c r="AW1126" s="284" t="s">
        <v>6</v>
      </c>
      <c r="AX1126" s="284" t="s">
        <v>79</v>
      </c>
      <c r="AY1126" s="286" t="s">
        <v>138</v>
      </c>
    </row>
    <row r="1127" spans="2:65" s="196" customFormat="1" ht="38.25" customHeight="1">
      <c r="B1127" s="85"/>
      <c r="C1127" s="86" t="s">
        <v>2346</v>
      </c>
      <c r="D1127" s="86" t="s">
        <v>140</v>
      </c>
      <c r="E1127" s="87" t="s">
        <v>2347</v>
      </c>
      <c r="F1127" s="88" t="s">
        <v>2348</v>
      </c>
      <c r="G1127" s="89" t="s">
        <v>225</v>
      </c>
      <c r="H1127" s="304">
        <v>643.572</v>
      </c>
      <c r="I1127" s="90">
        <v>0</v>
      </c>
      <c r="J1127" s="90">
        <f>ROUND(I1127*H1127,2)</f>
        <v>0</v>
      </c>
      <c r="K1127" s="88" t="s">
        <v>5267</v>
      </c>
      <c r="L1127" s="85"/>
      <c r="M1127" s="278" t="s">
        <v>5</v>
      </c>
      <c r="N1127" s="279" t="s">
        <v>42</v>
      </c>
      <c r="O1127" s="280">
        <v>0.31</v>
      </c>
      <c r="P1127" s="280">
        <f>O1127*H1127</f>
        <v>199.50732</v>
      </c>
      <c r="Q1127" s="280">
        <v>0.01001</v>
      </c>
      <c r="R1127" s="280">
        <f>Q1127*H1127</f>
        <v>6.44215572</v>
      </c>
      <c r="S1127" s="280">
        <v>0</v>
      </c>
      <c r="T1127" s="281">
        <f>S1127*H1127</f>
        <v>0</v>
      </c>
      <c r="AR1127" s="185" t="s">
        <v>214</v>
      </c>
      <c r="AT1127" s="185" t="s">
        <v>140</v>
      </c>
      <c r="AU1127" s="185" t="s">
        <v>81</v>
      </c>
      <c r="AY1127" s="185" t="s">
        <v>138</v>
      </c>
      <c r="BE1127" s="282">
        <f>IF(N1127="základní",J1127,0)</f>
        <v>0</v>
      </c>
      <c r="BF1127" s="282">
        <f>IF(N1127="snížená",J1127,0)</f>
        <v>0</v>
      </c>
      <c r="BG1127" s="282">
        <f>IF(N1127="zákl. přenesená",J1127,0)</f>
        <v>0</v>
      </c>
      <c r="BH1127" s="282">
        <f>IF(N1127="sníž. přenesená",J1127,0)</f>
        <v>0</v>
      </c>
      <c r="BI1127" s="282">
        <f>IF(N1127="nulová",J1127,0)</f>
        <v>0</v>
      </c>
      <c r="BJ1127" s="185" t="s">
        <v>79</v>
      </c>
      <c r="BK1127" s="282">
        <f>ROUND(I1127*H1127,2)</f>
        <v>0</v>
      </c>
      <c r="BL1127" s="185" t="s">
        <v>214</v>
      </c>
      <c r="BM1127" s="185" t="s">
        <v>2349</v>
      </c>
    </row>
    <row r="1128" spans="2:51" s="284" customFormat="1" ht="13.5">
      <c r="B1128" s="283"/>
      <c r="D1128" s="285" t="s">
        <v>147</v>
      </c>
      <c r="E1128" s="286" t="s">
        <v>5</v>
      </c>
      <c r="F1128" s="287" t="s">
        <v>1582</v>
      </c>
      <c r="H1128" s="305">
        <v>643.572</v>
      </c>
      <c r="L1128" s="283"/>
      <c r="M1128" s="288"/>
      <c r="N1128" s="289"/>
      <c r="O1128" s="289"/>
      <c r="P1128" s="289"/>
      <c r="Q1128" s="289"/>
      <c r="R1128" s="289"/>
      <c r="S1128" s="289"/>
      <c r="T1128" s="290"/>
      <c r="AT1128" s="286" t="s">
        <v>147</v>
      </c>
      <c r="AU1128" s="286" t="s">
        <v>81</v>
      </c>
      <c r="AV1128" s="284" t="s">
        <v>81</v>
      </c>
      <c r="AW1128" s="284" t="s">
        <v>34</v>
      </c>
      <c r="AX1128" s="284" t="s">
        <v>71</v>
      </c>
      <c r="AY1128" s="286" t="s">
        <v>138</v>
      </c>
    </row>
    <row r="1129" spans="2:65" s="196" customFormat="1" ht="25.5" customHeight="1">
      <c r="B1129" s="85"/>
      <c r="C1129" s="86" t="s">
        <v>2350</v>
      </c>
      <c r="D1129" s="86" t="s">
        <v>140</v>
      </c>
      <c r="E1129" s="87" t="s">
        <v>2351</v>
      </c>
      <c r="F1129" s="88" t="s">
        <v>2352</v>
      </c>
      <c r="G1129" s="89" t="s">
        <v>225</v>
      </c>
      <c r="H1129" s="304">
        <v>646.863</v>
      </c>
      <c r="I1129" s="90">
        <v>0</v>
      </c>
      <c r="J1129" s="90">
        <f>ROUND(I1129*H1129,2)</f>
        <v>0</v>
      </c>
      <c r="K1129" s="88" t="s">
        <v>5267</v>
      </c>
      <c r="L1129" s="85"/>
      <c r="M1129" s="278" t="s">
        <v>5</v>
      </c>
      <c r="N1129" s="279" t="s">
        <v>42</v>
      </c>
      <c r="O1129" s="280">
        <v>0.29</v>
      </c>
      <c r="P1129" s="280">
        <f>O1129*H1129</f>
        <v>187.59027</v>
      </c>
      <c r="Q1129" s="280">
        <v>0</v>
      </c>
      <c r="R1129" s="280">
        <f>Q1129*H1129</f>
        <v>0</v>
      </c>
      <c r="S1129" s="280">
        <v>0</v>
      </c>
      <c r="T1129" s="281">
        <f>S1129*H1129</f>
        <v>0</v>
      </c>
      <c r="AR1129" s="185" t="s">
        <v>214</v>
      </c>
      <c r="AT1129" s="185" t="s">
        <v>140</v>
      </c>
      <c r="AU1129" s="185" t="s">
        <v>81</v>
      </c>
      <c r="AY1129" s="185" t="s">
        <v>138</v>
      </c>
      <c r="BE1129" s="282">
        <f>IF(N1129="základní",J1129,0)</f>
        <v>0</v>
      </c>
      <c r="BF1129" s="282">
        <f>IF(N1129="snížená",J1129,0)</f>
        <v>0</v>
      </c>
      <c r="BG1129" s="282">
        <f>IF(N1129="zákl. přenesená",J1129,0)</f>
        <v>0</v>
      </c>
      <c r="BH1129" s="282">
        <f>IF(N1129="sníž. přenesená",J1129,0)</f>
        <v>0</v>
      </c>
      <c r="BI1129" s="282">
        <f>IF(N1129="nulová",J1129,0)</f>
        <v>0</v>
      </c>
      <c r="BJ1129" s="185" t="s">
        <v>79</v>
      </c>
      <c r="BK1129" s="282">
        <f>ROUND(I1129*H1129,2)</f>
        <v>0</v>
      </c>
      <c r="BL1129" s="185" t="s">
        <v>214</v>
      </c>
      <c r="BM1129" s="185" t="s">
        <v>2353</v>
      </c>
    </row>
    <row r="1130" spans="2:51" s="292" customFormat="1" ht="13.5">
      <c r="B1130" s="291"/>
      <c r="D1130" s="285" t="s">
        <v>147</v>
      </c>
      <c r="E1130" s="293" t="s">
        <v>5</v>
      </c>
      <c r="F1130" s="294" t="s">
        <v>2331</v>
      </c>
      <c r="H1130" s="306" t="s">
        <v>5</v>
      </c>
      <c r="L1130" s="291"/>
      <c r="M1130" s="295"/>
      <c r="N1130" s="296"/>
      <c r="O1130" s="296"/>
      <c r="P1130" s="296"/>
      <c r="Q1130" s="296"/>
      <c r="R1130" s="296"/>
      <c r="S1130" s="296"/>
      <c r="T1130" s="297"/>
      <c r="AT1130" s="293" t="s">
        <v>147</v>
      </c>
      <c r="AU1130" s="293" t="s">
        <v>81</v>
      </c>
      <c r="AV1130" s="292" t="s">
        <v>79</v>
      </c>
      <c r="AW1130" s="292" t="s">
        <v>34</v>
      </c>
      <c r="AX1130" s="292" t="s">
        <v>71</v>
      </c>
      <c r="AY1130" s="293" t="s">
        <v>138</v>
      </c>
    </row>
    <row r="1131" spans="2:51" s="284" customFormat="1" ht="13.5">
      <c r="B1131" s="283"/>
      <c r="D1131" s="285" t="s">
        <v>147</v>
      </c>
      <c r="E1131" s="286" t="s">
        <v>5</v>
      </c>
      <c r="F1131" s="287" t="s">
        <v>1582</v>
      </c>
      <c r="H1131" s="305">
        <v>643.572</v>
      </c>
      <c r="L1131" s="283"/>
      <c r="M1131" s="288"/>
      <c r="N1131" s="289"/>
      <c r="O1131" s="289"/>
      <c r="P1131" s="289"/>
      <c r="Q1131" s="289"/>
      <c r="R1131" s="289"/>
      <c r="S1131" s="289"/>
      <c r="T1131" s="290"/>
      <c r="AT1131" s="286" t="s">
        <v>147</v>
      </c>
      <c r="AU1131" s="286" t="s">
        <v>81</v>
      </c>
      <c r="AV1131" s="284" t="s">
        <v>81</v>
      </c>
      <c r="AW1131" s="284" t="s">
        <v>34</v>
      </c>
      <c r="AX1131" s="284" t="s">
        <v>71</v>
      </c>
      <c r="AY1131" s="286" t="s">
        <v>138</v>
      </c>
    </row>
    <row r="1132" spans="2:51" s="292" customFormat="1" ht="13.5">
      <c r="B1132" s="291"/>
      <c r="D1132" s="285" t="s">
        <v>147</v>
      </c>
      <c r="E1132" s="293" t="s">
        <v>5</v>
      </c>
      <c r="F1132" s="294" t="s">
        <v>1456</v>
      </c>
      <c r="H1132" s="306" t="s">
        <v>5</v>
      </c>
      <c r="L1132" s="291"/>
      <c r="M1132" s="295"/>
      <c r="N1132" s="296"/>
      <c r="O1132" s="296"/>
      <c r="P1132" s="296"/>
      <c r="Q1132" s="296"/>
      <c r="R1132" s="296"/>
      <c r="S1132" s="296"/>
      <c r="T1132" s="297"/>
      <c r="AT1132" s="293" t="s">
        <v>147</v>
      </c>
      <c r="AU1132" s="293" t="s">
        <v>81</v>
      </c>
      <c r="AV1132" s="292" t="s">
        <v>79</v>
      </c>
      <c r="AW1132" s="292" t="s">
        <v>34</v>
      </c>
      <c r="AX1132" s="292" t="s">
        <v>71</v>
      </c>
      <c r="AY1132" s="293" t="s">
        <v>138</v>
      </c>
    </row>
    <row r="1133" spans="2:51" s="284" customFormat="1" ht="13.5">
      <c r="B1133" s="283"/>
      <c r="D1133" s="285" t="s">
        <v>147</v>
      </c>
      <c r="E1133" s="286" t="s">
        <v>5</v>
      </c>
      <c r="F1133" s="287" t="s">
        <v>1457</v>
      </c>
      <c r="H1133" s="305">
        <v>3.291</v>
      </c>
      <c r="L1133" s="283"/>
      <c r="M1133" s="288"/>
      <c r="N1133" s="289"/>
      <c r="O1133" s="289"/>
      <c r="P1133" s="289"/>
      <c r="Q1133" s="289"/>
      <c r="R1133" s="289"/>
      <c r="S1133" s="289"/>
      <c r="T1133" s="290"/>
      <c r="AT1133" s="286" t="s">
        <v>147</v>
      </c>
      <c r="AU1133" s="286" t="s">
        <v>81</v>
      </c>
      <c r="AV1133" s="284" t="s">
        <v>81</v>
      </c>
      <c r="AW1133" s="284" t="s">
        <v>34</v>
      </c>
      <c r="AX1133" s="284" t="s">
        <v>71</v>
      </c>
      <c r="AY1133" s="286" t="s">
        <v>138</v>
      </c>
    </row>
    <row r="1134" spans="2:65" s="196" customFormat="1" ht="16.5" customHeight="1">
      <c r="B1134" s="85"/>
      <c r="C1134" s="91" t="s">
        <v>2354</v>
      </c>
      <c r="D1134" s="91" t="s">
        <v>228</v>
      </c>
      <c r="E1134" s="92" t="s">
        <v>2355</v>
      </c>
      <c r="F1134" s="93" t="s">
        <v>2356</v>
      </c>
      <c r="G1134" s="94" t="s">
        <v>143</v>
      </c>
      <c r="H1134" s="308">
        <v>17.466</v>
      </c>
      <c r="I1134" s="95">
        <v>0</v>
      </c>
      <c r="J1134" s="95">
        <f>ROUND(I1134*H1134,2)</f>
        <v>0</v>
      </c>
      <c r="K1134" s="174" t="s">
        <v>5267</v>
      </c>
      <c r="L1134" s="298"/>
      <c r="M1134" s="299" t="s">
        <v>5</v>
      </c>
      <c r="N1134" s="300" t="s">
        <v>42</v>
      </c>
      <c r="O1134" s="280">
        <v>0</v>
      </c>
      <c r="P1134" s="280">
        <f>O1134*H1134</f>
        <v>0</v>
      </c>
      <c r="Q1134" s="280">
        <v>0.55</v>
      </c>
      <c r="R1134" s="280">
        <f>Q1134*H1134</f>
        <v>9.606300000000001</v>
      </c>
      <c r="S1134" s="280">
        <v>0</v>
      </c>
      <c r="T1134" s="281">
        <f>S1134*H1134</f>
        <v>0</v>
      </c>
      <c r="AR1134" s="185" t="s">
        <v>281</v>
      </c>
      <c r="AT1134" s="185" t="s">
        <v>228</v>
      </c>
      <c r="AU1134" s="185" t="s">
        <v>81</v>
      </c>
      <c r="AY1134" s="185" t="s">
        <v>138</v>
      </c>
      <c r="BE1134" s="282">
        <f>IF(N1134="základní",J1134,0)</f>
        <v>0</v>
      </c>
      <c r="BF1134" s="282">
        <f>IF(N1134="snížená",J1134,0)</f>
        <v>0</v>
      </c>
      <c r="BG1134" s="282">
        <f>IF(N1134="zákl. přenesená",J1134,0)</f>
        <v>0</v>
      </c>
      <c r="BH1134" s="282">
        <f>IF(N1134="sníž. přenesená",J1134,0)</f>
        <v>0</v>
      </c>
      <c r="BI1134" s="282">
        <f>IF(N1134="nulová",J1134,0)</f>
        <v>0</v>
      </c>
      <c r="BJ1134" s="185" t="s">
        <v>79</v>
      </c>
      <c r="BK1134" s="282">
        <f>ROUND(I1134*H1134,2)</f>
        <v>0</v>
      </c>
      <c r="BL1134" s="185" t="s">
        <v>214</v>
      </c>
      <c r="BM1134" s="185" t="s">
        <v>2357</v>
      </c>
    </row>
    <row r="1135" spans="2:51" s="284" customFormat="1" ht="13.5">
      <c r="B1135" s="283"/>
      <c r="D1135" s="285" t="s">
        <v>147</v>
      </c>
      <c r="E1135" s="286" t="s">
        <v>5</v>
      </c>
      <c r="F1135" s="287" t="s">
        <v>2358</v>
      </c>
      <c r="H1135" s="305">
        <v>16.172</v>
      </c>
      <c r="L1135" s="283"/>
      <c r="M1135" s="288"/>
      <c r="N1135" s="289"/>
      <c r="O1135" s="289"/>
      <c r="P1135" s="289"/>
      <c r="Q1135" s="289"/>
      <c r="R1135" s="289"/>
      <c r="S1135" s="289"/>
      <c r="T1135" s="290"/>
      <c r="AT1135" s="286" t="s">
        <v>147</v>
      </c>
      <c r="AU1135" s="286" t="s">
        <v>81</v>
      </c>
      <c r="AV1135" s="284" t="s">
        <v>81</v>
      </c>
      <c r="AW1135" s="284" t="s">
        <v>34</v>
      </c>
      <c r="AX1135" s="284" t="s">
        <v>71</v>
      </c>
      <c r="AY1135" s="286" t="s">
        <v>138</v>
      </c>
    </row>
    <row r="1136" spans="2:51" s="284" customFormat="1" ht="13.5">
      <c r="B1136" s="283"/>
      <c r="D1136" s="285" t="s">
        <v>147</v>
      </c>
      <c r="F1136" s="287" t="s">
        <v>2359</v>
      </c>
      <c r="H1136" s="305">
        <v>17.466</v>
      </c>
      <c r="L1136" s="283"/>
      <c r="M1136" s="288"/>
      <c r="N1136" s="289"/>
      <c r="O1136" s="289"/>
      <c r="P1136" s="289"/>
      <c r="Q1136" s="289"/>
      <c r="R1136" s="289"/>
      <c r="S1136" s="289"/>
      <c r="T1136" s="290"/>
      <c r="AT1136" s="286" t="s">
        <v>147</v>
      </c>
      <c r="AU1136" s="286" t="s">
        <v>81</v>
      </c>
      <c r="AV1136" s="284" t="s">
        <v>81</v>
      </c>
      <c r="AW1136" s="284" t="s">
        <v>6</v>
      </c>
      <c r="AX1136" s="284" t="s">
        <v>79</v>
      </c>
      <c r="AY1136" s="286" t="s">
        <v>138</v>
      </c>
    </row>
    <row r="1137" spans="2:65" s="196" customFormat="1" ht="25.5" customHeight="1">
      <c r="B1137" s="85"/>
      <c r="C1137" s="86" t="s">
        <v>2360</v>
      </c>
      <c r="D1137" s="86" t="s">
        <v>140</v>
      </c>
      <c r="E1137" s="87" t="s">
        <v>2361</v>
      </c>
      <c r="F1137" s="88" t="s">
        <v>2362</v>
      </c>
      <c r="G1137" s="89" t="s">
        <v>225</v>
      </c>
      <c r="H1137" s="304">
        <v>293.112</v>
      </c>
      <c r="I1137" s="90">
        <v>0</v>
      </c>
      <c r="J1137" s="90">
        <f>ROUND(I1137*H1137,2)</f>
        <v>0</v>
      </c>
      <c r="K1137" s="88" t="s">
        <v>5267</v>
      </c>
      <c r="L1137" s="85"/>
      <c r="M1137" s="278" t="s">
        <v>5</v>
      </c>
      <c r="N1137" s="279" t="s">
        <v>42</v>
      </c>
      <c r="O1137" s="280">
        <v>0.296</v>
      </c>
      <c r="P1137" s="280">
        <f>O1137*H1137</f>
        <v>86.761152</v>
      </c>
      <c r="Q1137" s="280">
        <v>0.01772</v>
      </c>
      <c r="R1137" s="280">
        <f>Q1137*H1137</f>
        <v>5.193944640000001</v>
      </c>
      <c r="S1137" s="280">
        <v>0</v>
      </c>
      <c r="T1137" s="281">
        <f>S1137*H1137</f>
        <v>0</v>
      </c>
      <c r="AR1137" s="185" t="s">
        <v>214</v>
      </c>
      <c r="AT1137" s="185" t="s">
        <v>140</v>
      </c>
      <c r="AU1137" s="185" t="s">
        <v>81</v>
      </c>
      <c r="AY1137" s="185" t="s">
        <v>138</v>
      </c>
      <c r="BE1137" s="282">
        <f>IF(N1137="základní",J1137,0)</f>
        <v>0</v>
      </c>
      <c r="BF1137" s="282">
        <f>IF(N1137="snížená",J1137,0)</f>
        <v>0</v>
      </c>
      <c r="BG1137" s="282">
        <f>IF(N1137="zákl. přenesená",J1137,0)</f>
        <v>0</v>
      </c>
      <c r="BH1137" s="282">
        <f>IF(N1137="sníž. přenesená",J1137,0)</f>
        <v>0</v>
      </c>
      <c r="BI1137" s="282">
        <f>IF(N1137="nulová",J1137,0)</f>
        <v>0</v>
      </c>
      <c r="BJ1137" s="185" t="s">
        <v>79</v>
      </c>
      <c r="BK1137" s="282">
        <f>ROUND(I1137*H1137,2)</f>
        <v>0</v>
      </c>
      <c r="BL1137" s="185" t="s">
        <v>214</v>
      </c>
      <c r="BM1137" s="185" t="s">
        <v>2363</v>
      </c>
    </row>
    <row r="1138" spans="2:51" s="292" customFormat="1" ht="13.5">
      <c r="B1138" s="291"/>
      <c r="D1138" s="285" t="s">
        <v>147</v>
      </c>
      <c r="E1138" s="293" t="s">
        <v>5</v>
      </c>
      <c r="F1138" s="294" t="s">
        <v>2364</v>
      </c>
      <c r="H1138" s="306" t="s">
        <v>5</v>
      </c>
      <c r="L1138" s="291"/>
      <c r="M1138" s="295"/>
      <c r="N1138" s="296"/>
      <c r="O1138" s="296"/>
      <c r="P1138" s="296"/>
      <c r="Q1138" s="296"/>
      <c r="R1138" s="296"/>
      <c r="S1138" s="296"/>
      <c r="T1138" s="297"/>
      <c r="AT1138" s="293" t="s">
        <v>147</v>
      </c>
      <c r="AU1138" s="293" t="s">
        <v>81</v>
      </c>
      <c r="AV1138" s="292" t="s">
        <v>79</v>
      </c>
      <c r="AW1138" s="292" t="s">
        <v>34</v>
      </c>
      <c r="AX1138" s="292" t="s">
        <v>71</v>
      </c>
      <c r="AY1138" s="293" t="s">
        <v>138</v>
      </c>
    </row>
    <row r="1139" spans="2:51" s="284" customFormat="1" ht="13.5">
      <c r="B1139" s="283"/>
      <c r="D1139" s="285" t="s">
        <v>147</v>
      </c>
      <c r="E1139" s="286" t="s">
        <v>5</v>
      </c>
      <c r="F1139" s="287" t="s">
        <v>2365</v>
      </c>
      <c r="H1139" s="305">
        <v>178.416</v>
      </c>
      <c r="L1139" s="283"/>
      <c r="M1139" s="288"/>
      <c r="N1139" s="289"/>
      <c r="O1139" s="289"/>
      <c r="P1139" s="289"/>
      <c r="Q1139" s="289"/>
      <c r="R1139" s="289"/>
      <c r="S1139" s="289"/>
      <c r="T1139" s="290"/>
      <c r="AT1139" s="286" t="s">
        <v>147</v>
      </c>
      <c r="AU1139" s="286" t="s">
        <v>81</v>
      </c>
      <c r="AV1139" s="284" t="s">
        <v>81</v>
      </c>
      <c r="AW1139" s="284" t="s">
        <v>34</v>
      </c>
      <c r="AX1139" s="284" t="s">
        <v>71</v>
      </c>
      <c r="AY1139" s="286" t="s">
        <v>138</v>
      </c>
    </row>
    <row r="1140" spans="2:51" s="292" customFormat="1" ht="13.5">
      <c r="B1140" s="291"/>
      <c r="D1140" s="285" t="s">
        <v>147</v>
      </c>
      <c r="E1140" s="293" t="s">
        <v>5</v>
      </c>
      <c r="F1140" s="294" t="s">
        <v>2366</v>
      </c>
      <c r="H1140" s="306" t="s">
        <v>5</v>
      </c>
      <c r="L1140" s="291"/>
      <c r="M1140" s="295"/>
      <c r="N1140" s="296"/>
      <c r="O1140" s="296"/>
      <c r="P1140" s="296"/>
      <c r="Q1140" s="296"/>
      <c r="R1140" s="296"/>
      <c r="S1140" s="296"/>
      <c r="T1140" s="297"/>
      <c r="AT1140" s="293" t="s">
        <v>147</v>
      </c>
      <c r="AU1140" s="293" t="s">
        <v>81</v>
      </c>
      <c r="AV1140" s="292" t="s">
        <v>79</v>
      </c>
      <c r="AW1140" s="292" t="s">
        <v>34</v>
      </c>
      <c r="AX1140" s="292" t="s">
        <v>71</v>
      </c>
      <c r="AY1140" s="293" t="s">
        <v>138</v>
      </c>
    </row>
    <row r="1141" spans="2:51" s="284" customFormat="1" ht="13.5">
      <c r="B1141" s="283"/>
      <c r="D1141" s="285" t="s">
        <v>147</v>
      </c>
      <c r="E1141" s="286" t="s">
        <v>5</v>
      </c>
      <c r="F1141" s="287" t="s">
        <v>2367</v>
      </c>
      <c r="H1141" s="305">
        <v>114.696</v>
      </c>
      <c r="L1141" s="283"/>
      <c r="M1141" s="288"/>
      <c r="N1141" s="289"/>
      <c r="O1141" s="289"/>
      <c r="P1141" s="289"/>
      <c r="Q1141" s="289"/>
      <c r="R1141" s="289"/>
      <c r="S1141" s="289"/>
      <c r="T1141" s="290"/>
      <c r="AT1141" s="286" t="s">
        <v>147</v>
      </c>
      <c r="AU1141" s="286" t="s">
        <v>81</v>
      </c>
      <c r="AV1141" s="284" t="s">
        <v>81</v>
      </c>
      <c r="AW1141" s="284" t="s">
        <v>34</v>
      </c>
      <c r="AX1141" s="284" t="s">
        <v>71</v>
      </c>
      <c r="AY1141" s="286" t="s">
        <v>138</v>
      </c>
    </row>
    <row r="1142" spans="2:65" s="196" customFormat="1" ht="25.5" customHeight="1">
      <c r="B1142" s="85"/>
      <c r="C1142" s="86" t="s">
        <v>2368</v>
      </c>
      <c r="D1142" s="86" t="s">
        <v>140</v>
      </c>
      <c r="E1142" s="87" t="s">
        <v>2369</v>
      </c>
      <c r="F1142" s="88" t="s">
        <v>2370</v>
      </c>
      <c r="G1142" s="89" t="s">
        <v>225</v>
      </c>
      <c r="H1142" s="304">
        <v>108.324</v>
      </c>
      <c r="I1142" s="90">
        <v>0</v>
      </c>
      <c r="J1142" s="90">
        <f>ROUND(I1142*H1142,2)</f>
        <v>0</v>
      </c>
      <c r="K1142" s="88" t="s">
        <v>5267</v>
      </c>
      <c r="L1142" s="85"/>
      <c r="M1142" s="278" t="s">
        <v>5</v>
      </c>
      <c r="N1142" s="279" t="s">
        <v>42</v>
      </c>
      <c r="O1142" s="280">
        <v>0.266</v>
      </c>
      <c r="P1142" s="280">
        <f>O1142*H1142</f>
        <v>28.814184</v>
      </c>
      <c r="Q1142" s="280">
        <v>0.0148</v>
      </c>
      <c r="R1142" s="280">
        <f>Q1142*H1142</f>
        <v>1.6031952</v>
      </c>
      <c r="S1142" s="280">
        <v>0</v>
      </c>
      <c r="T1142" s="281">
        <f>S1142*H1142</f>
        <v>0</v>
      </c>
      <c r="AR1142" s="185" t="s">
        <v>214</v>
      </c>
      <c r="AT1142" s="185" t="s">
        <v>140</v>
      </c>
      <c r="AU1142" s="185" t="s">
        <v>81</v>
      </c>
      <c r="AY1142" s="185" t="s">
        <v>138</v>
      </c>
      <c r="BE1142" s="282">
        <f>IF(N1142="základní",J1142,0)</f>
        <v>0</v>
      </c>
      <c r="BF1142" s="282">
        <f>IF(N1142="snížená",J1142,0)</f>
        <v>0</v>
      </c>
      <c r="BG1142" s="282">
        <f>IF(N1142="zákl. přenesená",J1142,0)</f>
        <v>0</v>
      </c>
      <c r="BH1142" s="282">
        <f>IF(N1142="sníž. přenesená",J1142,0)</f>
        <v>0</v>
      </c>
      <c r="BI1142" s="282">
        <f>IF(N1142="nulová",J1142,0)</f>
        <v>0</v>
      </c>
      <c r="BJ1142" s="185" t="s">
        <v>79</v>
      </c>
      <c r="BK1142" s="282">
        <f>ROUND(I1142*H1142,2)</f>
        <v>0</v>
      </c>
      <c r="BL1142" s="185" t="s">
        <v>214</v>
      </c>
      <c r="BM1142" s="185" t="s">
        <v>2371</v>
      </c>
    </row>
    <row r="1143" spans="2:51" s="292" customFormat="1" ht="13.5">
      <c r="B1143" s="291"/>
      <c r="D1143" s="285" t="s">
        <v>147</v>
      </c>
      <c r="E1143" s="293" t="s">
        <v>5</v>
      </c>
      <c r="F1143" s="294" t="s">
        <v>2372</v>
      </c>
      <c r="H1143" s="306" t="s">
        <v>5</v>
      </c>
      <c r="L1143" s="291"/>
      <c r="M1143" s="295"/>
      <c r="N1143" s="296"/>
      <c r="O1143" s="296"/>
      <c r="P1143" s="296"/>
      <c r="Q1143" s="296"/>
      <c r="R1143" s="296"/>
      <c r="S1143" s="296"/>
      <c r="T1143" s="297"/>
      <c r="AT1143" s="293" t="s">
        <v>147</v>
      </c>
      <c r="AU1143" s="293" t="s">
        <v>81</v>
      </c>
      <c r="AV1143" s="292" t="s">
        <v>79</v>
      </c>
      <c r="AW1143" s="292" t="s">
        <v>34</v>
      </c>
      <c r="AX1143" s="292" t="s">
        <v>71</v>
      </c>
      <c r="AY1143" s="293" t="s">
        <v>138</v>
      </c>
    </row>
    <row r="1144" spans="2:51" s="284" customFormat="1" ht="13.5">
      <c r="B1144" s="283"/>
      <c r="D1144" s="285" t="s">
        <v>147</v>
      </c>
      <c r="E1144" s="286" t="s">
        <v>5</v>
      </c>
      <c r="F1144" s="287" t="s">
        <v>2373</v>
      </c>
      <c r="H1144" s="305">
        <v>108.324</v>
      </c>
      <c r="L1144" s="283"/>
      <c r="M1144" s="288"/>
      <c r="N1144" s="289"/>
      <c r="O1144" s="289"/>
      <c r="P1144" s="289"/>
      <c r="Q1144" s="289"/>
      <c r="R1144" s="289"/>
      <c r="S1144" s="289"/>
      <c r="T1144" s="290"/>
      <c r="AT1144" s="286" t="s">
        <v>147</v>
      </c>
      <c r="AU1144" s="286" t="s">
        <v>81</v>
      </c>
      <c r="AV1144" s="284" t="s">
        <v>81</v>
      </c>
      <c r="AW1144" s="284" t="s">
        <v>34</v>
      </c>
      <c r="AX1144" s="284" t="s">
        <v>71</v>
      </c>
      <c r="AY1144" s="286" t="s">
        <v>138</v>
      </c>
    </row>
    <row r="1145" spans="2:65" s="196" customFormat="1" ht="25.5" customHeight="1">
      <c r="B1145" s="85"/>
      <c r="C1145" s="86" t="s">
        <v>2374</v>
      </c>
      <c r="D1145" s="86" t="s">
        <v>140</v>
      </c>
      <c r="E1145" s="87" t="s">
        <v>2375</v>
      </c>
      <c r="F1145" s="88" t="s">
        <v>2376</v>
      </c>
      <c r="G1145" s="89" t="s">
        <v>225</v>
      </c>
      <c r="H1145" s="304">
        <v>401.436</v>
      </c>
      <c r="I1145" s="90">
        <v>0</v>
      </c>
      <c r="J1145" s="90">
        <f>ROUND(I1145*H1145,2)</f>
        <v>0</v>
      </c>
      <c r="K1145" s="88" t="s">
        <v>5267</v>
      </c>
      <c r="L1145" s="85"/>
      <c r="M1145" s="278" t="s">
        <v>5</v>
      </c>
      <c r="N1145" s="279" t="s">
        <v>42</v>
      </c>
      <c r="O1145" s="280">
        <v>0</v>
      </c>
      <c r="P1145" s="280">
        <f>O1145*H1145</f>
        <v>0</v>
      </c>
      <c r="Q1145" s="280">
        <v>0.0002</v>
      </c>
      <c r="R1145" s="280">
        <f>Q1145*H1145</f>
        <v>0.0802872</v>
      </c>
      <c r="S1145" s="280">
        <v>0</v>
      </c>
      <c r="T1145" s="281">
        <f>S1145*H1145</f>
        <v>0</v>
      </c>
      <c r="AR1145" s="185" t="s">
        <v>214</v>
      </c>
      <c r="AT1145" s="185" t="s">
        <v>140</v>
      </c>
      <c r="AU1145" s="185" t="s">
        <v>81</v>
      </c>
      <c r="AY1145" s="185" t="s">
        <v>138</v>
      </c>
      <c r="BE1145" s="282">
        <f>IF(N1145="základní",J1145,0)</f>
        <v>0</v>
      </c>
      <c r="BF1145" s="282">
        <f>IF(N1145="snížená",J1145,0)</f>
        <v>0</v>
      </c>
      <c r="BG1145" s="282">
        <f>IF(N1145="zákl. přenesená",J1145,0)</f>
        <v>0</v>
      </c>
      <c r="BH1145" s="282">
        <f>IF(N1145="sníž. přenesená",J1145,0)</f>
        <v>0</v>
      </c>
      <c r="BI1145" s="282">
        <f>IF(N1145="nulová",J1145,0)</f>
        <v>0</v>
      </c>
      <c r="BJ1145" s="185" t="s">
        <v>79</v>
      </c>
      <c r="BK1145" s="282">
        <f>ROUND(I1145*H1145,2)</f>
        <v>0</v>
      </c>
      <c r="BL1145" s="185" t="s">
        <v>214</v>
      </c>
      <c r="BM1145" s="185" t="s">
        <v>2377</v>
      </c>
    </row>
    <row r="1146" spans="2:51" s="292" customFormat="1" ht="13.5">
      <c r="B1146" s="291"/>
      <c r="D1146" s="285" t="s">
        <v>147</v>
      </c>
      <c r="E1146" s="293" t="s">
        <v>5</v>
      </c>
      <c r="F1146" s="294" t="s">
        <v>1656</v>
      </c>
      <c r="H1146" s="306" t="s">
        <v>5</v>
      </c>
      <c r="L1146" s="291"/>
      <c r="M1146" s="295"/>
      <c r="N1146" s="296"/>
      <c r="O1146" s="296"/>
      <c r="P1146" s="296"/>
      <c r="Q1146" s="296"/>
      <c r="R1146" s="296"/>
      <c r="S1146" s="296"/>
      <c r="T1146" s="297"/>
      <c r="AT1146" s="293" t="s">
        <v>147</v>
      </c>
      <c r="AU1146" s="293" t="s">
        <v>81</v>
      </c>
      <c r="AV1146" s="292" t="s">
        <v>79</v>
      </c>
      <c r="AW1146" s="292" t="s">
        <v>34</v>
      </c>
      <c r="AX1146" s="292" t="s">
        <v>71</v>
      </c>
      <c r="AY1146" s="293" t="s">
        <v>138</v>
      </c>
    </row>
    <row r="1147" spans="2:51" s="284" customFormat="1" ht="13.5">
      <c r="B1147" s="283"/>
      <c r="D1147" s="285" t="s">
        <v>147</v>
      </c>
      <c r="E1147" s="286" t="s">
        <v>5</v>
      </c>
      <c r="F1147" s="287" t="s">
        <v>2378</v>
      </c>
      <c r="H1147" s="305">
        <v>401.436</v>
      </c>
      <c r="L1147" s="283"/>
      <c r="M1147" s="288"/>
      <c r="N1147" s="289"/>
      <c r="O1147" s="289"/>
      <c r="P1147" s="289"/>
      <c r="Q1147" s="289"/>
      <c r="R1147" s="289"/>
      <c r="S1147" s="289"/>
      <c r="T1147" s="290"/>
      <c r="AT1147" s="286" t="s">
        <v>147</v>
      </c>
      <c r="AU1147" s="286" t="s">
        <v>81</v>
      </c>
      <c r="AV1147" s="284" t="s">
        <v>81</v>
      </c>
      <c r="AW1147" s="284" t="s">
        <v>34</v>
      </c>
      <c r="AX1147" s="284" t="s">
        <v>71</v>
      </c>
      <c r="AY1147" s="286" t="s">
        <v>138</v>
      </c>
    </row>
    <row r="1148" spans="2:65" s="196" customFormat="1" ht="25.5" customHeight="1">
      <c r="B1148" s="85"/>
      <c r="C1148" s="86" t="s">
        <v>2379</v>
      </c>
      <c r="D1148" s="86" t="s">
        <v>140</v>
      </c>
      <c r="E1148" s="87" t="s">
        <v>2380</v>
      </c>
      <c r="F1148" s="88" t="s">
        <v>2381</v>
      </c>
      <c r="G1148" s="89" t="s">
        <v>1388</v>
      </c>
      <c r="H1148" s="304">
        <v>2000</v>
      </c>
      <c r="I1148" s="90">
        <v>0</v>
      </c>
      <c r="J1148" s="90">
        <f>ROUND(I1148*H1148,2)</f>
        <v>0</v>
      </c>
      <c r="K1148" s="88" t="s">
        <v>5267</v>
      </c>
      <c r="L1148" s="85"/>
      <c r="M1148" s="278" t="s">
        <v>5</v>
      </c>
      <c r="N1148" s="279" t="s">
        <v>42</v>
      </c>
      <c r="O1148" s="280">
        <v>0.075</v>
      </c>
      <c r="P1148" s="280">
        <f>O1148*H1148</f>
        <v>150</v>
      </c>
      <c r="Q1148" s="280">
        <v>5E-05</v>
      </c>
      <c r="R1148" s="280">
        <f>Q1148*H1148</f>
        <v>0.1</v>
      </c>
      <c r="S1148" s="280">
        <v>0</v>
      </c>
      <c r="T1148" s="281">
        <f>S1148*H1148</f>
        <v>0</v>
      </c>
      <c r="AR1148" s="185" t="s">
        <v>214</v>
      </c>
      <c r="AT1148" s="185" t="s">
        <v>140</v>
      </c>
      <c r="AU1148" s="185" t="s">
        <v>81</v>
      </c>
      <c r="AY1148" s="185" t="s">
        <v>138</v>
      </c>
      <c r="BE1148" s="282">
        <f>IF(N1148="základní",J1148,0)</f>
        <v>0</v>
      </c>
      <c r="BF1148" s="282">
        <f>IF(N1148="snížená",J1148,0)</f>
        <v>0</v>
      </c>
      <c r="BG1148" s="282">
        <f>IF(N1148="zákl. přenesená",J1148,0)</f>
        <v>0</v>
      </c>
      <c r="BH1148" s="282">
        <f>IF(N1148="sníž. přenesená",J1148,0)</f>
        <v>0</v>
      </c>
      <c r="BI1148" s="282">
        <f>IF(N1148="nulová",J1148,0)</f>
        <v>0</v>
      </c>
      <c r="BJ1148" s="185" t="s">
        <v>79</v>
      </c>
      <c r="BK1148" s="282">
        <f>ROUND(I1148*H1148,2)</f>
        <v>0</v>
      </c>
      <c r="BL1148" s="185" t="s">
        <v>214</v>
      </c>
      <c r="BM1148" s="185" t="s">
        <v>2382</v>
      </c>
    </row>
    <row r="1149" spans="2:51" s="292" customFormat="1" ht="13.5">
      <c r="B1149" s="291"/>
      <c r="D1149" s="285" t="s">
        <v>147</v>
      </c>
      <c r="E1149" s="293" t="s">
        <v>5</v>
      </c>
      <c r="F1149" s="294" t="s">
        <v>2383</v>
      </c>
      <c r="H1149" s="306" t="s">
        <v>5</v>
      </c>
      <c r="L1149" s="291"/>
      <c r="M1149" s="295"/>
      <c r="N1149" s="296"/>
      <c r="O1149" s="296"/>
      <c r="P1149" s="296"/>
      <c r="Q1149" s="296"/>
      <c r="R1149" s="296"/>
      <c r="S1149" s="296"/>
      <c r="T1149" s="297"/>
      <c r="AT1149" s="293" t="s">
        <v>147</v>
      </c>
      <c r="AU1149" s="293" t="s">
        <v>81</v>
      </c>
      <c r="AV1149" s="292" t="s">
        <v>79</v>
      </c>
      <c r="AW1149" s="292" t="s">
        <v>34</v>
      </c>
      <c r="AX1149" s="292" t="s">
        <v>71</v>
      </c>
      <c r="AY1149" s="293" t="s">
        <v>138</v>
      </c>
    </row>
    <row r="1150" spans="2:51" s="284" customFormat="1" ht="13.5">
      <c r="B1150" s="283"/>
      <c r="D1150" s="285" t="s">
        <v>147</v>
      </c>
      <c r="E1150" s="286" t="s">
        <v>5</v>
      </c>
      <c r="F1150" s="287" t="s">
        <v>2384</v>
      </c>
      <c r="H1150" s="305">
        <v>1100</v>
      </c>
      <c r="L1150" s="283"/>
      <c r="M1150" s="288"/>
      <c r="N1150" s="289"/>
      <c r="O1150" s="289"/>
      <c r="P1150" s="289"/>
      <c r="Q1150" s="289"/>
      <c r="R1150" s="289"/>
      <c r="S1150" s="289"/>
      <c r="T1150" s="290"/>
      <c r="AT1150" s="286" t="s">
        <v>147</v>
      </c>
      <c r="AU1150" s="286" t="s">
        <v>81</v>
      </c>
      <c r="AV1150" s="284" t="s">
        <v>81</v>
      </c>
      <c r="AW1150" s="284" t="s">
        <v>34</v>
      </c>
      <c r="AX1150" s="284" t="s">
        <v>71</v>
      </c>
      <c r="AY1150" s="286" t="s">
        <v>138</v>
      </c>
    </row>
    <row r="1151" spans="2:51" s="292" customFormat="1" ht="13.5">
      <c r="B1151" s="291"/>
      <c r="D1151" s="285" t="s">
        <v>147</v>
      </c>
      <c r="E1151" s="293" t="s">
        <v>5</v>
      </c>
      <c r="F1151" s="294" t="s">
        <v>2385</v>
      </c>
      <c r="H1151" s="306" t="s">
        <v>5</v>
      </c>
      <c r="L1151" s="291"/>
      <c r="M1151" s="295"/>
      <c r="N1151" s="296"/>
      <c r="O1151" s="296"/>
      <c r="P1151" s="296"/>
      <c r="Q1151" s="296"/>
      <c r="R1151" s="296"/>
      <c r="S1151" s="296"/>
      <c r="T1151" s="297"/>
      <c r="AT1151" s="293" t="s">
        <v>147</v>
      </c>
      <c r="AU1151" s="293" t="s">
        <v>81</v>
      </c>
      <c r="AV1151" s="292" t="s">
        <v>79</v>
      </c>
      <c r="AW1151" s="292" t="s">
        <v>34</v>
      </c>
      <c r="AX1151" s="292" t="s">
        <v>71</v>
      </c>
      <c r="AY1151" s="293" t="s">
        <v>138</v>
      </c>
    </row>
    <row r="1152" spans="2:51" s="284" customFormat="1" ht="13.5">
      <c r="B1152" s="283"/>
      <c r="D1152" s="285" t="s">
        <v>147</v>
      </c>
      <c r="E1152" s="286" t="s">
        <v>5</v>
      </c>
      <c r="F1152" s="287" t="s">
        <v>1929</v>
      </c>
      <c r="H1152" s="305">
        <v>300</v>
      </c>
      <c r="L1152" s="283"/>
      <c r="M1152" s="288"/>
      <c r="N1152" s="289"/>
      <c r="O1152" s="289"/>
      <c r="P1152" s="289"/>
      <c r="Q1152" s="289"/>
      <c r="R1152" s="289"/>
      <c r="S1152" s="289"/>
      <c r="T1152" s="290"/>
      <c r="AT1152" s="286" t="s">
        <v>147</v>
      </c>
      <c r="AU1152" s="286" t="s">
        <v>81</v>
      </c>
      <c r="AV1152" s="284" t="s">
        <v>81</v>
      </c>
      <c r="AW1152" s="284" t="s">
        <v>34</v>
      </c>
      <c r="AX1152" s="284" t="s">
        <v>71</v>
      </c>
      <c r="AY1152" s="286" t="s">
        <v>138</v>
      </c>
    </row>
    <row r="1153" spans="2:51" s="292" customFormat="1" ht="13.5">
      <c r="B1153" s="291"/>
      <c r="D1153" s="285" t="s">
        <v>147</v>
      </c>
      <c r="E1153" s="293" t="s">
        <v>5</v>
      </c>
      <c r="F1153" s="294" t="s">
        <v>2386</v>
      </c>
      <c r="H1153" s="306" t="s">
        <v>5</v>
      </c>
      <c r="L1153" s="291"/>
      <c r="M1153" s="295"/>
      <c r="N1153" s="296"/>
      <c r="O1153" s="296"/>
      <c r="P1153" s="296"/>
      <c r="Q1153" s="296"/>
      <c r="R1153" s="296"/>
      <c r="S1153" s="296"/>
      <c r="T1153" s="297"/>
      <c r="AT1153" s="293" t="s">
        <v>147</v>
      </c>
      <c r="AU1153" s="293" t="s">
        <v>81</v>
      </c>
      <c r="AV1153" s="292" t="s">
        <v>79</v>
      </c>
      <c r="AW1153" s="292" t="s">
        <v>34</v>
      </c>
      <c r="AX1153" s="292" t="s">
        <v>71</v>
      </c>
      <c r="AY1153" s="293" t="s">
        <v>138</v>
      </c>
    </row>
    <row r="1154" spans="2:51" s="284" customFormat="1" ht="13.5">
      <c r="B1154" s="283"/>
      <c r="D1154" s="285" t="s">
        <v>147</v>
      </c>
      <c r="E1154" s="286" t="s">
        <v>5</v>
      </c>
      <c r="F1154" s="287" t="s">
        <v>2387</v>
      </c>
      <c r="H1154" s="305">
        <v>600</v>
      </c>
      <c r="L1154" s="283"/>
      <c r="M1154" s="288"/>
      <c r="N1154" s="289"/>
      <c r="O1154" s="289"/>
      <c r="P1154" s="289"/>
      <c r="Q1154" s="289"/>
      <c r="R1154" s="289"/>
      <c r="S1154" s="289"/>
      <c r="T1154" s="290"/>
      <c r="AT1154" s="286" t="s">
        <v>147</v>
      </c>
      <c r="AU1154" s="286" t="s">
        <v>81</v>
      </c>
      <c r="AV1154" s="284" t="s">
        <v>81</v>
      </c>
      <c r="AW1154" s="284" t="s">
        <v>34</v>
      </c>
      <c r="AX1154" s="284" t="s">
        <v>71</v>
      </c>
      <c r="AY1154" s="286" t="s">
        <v>138</v>
      </c>
    </row>
    <row r="1155" spans="2:65" s="196" customFormat="1" ht="16.5" customHeight="1">
      <c r="B1155" s="85"/>
      <c r="C1155" s="91" t="s">
        <v>2388</v>
      </c>
      <c r="D1155" s="91" t="s">
        <v>228</v>
      </c>
      <c r="E1155" s="92" t="s">
        <v>2389</v>
      </c>
      <c r="F1155" s="93" t="s">
        <v>2390</v>
      </c>
      <c r="G1155" s="94" t="s">
        <v>181</v>
      </c>
      <c r="H1155" s="308">
        <v>2</v>
      </c>
      <c r="I1155" s="95">
        <v>0</v>
      </c>
      <c r="J1155" s="95">
        <f>ROUND(I1155*H1155,2)</f>
        <v>0</v>
      </c>
      <c r="K1155" s="174" t="s">
        <v>5267</v>
      </c>
      <c r="L1155" s="298"/>
      <c r="M1155" s="299" t="s">
        <v>5</v>
      </c>
      <c r="N1155" s="300" t="s">
        <v>42</v>
      </c>
      <c r="O1155" s="280">
        <v>0</v>
      </c>
      <c r="P1155" s="280">
        <f>O1155*H1155</f>
        <v>0</v>
      </c>
      <c r="Q1155" s="280">
        <v>1</v>
      </c>
      <c r="R1155" s="280">
        <f>Q1155*H1155</f>
        <v>2</v>
      </c>
      <c r="S1155" s="280">
        <v>0</v>
      </c>
      <c r="T1155" s="281">
        <f>S1155*H1155</f>
        <v>0</v>
      </c>
      <c r="AR1155" s="185" t="s">
        <v>281</v>
      </c>
      <c r="AT1155" s="185" t="s">
        <v>228</v>
      </c>
      <c r="AU1155" s="185" t="s">
        <v>81</v>
      </c>
      <c r="AY1155" s="185" t="s">
        <v>138</v>
      </c>
      <c r="BE1155" s="282">
        <f>IF(N1155="základní",J1155,0)</f>
        <v>0</v>
      </c>
      <c r="BF1155" s="282">
        <f>IF(N1155="snížená",J1155,0)</f>
        <v>0</v>
      </c>
      <c r="BG1155" s="282">
        <f>IF(N1155="zákl. přenesená",J1155,0)</f>
        <v>0</v>
      </c>
      <c r="BH1155" s="282">
        <f>IF(N1155="sníž. přenesená",J1155,0)</f>
        <v>0</v>
      </c>
      <c r="BI1155" s="282">
        <f>IF(N1155="nulová",J1155,0)</f>
        <v>0</v>
      </c>
      <c r="BJ1155" s="185" t="s">
        <v>79</v>
      </c>
      <c r="BK1155" s="282">
        <f>ROUND(I1155*H1155,2)</f>
        <v>0</v>
      </c>
      <c r="BL1155" s="185" t="s">
        <v>214</v>
      </c>
      <c r="BM1155" s="185" t="s">
        <v>2391</v>
      </c>
    </row>
    <row r="1156" spans="2:51" s="292" customFormat="1" ht="13.5">
      <c r="B1156" s="291"/>
      <c r="D1156" s="285" t="s">
        <v>147</v>
      </c>
      <c r="E1156" s="293" t="s">
        <v>5</v>
      </c>
      <c r="F1156" s="294" t="s">
        <v>2392</v>
      </c>
      <c r="H1156" s="306" t="s">
        <v>5</v>
      </c>
      <c r="L1156" s="291"/>
      <c r="M1156" s="295"/>
      <c r="N1156" s="296"/>
      <c r="O1156" s="296"/>
      <c r="P1156" s="296"/>
      <c r="Q1156" s="296"/>
      <c r="R1156" s="296"/>
      <c r="S1156" s="296"/>
      <c r="T1156" s="297"/>
      <c r="AT1156" s="293" t="s">
        <v>147</v>
      </c>
      <c r="AU1156" s="293" t="s">
        <v>81</v>
      </c>
      <c r="AV1156" s="292" t="s">
        <v>79</v>
      </c>
      <c r="AW1156" s="292" t="s">
        <v>34</v>
      </c>
      <c r="AX1156" s="292" t="s">
        <v>71</v>
      </c>
      <c r="AY1156" s="293" t="s">
        <v>138</v>
      </c>
    </row>
    <row r="1157" spans="2:51" s="284" customFormat="1" ht="13.5">
      <c r="B1157" s="283"/>
      <c r="D1157" s="285" t="s">
        <v>147</v>
      </c>
      <c r="E1157" s="286" t="s">
        <v>5</v>
      </c>
      <c r="F1157" s="287" t="s">
        <v>2393</v>
      </c>
      <c r="H1157" s="305">
        <v>2</v>
      </c>
      <c r="L1157" s="283"/>
      <c r="M1157" s="288"/>
      <c r="N1157" s="289"/>
      <c r="O1157" s="289"/>
      <c r="P1157" s="289"/>
      <c r="Q1157" s="289"/>
      <c r="R1157" s="289"/>
      <c r="S1157" s="289"/>
      <c r="T1157" s="290"/>
      <c r="AT1157" s="286" t="s">
        <v>147</v>
      </c>
      <c r="AU1157" s="286" t="s">
        <v>81</v>
      </c>
      <c r="AV1157" s="284" t="s">
        <v>81</v>
      </c>
      <c r="AW1157" s="284" t="s">
        <v>34</v>
      </c>
      <c r="AX1157" s="284" t="s">
        <v>71</v>
      </c>
      <c r="AY1157" s="286" t="s">
        <v>138</v>
      </c>
    </row>
    <row r="1158" spans="2:65" s="196" customFormat="1" ht="38.25" customHeight="1">
      <c r="B1158" s="85"/>
      <c r="C1158" s="86" t="s">
        <v>2394</v>
      </c>
      <c r="D1158" s="86" t="s">
        <v>140</v>
      </c>
      <c r="E1158" s="87" t="s">
        <v>2395</v>
      </c>
      <c r="F1158" s="88" t="s">
        <v>2396</v>
      </c>
      <c r="G1158" s="89" t="s">
        <v>181</v>
      </c>
      <c r="H1158" s="304">
        <v>31.261</v>
      </c>
      <c r="I1158" s="90">
        <v>0</v>
      </c>
      <c r="J1158" s="90">
        <f>ROUND(I1158*H1158,2)</f>
        <v>0</v>
      </c>
      <c r="K1158" s="88" t="s">
        <v>5267</v>
      </c>
      <c r="L1158" s="85"/>
      <c r="M1158" s="278" t="s">
        <v>5</v>
      </c>
      <c r="N1158" s="279" t="s">
        <v>42</v>
      </c>
      <c r="O1158" s="280">
        <v>1.863</v>
      </c>
      <c r="P1158" s="280">
        <f>O1158*H1158</f>
        <v>58.239242999999995</v>
      </c>
      <c r="Q1158" s="280">
        <v>0</v>
      </c>
      <c r="R1158" s="280">
        <f>Q1158*H1158</f>
        <v>0</v>
      </c>
      <c r="S1158" s="280">
        <v>0</v>
      </c>
      <c r="T1158" s="281">
        <f>S1158*H1158</f>
        <v>0</v>
      </c>
      <c r="AR1158" s="185" t="s">
        <v>214</v>
      </c>
      <c r="AT1158" s="185" t="s">
        <v>140</v>
      </c>
      <c r="AU1158" s="185" t="s">
        <v>81</v>
      </c>
      <c r="AY1158" s="185" t="s">
        <v>138</v>
      </c>
      <c r="BE1158" s="282">
        <f>IF(N1158="základní",J1158,0)</f>
        <v>0</v>
      </c>
      <c r="BF1158" s="282">
        <f>IF(N1158="snížená",J1158,0)</f>
        <v>0</v>
      </c>
      <c r="BG1158" s="282">
        <f>IF(N1158="zákl. přenesená",J1158,0)</f>
        <v>0</v>
      </c>
      <c r="BH1158" s="282">
        <f>IF(N1158="sníž. přenesená",J1158,0)</f>
        <v>0</v>
      </c>
      <c r="BI1158" s="282">
        <f>IF(N1158="nulová",J1158,0)</f>
        <v>0</v>
      </c>
      <c r="BJ1158" s="185" t="s">
        <v>79</v>
      </c>
      <c r="BK1158" s="282">
        <f>ROUND(I1158*H1158,2)</f>
        <v>0</v>
      </c>
      <c r="BL1158" s="185" t="s">
        <v>214</v>
      </c>
      <c r="BM1158" s="185" t="s">
        <v>2397</v>
      </c>
    </row>
    <row r="1159" spans="2:63" s="266" customFormat="1" ht="29.85" customHeight="1">
      <c r="B1159" s="265"/>
      <c r="D1159" s="267" t="s">
        <v>70</v>
      </c>
      <c r="E1159" s="276" t="s">
        <v>2398</v>
      </c>
      <c r="F1159" s="276" t="s">
        <v>2399</v>
      </c>
      <c r="H1159" s="307"/>
      <c r="J1159" s="277">
        <f>BK1159</f>
        <v>0</v>
      </c>
      <c r="L1159" s="265"/>
      <c r="M1159" s="270"/>
      <c r="N1159" s="271"/>
      <c r="O1159" s="271"/>
      <c r="P1159" s="272">
        <f>SUM(P1160:P1175)</f>
        <v>5.984363</v>
      </c>
      <c r="Q1159" s="271"/>
      <c r="R1159" s="272">
        <f>SUM(R1160:R1175)</f>
        <v>0.05742106</v>
      </c>
      <c r="S1159" s="271"/>
      <c r="T1159" s="273">
        <f>SUM(T1160:T1175)</f>
        <v>0</v>
      </c>
      <c r="AR1159" s="267" t="s">
        <v>81</v>
      </c>
      <c r="AT1159" s="274" t="s">
        <v>70</v>
      </c>
      <c r="AU1159" s="274" t="s">
        <v>79</v>
      </c>
      <c r="AY1159" s="267" t="s">
        <v>138</v>
      </c>
      <c r="BK1159" s="275">
        <f>SUM(BK1160:BK1175)</f>
        <v>0</v>
      </c>
    </row>
    <row r="1160" spans="2:65" s="196" customFormat="1" ht="38.25" customHeight="1">
      <c r="B1160" s="85"/>
      <c r="C1160" s="86" t="s">
        <v>2400</v>
      </c>
      <c r="D1160" s="86" t="s">
        <v>140</v>
      </c>
      <c r="E1160" s="87" t="s">
        <v>2401</v>
      </c>
      <c r="F1160" s="88" t="s">
        <v>2402</v>
      </c>
      <c r="G1160" s="89" t="s">
        <v>225</v>
      </c>
      <c r="H1160" s="304">
        <v>2.56</v>
      </c>
      <c r="I1160" s="90">
        <v>0</v>
      </c>
      <c r="J1160" s="90">
        <f>ROUND(I1160*H1160,2)</f>
        <v>0</v>
      </c>
      <c r="K1160" s="88" t="s">
        <v>5267</v>
      </c>
      <c r="L1160" s="85"/>
      <c r="M1160" s="278" t="s">
        <v>5</v>
      </c>
      <c r="N1160" s="279" t="s">
        <v>42</v>
      </c>
      <c r="O1160" s="280">
        <v>1.182</v>
      </c>
      <c r="P1160" s="280">
        <f>O1160*H1160</f>
        <v>3.0259199999999997</v>
      </c>
      <c r="Q1160" s="280">
        <v>0.01848</v>
      </c>
      <c r="R1160" s="280">
        <f>Q1160*H1160</f>
        <v>0.0473088</v>
      </c>
      <c r="S1160" s="280">
        <v>0</v>
      </c>
      <c r="T1160" s="281">
        <f>S1160*H1160</f>
        <v>0</v>
      </c>
      <c r="AR1160" s="185" t="s">
        <v>214</v>
      </c>
      <c r="AT1160" s="185" t="s">
        <v>140</v>
      </c>
      <c r="AU1160" s="185" t="s">
        <v>81</v>
      </c>
      <c r="AY1160" s="185" t="s">
        <v>138</v>
      </c>
      <c r="BE1160" s="282">
        <f>IF(N1160="základní",J1160,0)</f>
        <v>0</v>
      </c>
      <c r="BF1160" s="282">
        <f>IF(N1160="snížená",J1160,0)</f>
        <v>0</v>
      </c>
      <c r="BG1160" s="282">
        <f>IF(N1160="zákl. přenesená",J1160,0)</f>
        <v>0</v>
      </c>
      <c r="BH1160" s="282">
        <f>IF(N1160="sníž. přenesená",J1160,0)</f>
        <v>0</v>
      </c>
      <c r="BI1160" s="282">
        <f>IF(N1160="nulová",J1160,0)</f>
        <v>0</v>
      </c>
      <c r="BJ1160" s="185" t="s">
        <v>79</v>
      </c>
      <c r="BK1160" s="282">
        <f>ROUND(I1160*H1160,2)</f>
        <v>0</v>
      </c>
      <c r="BL1160" s="185" t="s">
        <v>214</v>
      </c>
      <c r="BM1160" s="185" t="s">
        <v>2403</v>
      </c>
    </row>
    <row r="1161" spans="2:51" s="292" customFormat="1" ht="13.5">
      <c r="B1161" s="291"/>
      <c r="D1161" s="285" t="s">
        <v>147</v>
      </c>
      <c r="E1161" s="293" t="s">
        <v>5</v>
      </c>
      <c r="F1161" s="294" t="s">
        <v>2404</v>
      </c>
      <c r="H1161" s="306" t="s">
        <v>5</v>
      </c>
      <c r="L1161" s="291"/>
      <c r="M1161" s="295"/>
      <c r="N1161" s="296"/>
      <c r="O1161" s="296"/>
      <c r="P1161" s="296"/>
      <c r="Q1161" s="296"/>
      <c r="R1161" s="296"/>
      <c r="S1161" s="296"/>
      <c r="T1161" s="297"/>
      <c r="AT1161" s="293" t="s">
        <v>147</v>
      </c>
      <c r="AU1161" s="293" t="s">
        <v>81</v>
      </c>
      <c r="AV1161" s="292" t="s">
        <v>79</v>
      </c>
      <c r="AW1161" s="292" t="s">
        <v>34</v>
      </c>
      <c r="AX1161" s="292" t="s">
        <v>71</v>
      </c>
      <c r="AY1161" s="293" t="s">
        <v>138</v>
      </c>
    </row>
    <row r="1162" spans="2:51" s="284" customFormat="1" ht="13.5">
      <c r="B1162" s="283"/>
      <c r="D1162" s="285" t="s">
        <v>147</v>
      </c>
      <c r="E1162" s="286" t="s">
        <v>5</v>
      </c>
      <c r="F1162" s="287" t="s">
        <v>2405</v>
      </c>
      <c r="H1162" s="305">
        <v>2.56</v>
      </c>
      <c r="L1162" s="283"/>
      <c r="M1162" s="288"/>
      <c r="N1162" s="289"/>
      <c r="O1162" s="289"/>
      <c r="P1162" s="289"/>
      <c r="Q1162" s="289"/>
      <c r="R1162" s="289"/>
      <c r="S1162" s="289"/>
      <c r="T1162" s="290"/>
      <c r="AT1162" s="286" t="s">
        <v>147</v>
      </c>
      <c r="AU1162" s="286" t="s">
        <v>81</v>
      </c>
      <c r="AV1162" s="284" t="s">
        <v>81</v>
      </c>
      <c r="AW1162" s="284" t="s">
        <v>34</v>
      </c>
      <c r="AX1162" s="284" t="s">
        <v>71</v>
      </c>
      <c r="AY1162" s="286" t="s">
        <v>138</v>
      </c>
    </row>
    <row r="1163" spans="2:65" s="196" customFormat="1" ht="25.5" customHeight="1">
      <c r="B1163" s="85"/>
      <c r="C1163" s="86" t="s">
        <v>2406</v>
      </c>
      <c r="D1163" s="86" t="s">
        <v>140</v>
      </c>
      <c r="E1163" s="87" t="s">
        <v>2407</v>
      </c>
      <c r="F1163" s="88" t="s">
        <v>2408</v>
      </c>
      <c r="G1163" s="89" t="s">
        <v>234</v>
      </c>
      <c r="H1163" s="304">
        <v>8</v>
      </c>
      <c r="I1163" s="90">
        <v>0</v>
      </c>
      <c r="J1163" s="90">
        <f>ROUND(I1163*H1163,2)</f>
        <v>0</v>
      </c>
      <c r="K1163" s="88" t="s">
        <v>5267</v>
      </c>
      <c r="L1163" s="85"/>
      <c r="M1163" s="278" t="s">
        <v>5</v>
      </c>
      <c r="N1163" s="279" t="s">
        <v>42</v>
      </c>
      <c r="O1163" s="280">
        <v>0.18</v>
      </c>
      <c r="P1163" s="280">
        <f>O1163*H1163</f>
        <v>1.44</v>
      </c>
      <c r="Q1163" s="280">
        <v>0.00026</v>
      </c>
      <c r="R1163" s="280">
        <f>Q1163*H1163</f>
        <v>0.00208</v>
      </c>
      <c r="S1163" s="280">
        <v>0</v>
      </c>
      <c r="T1163" s="281">
        <f>S1163*H1163</f>
        <v>0</v>
      </c>
      <c r="AR1163" s="185" t="s">
        <v>214</v>
      </c>
      <c r="AT1163" s="185" t="s">
        <v>140</v>
      </c>
      <c r="AU1163" s="185" t="s">
        <v>81</v>
      </c>
      <c r="AY1163" s="185" t="s">
        <v>138</v>
      </c>
      <c r="BE1163" s="282">
        <f>IF(N1163="základní",J1163,0)</f>
        <v>0</v>
      </c>
      <c r="BF1163" s="282">
        <f>IF(N1163="snížená",J1163,0)</f>
        <v>0</v>
      </c>
      <c r="BG1163" s="282">
        <f>IF(N1163="zákl. přenesená",J1163,0)</f>
        <v>0</v>
      </c>
      <c r="BH1163" s="282">
        <f>IF(N1163="sníž. přenesená",J1163,0)</f>
        <v>0</v>
      </c>
      <c r="BI1163" s="282">
        <f>IF(N1163="nulová",J1163,0)</f>
        <v>0</v>
      </c>
      <c r="BJ1163" s="185" t="s">
        <v>79</v>
      </c>
      <c r="BK1163" s="282">
        <f>ROUND(I1163*H1163,2)</f>
        <v>0</v>
      </c>
      <c r="BL1163" s="185" t="s">
        <v>214</v>
      </c>
      <c r="BM1163" s="185" t="s">
        <v>2409</v>
      </c>
    </row>
    <row r="1164" spans="2:51" s="284" customFormat="1" ht="13.5">
      <c r="B1164" s="283"/>
      <c r="D1164" s="285" t="s">
        <v>147</v>
      </c>
      <c r="E1164" s="286" t="s">
        <v>5</v>
      </c>
      <c r="F1164" s="287" t="s">
        <v>2410</v>
      </c>
      <c r="H1164" s="305">
        <v>8</v>
      </c>
      <c r="L1164" s="283"/>
      <c r="M1164" s="288"/>
      <c r="N1164" s="289"/>
      <c r="O1164" s="289"/>
      <c r="P1164" s="289"/>
      <c r="Q1164" s="289"/>
      <c r="R1164" s="289"/>
      <c r="S1164" s="289"/>
      <c r="T1164" s="290"/>
      <c r="AT1164" s="286" t="s">
        <v>147</v>
      </c>
      <c r="AU1164" s="286" t="s">
        <v>81</v>
      </c>
      <c r="AV1164" s="284" t="s">
        <v>81</v>
      </c>
      <c r="AW1164" s="284" t="s">
        <v>34</v>
      </c>
      <c r="AX1164" s="284" t="s">
        <v>71</v>
      </c>
      <c r="AY1164" s="286" t="s">
        <v>138</v>
      </c>
    </row>
    <row r="1165" spans="2:65" s="196" customFormat="1" ht="38.25" customHeight="1">
      <c r="B1165" s="85"/>
      <c r="C1165" s="86" t="s">
        <v>2411</v>
      </c>
      <c r="D1165" s="86" t="s">
        <v>140</v>
      </c>
      <c r="E1165" s="87" t="s">
        <v>2412</v>
      </c>
      <c r="F1165" s="88" t="s">
        <v>2413</v>
      </c>
      <c r="G1165" s="89" t="s">
        <v>234</v>
      </c>
      <c r="H1165" s="304">
        <v>2.56</v>
      </c>
      <c r="I1165" s="90">
        <v>0</v>
      </c>
      <c r="J1165" s="90">
        <f>ROUND(I1165*H1165,2)</f>
        <v>0</v>
      </c>
      <c r="K1165" s="88" t="s">
        <v>5267</v>
      </c>
      <c r="L1165" s="85"/>
      <c r="M1165" s="278" t="s">
        <v>5</v>
      </c>
      <c r="N1165" s="279" t="s">
        <v>42</v>
      </c>
      <c r="O1165" s="280">
        <v>0.23</v>
      </c>
      <c r="P1165" s="280">
        <f>O1165*H1165</f>
        <v>0.5888</v>
      </c>
      <c r="Q1165" s="280">
        <v>0.00026</v>
      </c>
      <c r="R1165" s="280">
        <f>Q1165*H1165</f>
        <v>0.0006655999999999999</v>
      </c>
      <c r="S1165" s="280">
        <v>0</v>
      </c>
      <c r="T1165" s="281">
        <f>S1165*H1165</f>
        <v>0</v>
      </c>
      <c r="AR1165" s="185" t="s">
        <v>214</v>
      </c>
      <c r="AT1165" s="185" t="s">
        <v>140</v>
      </c>
      <c r="AU1165" s="185" t="s">
        <v>81</v>
      </c>
      <c r="AY1165" s="185" t="s">
        <v>138</v>
      </c>
      <c r="BE1165" s="282">
        <f>IF(N1165="základní",J1165,0)</f>
        <v>0</v>
      </c>
      <c r="BF1165" s="282">
        <f>IF(N1165="snížená",J1165,0)</f>
        <v>0</v>
      </c>
      <c r="BG1165" s="282">
        <f>IF(N1165="zákl. přenesená",J1165,0)</f>
        <v>0</v>
      </c>
      <c r="BH1165" s="282">
        <f>IF(N1165="sníž. přenesená",J1165,0)</f>
        <v>0</v>
      </c>
      <c r="BI1165" s="282">
        <f>IF(N1165="nulová",J1165,0)</f>
        <v>0</v>
      </c>
      <c r="BJ1165" s="185" t="s">
        <v>79</v>
      </c>
      <c r="BK1165" s="282">
        <f>ROUND(I1165*H1165,2)</f>
        <v>0</v>
      </c>
      <c r="BL1165" s="185" t="s">
        <v>214</v>
      </c>
      <c r="BM1165" s="185" t="s">
        <v>2414</v>
      </c>
    </row>
    <row r="1166" spans="2:51" s="284" customFormat="1" ht="13.5">
      <c r="B1166" s="283"/>
      <c r="D1166" s="285" t="s">
        <v>147</v>
      </c>
      <c r="E1166" s="286" t="s">
        <v>5</v>
      </c>
      <c r="F1166" s="287" t="s">
        <v>2415</v>
      </c>
      <c r="H1166" s="305">
        <v>2.56</v>
      </c>
      <c r="L1166" s="283"/>
      <c r="M1166" s="288"/>
      <c r="N1166" s="289"/>
      <c r="O1166" s="289"/>
      <c r="P1166" s="289"/>
      <c r="Q1166" s="289"/>
      <c r="R1166" s="289"/>
      <c r="S1166" s="289"/>
      <c r="T1166" s="290"/>
      <c r="AT1166" s="286" t="s">
        <v>147</v>
      </c>
      <c r="AU1166" s="286" t="s">
        <v>81</v>
      </c>
      <c r="AV1166" s="284" t="s">
        <v>81</v>
      </c>
      <c r="AW1166" s="284" t="s">
        <v>34</v>
      </c>
      <c r="AX1166" s="284" t="s">
        <v>71</v>
      </c>
      <c r="AY1166" s="286" t="s">
        <v>138</v>
      </c>
    </row>
    <row r="1167" spans="2:65" s="196" customFormat="1" ht="25.5" customHeight="1">
      <c r="B1167" s="85"/>
      <c r="C1167" s="86" t="s">
        <v>2416</v>
      </c>
      <c r="D1167" s="86" t="s">
        <v>140</v>
      </c>
      <c r="E1167" s="87" t="s">
        <v>2417</v>
      </c>
      <c r="F1167" s="88" t="s">
        <v>2418</v>
      </c>
      <c r="G1167" s="89" t="s">
        <v>225</v>
      </c>
      <c r="H1167" s="304">
        <v>2.56</v>
      </c>
      <c r="I1167" s="90">
        <v>0</v>
      </c>
      <c r="J1167" s="90">
        <f>ROUND(I1167*H1167,2)</f>
        <v>0</v>
      </c>
      <c r="K1167" s="88" t="s">
        <v>5267</v>
      </c>
      <c r="L1167" s="85"/>
      <c r="M1167" s="278" t="s">
        <v>5</v>
      </c>
      <c r="N1167" s="279" t="s">
        <v>42</v>
      </c>
      <c r="O1167" s="280">
        <v>0.04</v>
      </c>
      <c r="P1167" s="280">
        <f>O1167*H1167</f>
        <v>0.1024</v>
      </c>
      <c r="Q1167" s="280">
        <v>0.0001</v>
      </c>
      <c r="R1167" s="280">
        <f>Q1167*H1167</f>
        <v>0.00025600000000000004</v>
      </c>
      <c r="S1167" s="280">
        <v>0</v>
      </c>
      <c r="T1167" s="281">
        <f>S1167*H1167</f>
        <v>0</v>
      </c>
      <c r="AR1167" s="185" t="s">
        <v>214</v>
      </c>
      <c r="AT1167" s="185" t="s">
        <v>140</v>
      </c>
      <c r="AU1167" s="185" t="s">
        <v>81</v>
      </c>
      <c r="AY1167" s="185" t="s">
        <v>138</v>
      </c>
      <c r="BE1167" s="282">
        <f>IF(N1167="základní",J1167,0)</f>
        <v>0</v>
      </c>
      <c r="BF1167" s="282">
        <f>IF(N1167="snížená",J1167,0)</f>
        <v>0</v>
      </c>
      <c r="BG1167" s="282">
        <f>IF(N1167="zákl. přenesená",J1167,0)</f>
        <v>0</v>
      </c>
      <c r="BH1167" s="282">
        <f>IF(N1167="sníž. přenesená",J1167,0)</f>
        <v>0</v>
      </c>
      <c r="BI1167" s="282">
        <f>IF(N1167="nulová",J1167,0)</f>
        <v>0</v>
      </c>
      <c r="BJ1167" s="185" t="s">
        <v>79</v>
      </c>
      <c r="BK1167" s="282">
        <f>ROUND(I1167*H1167,2)</f>
        <v>0</v>
      </c>
      <c r="BL1167" s="185" t="s">
        <v>214</v>
      </c>
      <c r="BM1167" s="185" t="s">
        <v>2419</v>
      </c>
    </row>
    <row r="1168" spans="2:65" s="196" customFormat="1" ht="25.5" customHeight="1">
      <c r="B1168" s="85"/>
      <c r="C1168" s="86" t="s">
        <v>2420</v>
      </c>
      <c r="D1168" s="86" t="s">
        <v>140</v>
      </c>
      <c r="E1168" s="87" t="s">
        <v>2421</v>
      </c>
      <c r="F1168" s="88" t="s">
        <v>2422</v>
      </c>
      <c r="G1168" s="89" t="s">
        <v>225</v>
      </c>
      <c r="H1168" s="304">
        <v>2.56</v>
      </c>
      <c r="I1168" s="90">
        <v>0</v>
      </c>
      <c r="J1168" s="90">
        <f>ROUND(I1168*H1168,2)</f>
        <v>0</v>
      </c>
      <c r="K1168" s="88" t="s">
        <v>5267</v>
      </c>
      <c r="L1168" s="85"/>
      <c r="M1168" s="278" t="s">
        <v>5</v>
      </c>
      <c r="N1168" s="279" t="s">
        <v>42</v>
      </c>
      <c r="O1168" s="280">
        <v>0.066</v>
      </c>
      <c r="P1168" s="280">
        <f>O1168*H1168</f>
        <v>0.16896</v>
      </c>
      <c r="Q1168" s="280">
        <v>0</v>
      </c>
      <c r="R1168" s="280">
        <f>Q1168*H1168</f>
        <v>0</v>
      </c>
      <c r="S1168" s="280">
        <v>0</v>
      </c>
      <c r="T1168" s="281">
        <f>S1168*H1168</f>
        <v>0</v>
      </c>
      <c r="AR1168" s="185" t="s">
        <v>214</v>
      </c>
      <c r="AT1168" s="185" t="s">
        <v>140</v>
      </c>
      <c r="AU1168" s="185" t="s">
        <v>81</v>
      </c>
      <c r="AY1168" s="185" t="s">
        <v>138</v>
      </c>
      <c r="BE1168" s="282">
        <f>IF(N1168="základní",J1168,0)</f>
        <v>0</v>
      </c>
      <c r="BF1168" s="282">
        <f>IF(N1168="snížená",J1168,0)</f>
        <v>0</v>
      </c>
      <c r="BG1168" s="282">
        <f>IF(N1168="zákl. přenesená",J1168,0)</f>
        <v>0</v>
      </c>
      <c r="BH1168" s="282">
        <f>IF(N1168="sníž. přenesená",J1168,0)</f>
        <v>0</v>
      </c>
      <c r="BI1168" s="282">
        <f>IF(N1168="nulová",J1168,0)</f>
        <v>0</v>
      </c>
      <c r="BJ1168" s="185" t="s">
        <v>79</v>
      </c>
      <c r="BK1168" s="282">
        <f>ROUND(I1168*H1168,2)</f>
        <v>0</v>
      </c>
      <c r="BL1168" s="185" t="s">
        <v>214</v>
      </c>
      <c r="BM1168" s="185" t="s">
        <v>2423</v>
      </c>
    </row>
    <row r="1169" spans="2:65" s="196" customFormat="1" ht="16.5" customHeight="1">
      <c r="B1169" s="85"/>
      <c r="C1169" s="91" t="s">
        <v>2424</v>
      </c>
      <c r="D1169" s="91" t="s">
        <v>228</v>
      </c>
      <c r="E1169" s="92" t="s">
        <v>2425</v>
      </c>
      <c r="F1169" s="93" t="s">
        <v>2426</v>
      </c>
      <c r="G1169" s="94" t="s">
        <v>225</v>
      </c>
      <c r="H1169" s="308">
        <v>2.816</v>
      </c>
      <c r="I1169" s="95">
        <v>0</v>
      </c>
      <c r="J1169" s="95">
        <f>ROUND(I1169*H1169,2)</f>
        <v>0</v>
      </c>
      <c r="K1169" s="174" t="s">
        <v>5267</v>
      </c>
      <c r="L1169" s="298"/>
      <c r="M1169" s="299" t="s">
        <v>5</v>
      </c>
      <c r="N1169" s="300" t="s">
        <v>42</v>
      </c>
      <c r="O1169" s="280">
        <v>0</v>
      </c>
      <c r="P1169" s="280">
        <f>O1169*H1169</f>
        <v>0</v>
      </c>
      <c r="Q1169" s="280">
        <v>0.00017</v>
      </c>
      <c r="R1169" s="280">
        <f>Q1169*H1169</f>
        <v>0.00047872</v>
      </c>
      <c r="S1169" s="280">
        <v>0</v>
      </c>
      <c r="T1169" s="281">
        <f>S1169*H1169</f>
        <v>0</v>
      </c>
      <c r="AR1169" s="185" t="s">
        <v>281</v>
      </c>
      <c r="AT1169" s="185" t="s">
        <v>228</v>
      </c>
      <c r="AU1169" s="185" t="s">
        <v>81</v>
      </c>
      <c r="AY1169" s="185" t="s">
        <v>138</v>
      </c>
      <c r="BE1169" s="282">
        <f>IF(N1169="základní",J1169,0)</f>
        <v>0</v>
      </c>
      <c r="BF1169" s="282">
        <f>IF(N1169="snížená",J1169,0)</f>
        <v>0</v>
      </c>
      <c r="BG1169" s="282">
        <f>IF(N1169="zákl. přenesená",J1169,0)</f>
        <v>0</v>
      </c>
      <c r="BH1169" s="282">
        <f>IF(N1169="sníž. přenesená",J1169,0)</f>
        <v>0</v>
      </c>
      <c r="BI1169" s="282">
        <f>IF(N1169="nulová",J1169,0)</f>
        <v>0</v>
      </c>
      <c r="BJ1169" s="185" t="s">
        <v>79</v>
      </c>
      <c r="BK1169" s="282">
        <f>ROUND(I1169*H1169,2)</f>
        <v>0</v>
      </c>
      <c r="BL1169" s="185" t="s">
        <v>214</v>
      </c>
      <c r="BM1169" s="185" t="s">
        <v>2427</v>
      </c>
    </row>
    <row r="1170" spans="2:51" s="284" customFormat="1" ht="13.5">
      <c r="B1170" s="283"/>
      <c r="D1170" s="285" t="s">
        <v>147</v>
      </c>
      <c r="F1170" s="287" t="s">
        <v>2428</v>
      </c>
      <c r="H1170" s="305">
        <v>2.816</v>
      </c>
      <c r="L1170" s="283"/>
      <c r="M1170" s="288"/>
      <c r="N1170" s="289"/>
      <c r="O1170" s="289"/>
      <c r="P1170" s="289"/>
      <c r="Q1170" s="289"/>
      <c r="R1170" s="289"/>
      <c r="S1170" s="289"/>
      <c r="T1170" s="290"/>
      <c r="AT1170" s="286" t="s">
        <v>147</v>
      </c>
      <c r="AU1170" s="286" t="s">
        <v>81</v>
      </c>
      <c r="AV1170" s="284" t="s">
        <v>81</v>
      </c>
      <c r="AW1170" s="284" t="s">
        <v>6</v>
      </c>
      <c r="AX1170" s="284" t="s">
        <v>79</v>
      </c>
      <c r="AY1170" s="286" t="s">
        <v>138</v>
      </c>
    </row>
    <row r="1171" spans="2:65" s="196" customFormat="1" ht="25.5" customHeight="1">
      <c r="B1171" s="85"/>
      <c r="C1171" s="86" t="s">
        <v>2429</v>
      </c>
      <c r="D1171" s="86" t="s">
        <v>140</v>
      </c>
      <c r="E1171" s="87" t="s">
        <v>2430</v>
      </c>
      <c r="F1171" s="88" t="s">
        <v>2431</v>
      </c>
      <c r="G1171" s="89" t="s">
        <v>225</v>
      </c>
      <c r="H1171" s="304">
        <v>2.56</v>
      </c>
      <c r="I1171" s="90">
        <v>0</v>
      </c>
      <c r="J1171" s="90">
        <f>ROUND(I1171*H1171,2)</f>
        <v>0</v>
      </c>
      <c r="K1171" s="88" t="s">
        <v>5267</v>
      </c>
      <c r="L1171" s="85"/>
      <c r="M1171" s="278" t="s">
        <v>5</v>
      </c>
      <c r="N1171" s="279" t="s">
        <v>42</v>
      </c>
      <c r="O1171" s="280">
        <v>0.11</v>
      </c>
      <c r="P1171" s="280">
        <f>O1171*H1171</f>
        <v>0.2816</v>
      </c>
      <c r="Q1171" s="280">
        <v>0</v>
      </c>
      <c r="R1171" s="280">
        <f>Q1171*H1171</f>
        <v>0</v>
      </c>
      <c r="S1171" s="280">
        <v>0</v>
      </c>
      <c r="T1171" s="281">
        <f>S1171*H1171</f>
        <v>0</v>
      </c>
      <c r="AR1171" s="185" t="s">
        <v>214</v>
      </c>
      <c r="AT1171" s="185" t="s">
        <v>140</v>
      </c>
      <c r="AU1171" s="185" t="s">
        <v>81</v>
      </c>
      <c r="AY1171" s="185" t="s">
        <v>138</v>
      </c>
      <c r="BE1171" s="282">
        <f>IF(N1171="základní",J1171,0)</f>
        <v>0</v>
      </c>
      <c r="BF1171" s="282">
        <f>IF(N1171="snížená",J1171,0)</f>
        <v>0</v>
      </c>
      <c r="BG1171" s="282">
        <f>IF(N1171="zákl. přenesená",J1171,0)</f>
        <v>0</v>
      </c>
      <c r="BH1171" s="282">
        <f>IF(N1171="sníž. přenesená",J1171,0)</f>
        <v>0</v>
      </c>
      <c r="BI1171" s="282">
        <f>IF(N1171="nulová",J1171,0)</f>
        <v>0</v>
      </c>
      <c r="BJ1171" s="185" t="s">
        <v>79</v>
      </c>
      <c r="BK1171" s="282">
        <f>ROUND(I1171*H1171,2)</f>
        <v>0</v>
      </c>
      <c r="BL1171" s="185" t="s">
        <v>214</v>
      </c>
      <c r="BM1171" s="185" t="s">
        <v>2432</v>
      </c>
    </row>
    <row r="1172" spans="2:65" s="196" customFormat="1" ht="16.5" customHeight="1">
      <c r="B1172" s="85"/>
      <c r="C1172" s="91" t="s">
        <v>2433</v>
      </c>
      <c r="D1172" s="91" t="s">
        <v>228</v>
      </c>
      <c r="E1172" s="92" t="s">
        <v>2434</v>
      </c>
      <c r="F1172" s="93" t="s">
        <v>2435</v>
      </c>
      <c r="G1172" s="94" t="s">
        <v>225</v>
      </c>
      <c r="H1172" s="308">
        <v>2.611</v>
      </c>
      <c r="I1172" s="95">
        <v>0</v>
      </c>
      <c r="J1172" s="95">
        <f>ROUND(I1172*H1172,2)</f>
        <v>0</v>
      </c>
      <c r="K1172" s="174" t="s">
        <v>5267</v>
      </c>
      <c r="L1172" s="298"/>
      <c r="M1172" s="299" t="s">
        <v>5</v>
      </c>
      <c r="N1172" s="300" t="s">
        <v>42</v>
      </c>
      <c r="O1172" s="280">
        <v>0</v>
      </c>
      <c r="P1172" s="280">
        <f>O1172*H1172</f>
        <v>0</v>
      </c>
      <c r="Q1172" s="280">
        <v>0.00254</v>
      </c>
      <c r="R1172" s="280">
        <f>Q1172*H1172</f>
        <v>0.006631940000000001</v>
      </c>
      <c r="S1172" s="280">
        <v>0</v>
      </c>
      <c r="T1172" s="281">
        <f>S1172*H1172</f>
        <v>0</v>
      </c>
      <c r="AR1172" s="185" t="s">
        <v>281</v>
      </c>
      <c r="AT1172" s="185" t="s">
        <v>228</v>
      </c>
      <c r="AU1172" s="185" t="s">
        <v>81</v>
      </c>
      <c r="AY1172" s="185" t="s">
        <v>138</v>
      </c>
      <c r="BE1172" s="282">
        <f>IF(N1172="základní",J1172,0)</f>
        <v>0</v>
      </c>
      <c r="BF1172" s="282">
        <f>IF(N1172="snížená",J1172,0)</f>
        <v>0</v>
      </c>
      <c r="BG1172" s="282">
        <f>IF(N1172="zákl. přenesená",J1172,0)</f>
        <v>0</v>
      </c>
      <c r="BH1172" s="282">
        <f>IF(N1172="sníž. přenesená",J1172,0)</f>
        <v>0</v>
      </c>
      <c r="BI1172" s="282">
        <f>IF(N1172="nulová",J1172,0)</f>
        <v>0</v>
      </c>
      <c r="BJ1172" s="185" t="s">
        <v>79</v>
      </c>
      <c r="BK1172" s="282">
        <f>ROUND(I1172*H1172,2)</f>
        <v>0</v>
      </c>
      <c r="BL1172" s="185" t="s">
        <v>214</v>
      </c>
      <c r="BM1172" s="185" t="s">
        <v>2436</v>
      </c>
    </row>
    <row r="1173" spans="2:51" s="284" customFormat="1" ht="13.5">
      <c r="B1173" s="283"/>
      <c r="D1173" s="285" t="s">
        <v>147</v>
      </c>
      <c r="F1173" s="287" t="s">
        <v>2437</v>
      </c>
      <c r="H1173" s="305">
        <v>2.611</v>
      </c>
      <c r="L1173" s="283"/>
      <c r="M1173" s="288"/>
      <c r="N1173" s="289"/>
      <c r="O1173" s="289"/>
      <c r="P1173" s="289"/>
      <c r="Q1173" s="289"/>
      <c r="R1173" s="289"/>
      <c r="S1173" s="289"/>
      <c r="T1173" s="290"/>
      <c r="AT1173" s="286" t="s">
        <v>147</v>
      </c>
      <c r="AU1173" s="286" t="s">
        <v>81</v>
      </c>
      <c r="AV1173" s="284" t="s">
        <v>81</v>
      </c>
      <c r="AW1173" s="284" t="s">
        <v>6</v>
      </c>
      <c r="AX1173" s="284" t="s">
        <v>79</v>
      </c>
      <c r="AY1173" s="286" t="s">
        <v>138</v>
      </c>
    </row>
    <row r="1174" spans="2:65" s="196" customFormat="1" ht="25.5" customHeight="1">
      <c r="B1174" s="85"/>
      <c r="C1174" s="86" t="s">
        <v>2438</v>
      </c>
      <c r="D1174" s="86" t="s">
        <v>140</v>
      </c>
      <c r="E1174" s="87" t="s">
        <v>2439</v>
      </c>
      <c r="F1174" s="88" t="s">
        <v>2440</v>
      </c>
      <c r="G1174" s="89" t="s">
        <v>225</v>
      </c>
      <c r="H1174" s="304">
        <v>2.56</v>
      </c>
      <c r="I1174" s="90">
        <v>0</v>
      </c>
      <c r="J1174" s="90">
        <f>ROUND(I1174*H1174,2)</f>
        <v>0</v>
      </c>
      <c r="K1174" s="88" t="s">
        <v>5267</v>
      </c>
      <c r="L1174" s="85"/>
      <c r="M1174" s="278" t="s">
        <v>5</v>
      </c>
      <c r="N1174" s="279" t="s">
        <v>42</v>
      </c>
      <c r="O1174" s="280">
        <v>0.12</v>
      </c>
      <c r="P1174" s="280">
        <f>O1174*H1174</f>
        <v>0.3072</v>
      </c>
      <c r="Q1174" s="280">
        <v>0</v>
      </c>
      <c r="R1174" s="280">
        <f>Q1174*H1174</f>
        <v>0</v>
      </c>
      <c r="S1174" s="280">
        <v>0</v>
      </c>
      <c r="T1174" s="281">
        <f>S1174*H1174</f>
        <v>0</v>
      </c>
      <c r="AR1174" s="185" t="s">
        <v>214</v>
      </c>
      <c r="AT1174" s="185" t="s">
        <v>140</v>
      </c>
      <c r="AU1174" s="185" t="s">
        <v>81</v>
      </c>
      <c r="AY1174" s="185" t="s">
        <v>138</v>
      </c>
      <c r="BE1174" s="282">
        <f>IF(N1174="základní",J1174,0)</f>
        <v>0</v>
      </c>
      <c r="BF1174" s="282">
        <f>IF(N1174="snížená",J1174,0)</f>
        <v>0</v>
      </c>
      <c r="BG1174" s="282">
        <f>IF(N1174="zákl. přenesená",J1174,0)</f>
        <v>0</v>
      </c>
      <c r="BH1174" s="282">
        <f>IF(N1174="sníž. přenesená",J1174,0)</f>
        <v>0</v>
      </c>
      <c r="BI1174" s="282">
        <f>IF(N1174="nulová",J1174,0)</f>
        <v>0</v>
      </c>
      <c r="BJ1174" s="185" t="s">
        <v>79</v>
      </c>
      <c r="BK1174" s="282">
        <f>ROUND(I1174*H1174,2)</f>
        <v>0</v>
      </c>
      <c r="BL1174" s="185" t="s">
        <v>214</v>
      </c>
      <c r="BM1174" s="185" t="s">
        <v>2441</v>
      </c>
    </row>
    <row r="1175" spans="2:65" s="196" customFormat="1" ht="38.25" customHeight="1">
      <c r="B1175" s="85"/>
      <c r="C1175" s="86" t="s">
        <v>2442</v>
      </c>
      <c r="D1175" s="86" t="s">
        <v>140</v>
      </c>
      <c r="E1175" s="87" t="s">
        <v>2443</v>
      </c>
      <c r="F1175" s="88" t="s">
        <v>2444</v>
      </c>
      <c r="G1175" s="89" t="s">
        <v>181</v>
      </c>
      <c r="H1175" s="304">
        <v>0.057</v>
      </c>
      <c r="I1175" s="90">
        <v>0</v>
      </c>
      <c r="J1175" s="90">
        <f>ROUND(I1175*H1175,2)</f>
        <v>0</v>
      </c>
      <c r="K1175" s="88" t="s">
        <v>5267</v>
      </c>
      <c r="L1175" s="85"/>
      <c r="M1175" s="278" t="s">
        <v>5</v>
      </c>
      <c r="N1175" s="279" t="s">
        <v>42</v>
      </c>
      <c r="O1175" s="280">
        <v>1.219</v>
      </c>
      <c r="P1175" s="280">
        <f>O1175*H1175</f>
        <v>0.069483</v>
      </c>
      <c r="Q1175" s="280">
        <v>0</v>
      </c>
      <c r="R1175" s="280">
        <f>Q1175*H1175</f>
        <v>0</v>
      </c>
      <c r="S1175" s="280">
        <v>0</v>
      </c>
      <c r="T1175" s="281">
        <f>S1175*H1175</f>
        <v>0</v>
      </c>
      <c r="AR1175" s="185" t="s">
        <v>214</v>
      </c>
      <c r="AT1175" s="185" t="s">
        <v>140</v>
      </c>
      <c r="AU1175" s="185" t="s">
        <v>81</v>
      </c>
      <c r="AY1175" s="185" t="s">
        <v>138</v>
      </c>
      <c r="BE1175" s="282">
        <f>IF(N1175="základní",J1175,0)</f>
        <v>0</v>
      </c>
      <c r="BF1175" s="282">
        <f>IF(N1175="snížená",J1175,0)</f>
        <v>0</v>
      </c>
      <c r="BG1175" s="282">
        <f>IF(N1175="zákl. přenesená",J1175,0)</f>
        <v>0</v>
      </c>
      <c r="BH1175" s="282">
        <f>IF(N1175="sníž. přenesená",J1175,0)</f>
        <v>0</v>
      </c>
      <c r="BI1175" s="282">
        <f>IF(N1175="nulová",J1175,0)</f>
        <v>0</v>
      </c>
      <c r="BJ1175" s="185" t="s">
        <v>79</v>
      </c>
      <c r="BK1175" s="282">
        <f>ROUND(I1175*H1175,2)</f>
        <v>0</v>
      </c>
      <c r="BL1175" s="185" t="s">
        <v>214</v>
      </c>
      <c r="BM1175" s="185" t="s">
        <v>2445</v>
      </c>
    </row>
    <row r="1176" spans="2:63" s="266" customFormat="1" ht="29.85" customHeight="1">
      <c r="B1176" s="265"/>
      <c r="D1176" s="267" t="s">
        <v>70</v>
      </c>
      <c r="E1176" s="276" t="s">
        <v>2446</v>
      </c>
      <c r="F1176" s="276" t="s">
        <v>2447</v>
      </c>
      <c r="H1176" s="307"/>
      <c r="J1176" s="277">
        <f>BK1176</f>
        <v>0</v>
      </c>
      <c r="L1176" s="265"/>
      <c r="M1176" s="270"/>
      <c r="N1176" s="271"/>
      <c r="O1176" s="271"/>
      <c r="P1176" s="272">
        <f>SUM(P1177:P1219)</f>
        <v>851.8681169999999</v>
      </c>
      <c r="Q1176" s="271"/>
      <c r="R1176" s="272">
        <f>SUM(R1177:R1219)</f>
        <v>5.795243600000001</v>
      </c>
      <c r="S1176" s="271"/>
      <c r="T1176" s="273">
        <f>SUM(T1177:T1219)</f>
        <v>0</v>
      </c>
      <c r="AR1176" s="267" t="s">
        <v>81</v>
      </c>
      <c r="AT1176" s="274" t="s">
        <v>70</v>
      </c>
      <c r="AU1176" s="274" t="s">
        <v>79</v>
      </c>
      <c r="AY1176" s="267" t="s">
        <v>138</v>
      </c>
      <c r="BK1176" s="275">
        <f>SUM(BK1177:BK1219)</f>
        <v>0</v>
      </c>
    </row>
    <row r="1177" spans="2:65" s="196" customFormat="1" ht="16.5" customHeight="1">
      <c r="B1177" s="85"/>
      <c r="C1177" s="86" t="s">
        <v>2448</v>
      </c>
      <c r="D1177" s="86" t="s">
        <v>140</v>
      </c>
      <c r="E1177" s="87" t="s">
        <v>2449</v>
      </c>
      <c r="F1177" s="88" t="s">
        <v>2450</v>
      </c>
      <c r="G1177" s="89" t="s">
        <v>234</v>
      </c>
      <c r="H1177" s="304">
        <v>14.4</v>
      </c>
      <c r="I1177" s="90">
        <v>0</v>
      </c>
      <c r="J1177" s="90">
        <f>ROUND(I1177*H1177,2)</f>
        <v>0</v>
      </c>
      <c r="K1177" s="88" t="s">
        <v>5267</v>
      </c>
      <c r="L1177" s="85"/>
      <c r="M1177" s="278" t="s">
        <v>5</v>
      </c>
      <c r="N1177" s="279" t="s">
        <v>42</v>
      </c>
      <c r="O1177" s="280">
        <v>0.366</v>
      </c>
      <c r="P1177" s="280">
        <f>O1177*H1177</f>
        <v>5.2704</v>
      </c>
      <c r="Q1177" s="280">
        <v>0</v>
      </c>
      <c r="R1177" s="280">
        <f>Q1177*H1177</f>
        <v>0</v>
      </c>
      <c r="S1177" s="280">
        <v>0</v>
      </c>
      <c r="T1177" s="281">
        <f>S1177*H1177</f>
        <v>0</v>
      </c>
      <c r="AR1177" s="185" t="s">
        <v>214</v>
      </c>
      <c r="AT1177" s="185" t="s">
        <v>140</v>
      </c>
      <c r="AU1177" s="185" t="s">
        <v>81</v>
      </c>
      <c r="AY1177" s="185" t="s">
        <v>138</v>
      </c>
      <c r="BE1177" s="282">
        <f>IF(N1177="základní",J1177,0)</f>
        <v>0</v>
      </c>
      <c r="BF1177" s="282">
        <f>IF(N1177="snížená",J1177,0)</f>
        <v>0</v>
      </c>
      <c r="BG1177" s="282">
        <f>IF(N1177="zákl. přenesená",J1177,0)</f>
        <v>0</v>
      </c>
      <c r="BH1177" s="282">
        <f>IF(N1177="sníž. přenesená",J1177,0)</f>
        <v>0</v>
      </c>
      <c r="BI1177" s="282">
        <f>IF(N1177="nulová",J1177,0)</f>
        <v>0</v>
      </c>
      <c r="BJ1177" s="185" t="s">
        <v>79</v>
      </c>
      <c r="BK1177" s="282">
        <f>ROUND(I1177*H1177,2)</f>
        <v>0</v>
      </c>
      <c r="BL1177" s="185" t="s">
        <v>214</v>
      </c>
      <c r="BM1177" s="185" t="s">
        <v>2451</v>
      </c>
    </row>
    <row r="1178" spans="2:65" s="196" customFormat="1" ht="16.5" customHeight="1">
      <c r="B1178" s="85"/>
      <c r="C1178" s="91" t="s">
        <v>2452</v>
      </c>
      <c r="D1178" s="91" t="s">
        <v>228</v>
      </c>
      <c r="E1178" s="92" t="s">
        <v>2453</v>
      </c>
      <c r="F1178" s="93" t="s">
        <v>2454</v>
      </c>
      <c r="G1178" s="94" t="s">
        <v>181</v>
      </c>
      <c r="H1178" s="308">
        <v>0.004</v>
      </c>
      <c r="I1178" s="95">
        <v>0</v>
      </c>
      <c r="J1178" s="95">
        <f>ROUND(I1178*H1178,2)</f>
        <v>0</v>
      </c>
      <c r="K1178" s="174" t="s">
        <v>5267</v>
      </c>
      <c r="L1178" s="298"/>
      <c r="M1178" s="299" t="s">
        <v>5</v>
      </c>
      <c r="N1178" s="300" t="s">
        <v>42</v>
      </c>
      <c r="O1178" s="280">
        <v>0</v>
      </c>
      <c r="P1178" s="280">
        <f>O1178*H1178</f>
        <v>0</v>
      </c>
      <c r="Q1178" s="280">
        <v>1</v>
      </c>
      <c r="R1178" s="280">
        <f>Q1178*H1178</f>
        <v>0.004</v>
      </c>
      <c r="S1178" s="280">
        <v>0</v>
      </c>
      <c r="T1178" s="281">
        <f>S1178*H1178</f>
        <v>0</v>
      </c>
      <c r="AR1178" s="185" t="s">
        <v>281</v>
      </c>
      <c r="AT1178" s="185" t="s">
        <v>228</v>
      </c>
      <c r="AU1178" s="185" t="s">
        <v>81</v>
      </c>
      <c r="AY1178" s="185" t="s">
        <v>138</v>
      </c>
      <c r="BE1178" s="282">
        <f>IF(N1178="základní",J1178,0)</f>
        <v>0</v>
      </c>
      <c r="BF1178" s="282">
        <f>IF(N1178="snížená",J1178,0)</f>
        <v>0</v>
      </c>
      <c r="BG1178" s="282">
        <f>IF(N1178="zákl. přenesená",J1178,0)</f>
        <v>0</v>
      </c>
      <c r="BH1178" s="282">
        <f>IF(N1178="sníž. přenesená",J1178,0)</f>
        <v>0</v>
      </c>
      <c r="BI1178" s="282">
        <f>IF(N1178="nulová",J1178,0)</f>
        <v>0</v>
      </c>
      <c r="BJ1178" s="185" t="s">
        <v>79</v>
      </c>
      <c r="BK1178" s="282">
        <f>ROUND(I1178*H1178,2)</f>
        <v>0</v>
      </c>
      <c r="BL1178" s="185" t="s">
        <v>214</v>
      </c>
      <c r="BM1178" s="185" t="s">
        <v>2455</v>
      </c>
    </row>
    <row r="1179" spans="2:51" s="284" customFormat="1" ht="13.5">
      <c r="B1179" s="283"/>
      <c r="D1179" s="285" t="s">
        <v>147</v>
      </c>
      <c r="E1179" s="286" t="s">
        <v>5</v>
      </c>
      <c r="F1179" s="287" t="s">
        <v>2456</v>
      </c>
      <c r="H1179" s="305">
        <v>0.004</v>
      </c>
      <c r="L1179" s="283"/>
      <c r="M1179" s="288"/>
      <c r="N1179" s="289"/>
      <c r="O1179" s="289"/>
      <c r="P1179" s="289"/>
      <c r="Q1179" s="289"/>
      <c r="R1179" s="289"/>
      <c r="S1179" s="289"/>
      <c r="T1179" s="290"/>
      <c r="AT1179" s="286" t="s">
        <v>147</v>
      </c>
      <c r="AU1179" s="286" t="s">
        <v>81</v>
      </c>
      <c r="AV1179" s="284" t="s">
        <v>81</v>
      </c>
      <c r="AW1179" s="284" t="s">
        <v>34</v>
      </c>
      <c r="AX1179" s="284" t="s">
        <v>71</v>
      </c>
      <c r="AY1179" s="286" t="s">
        <v>138</v>
      </c>
    </row>
    <row r="1180" spans="2:65" s="196" customFormat="1" ht="38.25" customHeight="1">
      <c r="B1180" s="85"/>
      <c r="C1180" s="86" t="s">
        <v>2457</v>
      </c>
      <c r="D1180" s="86" t="s">
        <v>140</v>
      </c>
      <c r="E1180" s="87" t="s">
        <v>2458</v>
      </c>
      <c r="F1180" s="88" t="s">
        <v>2459</v>
      </c>
      <c r="G1180" s="89" t="s">
        <v>225</v>
      </c>
      <c r="H1180" s="304">
        <v>643.572</v>
      </c>
      <c r="I1180" s="90">
        <v>0</v>
      </c>
      <c r="J1180" s="90">
        <f>ROUND(I1180*H1180,2)</f>
        <v>0</v>
      </c>
      <c r="K1180" s="88" t="s">
        <v>5267</v>
      </c>
      <c r="L1180" s="85"/>
      <c r="M1180" s="278" t="s">
        <v>5</v>
      </c>
      <c r="N1180" s="279" t="s">
        <v>42</v>
      </c>
      <c r="O1180" s="280">
        <v>0.959</v>
      </c>
      <c r="P1180" s="280">
        <f>O1180*H1180</f>
        <v>617.1855479999999</v>
      </c>
      <c r="Q1180" s="280">
        <v>0.00596</v>
      </c>
      <c r="R1180" s="280">
        <f>Q1180*H1180</f>
        <v>3.83568912</v>
      </c>
      <c r="S1180" s="280">
        <v>0</v>
      </c>
      <c r="T1180" s="281">
        <f>S1180*H1180</f>
        <v>0</v>
      </c>
      <c r="AR1180" s="185" t="s">
        <v>214</v>
      </c>
      <c r="AT1180" s="185" t="s">
        <v>140</v>
      </c>
      <c r="AU1180" s="185" t="s">
        <v>81</v>
      </c>
      <c r="AY1180" s="185" t="s">
        <v>138</v>
      </c>
      <c r="BE1180" s="282">
        <f>IF(N1180="základní",J1180,0)</f>
        <v>0</v>
      </c>
      <c r="BF1180" s="282">
        <f>IF(N1180="snížená",J1180,0)</f>
        <v>0</v>
      </c>
      <c r="BG1180" s="282">
        <f>IF(N1180="zákl. přenesená",J1180,0)</f>
        <v>0</v>
      </c>
      <c r="BH1180" s="282">
        <f>IF(N1180="sníž. přenesená",J1180,0)</f>
        <v>0</v>
      </c>
      <c r="BI1180" s="282">
        <f>IF(N1180="nulová",J1180,0)</f>
        <v>0</v>
      </c>
      <c r="BJ1180" s="185" t="s">
        <v>79</v>
      </c>
      <c r="BK1180" s="282">
        <f>ROUND(I1180*H1180,2)</f>
        <v>0</v>
      </c>
      <c r="BL1180" s="185" t="s">
        <v>214</v>
      </c>
      <c r="BM1180" s="185" t="s">
        <v>2460</v>
      </c>
    </row>
    <row r="1181" spans="2:51" s="284" customFormat="1" ht="13.5">
      <c r="B1181" s="283"/>
      <c r="D1181" s="285" t="s">
        <v>147</v>
      </c>
      <c r="E1181" s="286" t="s">
        <v>5</v>
      </c>
      <c r="F1181" s="287" t="s">
        <v>1582</v>
      </c>
      <c r="H1181" s="305">
        <v>643.572</v>
      </c>
      <c r="L1181" s="283"/>
      <c r="M1181" s="288"/>
      <c r="N1181" s="289"/>
      <c r="O1181" s="289"/>
      <c r="P1181" s="289"/>
      <c r="Q1181" s="289"/>
      <c r="R1181" s="289"/>
      <c r="S1181" s="289"/>
      <c r="T1181" s="290"/>
      <c r="AT1181" s="286" t="s">
        <v>147</v>
      </c>
      <c r="AU1181" s="286" t="s">
        <v>81</v>
      </c>
      <c r="AV1181" s="284" t="s">
        <v>81</v>
      </c>
      <c r="AW1181" s="284" t="s">
        <v>34</v>
      </c>
      <c r="AX1181" s="284" t="s">
        <v>71</v>
      </c>
      <c r="AY1181" s="286" t="s">
        <v>138</v>
      </c>
    </row>
    <row r="1182" spans="2:65" s="196" customFormat="1" ht="25.5" customHeight="1">
      <c r="B1182" s="85"/>
      <c r="C1182" s="86" t="s">
        <v>2461</v>
      </c>
      <c r="D1182" s="86" t="s">
        <v>140</v>
      </c>
      <c r="E1182" s="87" t="s">
        <v>2462</v>
      </c>
      <c r="F1182" s="88" t="s">
        <v>2463</v>
      </c>
      <c r="G1182" s="89" t="s">
        <v>225</v>
      </c>
      <c r="H1182" s="304">
        <v>643.572</v>
      </c>
      <c r="I1182" s="90">
        <v>0</v>
      </c>
      <c r="J1182" s="90">
        <f>ROUND(I1182*H1182,2)</f>
        <v>0</v>
      </c>
      <c r="K1182" s="88" t="s">
        <v>5267</v>
      </c>
      <c r="L1182" s="85"/>
      <c r="M1182" s="278" t="s">
        <v>5</v>
      </c>
      <c r="N1182" s="279" t="s">
        <v>42</v>
      </c>
      <c r="O1182" s="280">
        <v>0.032</v>
      </c>
      <c r="P1182" s="280">
        <f>O1182*H1182</f>
        <v>20.594304</v>
      </c>
      <c r="Q1182" s="280">
        <v>0.00034</v>
      </c>
      <c r="R1182" s="280">
        <f>Q1182*H1182</f>
        <v>0.21881448</v>
      </c>
      <c r="S1182" s="280">
        <v>0</v>
      </c>
      <c r="T1182" s="281">
        <f>S1182*H1182</f>
        <v>0</v>
      </c>
      <c r="AR1182" s="185" t="s">
        <v>214</v>
      </c>
      <c r="AT1182" s="185" t="s">
        <v>140</v>
      </c>
      <c r="AU1182" s="185" t="s">
        <v>81</v>
      </c>
      <c r="AY1182" s="185" t="s">
        <v>138</v>
      </c>
      <c r="BE1182" s="282">
        <f>IF(N1182="základní",J1182,0)</f>
        <v>0</v>
      </c>
      <c r="BF1182" s="282">
        <f>IF(N1182="snížená",J1182,0)</f>
        <v>0</v>
      </c>
      <c r="BG1182" s="282">
        <f>IF(N1182="zákl. přenesená",J1182,0)</f>
        <v>0</v>
      </c>
      <c r="BH1182" s="282">
        <f>IF(N1182="sníž. přenesená",J1182,0)</f>
        <v>0</v>
      </c>
      <c r="BI1182" s="282">
        <f>IF(N1182="nulová",J1182,0)</f>
        <v>0</v>
      </c>
      <c r="BJ1182" s="185" t="s">
        <v>79</v>
      </c>
      <c r="BK1182" s="282">
        <f>ROUND(I1182*H1182,2)</f>
        <v>0</v>
      </c>
      <c r="BL1182" s="185" t="s">
        <v>214</v>
      </c>
      <c r="BM1182" s="185" t="s">
        <v>2464</v>
      </c>
    </row>
    <row r="1183" spans="2:65" s="196" customFormat="1" ht="25.5" customHeight="1">
      <c r="B1183" s="85"/>
      <c r="C1183" s="86" t="s">
        <v>2465</v>
      </c>
      <c r="D1183" s="86" t="s">
        <v>140</v>
      </c>
      <c r="E1183" s="87" t="s">
        <v>2466</v>
      </c>
      <c r="F1183" s="88" t="s">
        <v>2467</v>
      </c>
      <c r="G1183" s="89" t="s">
        <v>234</v>
      </c>
      <c r="H1183" s="304">
        <v>100</v>
      </c>
      <c r="I1183" s="90">
        <v>0</v>
      </c>
      <c r="J1183" s="90">
        <f>ROUND(I1183*H1183,2)</f>
        <v>0</v>
      </c>
      <c r="K1183" s="88" t="s">
        <v>5267</v>
      </c>
      <c r="L1183" s="85"/>
      <c r="M1183" s="278" t="s">
        <v>5</v>
      </c>
      <c r="N1183" s="279" t="s">
        <v>42</v>
      </c>
      <c r="O1183" s="280">
        <v>0.305</v>
      </c>
      <c r="P1183" s="280">
        <f>O1183*H1183</f>
        <v>30.5</v>
      </c>
      <c r="Q1183" s="280">
        <v>0.00287</v>
      </c>
      <c r="R1183" s="280">
        <f>Q1183*H1183</f>
        <v>0.28700000000000003</v>
      </c>
      <c r="S1183" s="280">
        <v>0</v>
      </c>
      <c r="T1183" s="281">
        <f>S1183*H1183</f>
        <v>0</v>
      </c>
      <c r="AR1183" s="185" t="s">
        <v>214</v>
      </c>
      <c r="AT1183" s="185" t="s">
        <v>140</v>
      </c>
      <c r="AU1183" s="185" t="s">
        <v>81</v>
      </c>
      <c r="AY1183" s="185" t="s">
        <v>138</v>
      </c>
      <c r="BE1183" s="282">
        <f>IF(N1183="základní",J1183,0)</f>
        <v>0</v>
      </c>
      <c r="BF1183" s="282">
        <f>IF(N1183="snížená",J1183,0)</f>
        <v>0</v>
      </c>
      <c r="BG1183" s="282">
        <f>IF(N1183="zákl. přenesená",J1183,0)</f>
        <v>0</v>
      </c>
      <c r="BH1183" s="282">
        <f>IF(N1183="sníž. přenesená",J1183,0)</f>
        <v>0</v>
      </c>
      <c r="BI1183" s="282">
        <f>IF(N1183="nulová",J1183,0)</f>
        <v>0</v>
      </c>
      <c r="BJ1183" s="185" t="s">
        <v>79</v>
      </c>
      <c r="BK1183" s="282">
        <f>ROUND(I1183*H1183,2)</f>
        <v>0</v>
      </c>
      <c r="BL1183" s="185" t="s">
        <v>214</v>
      </c>
      <c r="BM1183" s="185" t="s">
        <v>2468</v>
      </c>
    </row>
    <row r="1184" spans="2:51" s="292" customFormat="1" ht="13.5">
      <c r="B1184" s="291"/>
      <c r="D1184" s="285" t="s">
        <v>147</v>
      </c>
      <c r="E1184" s="293" t="s">
        <v>5</v>
      </c>
      <c r="F1184" s="294" t="s">
        <v>2469</v>
      </c>
      <c r="H1184" s="306" t="s">
        <v>5</v>
      </c>
      <c r="L1184" s="291"/>
      <c r="M1184" s="295"/>
      <c r="N1184" s="296"/>
      <c r="O1184" s="296"/>
      <c r="P1184" s="296"/>
      <c r="Q1184" s="296"/>
      <c r="R1184" s="296"/>
      <c r="S1184" s="296"/>
      <c r="T1184" s="297"/>
      <c r="AT1184" s="293" t="s">
        <v>147</v>
      </c>
      <c r="AU1184" s="293" t="s">
        <v>81</v>
      </c>
      <c r="AV1184" s="292" t="s">
        <v>79</v>
      </c>
      <c r="AW1184" s="292" t="s">
        <v>34</v>
      </c>
      <c r="AX1184" s="292" t="s">
        <v>71</v>
      </c>
      <c r="AY1184" s="293" t="s">
        <v>138</v>
      </c>
    </row>
    <row r="1185" spans="2:51" s="292" customFormat="1" ht="13.5">
      <c r="B1185" s="291"/>
      <c r="D1185" s="285" t="s">
        <v>147</v>
      </c>
      <c r="E1185" s="293" t="s">
        <v>5</v>
      </c>
      <c r="F1185" s="294" t="s">
        <v>2470</v>
      </c>
      <c r="H1185" s="306" t="s">
        <v>5</v>
      </c>
      <c r="L1185" s="291"/>
      <c r="M1185" s="295"/>
      <c r="N1185" s="296"/>
      <c r="O1185" s="296"/>
      <c r="P1185" s="296"/>
      <c r="Q1185" s="296"/>
      <c r="R1185" s="296"/>
      <c r="S1185" s="296"/>
      <c r="T1185" s="297"/>
      <c r="AT1185" s="293" t="s">
        <v>147</v>
      </c>
      <c r="AU1185" s="293" t="s">
        <v>81</v>
      </c>
      <c r="AV1185" s="292" t="s">
        <v>79</v>
      </c>
      <c r="AW1185" s="292" t="s">
        <v>34</v>
      </c>
      <c r="AX1185" s="292" t="s">
        <v>71</v>
      </c>
      <c r="AY1185" s="293" t="s">
        <v>138</v>
      </c>
    </row>
    <row r="1186" spans="2:51" s="284" customFormat="1" ht="13.5">
      <c r="B1186" s="283"/>
      <c r="D1186" s="285" t="s">
        <v>147</v>
      </c>
      <c r="E1186" s="286" t="s">
        <v>5</v>
      </c>
      <c r="F1186" s="287" t="s">
        <v>935</v>
      </c>
      <c r="H1186" s="305">
        <v>100</v>
      </c>
      <c r="L1186" s="283"/>
      <c r="M1186" s="288"/>
      <c r="N1186" s="289"/>
      <c r="O1186" s="289"/>
      <c r="P1186" s="289"/>
      <c r="Q1186" s="289"/>
      <c r="R1186" s="289"/>
      <c r="S1186" s="289"/>
      <c r="T1186" s="290"/>
      <c r="AT1186" s="286" t="s">
        <v>147</v>
      </c>
      <c r="AU1186" s="286" t="s">
        <v>81</v>
      </c>
      <c r="AV1186" s="284" t="s">
        <v>81</v>
      </c>
      <c r="AW1186" s="284" t="s">
        <v>34</v>
      </c>
      <c r="AX1186" s="284" t="s">
        <v>71</v>
      </c>
      <c r="AY1186" s="286" t="s">
        <v>138</v>
      </c>
    </row>
    <row r="1187" spans="2:65" s="196" customFormat="1" ht="25.5" customHeight="1">
      <c r="B1187" s="85"/>
      <c r="C1187" s="86" t="s">
        <v>2471</v>
      </c>
      <c r="D1187" s="86" t="s">
        <v>140</v>
      </c>
      <c r="E1187" s="87" t="s">
        <v>2472</v>
      </c>
      <c r="F1187" s="88" t="s">
        <v>2473</v>
      </c>
      <c r="G1187" s="89" t="s">
        <v>234</v>
      </c>
      <c r="H1187" s="304">
        <v>75</v>
      </c>
      <c r="I1187" s="90">
        <v>0</v>
      </c>
      <c r="J1187" s="90">
        <f>ROUND(I1187*H1187,2)</f>
        <v>0</v>
      </c>
      <c r="K1187" s="88" t="s">
        <v>5267</v>
      </c>
      <c r="L1187" s="85"/>
      <c r="M1187" s="278" t="s">
        <v>5</v>
      </c>
      <c r="N1187" s="279" t="s">
        <v>42</v>
      </c>
      <c r="O1187" s="280">
        <v>0.228</v>
      </c>
      <c r="P1187" s="280">
        <f>O1187*H1187</f>
        <v>17.1</v>
      </c>
      <c r="Q1187" s="280">
        <v>0.00227</v>
      </c>
      <c r="R1187" s="280">
        <f>Q1187*H1187</f>
        <v>0.17024999999999998</v>
      </c>
      <c r="S1187" s="280">
        <v>0</v>
      </c>
      <c r="T1187" s="281">
        <f>S1187*H1187</f>
        <v>0</v>
      </c>
      <c r="AR1187" s="185" t="s">
        <v>214</v>
      </c>
      <c r="AT1187" s="185" t="s">
        <v>140</v>
      </c>
      <c r="AU1187" s="185" t="s">
        <v>81</v>
      </c>
      <c r="AY1187" s="185" t="s">
        <v>138</v>
      </c>
      <c r="BE1187" s="282">
        <f>IF(N1187="základní",J1187,0)</f>
        <v>0</v>
      </c>
      <c r="BF1187" s="282">
        <f>IF(N1187="snížená",J1187,0)</f>
        <v>0</v>
      </c>
      <c r="BG1187" s="282">
        <f>IF(N1187="zákl. přenesená",J1187,0)</f>
        <v>0</v>
      </c>
      <c r="BH1187" s="282">
        <f>IF(N1187="sníž. přenesená",J1187,0)</f>
        <v>0</v>
      </c>
      <c r="BI1187" s="282">
        <f>IF(N1187="nulová",J1187,0)</f>
        <v>0</v>
      </c>
      <c r="BJ1187" s="185" t="s">
        <v>79</v>
      </c>
      <c r="BK1187" s="282">
        <f>ROUND(I1187*H1187,2)</f>
        <v>0</v>
      </c>
      <c r="BL1187" s="185" t="s">
        <v>214</v>
      </c>
      <c r="BM1187" s="185" t="s">
        <v>2474</v>
      </c>
    </row>
    <row r="1188" spans="2:51" s="292" customFormat="1" ht="13.5">
      <c r="B1188" s="291"/>
      <c r="D1188" s="285" t="s">
        <v>147</v>
      </c>
      <c r="E1188" s="293" t="s">
        <v>5</v>
      </c>
      <c r="F1188" s="294" t="s">
        <v>2475</v>
      </c>
      <c r="H1188" s="306" t="s">
        <v>5</v>
      </c>
      <c r="L1188" s="291"/>
      <c r="M1188" s="295"/>
      <c r="N1188" s="296"/>
      <c r="O1188" s="296"/>
      <c r="P1188" s="296"/>
      <c r="Q1188" s="296"/>
      <c r="R1188" s="296"/>
      <c r="S1188" s="296"/>
      <c r="T1188" s="297"/>
      <c r="AT1188" s="293" t="s">
        <v>147</v>
      </c>
      <c r="AU1188" s="293" t="s">
        <v>81</v>
      </c>
      <c r="AV1188" s="292" t="s">
        <v>79</v>
      </c>
      <c r="AW1188" s="292" t="s">
        <v>34</v>
      </c>
      <c r="AX1188" s="292" t="s">
        <v>71</v>
      </c>
      <c r="AY1188" s="293" t="s">
        <v>138</v>
      </c>
    </row>
    <row r="1189" spans="2:51" s="284" customFormat="1" ht="13.5">
      <c r="B1189" s="283"/>
      <c r="D1189" s="285" t="s">
        <v>147</v>
      </c>
      <c r="E1189" s="286" t="s">
        <v>5</v>
      </c>
      <c r="F1189" s="287" t="s">
        <v>2476</v>
      </c>
      <c r="H1189" s="305">
        <v>75</v>
      </c>
      <c r="L1189" s="283"/>
      <c r="M1189" s="288"/>
      <c r="N1189" s="289"/>
      <c r="O1189" s="289"/>
      <c r="P1189" s="289"/>
      <c r="Q1189" s="289"/>
      <c r="R1189" s="289"/>
      <c r="S1189" s="289"/>
      <c r="T1189" s="290"/>
      <c r="AT1189" s="286" t="s">
        <v>147</v>
      </c>
      <c r="AU1189" s="286" t="s">
        <v>81</v>
      </c>
      <c r="AV1189" s="284" t="s">
        <v>81</v>
      </c>
      <c r="AW1189" s="284" t="s">
        <v>34</v>
      </c>
      <c r="AX1189" s="284" t="s">
        <v>71</v>
      </c>
      <c r="AY1189" s="286" t="s">
        <v>138</v>
      </c>
    </row>
    <row r="1190" spans="2:65" s="196" customFormat="1" ht="25.5" customHeight="1">
      <c r="B1190" s="85"/>
      <c r="C1190" s="86" t="s">
        <v>2477</v>
      </c>
      <c r="D1190" s="86" t="s">
        <v>140</v>
      </c>
      <c r="E1190" s="87" t="s">
        <v>2478</v>
      </c>
      <c r="F1190" s="88" t="s">
        <v>2479</v>
      </c>
      <c r="G1190" s="89" t="s">
        <v>234</v>
      </c>
      <c r="H1190" s="304">
        <v>95</v>
      </c>
      <c r="I1190" s="90">
        <v>0</v>
      </c>
      <c r="J1190" s="90">
        <f>ROUND(I1190*H1190,2)</f>
        <v>0</v>
      </c>
      <c r="K1190" s="88" t="s">
        <v>5267</v>
      </c>
      <c r="L1190" s="85"/>
      <c r="M1190" s="278" t="s">
        <v>5</v>
      </c>
      <c r="N1190" s="279" t="s">
        <v>42</v>
      </c>
      <c r="O1190" s="280">
        <v>0.251</v>
      </c>
      <c r="P1190" s="280">
        <f>O1190*H1190</f>
        <v>23.845</v>
      </c>
      <c r="Q1190" s="280">
        <v>0.00296</v>
      </c>
      <c r="R1190" s="280">
        <f>Q1190*H1190</f>
        <v>0.2812</v>
      </c>
      <c r="S1190" s="280">
        <v>0</v>
      </c>
      <c r="T1190" s="281">
        <f>S1190*H1190</f>
        <v>0</v>
      </c>
      <c r="AR1190" s="185" t="s">
        <v>214</v>
      </c>
      <c r="AT1190" s="185" t="s">
        <v>140</v>
      </c>
      <c r="AU1190" s="185" t="s">
        <v>81</v>
      </c>
      <c r="AY1190" s="185" t="s">
        <v>138</v>
      </c>
      <c r="BE1190" s="282">
        <f>IF(N1190="základní",J1190,0)</f>
        <v>0</v>
      </c>
      <c r="BF1190" s="282">
        <f>IF(N1190="snížená",J1190,0)</f>
        <v>0</v>
      </c>
      <c r="BG1190" s="282">
        <f>IF(N1190="zákl. přenesená",J1190,0)</f>
        <v>0</v>
      </c>
      <c r="BH1190" s="282">
        <f>IF(N1190="sníž. přenesená",J1190,0)</f>
        <v>0</v>
      </c>
      <c r="BI1190" s="282">
        <f>IF(N1190="nulová",J1190,0)</f>
        <v>0</v>
      </c>
      <c r="BJ1190" s="185" t="s">
        <v>79</v>
      </c>
      <c r="BK1190" s="282">
        <f>ROUND(I1190*H1190,2)</f>
        <v>0</v>
      </c>
      <c r="BL1190" s="185" t="s">
        <v>214</v>
      </c>
      <c r="BM1190" s="185" t="s">
        <v>2480</v>
      </c>
    </row>
    <row r="1191" spans="2:51" s="292" customFormat="1" ht="13.5">
      <c r="B1191" s="291"/>
      <c r="D1191" s="285" t="s">
        <v>147</v>
      </c>
      <c r="E1191" s="293" t="s">
        <v>5</v>
      </c>
      <c r="F1191" s="294" t="s">
        <v>2481</v>
      </c>
      <c r="H1191" s="306" t="s">
        <v>5</v>
      </c>
      <c r="L1191" s="291"/>
      <c r="M1191" s="295"/>
      <c r="N1191" s="296"/>
      <c r="O1191" s="296"/>
      <c r="P1191" s="296"/>
      <c r="Q1191" s="296"/>
      <c r="R1191" s="296"/>
      <c r="S1191" s="296"/>
      <c r="T1191" s="297"/>
      <c r="AT1191" s="293" t="s">
        <v>147</v>
      </c>
      <c r="AU1191" s="293" t="s">
        <v>81</v>
      </c>
      <c r="AV1191" s="292" t="s">
        <v>79</v>
      </c>
      <c r="AW1191" s="292" t="s">
        <v>34</v>
      </c>
      <c r="AX1191" s="292" t="s">
        <v>71</v>
      </c>
      <c r="AY1191" s="293" t="s">
        <v>138</v>
      </c>
    </row>
    <row r="1192" spans="2:51" s="284" customFormat="1" ht="13.5">
      <c r="B1192" s="283"/>
      <c r="D1192" s="285" t="s">
        <v>147</v>
      </c>
      <c r="E1192" s="286" t="s">
        <v>5</v>
      </c>
      <c r="F1192" s="287" t="s">
        <v>2482</v>
      </c>
      <c r="H1192" s="305">
        <v>95</v>
      </c>
      <c r="L1192" s="283"/>
      <c r="M1192" s="288"/>
      <c r="N1192" s="289"/>
      <c r="O1192" s="289"/>
      <c r="P1192" s="289"/>
      <c r="Q1192" s="289"/>
      <c r="R1192" s="289"/>
      <c r="S1192" s="289"/>
      <c r="T1192" s="290"/>
      <c r="AT1192" s="286" t="s">
        <v>147</v>
      </c>
      <c r="AU1192" s="286" t="s">
        <v>81</v>
      </c>
      <c r="AV1192" s="284" t="s">
        <v>81</v>
      </c>
      <c r="AW1192" s="284" t="s">
        <v>34</v>
      </c>
      <c r="AX1192" s="284" t="s">
        <v>71</v>
      </c>
      <c r="AY1192" s="286" t="s">
        <v>138</v>
      </c>
    </row>
    <row r="1193" spans="2:65" s="196" customFormat="1" ht="25.5" customHeight="1">
      <c r="B1193" s="85"/>
      <c r="C1193" s="86" t="s">
        <v>2483</v>
      </c>
      <c r="D1193" s="86" t="s">
        <v>140</v>
      </c>
      <c r="E1193" s="87" t="s">
        <v>2478</v>
      </c>
      <c r="F1193" s="88" t="s">
        <v>2479</v>
      </c>
      <c r="G1193" s="89" t="s">
        <v>234</v>
      </c>
      <c r="H1193" s="304">
        <v>30</v>
      </c>
      <c r="I1193" s="90">
        <v>0</v>
      </c>
      <c r="J1193" s="90">
        <f>ROUND(I1193*H1193,2)</f>
        <v>0</v>
      </c>
      <c r="K1193" s="88" t="s">
        <v>5267</v>
      </c>
      <c r="L1193" s="85"/>
      <c r="M1193" s="278" t="s">
        <v>5</v>
      </c>
      <c r="N1193" s="279" t="s">
        <v>42</v>
      </c>
      <c r="O1193" s="280">
        <v>0.251</v>
      </c>
      <c r="P1193" s="280">
        <f>O1193*H1193</f>
        <v>7.53</v>
      </c>
      <c r="Q1193" s="280">
        <v>0.00296</v>
      </c>
      <c r="R1193" s="280">
        <f>Q1193*H1193</f>
        <v>0.0888</v>
      </c>
      <c r="S1193" s="280">
        <v>0</v>
      </c>
      <c r="T1193" s="281">
        <f>S1193*H1193</f>
        <v>0</v>
      </c>
      <c r="AR1193" s="185" t="s">
        <v>214</v>
      </c>
      <c r="AT1193" s="185" t="s">
        <v>140</v>
      </c>
      <c r="AU1193" s="185" t="s">
        <v>81</v>
      </c>
      <c r="AY1193" s="185" t="s">
        <v>138</v>
      </c>
      <c r="BE1193" s="282">
        <f>IF(N1193="základní",J1193,0)</f>
        <v>0</v>
      </c>
      <c r="BF1193" s="282">
        <f>IF(N1193="snížená",J1193,0)</f>
        <v>0</v>
      </c>
      <c r="BG1193" s="282">
        <f>IF(N1193="zákl. přenesená",J1193,0)</f>
        <v>0</v>
      </c>
      <c r="BH1193" s="282">
        <f>IF(N1193="sníž. přenesená",J1193,0)</f>
        <v>0</v>
      </c>
      <c r="BI1193" s="282">
        <f>IF(N1193="nulová",J1193,0)</f>
        <v>0</v>
      </c>
      <c r="BJ1193" s="185" t="s">
        <v>79</v>
      </c>
      <c r="BK1193" s="282">
        <f>ROUND(I1193*H1193,2)</f>
        <v>0</v>
      </c>
      <c r="BL1193" s="185" t="s">
        <v>214</v>
      </c>
      <c r="BM1193" s="185" t="s">
        <v>2484</v>
      </c>
    </row>
    <row r="1194" spans="2:51" s="292" customFormat="1" ht="13.5">
      <c r="B1194" s="291"/>
      <c r="D1194" s="285" t="s">
        <v>147</v>
      </c>
      <c r="E1194" s="293" t="s">
        <v>5</v>
      </c>
      <c r="F1194" s="294" t="s">
        <v>2485</v>
      </c>
      <c r="H1194" s="306" t="s">
        <v>5</v>
      </c>
      <c r="L1194" s="291"/>
      <c r="M1194" s="295"/>
      <c r="N1194" s="296"/>
      <c r="O1194" s="296"/>
      <c r="P1194" s="296"/>
      <c r="Q1194" s="296"/>
      <c r="R1194" s="296"/>
      <c r="S1194" s="296"/>
      <c r="T1194" s="297"/>
      <c r="AT1194" s="293" t="s">
        <v>147</v>
      </c>
      <c r="AU1194" s="293" t="s">
        <v>81</v>
      </c>
      <c r="AV1194" s="292" t="s">
        <v>79</v>
      </c>
      <c r="AW1194" s="292" t="s">
        <v>34</v>
      </c>
      <c r="AX1194" s="292" t="s">
        <v>71</v>
      </c>
      <c r="AY1194" s="293" t="s">
        <v>138</v>
      </c>
    </row>
    <row r="1195" spans="2:51" s="292" customFormat="1" ht="13.5">
      <c r="B1195" s="291"/>
      <c r="D1195" s="285" t="s">
        <v>147</v>
      </c>
      <c r="E1195" s="293" t="s">
        <v>5</v>
      </c>
      <c r="F1195" s="294" t="s">
        <v>2486</v>
      </c>
      <c r="H1195" s="306" t="s">
        <v>5</v>
      </c>
      <c r="L1195" s="291"/>
      <c r="M1195" s="295"/>
      <c r="N1195" s="296"/>
      <c r="O1195" s="296"/>
      <c r="P1195" s="296"/>
      <c r="Q1195" s="296"/>
      <c r="R1195" s="296"/>
      <c r="S1195" s="296"/>
      <c r="T1195" s="297"/>
      <c r="AT1195" s="293" t="s">
        <v>147</v>
      </c>
      <c r="AU1195" s="293" t="s">
        <v>81</v>
      </c>
      <c r="AV1195" s="292" t="s">
        <v>79</v>
      </c>
      <c r="AW1195" s="292" t="s">
        <v>34</v>
      </c>
      <c r="AX1195" s="292" t="s">
        <v>71</v>
      </c>
      <c r="AY1195" s="293" t="s">
        <v>138</v>
      </c>
    </row>
    <row r="1196" spans="2:51" s="284" customFormat="1" ht="13.5">
      <c r="B1196" s="283"/>
      <c r="D1196" s="285" t="s">
        <v>147</v>
      </c>
      <c r="E1196" s="286" t="s">
        <v>5</v>
      </c>
      <c r="F1196" s="287" t="s">
        <v>2487</v>
      </c>
      <c r="H1196" s="305">
        <v>30</v>
      </c>
      <c r="L1196" s="283"/>
      <c r="M1196" s="288"/>
      <c r="N1196" s="289"/>
      <c r="O1196" s="289"/>
      <c r="P1196" s="289"/>
      <c r="Q1196" s="289"/>
      <c r="R1196" s="289"/>
      <c r="S1196" s="289"/>
      <c r="T1196" s="290"/>
      <c r="AT1196" s="286" t="s">
        <v>147</v>
      </c>
      <c r="AU1196" s="286" t="s">
        <v>81</v>
      </c>
      <c r="AV1196" s="284" t="s">
        <v>81</v>
      </c>
      <c r="AW1196" s="284" t="s">
        <v>34</v>
      </c>
      <c r="AX1196" s="284" t="s">
        <v>71</v>
      </c>
      <c r="AY1196" s="286" t="s">
        <v>138</v>
      </c>
    </row>
    <row r="1197" spans="2:65" s="196" customFormat="1" ht="25.5" customHeight="1">
      <c r="B1197" s="85"/>
      <c r="C1197" s="86" t="s">
        <v>2488</v>
      </c>
      <c r="D1197" s="86" t="s">
        <v>140</v>
      </c>
      <c r="E1197" s="87" t="s">
        <v>2489</v>
      </c>
      <c r="F1197" s="88" t="s">
        <v>2490</v>
      </c>
      <c r="G1197" s="89" t="s">
        <v>234</v>
      </c>
      <c r="H1197" s="304">
        <v>35</v>
      </c>
      <c r="I1197" s="90">
        <v>0</v>
      </c>
      <c r="J1197" s="90">
        <f>ROUND(I1197*H1197,2)</f>
        <v>0</v>
      </c>
      <c r="K1197" s="88" t="s">
        <v>5267</v>
      </c>
      <c r="L1197" s="85"/>
      <c r="M1197" s="278" t="s">
        <v>5</v>
      </c>
      <c r="N1197" s="279" t="s">
        <v>42</v>
      </c>
      <c r="O1197" s="280">
        <v>0.347</v>
      </c>
      <c r="P1197" s="280">
        <f>O1197*H1197</f>
        <v>12.145</v>
      </c>
      <c r="Q1197" s="280">
        <v>0.00291</v>
      </c>
      <c r="R1197" s="280">
        <f>Q1197*H1197</f>
        <v>0.10185</v>
      </c>
      <c r="S1197" s="280">
        <v>0</v>
      </c>
      <c r="T1197" s="281">
        <f>S1197*H1197</f>
        <v>0</v>
      </c>
      <c r="AR1197" s="185" t="s">
        <v>214</v>
      </c>
      <c r="AT1197" s="185" t="s">
        <v>140</v>
      </c>
      <c r="AU1197" s="185" t="s">
        <v>81</v>
      </c>
      <c r="AY1197" s="185" t="s">
        <v>138</v>
      </c>
      <c r="BE1197" s="282">
        <f>IF(N1197="základní",J1197,0)</f>
        <v>0</v>
      </c>
      <c r="BF1197" s="282">
        <f>IF(N1197="snížená",J1197,0)</f>
        <v>0</v>
      </c>
      <c r="BG1197" s="282">
        <f>IF(N1197="zákl. přenesená",J1197,0)</f>
        <v>0</v>
      </c>
      <c r="BH1197" s="282">
        <f>IF(N1197="sníž. přenesená",J1197,0)</f>
        <v>0</v>
      </c>
      <c r="BI1197" s="282">
        <f>IF(N1197="nulová",J1197,0)</f>
        <v>0</v>
      </c>
      <c r="BJ1197" s="185" t="s">
        <v>79</v>
      </c>
      <c r="BK1197" s="282">
        <f>ROUND(I1197*H1197,2)</f>
        <v>0</v>
      </c>
      <c r="BL1197" s="185" t="s">
        <v>214</v>
      </c>
      <c r="BM1197" s="185" t="s">
        <v>2491</v>
      </c>
    </row>
    <row r="1198" spans="2:51" s="292" customFormat="1" ht="13.5">
      <c r="B1198" s="291"/>
      <c r="D1198" s="285" t="s">
        <v>147</v>
      </c>
      <c r="E1198" s="293" t="s">
        <v>5</v>
      </c>
      <c r="F1198" s="294" t="s">
        <v>2492</v>
      </c>
      <c r="H1198" s="306" t="s">
        <v>5</v>
      </c>
      <c r="L1198" s="291"/>
      <c r="M1198" s="295"/>
      <c r="N1198" s="296"/>
      <c r="O1198" s="296"/>
      <c r="P1198" s="296"/>
      <c r="Q1198" s="296"/>
      <c r="R1198" s="296"/>
      <c r="S1198" s="296"/>
      <c r="T1198" s="297"/>
      <c r="AT1198" s="293" t="s">
        <v>147</v>
      </c>
      <c r="AU1198" s="293" t="s">
        <v>81</v>
      </c>
      <c r="AV1198" s="292" t="s">
        <v>79</v>
      </c>
      <c r="AW1198" s="292" t="s">
        <v>34</v>
      </c>
      <c r="AX1198" s="292" t="s">
        <v>71</v>
      </c>
      <c r="AY1198" s="293" t="s">
        <v>138</v>
      </c>
    </row>
    <row r="1199" spans="2:51" s="284" customFormat="1" ht="13.5">
      <c r="B1199" s="283"/>
      <c r="D1199" s="285" t="s">
        <v>147</v>
      </c>
      <c r="E1199" s="286" t="s">
        <v>5</v>
      </c>
      <c r="F1199" s="287" t="s">
        <v>295</v>
      </c>
      <c r="H1199" s="305">
        <v>35</v>
      </c>
      <c r="L1199" s="283"/>
      <c r="M1199" s="288"/>
      <c r="N1199" s="289"/>
      <c r="O1199" s="289"/>
      <c r="P1199" s="289"/>
      <c r="Q1199" s="289"/>
      <c r="R1199" s="289"/>
      <c r="S1199" s="289"/>
      <c r="T1199" s="290"/>
      <c r="AT1199" s="286" t="s">
        <v>147</v>
      </c>
      <c r="AU1199" s="286" t="s">
        <v>81</v>
      </c>
      <c r="AV1199" s="284" t="s">
        <v>81</v>
      </c>
      <c r="AW1199" s="284" t="s">
        <v>34</v>
      </c>
      <c r="AX1199" s="284" t="s">
        <v>71</v>
      </c>
      <c r="AY1199" s="286" t="s">
        <v>138</v>
      </c>
    </row>
    <row r="1200" spans="2:65" s="196" customFormat="1" ht="25.5" customHeight="1">
      <c r="B1200" s="85"/>
      <c r="C1200" s="86" t="s">
        <v>2493</v>
      </c>
      <c r="D1200" s="86" t="s">
        <v>140</v>
      </c>
      <c r="E1200" s="87" t="s">
        <v>2494</v>
      </c>
      <c r="F1200" s="88" t="s">
        <v>2495</v>
      </c>
      <c r="G1200" s="89" t="s">
        <v>234</v>
      </c>
      <c r="H1200" s="304">
        <v>60</v>
      </c>
      <c r="I1200" s="90">
        <v>0</v>
      </c>
      <c r="J1200" s="90">
        <f>ROUND(I1200*H1200,2)</f>
        <v>0</v>
      </c>
      <c r="K1200" s="88" t="s">
        <v>5267</v>
      </c>
      <c r="L1200" s="85"/>
      <c r="M1200" s="278" t="s">
        <v>5</v>
      </c>
      <c r="N1200" s="279" t="s">
        <v>42</v>
      </c>
      <c r="O1200" s="280">
        <v>0.363</v>
      </c>
      <c r="P1200" s="280">
        <f>O1200*H1200</f>
        <v>21.78</v>
      </c>
      <c r="Q1200" s="280">
        <v>0.00352</v>
      </c>
      <c r="R1200" s="280">
        <f>Q1200*H1200</f>
        <v>0.2112</v>
      </c>
      <c r="S1200" s="280">
        <v>0</v>
      </c>
      <c r="T1200" s="281">
        <f>S1200*H1200</f>
        <v>0</v>
      </c>
      <c r="AR1200" s="185" t="s">
        <v>214</v>
      </c>
      <c r="AT1200" s="185" t="s">
        <v>140</v>
      </c>
      <c r="AU1200" s="185" t="s">
        <v>81</v>
      </c>
      <c r="AY1200" s="185" t="s">
        <v>138</v>
      </c>
      <c r="BE1200" s="282">
        <f>IF(N1200="základní",J1200,0)</f>
        <v>0</v>
      </c>
      <c r="BF1200" s="282">
        <f>IF(N1200="snížená",J1200,0)</f>
        <v>0</v>
      </c>
      <c r="BG1200" s="282">
        <f>IF(N1200="zákl. přenesená",J1200,0)</f>
        <v>0</v>
      </c>
      <c r="BH1200" s="282">
        <f>IF(N1200="sníž. přenesená",J1200,0)</f>
        <v>0</v>
      </c>
      <c r="BI1200" s="282">
        <f>IF(N1200="nulová",J1200,0)</f>
        <v>0</v>
      </c>
      <c r="BJ1200" s="185" t="s">
        <v>79</v>
      </c>
      <c r="BK1200" s="282">
        <f>ROUND(I1200*H1200,2)</f>
        <v>0</v>
      </c>
      <c r="BL1200" s="185" t="s">
        <v>214</v>
      </c>
      <c r="BM1200" s="185" t="s">
        <v>2496</v>
      </c>
    </row>
    <row r="1201" spans="2:51" s="292" customFormat="1" ht="13.5">
      <c r="B1201" s="291"/>
      <c r="D1201" s="285" t="s">
        <v>147</v>
      </c>
      <c r="E1201" s="293" t="s">
        <v>5</v>
      </c>
      <c r="F1201" s="294" t="s">
        <v>2497</v>
      </c>
      <c r="H1201" s="306" t="s">
        <v>5</v>
      </c>
      <c r="L1201" s="291"/>
      <c r="M1201" s="295"/>
      <c r="N1201" s="296"/>
      <c r="O1201" s="296"/>
      <c r="P1201" s="296"/>
      <c r="Q1201" s="296"/>
      <c r="R1201" s="296"/>
      <c r="S1201" s="296"/>
      <c r="T1201" s="297"/>
      <c r="AT1201" s="293" t="s">
        <v>147</v>
      </c>
      <c r="AU1201" s="293" t="s">
        <v>81</v>
      </c>
      <c r="AV1201" s="292" t="s">
        <v>79</v>
      </c>
      <c r="AW1201" s="292" t="s">
        <v>34</v>
      </c>
      <c r="AX1201" s="292" t="s">
        <v>71</v>
      </c>
      <c r="AY1201" s="293" t="s">
        <v>138</v>
      </c>
    </row>
    <row r="1202" spans="2:51" s="284" customFormat="1" ht="13.5">
      <c r="B1202" s="283"/>
      <c r="D1202" s="285" t="s">
        <v>147</v>
      </c>
      <c r="E1202" s="286" t="s">
        <v>5</v>
      </c>
      <c r="F1202" s="287" t="s">
        <v>689</v>
      </c>
      <c r="H1202" s="305">
        <v>60</v>
      </c>
      <c r="L1202" s="283"/>
      <c r="M1202" s="288"/>
      <c r="N1202" s="289"/>
      <c r="O1202" s="289"/>
      <c r="P1202" s="289"/>
      <c r="Q1202" s="289"/>
      <c r="R1202" s="289"/>
      <c r="S1202" s="289"/>
      <c r="T1202" s="290"/>
      <c r="AT1202" s="286" t="s">
        <v>147</v>
      </c>
      <c r="AU1202" s="286" t="s">
        <v>81</v>
      </c>
      <c r="AV1202" s="284" t="s">
        <v>81</v>
      </c>
      <c r="AW1202" s="284" t="s">
        <v>34</v>
      </c>
      <c r="AX1202" s="284" t="s">
        <v>71</v>
      </c>
      <c r="AY1202" s="286" t="s">
        <v>138</v>
      </c>
    </row>
    <row r="1203" spans="2:65" s="196" customFormat="1" ht="25.5" customHeight="1">
      <c r="B1203" s="85"/>
      <c r="C1203" s="86" t="s">
        <v>2498</v>
      </c>
      <c r="D1203" s="86" t="s">
        <v>140</v>
      </c>
      <c r="E1203" s="87" t="s">
        <v>2499</v>
      </c>
      <c r="F1203" s="88" t="s">
        <v>2500</v>
      </c>
      <c r="G1203" s="89" t="s">
        <v>234</v>
      </c>
      <c r="H1203" s="304">
        <v>25</v>
      </c>
      <c r="I1203" s="90">
        <v>0</v>
      </c>
      <c r="J1203" s="90">
        <f>ROUND(I1203*H1203,2)</f>
        <v>0</v>
      </c>
      <c r="K1203" s="88" t="s">
        <v>5267</v>
      </c>
      <c r="L1203" s="85"/>
      <c r="M1203" s="278" t="s">
        <v>5</v>
      </c>
      <c r="N1203" s="279" t="s">
        <v>42</v>
      </c>
      <c r="O1203" s="280">
        <v>0.26</v>
      </c>
      <c r="P1203" s="280">
        <f>O1203*H1203</f>
        <v>6.5</v>
      </c>
      <c r="Q1203" s="280">
        <v>0.00289</v>
      </c>
      <c r="R1203" s="280">
        <f>Q1203*H1203</f>
        <v>0.07225000000000001</v>
      </c>
      <c r="S1203" s="280">
        <v>0</v>
      </c>
      <c r="T1203" s="281">
        <f>S1203*H1203</f>
        <v>0</v>
      </c>
      <c r="AR1203" s="185" t="s">
        <v>214</v>
      </c>
      <c r="AT1203" s="185" t="s">
        <v>140</v>
      </c>
      <c r="AU1203" s="185" t="s">
        <v>81</v>
      </c>
      <c r="AY1203" s="185" t="s">
        <v>138</v>
      </c>
      <c r="BE1203" s="282">
        <f>IF(N1203="základní",J1203,0)</f>
        <v>0</v>
      </c>
      <c r="BF1203" s="282">
        <f>IF(N1203="snížená",J1203,0)</f>
        <v>0</v>
      </c>
      <c r="BG1203" s="282">
        <f>IF(N1203="zákl. přenesená",J1203,0)</f>
        <v>0</v>
      </c>
      <c r="BH1203" s="282">
        <f>IF(N1203="sníž. přenesená",J1203,0)</f>
        <v>0</v>
      </c>
      <c r="BI1203" s="282">
        <f>IF(N1203="nulová",J1203,0)</f>
        <v>0</v>
      </c>
      <c r="BJ1203" s="185" t="s">
        <v>79</v>
      </c>
      <c r="BK1203" s="282">
        <f>ROUND(I1203*H1203,2)</f>
        <v>0</v>
      </c>
      <c r="BL1203" s="185" t="s">
        <v>214</v>
      </c>
      <c r="BM1203" s="185" t="s">
        <v>2501</v>
      </c>
    </row>
    <row r="1204" spans="2:51" s="292" customFormat="1" ht="13.5">
      <c r="B1204" s="291"/>
      <c r="D1204" s="285" t="s">
        <v>147</v>
      </c>
      <c r="E1204" s="293" t="s">
        <v>5</v>
      </c>
      <c r="F1204" s="294" t="s">
        <v>2502</v>
      </c>
      <c r="H1204" s="306" t="s">
        <v>5</v>
      </c>
      <c r="L1204" s="291"/>
      <c r="M1204" s="295"/>
      <c r="N1204" s="296"/>
      <c r="O1204" s="296"/>
      <c r="P1204" s="296"/>
      <c r="Q1204" s="296"/>
      <c r="R1204" s="296"/>
      <c r="S1204" s="296"/>
      <c r="T1204" s="297"/>
      <c r="AT1204" s="293" t="s">
        <v>147</v>
      </c>
      <c r="AU1204" s="293" t="s">
        <v>81</v>
      </c>
      <c r="AV1204" s="292" t="s">
        <v>79</v>
      </c>
      <c r="AW1204" s="292" t="s">
        <v>34</v>
      </c>
      <c r="AX1204" s="292" t="s">
        <v>71</v>
      </c>
      <c r="AY1204" s="293" t="s">
        <v>138</v>
      </c>
    </row>
    <row r="1205" spans="2:51" s="284" customFormat="1" ht="13.5">
      <c r="B1205" s="283"/>
      <c r="D1205" s="285" t="s">
        <v>147</v>
      </c>
      <c r="E1205" s="286" t="s">
        <v>5</v>
      </c>
      <c r="F1205" s="287" t="s">
        <v>251</v>
      </c>
      <c r="H1205" s="305">
        <v>25</v>
      </c>
      <c r="L1205" s="283"/>
      <c r="M1205" s="288"/>
      <c r="N1205" s="289"/>
      <c r="O1205" s="289"/>
      <c r="P1205" s="289"/>
      <c r="Q1205" s="289"/>
      <c r="R1205" s="289"/>
      <c r="S1205" s="289"/>
      <c r="T1205" s="290"/>
      <c r="AT1205" s="286" t="s">
        <v>147</v>
      </c>
      <c r="AU1205" s="286" t="s">
        <v>81</v>
      </c>
      <c r="AV1205" s="284" t="s">
        <v>81</v>
      </c>
      <c r="AW1205" s="284" t="s">
        <v>34</v>
      </c>
      <c r="AX1205" s="284" t="s">
        <v>71</v>
      </c>
      <c r="AY1205" s="286" t="s">
        <v>138</v>
      </c>
    </row>
    <row r="1206" spans="2:65" s="196" customFormat="1" ht="25.5" customHeight="1">
      <c r="B1206" s="85"/>
      <c r="C1206" s="86" t="s">
        <v>2503</v>
      </c>
      <c r="D1206" s="86" t="s">
        <v>140</v>
      </c>
      <c r="E1206" s="87" t="s">
        <v>2504</v>
      </c>
      <c r="F1206" s="88" t="s">
        <v>2505</v>
      </c>
      <c r="G1206" s="89" t="s">
        <v>234</v>
      </c>
      <c r="H1206" s="304">
        <v>70</v>
      </c>
      <c r="I1206" s="90">
        <v>0</v>
      </c>
      <c r="J1206" s="90">
        <f>ROUND(I1206*H1206,2)</f>
        <v>0</v>
      </c>
      <c r="K1206" s="88" t="s">
        <v>5267</v>
      </c>
      <c r="L1206" s="85"/>
      <c r="M1206" s="278" t="s">
        <v>5</v>
      </c>
      <c r="N1206" s="279" t="s">
        <v>42</v>
      </c>
      <c r="O1206" s="280">
        <v>0.266</v>
      </c>
      <c r="P1206" s="280">
        <f>O1206*H1206</f>
        <v>18.62</v>
      </c>
      <c r="Q1206" s="280">
        <v>0.0035</v>
      </c>
      <c r="R1206" s="280">
        <f>Q1206*H1206</f>
        <v>0.245</v>
      </c>
      <c r="S1206" s="280">
        <v>0</v>
      </c>
      <c r="T1206" s="281">
        <f>S1206*H1206</f>
        <v>0</v>
      </c>
      <c r="AR1206" s="185" t="s">
        <v>214</v>
      </c>
      <c r="AT1206" s="185" t="s">
        <v>140</v>
      </c>
      <c r="AU1206" s="185" t="s">
        <v>81</v>
      </c>
      <c r="AY1206" s="185" t="s">
        <v>138</v>
      </c>
      <c r="BE1206" s="282">
        <f>IF(N1206="základní",J1206,0)</f>
        <v>0</v>
      </c>
      <c r="BF1206" s="282">
        <f>IF(N1206="snížená",J1206,0)</f>
        <v>0</v>
      </c>
      <c r="BG1206" s="282">
        <f>IF(N1206="zákl. přenesená",J1206,0)</f>
        <v>0</v>
      </c>
      <c r="BH1206" s="282">
        <f>IF(N1206="sníž. přenesená",J1206,0)</f>
        <v>0</v>
      </c>
      <c r="BI1206" s="282">
        <f>IF(N1206="nulová",J1206,0)</f>
        <v>0</v>
      </c>
      <c r="BJ1206" s="185" t="s">
        <v>79</v>
      </c>
      <c r="BK1206" s="282">
        <f>ROUND(I1206*H1206,2)</f>
        <v>0</v>
      </c>
      <c r="BL1206" s="185" t="s">
        <v>214</v>
      </c>
      <c r="BM1206" s="185" t="s">
        <v>2506</v>
      </c>
    </row>
    <row r="1207" spans="2:51" s="292" customFormat="1" ht="13.5">
      <c r="B1207" s="291"/>
      <c r="D1207" s="285" t="s">
        <v>147</v>
      </c>
      <c r="E1207" s="293" t="s">
        <v>5</v>
      </c>
      <c r="F1207" s="294" t="s">
        <v>2507</v>
      </c>
      <c r="H1207" s="306" t="s">
        <v>5</v>
      </c>
      <c r="L1207" s="291"/>
      <c r="M1207" s="295"/>
      <c r="N1207" s="296"/>
      <c r="O1207" s="296"/>
      <c r="P1207" s="296"/>
      <c r="Q1207" s="296"/>
      <c r="R1207" s="296"/>
      <c r="S1207" s="296"/>
      <c r="T1207" s="297"/>
      <c r="AT1207" s="293" t="s">
        <v>147</v>
      </c>
      <c r="AU1207" s="293" t="s">
        <v>81</v>
      </c>
      <c r="AV1207" s="292" t="s">
        <v>79</v>
      </c>
      <c r="AW1207" s="292" t="s">
        <v>34</v>
      </c>
      <c r="AX1207" s="292" t="s">
        <v>71</v>
      </c>
      <c r="AY1207" s="293" t="s">
        <v>138</v>
      </c>
    </row>
    <row r="1208" spans="2:51" s="284" customFormat="1" ht="13.5">
      <c r="B1208" s="283"/>
      <c r="D1208" s="285" t="s">
        <v>147</v>
      </c>
      <c r="E1208" s="286" t="s">
        <v>5</v>
      </c>
      <c r="F1208" s="287" t="s">
        <v>2508</v>
      </c>
      <c r="H1208" s="305">
        <v>70</v>
      </c>
      <c r="L1208" s="283"/>
      <c r="M1208" s="288"/>
      <c r="N1208" s="289"/>
      <c r="O1208" s="289"/>
      <c r="P1208" s="289"/>
      <c r="Q1208" s="289"/>
      <c r="R1208" s="289"/>
      <c r="S1208" s="289"/>
      <c r="T1208" s="290"/>
      <c r="AT1208" s="286" t="s">
        <v>147</v>
      </c>
      <c r="AU1208" s="286" t="s">
        <v>81</v>
      </c>
      <c r="AV1208" s="284" t="s">
        <v>81</v>
      </c>
      <c r="AW1208" s="284" t="s">
        <v>34</v>
      </c>
      <c r="AX1208" s="284" t="s">
        <v>71</v>
      </c>
      <c r="AY1208" s="286" t="s">
        <v>138</v>
      </c>
    </row>
    <row r="1209" spans="2:65" s="196" customFormat="1" ht="25.5" customHeight="1">
      <c r="B1209" s="85"/>
      <c r="C1209" s="86" t="s">
        <v>2509</v>
      </c>
      <c r="D1209" s="86" t="s">
        <v>140</v>
      </c>
      <c r="E1209" s="87" t="s">
        <v>2510</v>
      </c>
      <c r="F1209" s="88" t="s">
        <v>2511</v>
      </c>
      <c r="G1209" s="89" t="s">
        <v>234</v>
      </c>
      <c r="H1209" s="304">
        <v>15</v>
      </c>
      <c r="I1209" s="90">
        <v>0</v>
      </c>
      <c r="J1209" s="90">
        <f>ROUND(I1209*H1209,2)</f>
        <v>0</v>
      </c>
      <c r="K1209" s="88" t="s">
        <v>5267</v>
      </c>
      <c r="L1209" s="85"/>
      <c r="M1209" s="278" t="s">
        <v>5</v>
      </c>
      <c r="N1209" s="279" t="s">
        <v>42</v>
      </c>
      <c r="O1209" s="280">
        <v>0.242</v>
      </c>
      <c r="P1209" s="280">
        <f>O1209*H1209</f>
        <v>3.63</v>
      </c>
      <c r="Q1209" s="280">
        <v>0.00289</v>
      </c>
      <c r="R1209" s="280">
        <f>Q1209*H1209</f>
        <v>0.04335</v>
      </c>
      <c r="S1209" s="280">
        <v>0</v>
      </c>
      <c r="T1209" s="281">
        <f>S1209*H1209</f>
        <v>0</v>
      </c>
      <c r="AR1209" s="185" t="s">
        <v>214</v>
      </c>
      <c r="AT1209" s="185" t="s">
        <v>140</v>
      </c>
      <c r="AU1209" s="185" t="s">
        <v>81</v>
      </c>
      <c r="AY1209" s="185" t="s">
        <v>138</v>
      </c>
      <c r="BE1209" s="282">
        <f>IF(N1209="základní",J1209,0)</f>
        <v>0</v>
      </c>
      <c r="BF1209" s="282">
        <f>IF(N1209="snížená",J1209,0)</f>
        <v>0</v>
      </c>
      <c r="BG1209" s="282">
        <f>IF(N1209="zákl. přenesená",J1209,0)</f>
        <v>0</v>
      </c>
      <c r="BH1209" s="282">
        <f>IF(N1209="sníž. přenesená",J1209,0)</f>
        <v>0</v>
      </c>
      <c r="BI1209" s="282">
        <f>IF(N1209="nulová",J1209,0)</f>
        <v>0</v>
      </c>
      <c r="BJ1209" s="185" t="s">
        <v>79</v>
      </c>
      <c r="BK1209" s="282">
        <f>ROUND(I1209*H1209,2)</f>
        <v>0</v>
      </c>
      <c r="BL1209" s="185" t="s">
        <v>214</v>
      </c>
      <c r="BM1209" s="185" t="s">
        <v>2512</v>
      </c>
    </row>
    <row r="1210" spans="2:51" s="292" customFormat="1" ht="13.5">
      <c r="B1210" s="291"/>
      <c r="D1210" s="285" t="s">
        <v>147</v>
      </c>
      <c r="E1210" s="293" t="s">
        <v>5</v>
      </c>
      <c r="F1210" s="294" t="s">
        <v>2513</v>
      </c>
      <c r="H1210" s="306" t="s">
        <v>5</v>
      </c>
      <c r="L1210" s="291"/>
      <c r="M1210" s="295"/>
      <c r="N1210" s="296"/>
      <c r="O1210" s="296"/>
      <c r="P1210" s="296"/>
      <c r="Q1210" s="296"/>
      <c r="R1210" s="296"/>
      <c r="S1210" s="296"/>
      <c r="T1210" s="297"/>
      <c r="AT1210" s="293" t="s">
        <v>147</v>
      </c>
      <c r="AU1210" s="293" t="s">
        <v>81</v>
      </c>
      <c r="AV1210" s="292" t="s">
        <v>79</v>
      </c>
      <c r="AW1210" s="292" t="s">
        <v>34</v>
      </c>
      <c r="AX1210" s="292" t="s">
        <v>71</v>
      </c>
      <c r="AY1210" s="293" t="s">
        <v>138</v>
      </c>
    </row>
    <row r="1211" spans="2:51" s="292" customFormat="1" ht="13.5">
      <c r="B1211" s="291"/>
      <c r="D1211" s="285" t="s">
        <v>147</v>
      </c>
      <c r="E1211" s="293" t="s">
        <v>5</v>
      </c>
      <c r="F1211" s="294" t="s">
        <v>2514</v>
      </c>
      <c r="H1211" s="306" t="s">
        <v>5</v>
      </c>
      <c r="L1211" s="291"/>
      <c r="M1211" s="295"/>
      <c r="N1211" s="296"/>
      <c r="O1211" s="296"/>
      <c r="P1211" s="296"/>
      <c r="Q1211" s="296"/>
      <c r="R1211" s="296"/>
      <c r="S1211" s="296"/>
      <c r="T1211" s="297"/>
      <c r="AT1211" s="293" t="s">
        <v>147</v>
      </c>
      <c r="AU1211" s="293" t="s">
        <v>81</v>
      </c>
      <c r="AV1211" s="292" t="s">
        <v>79</v>
      </c>
      <c r="AW1211" s="292" t="s">
        <v>34</v>
      </c>
      <c r="AX1211" s="292" t="s">
        <v>71</v>
      </c>
      <c r="AY1211" s="293" t="s">
        <v>138</v>
      </c>
    </row>
    <row r="1212" spans="2:51" s="284" customFormat="1" ht="13.5">
      <c r="B1212" s="283"/>
      <c r="D1212" s="285" t="s">
        <v>147</v>
      </c>
      <c r="E1212" s="286" t="s">
        <v>5</v>
      </c>
      <c r="F1212" s="287" t="s">
        <v>2515</v>
      </c>
      <c r="H1212" s="305">
        <v>15</v>
      </c>
      <c r="L1212" s="283"/>
      <c r="M1212" s="288"/>
      <c r="N1212" s="289"/>
      <c r="O1212" s="289"/>
      <c r="P1212" s="289"/>
      <c r="Q1212" s="289"/>
      <c r="R1212" s="289"/>
      <c r="S1212" s="289"/>
      <c r="T1212" s="290"/>
      <c r="AT1212" s="286" t="s">
        <v>147</v>
      </c>
      <c r="AU1212" s="286" t="s">
        <v>81</v>
      </c>
      <c r="AV1212" s="284" t="s">
        <v>81</v>
      </c>
      <c r="AW1212" s="284" t="s">
        <v>34</v>
      </c>
      <c r="AX1212" s="284" t="s">
        <v>71</v>
      </c>
      <c r="AY1212" s="286" t="s">
        <v>138</v>
      </c>
    </row>
    <row r="1213" spans="2:65" s="196" customFormat="1" ht="38.25" customHeight="1">
      <c r="B1213" s="85"/>
      <c r="C1213" s="86" t="s">
        <v>2516</v>
      </c>
      <c r="D1213" s="86" t="s">
        <v>140</v>
      </c>
      <c r="E1213" s="87" t="s">
        <v>2517</v>
      </c>
      <c r="F1213" s="88" t="s">
        <v>2518</v>
      </c>
      <c r="G1213" s="89" t="s">
        <v>289</v>
      </c>
      <c r="H1213" s="304">
        <v>44</v>
      </c>
      <c r="I1213" s="90">
        <v>0</v>
      </c>
      <c r="J1213" s="90">
        <f>ROUND(I1213*H1213,2)</f>
        <v>0</v>
      </c>
      <c r="K1213" s="88" t="s">
        <v>5267</v>
      </c>
      <c r="L1213" s="85"/>
      <c r="M1213" s="278" t="s">
        <v>5</v>
      </c>
      <c r="N1213" s="279" t="s">
        <v>42</v>
      </c>
      <c r="O1213" s="280">
        <v>0.715</v>
      </c>
      <c r="P1213" s="280">
        <f>O1213*H1213</f>
        <v>31.459999999999997</v>
      </c>
      <c r="Q1213" s="280">
        <v>0.00396</v>
      </c>
      <c r="R1213" s="280">
        <f>Q1213*H1213</f>
        <v>0.17424</v>
      </c>
      <c r="S1213" s="280">
        <v>0</v>
      </c>
      <c r="T1213" s="281">
        <f>S1213*H1213</f>
        <v>0</v>
      </c>
      <c r="AR1213" s="185" t="s">
        <v>214</v>
      </c>
      <c r="AT1213" s="185" t="s">
        <v>140</v>
      </c>
      <c r="AU1213" s="185" t="s">
        <v>81</v>
      </c>
      <c r="AY1213" s="185" t="s">
        <v>138</v>
      </c>
      <c r="BE1213" s="282">
        <f>IF(N1213="základní",J1213,0)</f>
        <v>0</v>
      </c>
      <c r="BF1213" s="282">
        <f>IF(N1213="snížená",J1213,0)</f>
        <v>0</v>
      </c>
      <c r="BG1213" s="282">
        <f>IF(N1213="zákl. přenesená",J1213,0)</f>
        <v>0</v>
      </c>
      <c r="BH1213" s="282">
        <f>IF(N1213="sníž. přenesená",J1213,0)</f>
        <v>0</v>
      </c>
      <c r="BI1213" s="282">
        <f>IF(N1213="nulová",J1213,0)</f>
        <v>0</v>
      </c>
      <c r="BJ1213" s="185" t="s">
        <v>79</v>
      </c>
      <c r="BK1213" s="282">
        <f>ROUND(I1213*H1213,2)</f>
        <v>0</v>
      </c>
      <c r="BL1213" s="185" t="s">
        <v>214</v>
      </c>
      <c r="BM1213" s="185" t="s">
        <v>2519</v>
      </c>
    </row>
    <row r="1214" spans="2:51" s="292" customFormat="1" ht="13.5">
      <c r="B1214" s="291"/>
      <c r="D1214" s="285" t="s">
        <v>147</v>
      </c>
      <c r="E1214" s="293" t="s">
        <v>5</v>
      </c>
      <c r="F1214" s="294" t="s">
        <v>2520</v>
      </c>
      <c r="H1214" s="306" t="s">
        <v>5</v>
      </c>
      <c r="L1214" s="291"/>
      <c r="M1214" s="295"/>
      <c r="N1214" s="296"/>
      <c r="O1214" s="296"/>
      <c r="P1214" s="296"/>
      <c r="Q1214" s="296"/>
      <c r="R1214" s="296"/>
      <c r="S1214" s="296"/>
      <c r="T1214" s="297"/>
      <c r="AT1214" s="293" t="s">
        <v>147</v>
      </c>
      <c r="AU1214" s="293" t="s">
        <v>81</v>
      </c>
      <c r="AV1214" s="292" t="s">
        <v>79</v>
      </c>
      <c r="AW1214" s="292" t="s">
        <v>34</v>
      </c>
      <c r="AX1214" s="292" t="s">
        <v>71</v>
      </c>
      <c r="AY1214" s="293" t="s">
        <v>138</v>
      </c>
    </row>
    <row r="1215" spans="2:51" s="284" customFormat="1" ht="13.5">
      <c r="B1215" s="283"/>
      <c r="D1215" s="285" t="s">
        <v>147</v>
      </c>
      <c r="E1215" s="286" t="s">
        <v>5</v>
      </c>
      <c r="F1215" s="287" t="s">
        <v>338</v>
      </c>
      <c r="H1215" s="305">
        <v>44</v>
      </c>
      <c r="L1215" s="283"/>
      <c r="M1215" s="288"/>
      <c r="N1215" s="289"/>
      <c r="O1215" s="289"/>
      <c r="P1215" s="289"/>
      <c r="Q1215" s="289"/>
      <c r="R1215" s="289"/>
      <c r="S1215" s="289"/>
      <c r="T1215" s="290"/>
      <c r="AT1215" s="286" t="s">
        <v>147</v>
      </c>
      <c r="AU1215" s="286" t="s">
        <v>81</v>
      </c>
      <c r="AV1215" s="284" t="s">
        <v>81</v>
      </c>
      <c r="AW1215" s="284" t="s">
        <v>34</v>
      </c>
      <c r="AX1215" s="284" t="s">
        <v>71</v>
      </c>
      <c r="AY1215" s="286" t="s">
        <v>138</v>
      </c>
    </row>
    <row r="1216" spans="2:65" s="196" customFormat="1" ht="38.25" customHeight="1">
      <c r="B1216" s="85"/>
      <c r="C1216" s="86" t="s">
        <v>2521</v>
      </c>
      <c r="D1216" s="86" t="s">
        <v>140</v>
      </c>
      <c r="E1216" s="87" t="s">
        <v>2522</v>
      </c>
      <c r="F1216" s="88" t="s">
        <v>2523</v>
      </c>
      <c r="G1216" s="89" t="s">
        <v>289</v>
      </c>
      <c r="H1216" s="304">
        <v>44</v>
      </c>
      <c r="I1216" s="90">
        <v>0</v>
      </c>
      <c r="J1216" s="90">
        <f>ROUND(I1216*H1216,2)</f>
        <v>0</v>
      </c>
      <c r="K1216" s="88" t="s">
        <v>5267</v>
      </c>
      <c r="L1216" s="85"/>
      <c r="M1216" s="278" t="s">
        <v>5</v>
      </c>
      <c r="N1216" s="279" t="s">
        <v>42</v>
      </c>
      <c r="O1216" s="280">
        <v>0.16</v>
      </c>
      <c r="P1216" s="280">
        <f>O1216*H1216</f>
        <v>7.04</v>
      </c>
      <c r="Q1216" s="280">
        <v>0.0014</v>
      </c>
      <c r="R1216" s="280">
        <f>Q1216*H1216</f>
        <v>0.0616</v>
      </c>
      <c r="S1216" s="280">
        <v>0</v>
      </c>
      <c r="T1216" s="281">
        <f>S1216*H1216</f>
        <v>0</v>
      </c>
      <c r="AR1216" s="185" t="s">
        <v>214</v>
      </c>
      <c r="AT1216" s="185" t="s">
        <v>140</v>
      </c>
      <c r="AU1216" s="185" t="s">
        <v>81</v>
      </c>
      <c r="AY1216" s="185" t="s">
        <v>138</v>
      </c>
      <c r="BE1216" s="282">
        <f>IF(N1216="základní",J1216,0)</f>
        <v>0</v>
      </c>
      <c r="BF1216" s="282">
        <f>IF(N1216="snížená",J1216,0)</f>
        <v>0</v>
      </c>
      <c r="BG1216" s="282">
        <f>IF(N1216="zákl. přenesená",J1216,0)</f>
        <v>0</v>
      </c>
      <c r="BH1216" s="282">
        <f>IF(N1216="sníž. přenesená",J1216,0)</f>
        <v>0</v>
      </c>
      <c r="BI1216" s="282">
        <f>IF(N1216="nulová",J1216,0)</f>
        <v>0</v>
      </c>
      <c r="BJ1216" s="185" t="s">
        <v>79</v>
      </c>
      <c r="BK1216" s="282">
        <f>ROUND(I1216*H1216,2)</f>
        <v>0</v>
      </c>
      <c r="BL1216" s="185" t="s">
        <v>214</v>
      </c>
      <c r="BM1216" s="185" t="s">
        <v>2524</v>
      </c>
    </row>
    <row r="1217" spans="2:51" s="292" customFormat="1" ht="13.5">
      <c r="B1217" s="291"/>
      <c r="D1217" s="285" t="s">
        <v>147</v>
      </c>
      <c r="E1217" s="293" t="s">
        <v>5</v>
      </c>
      <c r="F1217" s="294" t="s">
        <v>2525</v>
      </c>
      <c r="H1217" s="306" t="s">
        <v>5</v>
      </c>
      <c r="L1217" s="291"/>
      <c r="M1217" s="295"/>
      <c r="N1217" s="296"/>
      <c r="O1217" s="296"/>
      <c r="P1217" s="296"/>
      <c r="Q1217" s="296"/>
      <c r="R1217" s="296"/>
      <c r="S1217" s="296"/>
      <c r="T1217" s="297"/>
      <c r="AT1217" s="293" t="s">
        <v>147</v>
      </c>
      <c r="AU1217" s="293" t="s">
        <v>81</v>
      </c>
      <c r="AV1217" s="292" t="s">
        <v>79</v>
      </c>
      <c r="AW1217" s="292" t="s">
        <v>34</v>
      </c>
      <c r="AX1217" s="292" t="s">
        <v>71</v>
      </c>
      <c r="AY1217" s="293" t="s">
        <v>138</v>
      </c>
    </row>
    <row r="1218" spans="2:51" s="284" customFormat="1" ht="13.5">
      <c r="B1218" s="283"/>
      <c r="D1218" s="285" t="s">
        <v>147</v>
      </c>
      <c r="E1218" s="286" t="s">
        <v>5</v>
      </c>
      <c r="F1218" s="287" t="s">
        <v>338</v>
      </c>
      <c r="H1218" s="305">
        <v>44</v>
      </c>
      <c r="L1218" s="283"/>
      <c r="M1218" s="288"/>
      <c r="N1218" s="289"/>
      <c r="O1218" s="289"/>
      <c r="P1218" s="289"/>
      <c r="Q1218" s="289"/>
      <c r="R1218" s="289"/>
      <c r="S1218" s="289"/>
      <c r="T1218" s="290"/>
      <c r="AT1218" s="286" t="s">
        <v>147</v>
      </c>
      <c r="AU1218" s="286" t="s">
        <v>81</v>
      </c>
      <c r="AV1218" s="284" t="s">
        <v>81</v>
      </c>
      <c r="AW1218" s="284" t="s">
        <v>34</v>
      </c>
      <c r="AX1218" s="284" t="s">
        <v>71</v>
      </c>
      <c r="AY1218" s="286" t="s">
        <v>138</v>
      </c>
    </row>
    <row r="1219" spans="2:65" s="196" customFormat="1" ht="38.25" customHeight="1">
      <c r="B1219" s="85"/>
      <c r="C1219" s="86" t="s">
        <v>2526</v>
      </c>
      <c r="D1219" s="86" t="s">
        <v>140</v>
      </c>
      <c r="E1219" s="87" t="s">
        <v>2527</v>
      </c>
      <c r="F1219" s="88" t="s">
        <v>2528</v>
      </c>
      <c r="G1219" s="89" t="s">
        <v>181</v>
      </c>
      <c r="H1219" s="304">
        <v>5.795</v>
      </c>
      <c r="I1219" s="90">
        <v>0</v>
      </c>
      <c r="J1219" s="90">
        <f>ROUND(I1219*H1219,2)</f>
        <v>0</v>
      </c>
      <c r="K1219" s="88" t="s">
        <v>5267</v>
      </c>
      <c r="L1219" s="85"/>
      <c r="M1219" s="278" t="s">
        <v>5</v>
      </c>
      <c r="N1219" s="279" t="s">
        <v>42</v>
      </c>
      <c r="O1219" s="280">
        <v>4.947</v>
      </c>
      <c r="P1219" s="280">
        <f>O1219*H1219</f>
        <v>28.667865</v>
      </c>
      <c r="Q1219" s="280">
        <v>0</v>
      </c>
      <c r="R1219" s="280">
        <f>Q1219*H1219</f>
        <v>0</v>
      </c>
      <c r="S1219" s="280">
        <v>0</v>
      </c>
      <c r="T1219" s="281">
        <f>S1219*H1219</f>
        <v>0</v>
      </c>
      <c r="AR1219" s="185" t="s">
        <v>214</v>
      </c>
      <c r="AT1219" s="185" t="s">
        <v>140</v>
      </c>
      <c r="AU1219" s="185" t="s">
        <v>81</v>
      </c>
      <c r="AY1219" s="185" t="s">
        <v>138</v>
      </c>
      <c r="BE1219" s="282">
        <f>IF(N1219="základní",J1219,0)</f>
        <v>0</v>
      </c>
      <c r="BF1219" s="282">
        <f>IF(N1219="snížená",J1219,0)</f>
        <v>0</v>
      </c>
      <c r="BG1219" s="282">
        <f>IF(N1219="zákl. přenesená",J1219,0)</f>
        <v>0</v>
      </c>
      <c r="BH1219" s="282">
        <f>IF(N1219="sníž. přenesená",J1219,0)</f>
        <v>0</v>
      </c>
      <c r="BI1219" s="282">
        <f>IF(N1219="nulová",J1219,0)</f>
        <v>0</v>
      </c>
      <c r="BJ1219" s="185" t="s">
        <v>79</v>
      </c>
      <c r="BK1219" s="282">
        <f>ROUND(I1219*H1219,2)</f>
        <v>0</v>
      </c>
      <c r="BL1219" s="185" t="s">
        <v>214</v>
      </c>
      <c r="BM1219" s="185" t="s">
        <v>2529</v>
      </c>
    </row>
    <row r="1220" spans="2:63" s="266" customFormat="1" ht="29.85" customHeight="1">
      <c r="B1220" s="265"/>
      <c r="D1220" s="267" t="s">
        <v>70</v>
      </c>
      <c r="E1220" s="276" t="s">
        <v>2530</v>
      </c>
      <c r="F1220" s="276" t="s">
        <v>2531</v>
      </c>
      <c r="H1220" s="307"/>
      <c r="J1220" s="277">
        <f>BK1220</f>
        <v>0</v>
      </c>
      <c r="L1220" s="265"/>
      <c r="M1220" s="270"/>
      <c r="N1220" s="271"/>
      <c r="O1220" s="271"/>
      <c r="P1220" s="272">
        <f>SUM(P1221:P1235)</f>
        <v>546.652724</v>
      </c>
      <c r="Q1220" s="271"/>
      <c r="R1220" s="272">
        <f>SUM(R1221:R1235)</f>
        <v>5.891655000000001</v>
      </c>
      <c r="S1220" s="271"/>
      <c r="T1220" s="273">
        <f>SUM(T1221:T1235)</f>
        <v>0</v>
      </c>
      <c r="AR1220" s="267" t="s">
        <v>81</v>
      </c>
      <c r="AT1220" s="274" t="s">
        <v>70</v>
      </c>
      <c r="AU1220" s="274" t="s">
        <v>79</v>
      </c>
      <c r="AY1220" s="267" t="s">
        <v>138</v>
      </c>
      <c r="BK1220" s="275">
        <f>SUM(BK1221:BK1235)</f>
        <v>0</v>
      </c>
    </row>
    <row r="1221" spans="2:65" s="196" customFormat="1" ht="38.25" customHeight="1">
      <c r="B1221" s="85"/>
      <c r="C1221" s="86" t="s">
        <v>2532</v>
      </c>
      <c r="D1221" s="86" t="s">
        <v>140</v>
      </c>
      <c r="E1221" s="87" t="s">
        <v>2533</v>
      </c>
      <c r="F1221" s="88" t="s">
        <v>2534</v>
      </c>
      <c r="G1221" s="89" t="s">
        <v>225</v>
      </c>
      <c r="H1221" s="304">
        <v>561</v>
      </c>
      <c r="I1221" s="90">
        <v>0</v>
      </c>
      <c r="J1221" s="90">
        <f>ROUND(I1221*H1221,2)</f>
        <v>0</v>
      </c>
      <c r="K1221" s="88" t="s">
        <v>5267</v>
      </c>
      <c r="L1221" s="85"/>
      <c r="M1221" s="278" t="s">
        <v>5</v>
      </c>
      <c r="N1221" s="279" t="s">
        <v>42</v>
      </c>
      <c r="O1221" s="280">
        <v>0.803</v>
      </c>
      <c r="P1221" s="280">
        <f>O1221*H1221</f>
        <v>450.483</v>
      </c>
      <c r="Q1221" s="280">
        <v>0</v>
      </c>
      <c r="R1221" s="280">
        <f>Q1221*H1221</f>
        <v>0</v>
      </c>
      <c r="S1221" s="280">
        <v>0</v>
      </c>
      <c r="T1221" s="281">
        <f>S1221*H1221</f>
        <v>0</v>
      </c>
      <c r="AR1221" s="185" t="s">
        <v>214</v>
      </c>
      <c r="AT1221" s="185" t="s">
        <v>140</v>
      </c>
      <c r="AU1221" s="185" t="s">
        <v>81</v>
      </c>
      <c r="AY1221" s="185" t="s">
        <v>138</v>
      </c>
      <c r="BE1221" s="282">
        <f>IF(N1221="základní",J1221,0)</f>
        <v>0</v>
      </c>
      <c r="BF1221" s="282">
        <f>IF(N1221="snížená",J1221,0)</f>
        <v>0</v>
      </c>
      <c r="BG1221" s="282">
        <f>IF(N1221="zákl. přenesená",J1221,0)</f>
        <v>0</v>
      </c>
      <c r="BH1221" s="282">
        <f>IF(N1221="sníž. přenesená",J1221,0)</f>
        <v>0</v>
      </c>
      <c r="BI1221" s="282">
        <f>IF(N1221="nulová",J1221,0)</f>
        <v>0</v>
      </c>
      <c r="BJ1221" s="185" t="s">
        <v>79</v>
      </c>
      <c r="BK1221" s="282">
        <f>ROUND(I1221*H1221,2)</f>
        <v>0</v>
      </c>
      <c r="BL1221" s="185" t="s">
        <v>214</v>
      </c>
      <c r="BM1221" s="185" t="s">
        <v>2535</v>
      </c>
    </row>
    <row r="1222" spans="2:51" s="284" customFormat="1" ht="13.5">
      <c r="B1222" s="283"/>
      <c r="D1222" s="285" t="s">
        <v>147</v>
      </c>
      <c r="E1222" s="286" t="s">
        <v>5</v>
      </c>
      <c r="F1222" s="287" t="s">
        <v>2536</v>
      </c>
      <c r="H1222" s="305">
        <v>561</v>
      </c>
      <c r="L1222" s="283"/>
      <c r="M1222" s="288"/>
      <c r="N1222" s="289"/>
      <c r="O1222" s="289"/>
      <c r="P1222" s="289"/>
      <c r="Q1222" s="289"/>
      <c r="R1222" s="289"/>
      <c r="S1222" s="289"/>
      <c r="T1222" s="290"/>
      <c r="AT1222" s="286" t="s">
        <v>147</v>
      </c>
      <c r="AU1222" s="286" t="s">
        <v>81</v>
      </c>
      <c r="AV1222" s="284" t="s">
        <v>81</v>
      </c>
      <c r="AW1222" s="284" t="s">
        <v>34</v>
      </c>
      <c r="AX1222" s="284" t="s">
        <v>71</v>
      </c>
      <c r="AY1222" s="286" t="s">
        <v>138</v>
      </c>
    </row>
    <row r="1223" spans="2:65" s="196" customFormat="1" ht="16.5" customHeight="1">
      <c r="B1223" s="85"/>
      <c r="C1223" s="91" t="s">
        <v>2537</v>
      </c>
      <c r="D1223" s="91" t="s">
        <v>228</v>
      </c>
      <c r="E1223" s="92" t="s">
        <v>2538</v>
      </c>
      <c r="F1223" s="93" t="s">
        <v>2539</v>
      </c>
      <c r="G1223" s="94" t="s">
        <v>225</v>
      </c>
      <c r="H1223" s="308">
        <v>589.05</v>
      </c>
      <c r="I1223" s="95">
        <v>0</v>
      </c>
      <c r="J1223" s="95">
        <f>ROUND(I1223*H1223,2)</f>
        <v>0</v>
      </c>
      <c r="K1223" s="174" t="s">
        <v>5267</v>
      </c>
      <c r="L1223" s="298"/>
      <c r="M1223" s="299" t="s">
        <v>5</v>
      </c>
      <c r="N1223" s="300" t="s">
        <v>42</v>
      </c>
      <c r="O1223" s="280">
        <v>0</v>
      </c>
      <c r="P1223" s="280">
        <f>O1223*H1223</f>
        <v>0</v>
      </c>
      <c r="Q1223" s="280">
        <v>0.0073</v>
      </c>
      <c r="R1223" s="280">
        <f>Q1223*H1223</f>
        <v>4.300065</v>
      </c>
      <c r="S1223" s="280">
        <v>0</v>
      </c>
      <c r="T1223" s="281">
        <f>S1223*H1223</f>
        <v>0</v>
      </c>
      <c r="AR1223" s="185" t="s">
        <v>281</v>
      </c>
      <c r="AT1223" s="185" t="s">
        <v>228</v>
      </c>
      <c r="AU1223" s="185" t="s">
        <v>81</v>
      </c>
      <c r="AY1223" s="185" t="s">
        <v>138</v>
      </c>
      <c r="BE1223" s="282">
        <f>IF(N1223="základní",J1223,0)</f>
        <v>0</v>
      </c>
      <c r="BF1223" s="282">
        <f>IF(N1223="snížená",J1223,0)</f>
        <v>0</v>
      </c>
      <c r="BG1223" s="282">
        <f>IF(N1223="zákl. přenesená",J1223,0)</f>
        <v>0</v>
      </c>
      <c r="BH1223" s="282">
        <f>IF(N1223="sníž. přenesená",J1223,0)</f>
        <v>0</v>
      </c>
      <c r="BI1223" s="282">
        <f>IF(N1223="nulová",J1223,0)</f>
        <v>0</v>
      </c>
      <c r="BJ1223" s="185" t="s">
        <v>79</v>
      </c>
      <c r="BK1223" s="282">
        <f>ROUND(I1223*H1223,2)</f>
        <v>0</v>
      </c>
      <c r="BL1223" s="185" t="s">
        <v>214</v>
      </c>
      <c r="BM1223" s="185" t="s">
        <v>2540</v>
      </c>
    </row>
    <row r="1224" spans="2:51" s="284" customFormat="1" ht="13.5">
      <c r="B1224" s="283"/>
      <c r="D1224" s="285" t="s">
        <v>147</v>
      </c>
      <c r="F1224" s="287" t="s">
        <v>2541</v>
      </c>
      <c r="H1224" s="305">
        <v>589.05</v>
      </c>
      <c r="L1224" s="283"/>
      <c r="M1224" s="288"/>
      <c r="N1224" s="289"/>
      <c r="O1224" s="289"/>
      <c r="P1224" s="289"/>
      <c r="Q1224" s="289"/>
      <c r="R1224" s="289"/>
      <c r="S1224" s="289"/>
      <c r="T1224" s="290"/>
      <c r="AT1224" s="286" t="s">
        <v>147</v>
      </c>
      <c r="AU1224" s="286" t="s">
        <v>81</v>
      </c>
      <c r="AV1224" s="284" t="s">
        <v>81</v>
      </c>
      <c r="AW1224" s="284" t="s">
        <v>6</v>
      </c>
      <c r="AX1224" s="284" t="s">
        <v>79</v>
      </c>
      <c r="AY1224" s="286" t="s">
        <v>138</v>
      </c>
    </row>
    <row r="1225" spans="2:65" s="196" customFormat="1" ht="16.5" customHeight="1">
      <c r="B1225" s="85"/>
      <c r="C1225" s="86" t="s">
        <v>2542</v>
      </c>
      <c r="D1225" s="86" t="s">
        <v>140</v>
      </c>
      <c r="E1225" s="87" t="s">
        <v>2543</v>
      </c>
      <c r="F1225" s="88" t="s">
        <v>2544</v>
      </c>
      <c r="G1225" s="89" t="s">
        <v>234</v>
      </c>
      <c r="H1225" s="304">
        <v>561</v>
      </c>
      <c r="I1225" s="90">
        <v>0</v>
      </c>
      <c r="J1225" s="90">
        <f>ROUND(I1225*H1225,2)</f>
        <v>0</v>
      </c>
      <c r="K1225" s="88" t="s">
        <v>5267</v>
      </c>
      <c r="L1225" s="85"/>
      <c r="M1225" s="278" t="s">
        <v>5</v>
      </c>
      <c r="N1225" s="279" t="s">
        <v>42</v>
      </c>
      <c r="O1225" s="280">
        <v>0.118</v>
      </c>
      <c r="P1225" s="280">
        <f>O1225*H1225</f>
        <v>66.198</v>
      </c>
      <c r="Q1225" s="280">
        <v>0</v>
      </c>
      <c r="R1225" s="280">
        <f>Q1225*H1225</f>
        <v>0</v>
      </c>
      <c r="S1225" s="280">
        <v>0</v>
      </c>
      <c r="T1225" s="281">
        <f>S1225*H1225</f>
        <v>0</v>
      </c>
      <c r="AR1225" s="185" t="s">
        <v>214</v>
      </c>
      <c r="AT1225" s="185" t="s">
        <v>140</v>
      </c>
      <c r="AU1225" s="185" t="s">
        <v>81</v>
      </c>
      <c r="AY1225" s="185" t="s">
        <v>138</v>
      </c>
      <c r="BE1225" s="282">
        <f>IF(N1225="základní",J1225,0)</f>
        <v>0</v>
      </c>
      <c r="BF1225" s="282">
        <f>IF(N1225="snížená",J1225,0)</f>
        <v>0</v>
      </c>
      <c r="BG1225" s="282">
        <f>IF(N1225="zákl. přenesená",J1225,0)</f>
        <v>0</v>
      </c>
      <c r="BH1225" s="282">
        <f>IF(N1225="sníž. přenesená",J1225,0)</f>
        <v>0</v>
      </c>
      <c r="BI1225" s="282">
        <f>IF(N1225="nulová",J1225,0)</f>
        <v>0</v>
      </c>
      <c r="BJ1225" s="185" t="s">
        <v>79</v>
      </c>
      <c r="BK1225" s="282">
        <f>ROUND(I1225*H1225,2)</f>
        <v>0</v>
      </c>
      <c r="BL1225" s="185" t="s">
        <v>214</v>
      </c>
      <c r="BM1225" s="185" t="s">
        <v>2545</v>
      </c>
    </row>
    <row r="1226" spans="2:65" s="196" customFormat="1" ht="16.5" customHeight="1">
      <c r="B1226" s="85"/>
      <c r="C1226" s="91" t="s">
        <v>2546</v>
      </c>
      <c r="D1226" s="91" t="s">
        <v>228</v>
      </c>
      <c r="E1226" s="92" t="s">
        <v>2547</v>
      </c>
      <c r="F1226" s="93" t="s">
        <v>2548</v>
      </c>
      <c r="G1226" s="94" t="s">
        <v>143</v>
      </c>
      <c r="H1226" s="308">
        <v>2.727</v>
      </c>
      <c r="I1226" s="95">
        <v>0</v>
      </c>
      <c r="J1226" s="95">
        <f>ROUND(I1226*H1226,2)</f>
        <v>0</v>
      </c>
      <c r="K1226" s="174" t="s">
        <v>5267</v>
      </c>
      <c r="L1226" s="298"/>
      <c r="M1226" s="299" t="s">
        <v>5</v>
      </c>
      <c r="N1226" s="300" t="s">
        <v>42</v>
      </c>
      <c r="O1226" s="280">
        <v>0</v>
      </c>
      <c r="P1226" s="280">
        <f>O1226*H1226</f>
        <v>0</v>
      </c>
      <c r="Q1226" s="280">
        <v>0.55</v>
      </c>
      <c r="R1226" s="280">
        <f>Q1226*H1226</f>
        <v>1.4998500000000001</v>
      </c>
      <c r="S1226" s="280">
        <v>0</v>
      </c>
      <c r="T1226" s="281">
        <f>S1226*H1226</f>
        <v>0</v>
      </c>
      <c r="AR1226" s="185" t="s">
        <v>281</v>
      </c>
      <c r="AT1226" s="185" t="s">
        <v>228</v>
      </c>
      <c r="AU1226" s="185" t="s">
        <v>81</v>
      </c>
      <c r="AY1226" s="185" t="s">
        <v>138</v>
      </c>
      <c r="BE1226" s="282">
        <f>IF(N1226="základní",J1226,0)</f>
        <v>0</v>
      </c>
      <c r="BF1226" s="282">
        <f>IF(N1226="snížená",J1226,0)</f>
        <v>0</v>
      </c>
      <c r="BG1226" s="282">
        <f>IF(N1226="zákl. přenesená",J1226,0)</f>
        <v>0</v>
      </c>
      <c r="BH1226" s="282">
        <f>IF(N1226="sníž. přenesená",J1226,0)</f>
        <v>0</v>
      </c>
      <c r="BI1226" s="282">
        <f>IF(N1226="nulová",J1226,0)</f>
        <v>0</v>
      </c>
      <c r="BJ1226" s="185" t="s">
        <v>79</v>
      </c>
      <c r="BK1226" s="282">
        <f>ROUND(I1226*H1226,2)</f>
        <v>0</v>
      </c>
      <c r="BL1226" s="185" t="s">
        <v>214</v>
      </c>
      <c r="BM1226" s="185" t="s">
        <v>2549</v>
      </c>
    </row>
    <row r="1227" spans="2:51" s="284" customFormat="1" ht="13.5">
      <c r="B1227" s="283"/>
      <c r="D1227" s="285" t="s">
        <v>147</v>
      </c>
      <c r="E1227" s="286" t="s">
        <v>5</v>
      </c>
      <c r="F1227" s="287" t="s">
        <v>2550</v>
      </c>
      <c r="H1227" s="305">
        <v>2.525</v>
      </c>
      <c r="L1227" s="283"/>
      <c r="M1227" s="288"/>
      <c r="N1227" s="289"/>
      <c r="O1227" s="289"/>
      <c r="P1227" s="289"/>
      <c r="Q1227" s="289"/>
      <c r="R1227" s="289"/>
      <c r="S1227" s="289"/>
      <c r="T1227" s="290"/>
      <c r="AT1227" s="286" t="s">
        <v>147</v>
      </c>
      <c r="AU1227" s="286" t="s">
        <v>81</v>
      </c>
      <c r="AV1227" s="284" t="s">
        <v>81</v>
      </c>
      <c r="AW1227" s="284" t="s">
        <v>34</v>
      </c>
      <c r="AX1227" s="284" t="s">
        <v>71</v>
      </c>
      <c r="AY1227" s="286" t="s">
        <v>138</v>
      </c>
    </row>
    <row r="1228" spans="2:51" s="284" customFormat="1" ht="13.5">
      <c r="B1228" s="283"/>
      <c r="D1228" s="285" t="s">
        <v>147</v>
      </c>
      <c r="F1228" s="287" t="s">
        <v>2551</v>
      </c>
      <c r="H1228" s="305">
        <v>2.727</v>
      </c>
      <c r="L1228" s="283"/>
      <c r="M1228" s="288"/>
      <c r="N1228" s="289"/>
      <c r="O1228" s="289"/>
      <c r="P1228" s="289"/>
      <c r="Q1228" s="289"/>
      <c r="R1228" s="289"/>
      <c r="S1228" s="289"/>
      <c r="T1228" s="290"/>
      <c r="AT1228" s="286" t="s">
        <v>147</v>
      </c>
      <c r="AU1228" s="286" t="s">
        <v>81</v>
      </c>
      <c r="AV1228" s="284" t="s">
        <v>81</v>
      </c>
      <c r="AW1228" s="284" t="s">
        <v>6</v>
      </c>
      <c r="AX1228" s="284" t="s">
        <v>79</v>
      </c>
      <c r="AY1228" s="286" t="s">
        <v>138</v>
      </c>
    </row>
    <row r="1229" spans="2:65" s="196" customFormat="1" ht="25.5" customHeight="1">
      <c r="B1229" s="85"/>
      <c r="C1229" s="86" t="s">
        <v>2552</v>
      </c>
      <c r="D1229" s="86" t="s">
        <v>140</v>
      </c>
      <c r="E1229" s="87" t="s">
        <v>2553</v>
      </c>
      <c r="F1229" s="88" t="s">
        <v>2554</v>
      </c>
      <c r="G1229" s="89" t="s">
        <v>289</v>
      </c>
      <c r="H1229" s="304">
        <v>22</v>
      </c>
      <c r="I1229" s="90">
        <v>0</v>
      </c>
      <c r="J1229" s="90">
        <f>ROUND(I1229*H1229,2)</f>
        <v>0</v>
      </c>
      <c r="K1229" s="88" t="s">
        <v>5267</v>
      </c>
      <c r="L1229" s="85"/>
      <c r="M1229" s="278" t="s">
        <v>5</v>
      </c>
      <c r="N1229" s="279" t="s">
        <v>42</v>
      </c>
      <c r="O1229" s="280">
        <v>0.707</v>
      </c>
      <c r="P1229" s="280">
        <f>O1229*H1229</f>
        <v>15.553999999999998</v>
      </c>
      <c r="Q1229" s="280">
        <v>0</v>
      </c>
      <c r="R1229" s="280">
        <f>Q1229*H1229</f>
        <v>0</v>
      </c>
      <c r="S1229" s="280">
        <v>0</v>
      </c>
      <c r="T1229" s="281">
        <f>S1229*H1229</f>
        <v>0</v>
      </c>
      <c r="AR1229" s="185" t="s">
        <v>214</v>
      </c>
      <c r="AT1229" s="185" t="s">
        <v>140</v>
      </c>
      <c r="AU1229" s="185" t="s">
        <v>81</v>
      </c>
      <c r="AY1229" s="185" t="s">
        <v>138</v>
      </c>
      <c r="BE1229" s="282">
        <f>IF(N1229="základní",J1229,0)</f>
        <v>0</v>
      </c>
      <c r="BF1229" s="282">
        <f>IF(N1229="snížená",J1229,0)</f>
        <v>0</v>
      </c>
      <c r="BG1229" s="282">
        <f>IF(N1229="zákl. přenesená",J1229,0)</f>
        <v>0</v>
      </c>
      <c r="BH1229" s="282">
        <f>IF(N1229="sníž. přenesená",J1229,0)</f>
        <v>0</v>
      </c>
      <c r="BI1229" s="282">
        <f>IF(N1229="nulová",J1229,0)</f>
        <v>0</v>
      </c>
      <c r="BJ1229" s="185" t="s">
        <v>79</v>
      </c>
      <c r="BK1229" s="282">
        <f>ROUND(I1229*H1229,2)</f>
        <v>0</v>
      </c>
      <c r="BL1229" s="185" t="s">
        <v>214</v>
      </c>
      <c r="BM1229" s="185" t="s">
        <v>2555</v>
      </c>
    </row>
    <row r="1230" spans="2:51" s="284" customFormat="1" ht="13.5">
      <c r="B1230" s="283"/>
      <c r="D1230" s="285" t="s">
        <v>147</v>
      </c>
      <c r="E1230" s="286" t="s">
        <v>5</v>
      </c>
      <c r="F1230" s="287" t="s">
        <v>2556</v>
      </c>
      <c r="H1230" s="305">
        <v>22</v>
      </c>
      <c r="L1230" s="283"/>
      <c r="M1230" s="288"/>
      <c r="N1230" s="289"/>
      <c r="O1230" s="289"/>
      <c r="P1230" s="289"/>
      <c r="Q1230" s="289"/>
      <c r="R1230" s="289"/>
      <c r="S1230" s="289"/>
      <c r="T1230" s="290"/>
      <c r="AT1230" s="286" t="s">
        <v>147</v>
      </c>
      <c r="AU1230" s="286" t="s">
        <v>81</v>
      </c>
      <c r="AV1230" s="284" t="s">
        <v>81</v>
      </c>
      <c r="AW1230" s="284" t="s">
        <v>34</v>
      </c>
      <c r="AX1230" s="284" t="s">
        <v>71</v>
      </c>
      <c r="AY1230" s="286" t="s">
        <v>138</v>
      </c>
    </row>
    <row r="1231" spans="2:65" s="196" customFormat="1" ht="16.5" customHeight="1">
      <c r="B1231" s="85"/>
      <c r="C1231" s="91" t="s">
        <v>2557</v>
      </c>
      <c r="D1231" s="91" t="s">
        <v>228</v>
      </c>
      <c r="E1231" s="92" t="s">
        <v>2558</v>
      </c>
      <c r="F1231" s="93" t="s">
        <v>2559</v>
      </c>
      <c r="G1231" s="94" t="s">
        <v>234</v>
      </c>
      <c r="H1231" s="308">
        <v>79.4</v>
      </c>
      <c r="I1231" s="95">
        <v>0</v>
      </c>
      <c r="J1231" s="95">
        <f>ROUND(I1231*H1231,2)</f>
        <v>0</v>
      </c>
      <c r="K1231" s="174" t="s">
        <v>5267</v>
      </c>
      <c r="L1231" s="298"/>
      <c r="M1231" s="299" t="s">
        <v>5</v>
      </c>
      <c r="N1231" s="300" t="s">
        <v>42</v>
      </c>
      <c r="O1231" s="280">
        <v>0</v>
      </c>
      <c r="P1231" s="280">
        <f>O1231*H1231</f>
        <v>0</v>
      </c>
      <c r="Q1231" s="280">
        <v>0.0011</v>
      </c>
      <c r="R1231" s="280">
        <f>Q1231*H1231</f>
        <v>0.08734000000000001</v>
      </c>
      <c r="S1231" s="280">
        <v>0</v>
      </c>
      <c r="T1231" s="281">
        <f>S1231*H1231</f>
        <v>0</v>
      </c>
      <c r="AR1231" s="185" t="s">
        <v>281</v>
      </c>
      <c r="AT1231" s="185" t="s">
        <v>228</v>
      </c>
      <c r="AU1231" s="185" t="s">
        <v>81</v>
      </c>
      <c r="AY1231" s="185" t="s">
        <v>138</v>
      </c>
      <c r="BE1231" s="282">
        <f>IF(N1231="základní",J1231,0)</f>
        <v>0</v>
      </c>
      <c r="BF1231" s="282">
        <f>IF(N1231="snížená",J1231,0)</f>
        <v>0</v>
      </c>
      <c r="BG1231" s="282">
        <f>IF(N1231="zákl. přenesená",J1231,0)</f>
        <v>0</v>
      </c>
      <c r="BH1231" s="282">
        <f>IF(N1231="sníž. přenesená",J1231,0)</f>
        <v>0</v>
      </c>
      <c r="BI1231" s="282">
        <f>IF(N1231="nulová",J1231,0)</f>
        <v>0</v>
      </c>
      <c r="BJ1231" s="185" t="s">
        <v>79</v>
      </c>
      <c r="BK1231" s="282">
        <f>ROUND(I1231*H1231,2)</f>
        <v>0</v>
      </c>
      <c r="BL1231" s="185" t="s">
        <v>214</v>
      </c>
      <c r="BM1231" s="185" t="s">
        <v>2560</v>
      </c>
    </row>
    <row r="1232" spans="2:51" s="284" customFormat="1" ht="13.5">
      <c r="B1232" s="283"/>
      <c r="D1232" s="285" t="s">
        <v>147</v>
      </c>
      <c r="E1232" s="286" t="s">
        <v>5</v>
      </c>
      <c r="F1232" s="287" t="s">
        <v>2561</v>
      </c>
      <c r="H1232" s="305">
        <v>77.94</v>
      </c>
      <c r="L1232" s="283"/>
      <c r="M1232" s="288"/>
      <c r="N1232" s="289"/>
      <c r="O1232" s="289"/>
      <c r="P1232" s="289"/>
      <c r="Q1232" s="289"/>
      <c r="R1232" s="289"/>
      <c r="S1232" s="289"/>
      <c r="T1232" s="290"/>
      <c r="AT1232" s="286" t="s">
        <v>147</v>
      </c>
      <c r="AU1232" s="286" t="s">
        <v>81</v>
      </c>
      <c r="AV1232" s="284" t="s">
        <v>81</v>
      </c>
      <c r="AW1232" s="284" t="s">
        <v>34</v>
      </c>
      <c r="AX1232" s="284" t="s">
        <v>71</v>
      </c>
      <c r="AY1232" s="286" t="s">
        <v>138</v>
      </c>
    </row>
    <row r="1233" spans="2:51" s="284" customFormat="1" ht="13.5">
      <c r="B1233" s="283"/>
      <c r="D1233" s="285" t="s">
        <v>147</v>
      </c>
      <c r="E1233" s="286" t="s">
        <v>5</v>
      </c>
      <c r="F1233" s="287" t="s">
        <v>2562</v>
      </c>
      <c r="H1233" s="305">
        <v>1.46</v>
      </c>
      <c r="L1233" s="283"/>
      <c r="M1233" s="288"/>
      <c r="N1233" s="289"/>
      <c r="O1233" s="289"/>
      <c r="P1233" s="289"/>
      <c r="Q1233" s="289"/>
      <c r="R1233" s="289"/>
      <c r="S1233" s="289"/>
      <c r="T1233" s="290"/>
      <c r="AT1233" s="286" t="s">
        <v>147</v>
      </c>
      <c r="AU1233" s="286" t="s">
        <v>81</v>
      </c>
      <c r="AV1233" s="284" t="s">
        <v>81</v>
      </c>
      <c r="AW1233" s="284" t="s">
        <v>34</v>
      </c>
      <c r="AX1233" s="284" t="s">
        <v>71</v>
      </c>
      <c r="AY1233" s="286" t="s">
        <v>138</v>
      </c>
    </row>
    <row r="1234" spans="2:65" s="196" customFormat="1" ht="16.5" customHeight="1">
      <c r="B1234" s="85"/>
      <c r="C1234" s="91" t="s">
        <v>2563</v>
      </c>
      <c r="D1234" s="91" t="s">
        <v>228</v>
      </c>
      <c r="E1234" s="92" t="s">
        <v>2564</v>
      </c>
      <c r="F1234" s="93" t="s">
        <v>2565</v>
      </c>
      <c r="G1234" s="94" t="s">
        <v>289</v>
      </c>
      <c r="H1234" s="308">
        <v>22</v>
      </c>
      <c r="I1234" s="95">
        <v>0</v>
      </c>
      <c r="J1234" s="95">
        <f>ROUND(I1234*H1234,2)</f>
        <v>0</v>
      </c>
      <c r="K1234" s="174" t="s">
        <v>5267</v>
      </c>
      <c r="L1234" s="298"/>
      <c r="M1234" s="299" t="s">
        <v>5</v>
      </c>
      <c r="N1234" s="300" t="s">
        <v>42</v>
      </c>
      <c r="O1234" s="280">
        <v>0</v>
      </c>
      <c r="P1234" s="280">
        <f>O1234*H1234</f>
        <v>0</v>
      </c>
      <c r="Q1234" s="280">
        <v>0.0002</v>
      </c>
      <c r="R1234" s="280">
        <f>Q1234*H1234</f>
        <v>0.0044</v>
      </c>
      <c r="S1234" s="280">
        <v>0</v>
      </c>
      <c r="T1234" s="281">
        <f>S1234*H1234</f>
        <v>0</v>
      </c>
      <c r="AR1234" s="185" t="s">
        <v>281</v>
      </c>
      <c r="AT1234" s="185" t="s">
        <v>228</v>
      </c>
      <c r="AU1234" s="185" t="s">
        <v>81</v>
      </c>
      <c r="AY1234" s="185" t="s">
        <v>138</v>
      </c>
      <c r="BE1234" s="282">
        <f>IF(N1234="základní",J1234,0)</f>
        <v>0</v>
      </c>
      <c r="BF1234" s="282">
        <f>IF(N1234="snížená",J1234,0)</f>
        <v>0</v>
      </c>
      <c r="BG1234" s="282">
        <f>IF(N1234="zákl. přenesená",J1234,0)</f>
        <v>0</v>
      </c>
      <c r="BH1234" s="282">
        <f>IF(N1234="sníž. přenesená",J1234,0)</f>
        <v>0</v>
      </c>
      <c r="BI1234" s="282">
        <f>IF(N1234="nulová",J1234,0)</f>
        <v>0</v>
      </c>
      <c r="BJ1234" s="185" t="s">
        <v>79</v>
      </c>
      <c r="BK1234" s="282">
        <f>ROUND(I1234*H1234,2)</f>
        <v>0</v>
      </c>
      <c r="BL1234" s="185" t="s">
        <v>214</v>
      </c>
      <c r="BM1234" s="185" t="s">
        <v>2566</v>
      </c>
    </row>
    <row r="1235" spans="2:65" s="196" customFormat="1" ht="38.25" customHeight="1">
      <c r="B1235" s="85"/>
      <c r="C1235" s="86" t="s">
        <v>2567</v>
      </c>
      <c r="D1235" s="86" t="s">
        <v>140</v>
      </c>
      <c r="E1235" s="87" t="s">
        <v>2568</v>
      </c>
      <c r="F1235" s="88" t="s">
        <v>2569</v>
      </c>
      <c r="G1235" s="89" t="s">
        <v>181</v>
      </c>
      <c r="H1235" s="304">
        <v>5.892</v>
      </c>
      <c r="I1235" s="90">
        <v>0</v>
      </c>
      <c r="J1235" s="90">
        <f>ROUND(I1235*H1235,2)</f>
        <v>0</v>
      </c>
      <c r="K1235" s="88" t="s">
        <v>5267</v>
      </c>
      <c r="L1235" s="85"/>
      <c r="M1235" s="278" t="s">
        <v>5</v>
      </c>
      <c r="N1235" s="279" t="s">
        <v>42</v>
      </c>
      <c r="O1235" s="280">
        <v>2.447</v>
      </c>
      <c r="P1235" s="280">
        <f>O1235*H1235</f>
        <v>14.417724000000002</v>
      </c>
      <c r="Q1235" s="280">
        <v>0</v>
      </c>
      <c r="R1235" s="280">
        <f>Q1235*H1235</f>
        <v>0</v>
      </c>
      <c r="S1235" s="280">
        <v>0</v>
      </c>
      <c r="T1235" s="281">
        <f>S1235*H1235</f>
        <v>0</v>
      </c>
      <c r="AR1235" s="185" t="s">
        <v>214</v>
      </c>
      <c r="AT1235" s="185" t="s">
        <v>140</v>
      </c>
      <c r="AU1235" s="185" t="s">
        <v>81</v>
      </c>
      <c r="AY1235" s="185" t="s">
        <v>138</v>
      </c>
      <c r="BE1235" s="282">
        <f>IF(N1235="základní",J1235,0)</f>
        <v>0</v>
      </c>
      <c r="BF1235" s="282">
        <f>IF(N1235="snížená",J1235,0)</f>
        <v>0</v>
      </c>
      <c r="BG1235" s="282">
        <f>IF(N1235="zákl. přenesená",J1235,0)</f>
        <v>0</v>
      </c>
      <c r="BH1235" s="282">
        <f>IF(N1235="sníž. přenesená",J1235,0)</f>
        <v>0</v>
      </c>
      <c r="BI1235" s="282">
        <f>IF(N1235="nulová",J1235,0)</f>
        <v>0</v>
      </c>
      <c r="BJ1235" s="185" t="s">
        <v>79</v>
      </c>
      <c r="BK1235" s="282">
        <f>ROUND(I1235*H1235,2)</f>
        <v>0</v>
      </c>
      <c r="BL1235" s="185" t="s">
        <v>214</v>
      </c>
      <c r="BM1235" s="185" t="s">
        <v>2570</v>
      </c>
    </row>
    <row r="1236" spans="2:63" s="266" customFormat="1" ht="29.85" customHeight="1">
      <c r="B1236" s="265"/>
      <c r="D1236" s="267" t="s">
        <v>70</v>
      </c>
      <c r="E1236" s="276" t="s">
        <v>2249</v>
      </c>
      <c r="F1236" s="276" t="s">
        <v>2250</v>
      </c>
      <c r="H1236" s="307"/>
      <c r="J1236" s="277">
        <f>BK1236</f>
        <v>0</v>
      </c>
      <c r="L1236" s="265"/>
      <c r="M1236" s="270"/>
      <c r="N1236" s="271"/>
      <c r="O1236" s="271"/>
      <c r="P1236" s="272">
        <f>SUM(P1237:P1349)</f>
        <v>1628.62341</v>
      </c>
      <c r="Q1236" s="271"/>
      <c r="R1236" s="272">
        <f>SUM(R1237:R1349)</f>
        <v>36.26675468</v>
      </c>
      <c r="S1236" s="271"/>
      <c r="T1236" s="273">
        <f>SUM(T1237:T1349)</f>
        <v>0</v>
      </c>
      <c r="AR1236" s="267" t="s">
        <v>81</v>
      </c>
      <c r="AT1236" s="274" t="s">
        <v>70</v>
      </c>
      <c r="AU1236" s="274" t="s">
        <v>79</v>
      </c>
      <c r="AY1236" s="267" t="s">
        <v>138</v>
      </c>
      <c r="BK1236" s="275">
        <f>SUM(BK1237:BK1349)</f>
        <v>0</v>
      </c>
    </row>
    <row r="1237" spans="2:65" s="196" customFormat="1" ht="25.5" customHeight="1">
      <c r="B1237" s="85"/>
      <c r="C1237" s="86" t="s">
        <v>2571</v>
      </c>
      <c r="D1237" s="86" t="s">
        <v>140</v>
      </c>
      <c r="E1237" s="87" t="s">
        <v>2572</v>
      </c>
      <c r="F1237" s="88" t="s">
        <v>2573</v>
      </c>
      <c r="G1237" s="89" t="s">
        <v>234</v>
      </c>
      <c r="H1237" s="304">
        <v>45.3</v>
      </c>
      <c r="I1237" s="90">
        <v>0</v>
      </c>
      <c r="J1237" s="90">
        <f>ROUND(I1237*H1237,2)</f>
        <v>0</v>
      </c>
      <c r="K1237" s="88" t="s">
        <v>5267</v>
      </c>
      <c r="L1237" s="85"/>
      <c r="M1237" s="278" t="s">
        <v>5</v>
      </c>
      <c r="N1237" s="279" t="s">
        <v>42</v>
      </c>
      <c r="O1237" s="280">
        <v>0.456</v>
      </c>
      <c r="P1237" s="280">
        <f>O1237*H1237</f>
        <v>20.6568</v>
      </c>
      <c r="Q1237" s="280">
        <v>6E-05</v>
      </c>
      <c r="R1237" s="280">
        <f>Q1237*H1237</f>
        <v>0.002718</v>
      </c>
      <c r="S1237" s="280">
        <v>0</v>
      </c>
      <c r="T1237" s="281">
        <f>S1237*H1237</f>
        <v>0</v>
      </c>
      <c r="AR1237" s="185" t="s">
        <v>214</v>
      </c>
      <c r="AT1237" s="185" t="s">
        <v>140</v>
      </c>
      <c r="AU1237" s="185" t="s">
        <v>81</v>
      </c>
      <c r="AY1237" s="185" t="s">
        <v>138</v>
      </c>
      <c r="BE1237" s="282">
        <f>IF(N1237="základní",J1237,0)</f>
        <v>0</v>
      </c>
      <c r="BF1237" s="282">
        <f>IF(N1237="snížená",J1237,0)</f>
        <v>0</v>
      </c>
      <c r="BG1237" s="282">
        <f>IF(N1237="zákl. přenesená",J1237,0)</f>
        <v>0</v>
      </c>
      <c r="BH1237" s="282">
        <f>IF(N1237="sníž. přenesená",J1237,0)</f>
        <v>0</v>
      </c>
      <c r="BI1237" s="282">
        <f>IF(N1237="nulová",J1237,0)</f>
        <v>0</v>
      </c>
      <c r="BJ1237" s="185" t="s">
        <v>79</v>
      </c>
      <c r="BK1237" s="282">
        <f>ROUND(I1237*H1237,2)</f>
        <v>0</v>
      </c>
      <c r="BL1237" s="185" t="s">
        <v>214</v>
      </c>
      <c r="BM1237" s="185" t="s">
        <v>2574</v>
      </c>
    </row>
    <row r="1238" spans="2:51" s="292" customFormat="1" ht="13.5">
      <c r="B1238" s="291"/>
      <c r="D1238" s="285" t="s">
        <v>147</v>
      </c>
      <c r="E1238" s="293" t="s">
        <v>5</v>
      </c>
      <c r="F1238" s="294" t="s">
        <v>2575</v>
      </c>
      <c r="H1238" s="306" t="s">
        <v>5</v>
      </c>
      <c r="L1238" s="291"/>
      <c r="M1238" s="295"/>
      <c r="N1238" s="296"/>
      <c r="O1238" s="296"/>
      <c r="P1238" s="296"/>
      <c r="Q1238" s="296"/>
      <c r="R1238" s="296"/>
      <c r="S1238" s="296"/>
      <c r="T1238" s="297"/>
      <c r="AT1238" s="293" t="s">
        <v>147</v>
      </c>
      <c r="AU1238" s="293" t="s">
        <v>81</v>
      </c>
      <c r="AV1238" s="292" t="s">
        <v>79</v>
      </c>
      <c r="AW1238" s="292" t="s">
        <v>34</v>
      </c>
      <c r="AX1238" s="292" t="s">
        <v>71</v>
      </c>
      <c r="AY1238" s="293" t="s">
        <v>138</v>
      </c>
    </row>
    <row r="1239" spans="2:51" s="284" customFormat="1" ht="13.5">
      <c r="B1239" s="283"/>
      <c r="D1239" s="285" t="s">
        <v>147</v>
      </c>
      <c r="E1239" s="286" t="s">
        <v>5</v>
      </c>
      <c r="F1239" s="287" t="s">
        <v>2576</v>
      </c>
      <c r="H1239" s="305">
        <v>45.3</v>
      </c>
      <c r="L1239" s="283"/>
      <c r="M1239" s="288"/>
      <c r="N1239" s="289"/>
      <c r="O1239" s="289"/>
      <c r="P1239" s="289"/>
      <c r="Q1239" s="289"/>
      <c r="R1239" s="289"/>
      <c r="S1239" s="289"/>
      <c r="T1239" s="290"/>
      <c r="AT1239" s="286" t="s">
        <v>147</v>
      </c>
      <c r="AU1239" s="286" t="s">
        <v>81</v>
      </c>
      <c r="AV1239" s="284" t="s">
        <v>81</v>
      </c>
      <c r="AW1239" s="284" t="s">
        <v>34</v>
      </c>
      <c r="AX1239" s="284" t="s">
        <v>71</v>
      </c>
      <c r="AY1239" s="286" t="s">
        <v>138</v>
      </c>
    </row>
    <row r="1240" spans="2:65" s="196" customFormat="1" ht="16.5" customHeight="1">
      <c r="B1240" s="85"/>
      <c r="C1240" s="91" t="s">
        <v>2577</v>
      </c>
      <c r="D1240" s="91" t="s">
        <v>228</v>
      </c>
      <c r="E1240" s="92" t="s">
        <v>2578</v>
      </c>
      <c r="F1240" s="93" t="s">
        <v>2579</v>
      </c>
      <c r="G1240" s="94" t="s">
        <v>181</v>
      </c>
      <c r="H1240" s="308">
        <v>0.289</v>
      </c>
      <c r="I1240" s="95">
        <v>0</v>
      </c>
      <c r="J1240" s="95">
        <f>ROUND(I1240*H1240,2)</f>
        <v>0</v>
      </c>
      <c r="K1240" s="174" t="s">
        <v>5267</v>
      </c>
      <c r="L1240" s="298"/>
      <c r="M1240" s="299" t="s">
        <v>5</v>
      </c>
      <c r="N1240" s="300" t="s">
        <v>42</v>
      </c>
      <c r="O1240" s="280">
        <v>0</v>
      </c>
      <c r="P1240" s="280">
        <f>O1240*H1240</f>
        <v>0</v>
      </c>
      <c r="Q1240" s="280">
        <v>1</v>
      </c>
      <c r="R1240" s="280">
        <f>Q1240*H1240</f>
        <v>0.289</v>
      </c>
      <c r="S1240" s="280">
        <v>0</v>
      </c>
      <c r="T1240" s="281">
        <f>S1240*H1240</f>
        <v>0</v>
      </c>
      <c r="AR1240" s="185" t="s">
        <v>281</v>
      </c>
      <c r="AT1240" s="185" t="s">
        <v>228</v>
      </c>
      <c r="AU1240" s="185" t="s">
        <v>81</v>
      </c>
      <c r="AY1240" s="185" t="s">
        <v>138</v>
      </c>
      <c r="BE1240" s="282">
        <f>IF(N1240="základní",J1240,0)</f>
        <v>0</v>
      </c>
      <c r="BF1240" s="282">
        <f>IF(N1240="snížená",J1240,0)</f>
        <v>0</v>
      </c>
      <c r="BG1240" s="282">
        <f>IF(N1240="zákl. přenesená",J1240,0)</f>
        <v>0</v>
      </c>
      <c r="BH1240" s="282">
        <f>IF(N1240="sníž. přenesená",J1240,0)</f>
        <v>0</v>
      </c>
      <c r="BI1240" s="282">
        <f>IF(N1240="nulová",J1240,0)</f>
        <v>0</v>
      </c>
      <c r="BJ1240" s="185" t="s">
        <v>79</v>
      </c>
      <c r="BK1240" s="282">
        <f>ROUND(I1240*H1240,2)</f>
        <v>0</v>
      </c>
      <c r="BL1240" s="185" t="s">
        <v>214</v>
      </c>
      <c r="BM1240" s="185" t="s">
        <v>2580</v>
      </c>
    </row>
    <row r="1241" spans="2:51" s="292" customFormat="1" ht="13.5">
      <c r="B1241" s="291"/>
      <c r="D1241" s="285" t="s">
        <v>147</v>
      </c>
      <c r="E1241" s="293" t="s">
        <v>5</v>
      </c>
      <c r="F1241" s="294" t="s">
        <v>2581</v>
      </c>
      <c r="H1241" s="306" t="s">
        <v>5</v>
      </c>
      <c r="L1241" s="291"/>
      <c r="M1241" s="295"/>
      <c r="N1241" s="296"/>
      <c r="O1241" s="296"/>
      <c r="P1241" s="296"/>
      <c r="Q1241" s="296"/>
      <c r="R1241" s="296"/>
      <c r="S1241" s="296"/>
      <c r="T1241" s="297"/>
      <c r="AT1241" s="293" t="s">
        <v>147</v>
      </c>
      <c r="AU1241" s="293" t="s">
        <v>81</v>
      </c>
      <c r="AV1241" s="292" t="s">
        <v>79</v>
      </c>
      <c r="AW1241" s="292" t="s">
        <v>34</v>
      </c>
      <c r="AX1241" s="292" t="s">
        <v>71</v>
      </c>
      <c r="AY1241" s="293" t="s">
        <v>138</v>
      </c>
    </row>
    <row r="1242" spans="2:51" s="284" customFormat="1" ht="13.5">
      <c r="B1242" s="283"/>
      <c r="D1242" s="285" t="s">
        <v>147</v>
      </c>
      <c r="E1242" s="286" t="s">
        <v>5</v>
      </c>
      <c r="F1242" s="287" t="s">
        <v>2582</v>
      </c>
      <c r="H1242" s="305">
        <v>0.268</v>
      </c>
      <c r="L1242" s="283"/>
      <c r="M1242" s="288"/>
      <c r="N1242" s="289"/>
      <c r="O1242" s="289"/>
      <c r="P1242" s="289"/>
      <c r="Q1242" s="289"/>
      <c r="R1242" s="289"/>
      <c r="S1242" s="289"/>
      <c r="T1242" s="290"/>
      <c r="AT1242" s="286" t="s">
        <v>147</v>
      </c>
      <c r="AU1242" s="286" t="s">
        <v>81</v>
      </c>
      <c r="AV1242" s="284" t="s">
        <v>81</v>
      </c>
      <c r="AW1242" s="284" t="s">
        <v>34</v>
      </c>
      <c r="AX1242" s="284" t="s">
        <v>71</v>
      </c>
      <c r="AY1242" s="286" t="s">
        <v>138</v>
      </c>
    </row>
    <row r="1243" spans="2:51" s="284" customFormat="1" ht="13.5">
      <c r="B1243" s="283"/>
      <c r="D1243" s="285" t="s">
        <v>147</v>
      </c>
      <c r="F1243" s="287" t="s">
        <v>2583</v>
      </c>
      <c r="H1243" s="305">
        <v>0.289</v>
      </c>
      <c r="L1243" s="283"/>
      <c r="M1243" s="288"/>
      <c r="N1243" s="289"/>
      <c r="O1243" s="289"/>
      <c r="P1243" s="289"/>
      <c r="Q1243" s="289"/>
      <c r="R1243" s="289"/>
      <c r="S1243" s="289"/>
      <c r="T1243" s="290"/>
      <c r="AT1243" s="286" t="s">
        <v>147</v>
      </c>
      <c r="AU1243" s="286" t="s">
        <v>81</v>
      </c>
      <c r="AV1243" s="284" t="s">
        <v>81</v>
      </c>
      <c r="AW1243" s="284" t="s">
        <v>6</v>
      </c>
      <c r="AX1243" s="284" t="s">
        <v>79</v>
      </c>
      <c r="AY1243" s="286" t="s">
        <v>138</v>
      </c>
    </row>
    <row r="1244" spans="2:65" s="196" customFormat="1" ht="16.5" customHeight="1">
      <c r="B1244" s="85"/>
      <c r="C1244" s="91" t="s">
        <v>2584</v>
      </c>
      <c r="D1244" s="91" t="s">
        <v>228</v>
      </c>
      <c r="E1244" s="92" t="s">
        <v>638</v>
      </c>
      <c r="F1244" s="93" t="s">
        <v>639</v>
      </c>
      <c r="G1244" s="94" t="s">
        <v>181</v>
      </c>
      <c r="H1244" s="308">
        <v>0.044</v>
      </c>
      <c r="I1244" s="95">
        <v>0</v>
      </c>
      <c r="J1244" s="95">
        <f>ROUND(I1244*H1244,2)</f>
        <v>0</v>
      </c>
      <c r="K1244" s="174" t="s">
        <v>5267</v>
      </c>
      <c r="L1244" s="298"/>
      <c r="M1244" s="299" t="s">
        <v>5</v>
      </c>
      <c r="N1244" s="300" t="s">
        <v>42</v>
      </c>
      <c r="O1244" s="280">
        <v>0</v>
      </c>
      <c r="P1244" s="280">
        <f>O1244*H1244</f>
        <v>0</v>
      </c>
      <c r="Q1244" s="280">
        <v>1</v>
      </c>
      <c r="R1244" s="280">
        <f>Q1244*H1244</f>
        <v>0.044</v>
      </c>
      <c r="S1244" s="280">
        <v>0</v>
      </c>
      <c r="T1244" s="281">
        <f>S1244*H1244</f>
        <v>0</v>
      </c>
      <c r="AR1244" s="185" t="s">
        <v>281</v>
      </c>
      <c r="AT1244" s="185" t="s">
        <v>228</v>
      </c>
      <c r="AU1244" s="185" t="s">
        <v>81</v>
      </c>
      <c r="AY1244" s="185" t="s">
        <v>138</v>
      </c>
      <c r="BE1244" s="282">
        <f>IF(N1244="základní",J1244,0)</f>
        <v>0</v>
      </c>
      <c r="BF1244" s="282">
        <f>IF(N1244="snížená",J1244,0)</f>
        <v>0</v>
      </c>
      <c r="BG1244" s="282">
        <f>IF(N1244="zákl. přenesená",J1244,0)</f>
        <v>0</v>
      </c>
      <c r="BH1244" s="282">
        <f>IF(N1244="sníž. přenesená",J1244,0)</f>
        <v>0</v>
      </c>
      <c r="BI1244" s="282">
        <f>IF(N1244="nulová",J1244,0)</f>
        <v>0</v>
      </c>
      <c r="BJ1244" s="185" t="s">
        <v>79</v>
      </c>
      <c r="BK1244" s="282">
        <f>ROUND(I1244*H1244,2)</f>
        <v>0</v>
      </c>
      <c r="BL1244" s="185" t="s">
        <v>214</v>
      </c>
      <c r="BM1244" s="185" t="s">
        <v>2585</v>
      </c>
    </row>
    <row r="1245" spans="2:51" s="292" customFormat="1" ht="13.5">
      <c r="B1245" s="291"/>
      <c r="D1245" s="285" t="s">
        <v>147</v>
      </c>
      <c r="E1245" s="293" t="s">
        <v>5</v>
      </c>
      <c r="F1245" s="294" t="s">
        <v>2586</v>
      </c>
      <c r="H1245" s="306" t="s">
        <v>5</v>
      </c>
      <c r="L1245" s="291"/>
      <c r="M1245" s="295"/>
      <c r="N1245" s="296"/>
      <c r="O1245" s="296"/>
      <c r="P1245" s="296"/>
      <c r="Q1245" s="296"/>
      <c r="R1245" s="296"/>
      <c r="S1245" s="296"/>
      <c r="T1245" s="297"/>
      <c r="AT1245" s="293" t="s">
        <v>147</v>
      </c>
      <c r="AU1245" s="293" t="s">
        <v>81</v>
      </c>
      <c r="AV1245" s="292" t="s">
        <v>79</v>
      </c>
      <c r="AW1245" s="292" t="s">
        <v>34</v>
      </c>
      <c r="AX1245" s="292" t="s">
        <v>71</v>
      </c>
      <c r="AY1245" s="293" t="s">
        <v>138</v>
      </c>
    </row>
    <row r="1246" spans="2:51" s="284" customFormat="1" ht="13.5">
      <c r="B1246" s="283"/>
      <c r="D1246" s="285" t="s">
        <v>147</v>
      </c>
      <c r="E1246" s="286" t="s">
        <v>5</v>
      </c>
      <c r="F1246" s="287" t="s">
        <v>2587</v>
      </c>
      <c r="H1246" s="305">
        <v>0.041</v>
      </c>
      <c r="L1246" s="283"/>
      <c r="M1246" s="288"/>
      <c r="N1246" s="289"/>
      <c r="O1246" s="289"/>
      <c r="P1246" s="289"/>
      <c r="Q1246" s="289"/>
      <c r="R1246" s="289"/>
      <c r="S1246" s="289"/>
      <c r="T1246" s="290"/>
      <c r="AT1246" s="286" t="s">
        <v>147</v>
      </c>
      <c r="AU1246" s="286" t="s">
        <v>81</v>
      </c>
      <c r="AV1246" s="284" t="s">
        <v>81</v>
      </c>
      <c r="AW1246" s="284" t="s">
        <v>34</v>
      </c>
      <c r="AX1246" s="284" t="s">
        <v>71</v>
      </c>
      <c r="AY1246" s="286" t="s">
        <v>138</v>
      </c>
    </row>
    <row r="1247" spans="2:51" s="284" customFormat="1" ht="13.5">
      <c r="B1247" s="283"/>
      <c r="D1247" s="285" t="s">
        <v>147</v>
      </c>
      <c r="F1247" s="287" t="s">
        <v>2588</v>
      </c>
      <c r="H1247" s="305">
        <v>0.044</v>
      </c>
      <c r="L1247" s="283"/>
      <c r="M1247" s="288"/>
      <c r="N1247" s="289"/>
      <c r="O1247" s="289"/>
      <c r="P1247" s="289"/>
      <c r="Q1247" s="289"/>
      <c r="R1247" s="289"/>
      <c r="S1247" s="289"/>
      <c r="T1247" s="290"/>
      <c r="AT1247" s="286" t="s">
        <v>147</v>
      </c>
      <c r="AU1247" s="286" t="s">
        <v>81</v>
      </c>
      <c r="AV1247" s="284" t="s">
        <v>81</v>
      </c>
      <c r="AW1247" s="284" t="s">
        <v>6</v>
      </c>
      <c r="AX1247" s="284" t="s">
        <v>79</v>
      </c>
      <c r="AY1247" s="286" t="s">
        <v>138</v>
      </c>
    </row>
    <row r="1248" spans="2:65" s="196" customFormat="1" ht="16.5" customHeight="1">
      <c r="B1248" s="85"/>
      <c r="C1248" s="91" t="s">
        <v>2589</v>
      </c>
      <c r="D1248" s="91" t="s">
        <v>228</v>
      </c>
      <c r="E1248" s="92" t="s">
        <v>2590</v>
      </c>
      <c r="F1248" s="93" t="s">
        <v>2591</v>
      </c>
      <c r="G1248" s="94" t="s">
        <v>181</v>
      </c>
      <c r="H1248" s="308">
        <v>0.741</v>
      </c>
      <c r="I1248" s="95">
        <v>0</v>
      </c>
      <c r="J1248" s="95">
        <f>ROUND(I1248*H1248,2)</f>
        <v>0</v>
      </c>
      <c r="K1248" s="174" t="s">
        <v>5267</v>
      </c>
      <c r="L1248" s="298"/>
      <c r="M1248" s="299" t="s">
        <v>5</v>
      </c>
      <c r="N1248" s="300" t="s">
        <v>42</v>
      </c>
      <c r="O1248" s="280">
        <v>0</v>
      </c>
      <c r="P1248" s="280">
        <f>O1248*H1248</f>
        <v>0</v>
      </c>
      <c r="Q1248" s="280">
        <v>1</v>
      </c>
      <c r="R1248" s="280">
        <f>Q1248*H1248</f>
        <v>0.741</v>
      </c>
      <c r="S1248" s="280">
        <v>0</v>
      </c>
      <c r="T1248" s="281">
        <f>S1248*H1248</f>
        <v>0</v>
      </c>
      <c r="AR1248" s="185" t="s">
        <v>281</v>
      </c>
      <c r="AT1248" s="185" t="s">
        <v>228</v>
      </c>
      <c r="AU1248" s="185" t="s">
        <v>81</v>
      </c>
      <c r="AY1248" s="185" t="s">
        <v>138</v>
      </c>
      <c r="BE1248" s="282">
        <f>IF(N1248="základní",J1248,0)</f>
        <v>0</v>
      </c>
      <c r="BF1248" s="282">
        <f>IF(N1248="snížená",J1248,0)</f>
        <v>0</v>
      </c>
      <c r="BG1248" s="282">
        <f>IF(N1248="zákl. přenesená",J1248,0)</f>
        <v>0</v>
      </c>
      <c r="BH1248" s="282">
        <f>IF(N1248="sníž. přenesená",J1248,0)</f>
        <v>0</v>
      </c>
      <c r="BI1248" s="282">
        <f>IF(N1248="nulová",J1248,0)</f>
        <v>0</v>
      </c>
      <c r="BJ1248" s="185" t="s">
        <v>79</v>
      </c>
      <c r="BK1248" s="282">
        <f>ROUND(I1248*H1248,2)</f>
        <v>0</v>
      </c>
      <c r="BL1248" s="185" t="s">
        <v>214</v>
      </c>
      <c r="BM1248" s="185" t="s">
        <v>2592</v>
      </c>
    </row>
    <row r="1249" spans="2:51" s="292" customFormat="1" ht="13.5">
      <c r="B1249" s="291"/>
      <c r="D1249" s="285" t="s">
        <v>147</v>
      </c>
      <c r="E1249" s="293" t="s">
        <v>5</v>
      </c>
      <c r="F1249" s="294" t="s">
        <v>2593</v>
      </c>
      <c r="H1249" s="306" t="s">
        <v>5</v>
      </c>
      <c r="L1249" s="291"/>
      <c r="M1249" s="295"/>
      <c r="N1249" s="296"/>
      <c r="O1249" s="296"/>
      <c r="P1249" s="296"/>
      <c r="Q1249" s="296"/>
      <c r="R1249" s="296"/>
      <c r="S1249" s="296"/>
      <c r="T1249" s="297"/>
      <c r="AT1249" s="293" t="s">
        <v>147</v>
      </c>
      <c r="AU1249" s="293" t="s">
        <v>81</v>
      </c>
      <c r="AV1249" s="292" t="s">
        <v>79</v>
      </c>
      <c r="AW1249" s="292" t="s">
        <v>34</v>
      </c>
      <c r="AX1249" s="292" t="s">
        <v>71</v>
      </c>
      <c r="AY1249" s="293" t="s">
        <v>138</v>
      </c>
    </row>
    <row r="1250" spans="2:51" s="284" customFormat="1" ht="13.5">
      <c r="B1250" s="283"/>
      <c r="D1250" s="285" t="s">
        <v>147</v>
      </c>
      <c r="E1250" s="286" t="s">
        <v>5</v>
      </c>
      <c r="F1250" s="287" t="s">
        <v>2594</v>
      </c>
      <c r="H1250" s="305">
        <v>0.686</v>
      </c>
      <c r="L1250" s="283"/>
      <c r="M1250" s="288"/>
      <c r="N1250" s="289"/>
      <c r="O1250" s="289"/>
      <c r="P1250" s="289"/>
      <c r="Q1250" s="289"/>
      <c r="R1250" s="289"/>
      <c r="S1250" s="289"/>
      <c r="T1250" s="290"/>
      <c r="AT1250" s="286" t="s">
        <v>147</v>
      </c>
      <c r="AU1250" s="286" t="s">
        <v>81</v>
      </c>
      <c r="AV1250" s="284" t="s">
        <v>81</v>
      </c>
      <c r="AW1250" s="284" t="s">
        <v>34</v>
      </c>
      <c r="AX1250" s="284" t="s">
        <v>71</v>
      </c>
      <c r="AY1250" s="286" t="s">
        <v>138</v>
      </c>
    </row>
    <row r="1251" spans="2:51" s="284" customFormat="1" ht="13.5">
      <c r="B1251" s="283"/>
      <c r="D1251" s="285" t="s">
        <v>147</v>
      </c>
      <c r="F1251" s="287" t="s">
        <v>2595</v>
      </c>
      <c r="H1251" s="305">
        <v>0.741</v>
      </c>
      <c r="L1251" s="283"/>
      <c r="M1251" s="288"/>
      <c r="N1251" s="289"/>
      <c r="O1251" s="289"/>
      <c r="P1251" s="289"/>
      <c r="Q1251" s="289"/>
      <c r="R1251" s="289"/>
      <c r="S1251" s="289"/>
      <c r="T1251" s="290"/>
      <c r="AT1251" s="286" t="s">
        <v>147</v>
      </c>
      <c r="AU1251" s="286" t="s">
        <v>81</v>
      </c>
      <c r="AV1251" s="284" t="s">
        <v>81</v>
      </c>
      <c r="AW1251" s="284" t="s">
        <v>6</v>
      </c>
      <c r="AX1251" s="284" t="s">
        <v>79</v>
      </c>
      <c r="AY1251" s="286" t="s">
        <v>138</v>
      </c>
    </row>
    <row r="1252" spans="2:65" s="196" customFormat="1" ht="16.5" customHeight="1">
      <c r="B1252" s="85"/>
      <c r="C1252" s="91" t="s">
        <v>2596</v>
      </c>
      <c r="D1252" s="91" t="s">
        <v>228</v>
      </c>
      <c r="E1252" s="92" t="s">
        <v>2597</v>
      </c>
      <c r="F1252" s="93" t="s">
        <v>2598</v>
      </c>
      <c r="G1252" s="94" t="s">
        <v>1388</v>
      </c>
      <c r="H1252" s="308">
        <v>0.224</v>
      </c>
      <c r="I1252" s="95">
        <v>0</v>
      </c>
      <c r="J1252" s="95">
        <f>ROUND(I1252*H1252,2)</f>
        <v>0</v>
      </c>
      <c r="K1252" s="174" t="s">
        <v>5267</v>
      </c>
      <c r="L1252" s="298"/>
      <c r="M1252" s="299" t="s">
        <v>5</v>
      </c>
      <c r="N1252" s="300" t="s">
        <v>42</v>
      </c>
      <c r="O1252" s="280">
        <v>0</v>
      </c>
      <c r="P1252" s="280">
        <f>O1252*H1252</f>
        <v>0</v>
      </c>
      <c r="Q1252" s="280">
        <v>0.001</v>
      </c>
      <c r="R1252" s="280">
        <f>Q1252*H1252</f>
        <v>0.000224</v>
      </c>
      <c r="S1252" s="280">
        <v>0</v>
      </c>
      <c r="T1252" s="281">
        <f>S1252*H1252</f>
        <v>0</v>
      </c>
      <c r="AR1252" s="185" t="s">
        <v>281</v>
      </c>
      <c r="AT1252" s="185" t="s">
        <v>228</v>
      </c>
      <c r="AU1252" s="185" t="s">
        <v>81</v>
      </c>
      <c r="AY1252" s="185" t="s">
        <v>138</v>
      </c>
      <c r="BE1252" s="282">
        <f>IF(N1252="základní",J1252,0)</f>
        <v>0</v>
      </c>
      <c r="BF1252" s="282">
        <f>IF(N1252="snížená",J1252,0)</f>
        <v>0</v>
      </c>
      <c r="BG1252" s="282">
        <f>IF(N1252="zákl. přenesená",J1252,0)</f>
        <v>0</v>
      </c>
      <c r="BH1252" s="282">
        <f>IF(N1252="sníž. přenesená",J1252,0)</f>
        <v>0</v>
      </c>
      <c r="BI1252" s="282">
        <f>IF(N1252="nulová",J1252,0)</f>
        <v>0</v>
      </c>
      <c r="BJ1252" s="185" t="s">
        <v>79</v>
      </c>
      <c r="BK1252" s="282">
        <f>ROUND(I1252*H1252,2)</f>
        <v>0</v>
      </c>
      <c r="BL1252" s="185" t="s">
        <v>214</v>
      </c>
      <c r="BM1252" s="185" t="s">
        <v>2599</v>
      </c>
    </row>
    <row r="1253" spans="2:51" s="292" customFormat="1" ht="13.5">
      <c r="B1253" s="291"/>
      <c r="D1253" s="285" t="s">
        <v>147</v>
      </c>
      <c r="E1253" s="293" t="s">
        <v>5</v>
      </c>
      <c r="F1253" s="294" t="s">
        <v>2600</v>
      </c>
      <c r="H1253" s="306" t="s">
        <v>5</v>
      </c>
      <c r="L1253" s="291"/>
      <c r="M1253" s="295"/>
      <c r="N1253" s="296"/>
      <c r="O1253" s="296"/>
      <c r="P1253" s="296"/>
      <c r="Q1253" s="296"/>
      <c r="R1253" s="296"/>
      <c r="S1253" s="296"/>
      <c r="T1253" s="297"/>
      <c r="AT1253" s="293" t="s">
        <v>147</v>
      </c>
      <c r="AU1253" s="293" t="s">
        <v>81</v>
      </c>
      <c r="AV1253" s="292" t="s">
        <v>79</v>
      </c>
      <c r="AW1253" s="292" t="s">
        <v>34</v>
      </c>
      <c r="AX1253" s="292" t="s">
        <v>71</v>
      </c>
      <c r="AY1253" s="293" t="s">
        <v>138</v>
      </c>
    </row>
    <row r="1254" spans="2:51" s="284" customFormat="1" ht="13.5">
      <c r="B1254" s="283"/>
      <c r="D1254" s="285" t="s">
        <v>147</v>
      </c>
      <c r="E1254" s="286" t="s">
        <v>5</v>
      </c>
      <c r="F1254" s="287" t="s">
        <v>2601</v>
      </c>
      <c r="H1254" s="305">
        <v>0.207</v>
      </c>
      <c r="L1254" s="283"/>
      <c r="M1254" s="288"/>
      <c r="N1254" s="289"/>
      <c r="O1254" s="289"/>
      <c r="P1254" s="289"/>
      <c r="Q1254" s="289"/>
      <c r="R1254" s="289"/>
      <c r="S1254" s="289"/>
      <c r="T1254" s="290"/>
      <c r="AT1254" s="286" t="s">
        <v>147</v>
      </c>
      <c r="AU1254" s="286" t="s">
        <v>81</v>
      </c>
      <c r="AV1254" s="284" t="s">
        <v>81</v>
      </c>
      <c r="AW1254" s="284" t="s">
        <v>34</v>
      </c>
      <c r="AX1254" s="284" t="s">
        <v>71</v>
      </c>
      <c r="AY1254" s="286" t="s">
        <v>138</v>
      </c>
    </row>
    <row r="1255" spans="2:51" s="284" customFormat="1" ht="13.5">
      <c r="B1255" s="283"/>
      <c r="D1255" s="285" t="s">
        <v>147</v>
      </c>
      <c r="F1255" s="287" t="s">
        <v>2602</v>
      </c>
      <c r="H1255" s="305">
        <v>0.224</v>
      </c>
      <c r="L1255" s="283"/>
      <c r="M1255" s="288"/>
      <c r="N1255" s="289"/>
      <c r="O1255" s="289"/>
      <c r="P1255" s="289"/>
      <c r="Q1255" s="289"/>
      <c r="R1255" s="289"/>
      <c r="S1255" s="289"/>
      <c r="T1255" s="290"/>
      <c r="AT1255" s="286" t="s">
        <v>147</v>
      </c>
      <c r="AU1255" s="286" t="s">
        <v>81</v>
      </c>
      <c r="AV1255" s="284" t="s">
        <v>81</v>
      </c>
      <c r="AW1255" s="284" t="s">
        <v>6</v>
      </c>
      <c r="AX1255" s="284" t="s">
        <v>79</v>
      </c>
      <c r="AY1255" s="286" t="s">
        <v>138</v>
      </c>
    </row>
    <row r="1256" spans="2:65" s="196" customFormat="1" ht="16.5" customHeight="1">
      <c r="B1256" s="85"/>
      <c r="C1256" s="86" t="s">
        <v>2603</v>
      </c>
      <c r="D1256" s="86" t="s">
        <v>140</v>
      </c>
      <c r="E1256" s="87" t="s">
        <v>2604</v>
      </c>
      <c r="F1256" s="88" t="s">
        <v>2605</v>
      </c>
      <c r="G1256" s="89" t="s">
        <v>234</v>
      </c>
      <c r="H1256" s="304">
        <v>4.3</v>
      </c>
      <c r="I1256" s="90">
        <v>0</v>
      </c>
      <c r="J1256" s="90">
        <f aca="true" t="shared" si="90" ref="J1256:J1263">ROUND(I1256*H1256,2)</f>
        <v>0</v>
      </c>
      <c r="K1256" s="88" t="s">
        <v>5267</v>
      </c>
      <c r="L1256" s="85"/>
      <c r="M1256" s="278" t="s">
        <v>5</v>
      </c>
      <c r="N1256" s="279" t="s">
        <v>42</v>
      </c>
      <c r="O1256" s="280">
        <v>2.83</v>
      </c>
      <c r="P1256" s="280">
        <f aca="true" t="shared" si="91" ref="P1256:P1263">O1256*H1256</f>
        <v>12.169</v>
      </c>
      <c r="Q1256" s="280">
        <v>0</v>
      </c>
      <c r="R1256" s="280">
        <f aca="true" t="shared" si="92" ref="R1256:R1263">Q1256*H1256</f>
        <v>0</v>
      </c>
      <c r="S1256" s="280">
        <v>0</v>
      </c>
      <c r="T1256" s="281">
        <f aca="true" t="shared" si="93" ref="T1256:T1263">S1256*H1256</f>
        <v>0</v>
      </c>
      <c r="AR1256" s="185" t="s">
        <v>214</v>
      </c>
      <c r="AT1256" s="185" t="s">
        <v>140</v>
      </c>
      <c r="AU1256" s="185" t="s">
        <v>81</v>
      </c>
      <c r="AY1256" s="185" t="s">
        <v>138</v>
      </c>
      <c r="BE1256" s="282">
        <f aca="true" t="shared" si="94" ref="BE1256:BE1263">IF(N1256="základní",J1256,0)</f>
        <v>0</v>
      </c>
      <c r="BF1256" s="282">
        <f aca="true" t="shared" si="95" ref="BF1256:BF1263">IF(N1256="snížená",J1256,0)</f>
        <v>0</v>
      </c>
      <c r="BG1256" s="282">
        <f aca="true" t="shared" si="96" ref="BG1256:BG1263">IF(N1256="zákl. přenesená",J1256,0)</f>
        <v>0</v>
      </c>
      <c r="BH1256" s="282">
        <f aca="true" t="shared" si="97" ref="BH1256:BH1263">IF(N1256="sníž. přenesená",J1256,0)</f>
        <v>0</v>
      </c>
      <c r="BI1256" s="282">
        <f aca="true" t="shared" si="98" ref="BI1256:BI1263">IF(N1256="nulová",J1256,0)</f>
        <v>0</v>
      </c>
      <c r="BJ1256" s="185" t="s">
        <v>79</v>
      </c>
      <c r="BK1256" s="282">
        <f aca="true" t="shared" si="99" ref="BK1256:BK1263">ROUND(I1256*H1256,2)</f>
        <v>0</v>
      </c>
      <c r="BL1256" s="185" t="s">
        <v>214</v>
      </c>
      <c r="BM1256" s="185" t="s">
        <v>2606</v>
      </c>
    </row>
    <row r="1257" spans="2:65" s="196" customFormat="1" ht="16.5" customHeight="1">
      <c r="B1257" s="85"/>
      <c r="C1257" s="91" t="s">
        <v>2607</v>
      </c>
      <c r="D1257" s="91" t="s">
        <v>228</v>
      </c>
      <c r="E1257" s="92" t="s">
        <v>2608</v>
      </c>
      <c r="F1257" s="93" t="s">
        <v>2609</v>
      </c>
      <c r="G1257" s="94" t="s">
        <v>234</v>
      </c>
      <c r="H1257" s="308">
        <v>4.3</v>
      </c>
      <c r="I1257" s="95">
        <v>0</v>
      </c>
      <c r="J1257" s="95">
        <f t="shared" si="90"/>
        <v>0</v>
      </c>
      <c r="K1257" s="174" t="s">
        <v>5267</v>
      </c>
      <c r="L1257" s="298"/>
      <c r="M1257" s="299" t="s">
        <v>5</v>
      </c>
      <c r="N1257" s="300" t="s">
        <v>42</v>
      </c>
      <c r="O1257" s="280">
        <v>0</v>
      </c>
      <c r="P1257" s="280">
        <f t="shared" si="91"/>
        <v>0</v>
      </c>
      <c r="Q1257" s="280">
        <v>0.0035</v>
      </c>
      <c r="R1257" s="280">
        <f t="shared" si="92"/>
        <v>0.01505</v>
      </c>
      <c r="S1257" s="280">
        <v>0</v>
      </c>
      <c r="T1257" s="281">
        <f t="shared" si="93"/>
        <v>0</v>
      </c>
      <c r="AR1257" s="185" t="s">
        <v>281</v>
      </c>
      <c r="AT1257" s="185" t="s">
        <v>228</v>
      </c>
      <c r="AU1257" s="185" t="s">
        <v>81</v>
      </c>
      <c r="AY1257" s="185" t="s">
        <v>138</v>
      </c>
      <c r="BE1257" s="282">
        <f t="shared" si="94"/>
        <v>0</v>
      </c>
      <c r="BF1257" s="282">
        <f t="shared" si="95"/>
        <v>0</v>
      </c>
      <c r="BG1257" s="282">
        <f t="shared" si="96"/>
        <v>0</v>
      </c>
      <c r="BH1257" s="282">
        <f t="shared" si="97"/>
        <v>0</v>
      </c>
      <c r="BI1257" s="282">
        <f t="shared" si="98"/>
        <v>0</v>
      </c>
      <c r="BJ1257" s="185" t="s">
        <v>79</v>
      </c>
      <c r="BK1257" s="282">
        <f t="shared" si="99"/>
        <v>0</v>
      </c>
      <c r="BL1257" s="185" t="s">
        <v>214</v>
      </c>
      <c r="BM1257" s="185" t="s">
        <v>2610</v>
      </c>
    </row>
    <row r="1258" spans="2:65" s="196" customFormat="1" ht="25.5" customHeight="1">
      <c r="B1258" s="85"/>
      <c r="C1258" s="86" t="s">
        <v>2611</v>
      </c>
      <c r="D1258" s="86" t="s">
        <v>140</v>
      </c>
      <c r="E1258" s="87" t="s">
        <v>2612</v>
      </c>
      <c r="F1258" s="88" t="s">
        <v>2613</v>
      </c>
      <c r="G1258" s="89" t="s">
        <v>234</v>
      </c>
      <c r="H1258" s="304">
        <v>4.3</v>
      </c>
      <c r="I1258" s="90">
        <v>0</v>
      </c>
      <c r="J1258" s="90">
        <f t="shared" si="90"/>
        <v>0</v>
      </c>
      <c r="K1258" s="88" t="s">
        <v>5267</v>
      </c>
      <c r="L1258" s="85"/>
      <c r="M1258" s="278" t="s">
        <v>5</v>
      </c>
      <c r="N1258" s="279" t="s">
        <v>42</v>
      </c>
      <c r="O1258" s="280">
        <v>0.65</v>
      </c>
      <c r="P1258" s="280">
        <f t="shared" si="91"/>
        <v>2.795</v>
      </c>
      <c r="Q1258" s="280">
        <v>0</v>
      </c>
      <c r="R1258" s="280">
        <f t="shared" si="92"/>
        <v>0</v>
      </c>
      <c r="S1258" s="280">
        <v>0</v>
      </c>
      <c r="T1258" s="281">
        <f t="shared" si="93"/>
        <v>0</v>
      </c>
      <c r="AR1258" s="185" t="s">
        <v>214</v>
      </c>
      <c r="AT1258" s="185" t="s">
        <v>140</v>
      </c>
      <c r="AU1258" s="185" t="s">
        <v>81</v>
      </c>
      <c r="AY1258" s="185" t="s">
        <v>138</v>
      </c>
      <c r="BE1258" s="282">
        <f t="shared" si="94"/>
        <v>0</v>
      </c>
      <c r="BF1258" s="282">
        <f t="shared" si="95"/>
        <v>0</v>
      </c>
      <c r="BG1258" s="282">
        <f t="shared" si="96"/>
        <v>0</v>
      </c>
      <c r="BH1258" s="282">
        <f t="shared" si="97"/>
        <v>0</v>
      </c>
      <c r="BI1258" s="282">
        <f t="shared" si="98"/>
        <v>0</v>
      </c>
      <c r="BJ1258" s="185" t="s">
        <v>79</v>
      </c>
      <c r="BK1258" s="282">
        <f t="shared" si="99"/>
        <v>0</v>
      </c>
      <c r="BL1258" s="185" t="s">
        <v>214</v>
      </c>
      <c r="BM1258" s="185" t="s">
        <v>2614</v>
      </c>
    </row>
    <row r="1259" spans="2:65" s="196" customFormat="1" ht="38.25" customHeight="1">
      <c r="B1259" s="85"/>
      <c r="C1259" s="86" t="s">
        <v>2615</v>
      </c>
      <c r="D1259" s="86" t="s">
        <v>140</v>
      </c>
      <c r="E1259" s="87" t="s">
        <v>2616</v>
      </c>
      <c r="F1259" s="88" t="s">
        <v>2617</v>
      </c>
      <c r="G1259" s="89" t="s">
        <v>289</v>
      </c>
      <c r="H1259" s="304">
        <v>36</v>
      </c>
      <c r="I1259" s="90">
        <v>0</v>
      </c>
      <c r="J1259" s="90">
        <f t="shared" si="90"/>
        <v>0</v>
      </c>
      <c r="K1259" s="88" t="s">
        <v>5267</v>
      </c>
      <c r="L1259" s="85"/>
      <c r="M1259" s="278" t="s">
        <v>5</v>
      </c>
      <c r="N1259" s="279" t="s">
        <v>42</v>
      </c>
      <c r="O1259" s="280">
        <v>2.3</v>
      </c>
      <c r="P1259" s="280">
        <f t="shared" si="91"/>
        <v>82.8</v>
      </c>
      <c r="Q1259" s="280">
        <v>0</v>
      </c>
      <c r="R1259" s="280">
        <f t="shared" si="92"/>
        <v>0</v>
      </c>
      <c r="S1259" s="280">
        <v>0</v>
      </c>
      <c r="T1259" s="281">
        <f t="shared" si="93"/>
        <v>0</v>
      </c>
      <c r="AR1259" s="185" t="s">
        <v>214</v>
      </c>
      <c r="AT1259" s="185" t="s">
        <v>140</v>
      </c>
      <c r="AU1259" s="185" t="s">
        <v>81</v>
      </c>
      <c r="AY1259" s="185" t="s">
        <v>138</v>
      </c>
      <c r="BE1259" s="282">
        <f t="shared" si="94"/>
        <v>0</v>
      </c>
      <c r="BF1259" s="282">
        <f t="shared" si="95"/>
        <v>0</v>
      </c>
      <c r="BG1259" s="282">
        <f t="shared" si="96"/>
        <v>0</v>
      </c>
      <c r="BH1259" s="282">
        <f t="shared" si="97"/>
        <v>0</v>
      </c>
      <c r="BI1259" s="282">
        <f t="shared" si="98"/>
        <v>0</v>
      </c>
      <c r="BJ1259" s="185" t="s">
        <v>79</v>
      </c>
      <c r="BK1259" s="282">
        <f t="shared" si="99"/>
        <v>0</v>
      </c>
      <c r="BL1259" s="185" t="s">
        <v>214</v>
      </c>
      <c r="BM1259" s="185" t="s">
        <v>2618</v>
      </c>
    </row>
    <row r="1260" spans="2:65" s="196" customFormat="1" ht="16.5" customHeight="1">
      <c r="B1260" s="85"/>
      <c r="C1260" s="91" t="s">
        <v>2619</v>
      </c>
      <c r="D1260" s="91" t="s">
        <v>228</v>
      </c>
      <c r="E1260" s="92" t="s">
        <v>2620</v>
      </c>
      <c r="F1260" s="93" t="s">
        <v>2621</v>
      </c>
      <c r="G1260" s="94" t="s">
        <v>289</v>
      </c>
      <c r="H1260" s="308">
        <v>36</v>
      </c>
      <c r="I1260" s="95">
        <v>0</v>
      </c>
      <c r="J1260" s="95">
        <f t="shared" si="90"/>
        <v>0</v>
      </c>
      <c r="K1260" s="93" t="s">
        <v>5</v>
      </c>
      <c r="L1260" s="298"/>
      <c r="M1260" s="299" t="s">
        <v>5</v>
      </c>
      <c r="N1260" s="300" t="s">
        <v>42</v>
      </c>
      <c r="O1260" s="280">
        <v>0</v>
      </c>
      <c r="P1260" s="280">
        <f t="shared" si="91"/>
        <v>0</v>
      </c>
      <c r="Q1260" s="280">
        <v>0</v>
      </c>
      <c r="R1260" s="280">
        <f t="shared" si="92"/>
        <v>0</v>
      </c>
      <c r="S1260" s="280">
        <v>0</v>
      </c>
      <c r="T1260" s="281">
        <f t="shared" si="93"/>
        <v>0</v>
      </c>
      <c r="AR1260" s="185" t="s">
        <v>281</v>
      </c>
      <c r="AT1260" s="185" t="s">
        <v>228</v>
      </c>
      <c r="AU1260" s="185" t="s">
        <v>81</v>
      </c>
      <c r="AY1260" s="185" t="s">
        <v>138</v>
      </c>
      <c r="BE1260" s="282">
        <f t="shared" si="94"/>
        <v>0</v>
      </c>
      <c r="BF1260" s="282">
        <f t="shared" si="95"/>
        <v>0</v>
      </c>
      <c r="BG1260" s="282">
        <f t="shared" si="96"/>
        <v>0</v>
      </c>
      <c r="BH1260" s="282">
        <f t="shared" si="97"/>
        <v>0</v>
      </c>
      <c r="BI1260" s="282">
        <f t="shared" si="98"/>
        <v>0</v>
      </c>
      <c r="BJ1260" s="185" t="s">
        <v>79</v>
      </c>
      <c r="BK1260" s="282">
        <f t="shared" si="99"/>
        <v>0</v>
      </c>
      <c r="BL1260" s="185" t="s">
        <v>214</v>
      </c>
      <c r="BM1260" s="185" t="s">
        <v>2622</v>
      </c>
    </row>
    <row r="1261" spans="2:65" s="196" customFormat="1" ht="16.5" customHeight="1">
      <c r="B1261" s="85"/>
      <c r="C1261" s="91" t="s">
        <v>2623</v>
      </c>
      <c r="D1261" s="91" t="s">
        <v>228</v>
      </c>
      <c r="E1261" s="92" t="s">
        <v>2624</v>
      </c>
      <c r="F1261" s="93" t="s">
        <v>2625</v>
      </c>
      <c r="G1261" s="94" t="s">
        <v>289</v>
      </c>
      <c r="H1261" s="308">
        <v>1</v>
      </c>
      <c r="I1261" s="95">
        <v>0</v>
      </c>
      <c r="J1261" s="95">
        <f t="shared" si="90"/>
        <v>0</v>
      </c>
      <c r="K1261" s="93" t="s">
        <v>5</v>
      </c>
      <c r="L1261" s="298"/>
      <c r="M1261" s="299" t="s">
        <v>5</v>
      </c>
      <c r="N1261" s="300" t="s">
        <v>42</v>
      </c>
      <c r="O1261" s="280">
        <v>0</v>
      </c>
      <c r="P1261" s="280">
        <f t="shared" si="91"/>
        <v>0</v>
      </c>
      <c r="Q1261" s="280">
        <v>0</v>
      </c>
      <c r="R1261" s="280">
        <f t="shared" si="92"/>
        <v>0</v>
      </c>
      <c r="S1261" s="280">
        <v>0</v>
      </c>
      <c r="T1261" s="281">
        <f t="shared" si="93"/>
        <v>0</v>
      </c>
      <c r="AR1261" s="185" t="s">
        <v>281</v>
      </c>
      <c r="AT1261" s="185" t="s">
        <v>228</v>
      </c>
      <c r="AU1261" s="185" t="s">
        <v>81</v>
      </c>
      <c r="AY1261" s="185" t="s">
        <v>138</v>
      </c>
      <c r="BE1261" s="282">
        <f t="shared" si="94"/>
        <v>0</v>
      </c>
      <c r="BF1261" s="282">
        <f t="shared" si="95"/>
        <v>0</v>
      </c>
      <c r="BG1261" s="282">
        <f t="shared" si="96"/>
        <v>0</v>
      </c>
      <c r="BH1261" s="282">
        <f t="shared" si="97"/>
        <v>0</v>
      </c>
      <c r="BI1261" s="282">
        <f t="shared" si="98"/>
        <v>0</v>
      </c>
      <c r="BJ1261" s="185" t="s">
        <v>79</v>
      </c>
      <c r="BK1261" s="282">
        <f t="shared" si="99"/>
        <v>0</v>
      </c>
      <c r="BL1261" s="185" t="s">
        <v>214</v>
      </c>
      <c r="BM1261" s="185" t="s">
        <v>2626</v>
      </c>
    </row>
    <row r="1262" spans="2:65" s="196" customFormat="1" ht="16.5" customHeight="1">
      <c r="B1262" s="85"/>
      <c r="C1262" s="86" t="s">
        <v>2627</v>
      </c>
      <c r="D1262" s="86" t="s">
        <v>140</v>
      </c>
      <c r="E1262" s="87" t="s">
        <v>2628</v>
      </c>
      <c r="F1262" s="88" t="s">
        <v>2629</v>
      </c>
      <c r="G1262" s="89" t="s">
        <v>289</v>
      </c>
      <c r="H1262" s="304">
        <v>1</v>
      </c>
      <c r="I1262" s="90">
        <v>0</v>
      </c>
      <c r="J1262" s="90">
        <f t="shared" si="90"/>
        <v>0</v>
      </c>
      <c r="K1262" s="88" t="s">
        <v>5</v>
      </c>
      <c r="L1262" s="85"/>
      <c r="M1262" s="278" t="s">
        <v>5</v>
      </c>
      <c r="N1262" s="279" t="s">
        <v>42</v>
      </c>
      <c r="O1262" s="280">
        <v>0</v>
      </c>
      <c r="P1262" s="280">
        <f t="shared" si="91"/>
        <v>0</v>
      </c>
      <c r="Q1262" s="280">
        <v>0</v>
      </c>
      <c r="R1262" s="280">
        <f t="shared" si="92"/>
        <v>0</v>
      </c>
      <c r="S1262" s="280">
        <v>0</v>
      </c>
      <c r="T1262" s="281">
        <f t="shared" si="93"/>
        <v>0</v>
      </c>
      <c r="AR1262" s="185" t="s">
        <v>214</v>
      </c>
      <c r="AT1262" s="185" t="s">
        <v>140</v>
      </c>
      <c r="AU1262" s="185" t="s">
        <v>81</v>
      </c>
      <c r="AY1262" s="185" t="s">
        <v>138</v>
      </c>
      <c r="BE1262" s="282">
        <f t="shared" si="94"/>
        <v>0</v>
      </c>
      <c r="BF1262" s="282">
        <f t="shared" si="95"/>
        <v>0</v>
      </c>
      <c r="BG1262" s="282">
        <f t="shared" si="96"/>
        <v>0</v>
      </c>
      <c r="BH1262" s="282">
        <f t="shared" si="97"/>
        <v>0</v>
      </c>
      <c r="BI1262" s="282">
        <f t="shared" si="98"/>
        <v>0</v>
      </c>
      <c r="BJ1262" s="185" t="s">
        <v>79</v>
      </c>
      <c r="BK1262" s="282">
        <f t="shared" si="99"/>
        <v>0</v>
      </c>
      <c r="BL1262" s="185" t="s">
        <v>214</v>
      </c>
      <c r="BM1262" s="185" t="s">
        <v>2630</v>
      </c>
    </row>
    <row r="1263" spans="2:65" s="196" customFormat="1" ht="25.5" customHeight="1">
      <c r="B1263" s="85"/>
      <c r="C1263" s="86" t="s">
        <v>2631</v>
      </c>
      <c r="D1263" s="86" t="s">
        <v>140</v>
      </c>
      <c r="E1263" s="87" t="s">
        <v>2632</v>
      </c>
      <c r="F1263" s="88" t="s">
        <v>2633</v>
      </c>
      <c r="G1263" s="89" t="s">
        <v>1388</v>
      </c>
      <c r="H1263" s="304">
        <v>28.26</v>
      </c>
      <c r="I1263" s="90">
        <v>0</v>
      </c>
      <c r="J1263" s="90">
        <f t="shared" si="90"/>
        <v>0</v>
      </c>
      <c r="K1263" s="88" t="s">
        <v>5267</v>
      </c>
      <c r="L1263" s="85"/>
      <c r="M1263" s="278" t="s">
        <v>5</v>
      </c>
      <c r="N1263" s="279" t="s">
        <v>42</v>
      </c>
      <c r="O1263" s="280">
        <v>0.134</v>
      </c>
      <c r="P1263" s="280">
        <f t="shared" si="91"/>
        <v>3.7868400000000007</v>
      </c>
      <c r="Q1263" s="280">
        <v>6E-05</v>
      </c>
      <c r="R1263" s="280">
        <f t="shared" si="92"/>
        <v>0.0016956000000000002</v>
      </c>
      <c r="S1263" s="280">
        <v>0</v>
      </c>
      <c r="T1263" s="281">
        <f t="shared" si="93"/>
        <v>0</v>
      </c>
      <c r="AR1263" s="185" t="s">
        <v>214</v>
      </c>
      <c r="AT1263" s="185" t="s">
        <v>140</v>
      </c>
      <c r="AU1263" s="185" t="s">
        <v>81</v>
      </c>
      <c r="AY1263" s="185" t="s">
        <v>138</v>
      </c>
      <c r="BE1263" s="282">
        <f t="shared" si="94"/>
        <v>0</v>
      </c>
      <c r="BF1263" s="282">
        <f t="shared" si="95"/>
        <v>0</v>
      </c>
      <c r="BG1263" s="282">
        <f t="shared" si="96"/>
        <v>0</v>
      </c>
      <c r="BH1263" s="282">
        <f t="shared" si="97"/>
        <v>0</v>
      </c>
      <c r="BI1263" s="282">
        <f t="shared" si="98"/>
        <v>0</v>
      </c>
      <c r="BJ1263" s="185" t="s">
        <v>79</v>
      </c>
      <c r="BK1263" s="282">
        <f t="shared" si="99"/>
        <v>0</v>
      </c>
      <c r="BL1263" s="185" t="s">
        <v>214</v>
      </c>
      <c r="BM1263" s="185" t="s">
        <v>2634</v>
      </c>
    </row>
    <row r="1264" spans="2:51" s="292" customFormat="1" ht="13.5">
      <c r="B1264" s="291"/>
      <c r="D1264" s="285" t="s">
        <v>147</v>
      </c>
      <c r="E1264" s="293" t="s">
        <v>5</v>
      </c>
      <c r="F1264" s="294" t="s">
        <v>2635</v>
      </c>
      <c r="H1264" s="306" t="s">
        <v>5</v>
      </c>
      <c r="L1264" s="291"/>
      <c r="M1264" s="295"/>
      <c r="N1264" s="296"/>
      <c r="O1264" s="296"/>
      <c r="P1264" s="296"/>
      <c r="Q1264" s="296"/>
      <c r="R1264" s="296"/>
      <c r="S1264" s="296"/>
      <c r="T1264" s="297"/>
      <c r="AT1264" s="293" t="s">
        <v>147</v>
      </c>
      <c r="AU1264" s="293" t="s">
        <v>81</v>
      </c>
      <c r="AV1264" s="292" t="s">
        <v>79</v>
      </c>
      <c r="AW1264" s="292" t="s">
        <v>34</v>
      </c>
      <c r="AX1264" s="292" t="s">
        <v>71</v>
      </c>
      <c r="AY1264" s="293" t="s">
        <v>138</v>
      </c>
    </row>
    <row r="1265" spans="2:51" s="284" customFormat="1" ht="13.5">
      <c r="B1265" s="283"/>
      <c r="D1265" s="285" t="s">
        <v>147</v>
      </c>
      <c r="E1265" s="286" t="s">
        <v>5</v>
      </c>
      <c r="F1265" s="287" t="s">
        <v>2636</v>
      </c>
      <c r="H1265" s="305">
        <v>28.26</v>
      </c>
      <c r="L1265" s="283"/>
      <c r="M1265" s="288"/>
      <c r="N1265" s="289"/>
      <c r="O1265" s="289"/>
      <c r="P1265" s="289"/>
      <c r="Q1265" s="289"/>
      <c r="R1265" s="289"/>
      <c r="S1265" s="289"/>
      <c r="T1265" s="290"/>
      <c r="AT1265" s="286" t="s">
        <v>147</v>
      </c>
      <c r="AU1265" s="286" t="s">
        <v>81</v>
      </c>
      <c r="AV1265" s="284" t="s">
        <v>81</v>
      </c>
      <c r="AW1265" s="284" t="s">
        <v>34</v>
      </c>
      <c r="AX1265" s="284" t="s">
        <v>71</v>
      </c>
      <c r="AY1265" s="286" t="s">
        <v>138</v>
      </c>
    </row>
    <row r="1266" spans="2:65" s="196" customFormat="1" ht="16.5" customHeight="1">
      <c r="B1266" s="85"/>
      <c r="C1266" s="91" t="s">
        <v>2637</v>
      </c>
      <c r="D1266" s="91" t="s">
        <v>228</v>
      </c>
      <c r="E1266" s="92" t="s">
        <v>2638</v>
      </c>
      <c r="F1266" s="93" t="s">
        <v>2639</v>
      </c>
      <c r="G1266" s="94" t="s">
        <v>181</v>
      </c>
      <c r="H1266" s="308">
        <v>0.03</v>
      </c>
      <c r="I1266" s="95">
        <v>0</v>
      </c>
      <c r="J1266" s="95">
        <f>ROUND(I1266*H1266,2)</f>
        <v>0</v>
      </c>
      <c r="K1266" s="174" t="s">
        <v>5267</v>
      </c>
      <c r="L1266" s="298"/>
      <c r="M1266" s="299" t="s">
        <v>5</v>
      </c>
      <c r="N1266" s="300" t="s">
        <v>42</v>
      </c>
      <c r="O1266" s="280">
        <v>0</v>
      </c>
      <c r="P1266" s="280">
        <f>O1266*H1266</f>
        <v>0</v>
      </c>
      <c r="Q1266" s="280">
        <v>1</v>
      </c>
      <c r="R1266" s="280">
        <f>Q1266*H1266</f>
        <v>0.03</v>
      </c>
      <c r="S1266" s="280">
        <v>0</v>
      </c>
      <c r="T1266" s="281">
        <f>S1266*H1266</f>
        <v>0</v>
      </c>
      <c r="AR1266" s="185" t="s">
        <v>281</v>
      </c>
      <c r="AT1266" s="185" t="s">
        <v>228</v>
      </c>
      <c r="AU1266" s="185" t="s">
        <v>81</v>
      </c>
      <c r="AY1266" s="185" t="s">
        <v>138</v>
      </c>
      <c r="BE1266" s="282">
        <f>IF(N1266="základní",J1266,0)</f>
        <v>0</v>
      </c>
      <c r="BF1266" s="282">
        <f>IF(N1266="snížená",J1266,0)</f>
        <v>0</v>
      </c>
      <c r="BG1266" s="282">
        <f>IF(N1266="zákl. přenesená",J1266,0)</f>
        <v>0</v>
      </c>
      <c r="BH1266" s="282">
        <f>IF(N1266="sníž. přenesená",J1266,0)</f>
        <v>0</v>
      </c>
      <c r="BI1266" s="282">
        <f>IF(N1266="nulová",J1266,0)</f>
        <v>0</v>
      </c>
      <c r="BJ1266" s="185" t="s">
        <v>79</v>
      </c>
      <c r="BK1266" s="282">
        <f>ROUND(I1266*H1266,2)</f>
        <v>0</v>
      </c>
      <c r="BL1266" s="185" t="s">
        <v>214</v>
      </c>
      <c r="BM1266" s="185" t="s">
        <v>2640</v>
      </c>
    </row>
    <row r="1267" spans="2:51" s="292" customFormat="1" ht="13.5">
      <c r="B1267" s="291"/>
      <c r="D1267" s="285" t="s">
        <v>147</v>
      </c>
      <c r="E1267" s="293" t="s">
        <v>5</v>
      </c>
      <c r="F1267" s="294" t="s">
        <v>2635</v>
      </c>
      <c r="H1267" s="306" t="s">
        <v>5</v>
      </c>
      <c r="L1267" s="291"/>
      <c r="M1267" s="295"/>
      <c r="N1267" s="296"/>
      <c r="O1267" s="296"/>
      <c r="P1267" s="296"/>
      <c r="Q1267" s="296"/>
      <c r="R1267" s="296"/>
      <c r="S1267" s="296"/>
      <c r="T1267" s="297"/>
      <c r="AT1267" s="293" t="s">
        <v>147</v>
      </c>
      <c r="AU1267" s="293" t="s">
        <v>81</v>
      </c>
      <c r="AV1267" s="292" t="s">
        <v>79</v>
      </c>
      <c r="AW1267" s="292" t="s">
        <v>34</v>
      </c>
      <c r="AX1267" s="292" t="s">
        <v>71</v>
      </c>
      <c r="AY1267" s="293" t="s">
        <v>138</v>
      </c>
    </row>
    <row r="1268" spans="2:51" s="284" customFormat="1" ht="13.5">
      <c r="B1268" s="283"/>
      <c r="D1268" s="285" t="s">
        <v>147</v>
      </c>
      <c r="E1268" s="286" t="s">
        <v>5</v>
      </c>
      <c r="F1268" s="287" t="s">
        <v>2641</v>
      </c>
      <c r="H1268" s="305">
        <v>0.028</v>
      </c>
      <c r="L1268" s="283"/>
      <c r="M1268" s="288"/>
      <c r="N1268" s="289"/>
      <c r="O1268" s="289"/>
      <c r="P1268" s="289"/>
      <c r="Q1268" s="289"/>
      <c r="R1268" s="289"/>
      <c r="S1268" s="289"/>
      <c r="T1268" s="290"/>
      <c r="AT1268" s="286" t="s">
        <v>147</v>
      </c>
      <c r="AU1268" s="286" t="s">
        <v>81</v>
      </c>
      <c r="AV1268" s="284" t="s">
        <v>81</v>
      </c>
      <c r="AW1268" s="284" t="s">
        <v>34</v>
      </c>
      <c r="AX1268" s="284" t="s">
        <v>71</v>
      </c>
      <c r="AY1268" s="286" t="s">
        <v>138</v>
      </c>
    </row>
    <row r="1269" spans="2:51" s="284" customFormat="1" ht="13.5">
      <c r="B1269" s="283"/>
      <c r="D1269" s="285" t="s">
        <v>147</v>
      </c>
      <c r="F1269" s="287" t="s">
        <v>2642</v>
      </c>
      <c r="H1269" s="305">
        <v>0.03</v>
      </c>
      <c r="L1269" s="283"/>
      <c r="M1269" s="288"/>
      <c r="N1269" s="289"/>
      <c r="O1269" s="289"/>
      <c r="P1269" s="289"/>
      <c r="Q1269" s="289"/>
      <c r="R1269" s="289"/>
      <c r="S1269" s="289"/>
      <c r="T1269" s="290"/>
      <c r="AT1269" s="286" t="s">
        <v>147</v>
      </c>
      <c r="AU1269" s="286" t="s">
        <v>81</v>
      </c>
      <c r="AV1269" s="284" t="s">
        <v>81</v>
      </c>
      <c r="AW1269" s="284" t="s">
        <v>6</v>
      </c>
      <c r="AX1269" s="284" t="s">
        <v>79</v>
      </c>
      <c r="AY1269" s="286" t="s">
        <v>138</v>
      </c>
    </row>
    <row r="1270" spans="2:65" s="196" customFormat="1" ht="16.5" customHeight="1">
      <c r="B1270" s="85"/>
      <c r="C1270" s="91" t="s">
        <v>2643</v>
      </c>
      <c r="D1270" s="91" t="s">
        <v>228</v>
      </c>
      <c r="E1270" s="92" t="s">
        <v>2644</v>
      </c>
      <c r="F1270" s="93" t="s">
        <v>2645</v>
      </c>
      <c r="G1270" s="94" t="s">
        <v>289</v>
      </c>
      <c r="H1270" s="308">
        <v>8</v>
      </c>
      <c r="I1270" s="95">
        <v>0</v>
      </c>
      <c r="J1270" s="95">
        <f>ROUND(I1270*H1270,2)</f>
        <v>0</v>
      </c>
      <c r="K1270" s="93" t="s">
        <v>5</v>
      </c>
      <c r="L1270" s="298"/>
      <c r="M1270" s="299" t="s">
        <v>5</v>
      </c>
      <c r="N1270" s="300" t="s">
        <v>42</v>
      </c>
      <c r="O1270" s="280">
        <v>0</v>
      </c>
      <c r="P1270" s="280">
        <f>O1270*H1270</f>
        <v>0</v>
      </c>
      <c r="Q1270" s="280">
        <v>0.00033</v>
      </c>
      <c r="R1270" s="280">
        <f>Q1270*H1270</f>
        <v>0.00264</v>
      </c>
      <c r="S1270" s="280">
        <v>0</v>
      </c>
      <c r="T1270" s="281">
        <f>S1270*H1270</f>
        <v>0</v>
      </c>
      <c r="AR1270" s="185" t="s">
        <v>281</v>
      </c>
      <c r="AT1270" s="185" t="s">
        <v>228</v>
      </c>
      <c r="AU1270" s="185" t="s">
        <v>81</v>
      </c>
      <c r="AY1270" s="185" t="s">
        <v>138</v>
      </c>
      <c r="BE1270" s="282">
        <f>IF(N1270="základní",J1270,0)</f>
        <v>0</v>
      </c>
      <c r="BF1270" s="282">
        <f>IF(N1270="snížená",J1270,0)</f>
        <v>0</v>
      </c>
      <c r="BG1270" s="282">
        <f>IF(N1270="zákl. přenesená",J1270,0)</f>
        <v>0</v>
      </c>
      <c r="BH1270" s="282">
        <f>IF(N1270="sníž. přenesená",J1270,0)</f>
        <v>0</v>
      </c>
      <c r="BI1270" s="282">
        <f>IF(N1270="nulová",J1270,0)</f>
        <v>0</v>
      </c>
      <c r="BJ1270" s="185" t="s">
        <v>79</v>
      </c>
      <c r="BK1270" s="282">
        <f>ROUND(I1270*H1270,2)</f>
        <v>0</v>
      </c>
      <c r="BL1270" s="185" t="s">
        <v>214</v>
      </c>
      <c r="BM1270" s="185" t="s">
        <v>2646</v>
      </c>
    </row>
    <row r="1271" spans="2:65" s="196" customFormat="1" ht="25.5" customHeight="1">
      <c r="B1271" s="85"/>
      <c r="C1271" s="86" t="s">
        <v>2647</v>
      </c>
      <c r="D1271" s="86" t="s">
        <v>140</v>
      </c>
      <c r="E1271" s="87" t="s">
        <v>2380</v>
      </c>
      <c r="F1271" s="88" t="s">
        <v>2381</v>
      </c>
      <c r="G1271" s="89" t="s">
        <v>1388</v>
      </c>
      <c r="H1271" s="304">
        <v>349.574</v>
      </c>
      <c r="I1271" s="90">
        <v>0</v>
      </c>
      <c r="J1271" s="90">
        <f>ROUND(I1271*H1271,2)</f>
        <v>0</v>
      </c>
      <c r="K1271" s="88" t="s">
        <v>5267</v>
      </c>
      <c r="L1271" s="85"/>
      <c r="M1271" s="278" t="s">
        <v>5</v>
      </c>
      <c r="N1271" s="279" t="s">
        <v>42</v>
      </c>
      <c r="O1271" s="280">
        <v>0.075</v>
      </c>
      <c r="P1271" s="280">
        <f>O1271*H1271</f>
        <v>26.21805</v>
      </c>
      <c r="Q1271" s="280">
        <v>5E-05</v>
      </c>
      <c r="R1271" s="280">
        <f>Q1271*H1271</f>
        <v>0.0174787</v>
      </c>
      <c r="S1271" s="280">
        <v>0</v>
      </c>
      <c r="T1271" s="281">
        <f>S1271*H1271</f>
        <v>0</v>
      </c>
      <c r="AR1271" s="185" t="s">
        <v>214</v>
      </c>
      <c r="AT1271" s="185" t="s">
        <v>140</v>
      </c>
      <c r="AU1271" s="185" t="s">
        <v>81</v>
      </c>
      <c r="AY1271" s="185" t="s">
        <v>138</v>
      </c>
      <c r="BE1271" s="282">
        <f>IF(N1271="základní",J1271,0)</f>
        <v>0</v>
      </c>
      <c r="BF1271" s="282">
        <f>IF(N1271="snížená",J1271,0)</f>
        <v>0</v>
      </c>
      <c r="BG1271" s="282">
        <f>IF(N1271="zákl. přenesená",J1271,0)</f>
        <v>0</v>
      </c>
      <c r="BH1271" s="282">
        <f>IF(N1271="sníž. přenesená",J1271,0)</f>
        <v>0</v>
      </c>
      <c r="BI1271" s="282">
        <f>IF(N1271="nulová",J1271,0)</f>
        <v>0</v>
      </c>
      <c r="BJ1271" s="185" t="s">
        <v>79</v>
      </c>
      <c r="BK1271" s="282">
        <f>ROUND(I1271*H1271,2)</f>
        <v>0</v>
      </c>
      <c r="BL1271" s="185" t="s">
        <v>214</v>
      </c>
      <c r="BM1271" s="185" t="s">
        <v>2648</v>
      </c>
    </row>
    <row r="1272" spans="2:51" s="292" customFormat="1" ht="13.5">
      <c r="B1272" s="291"/>
      <c r="D1272" s="285" t="s">
        <v>147</v>
      </c>
      <c r="E1272" s="293" t="s">
        <v>5</v>
      </c>
      <c r="F1272" s="294" t="s">
        <v>2649</v>
      </c>
      <c r="H1272" s="306" t="s">
        <v>5</v>
      </c>
      <c r="L1272" s="291"/>
      <c r="M1272" s="295"/>
      <c r="N1272" s="296"/>
      <c r="O1272" s="296"/>
      <c r="P1272" s="296"/>
      <c r="Q1272" s="296"/>
      <c r="R1272" s="296"/>
      <c r="S1272" s="296"/>
      <c r="T1272" s="297"/>
      <c r="AT1272" s="293" t="s">
        <v>147</v>
      </c>
      <c r="AU1272" s="293" t="s">
        <v>81</v>
      </c>
      <c r="AV1272" s="292" t="s">
        <v>79</v>
      </c>
      <c r="AW1272" s="292" t="s">
        <v>34</v>
      </c>
      <c r="AX1272" s="292" t="s">
        <v>71</v>
      </c>
      <c r="AY1272" s="293" t="s">
        <v>138</v>
      </c>
    </row>
    <row r="1273" spans="2:51" s="284" customFormat="1" ht="13.5">
      <c r="B1273" s="283"/>
      <c r="D1273" s="285" t="s">
        <v>147</v>
      </c>
      <c r="E1273" s="286" t="s">
        <v>5</v>
      </c>
      <c r="F1273" s="287" t="s">
        <v>2650</v>
      </c>
      <c r="H1273" s="305">
        <v>101.76</v>
      </c>
      <c r="L1273" s="283"/>
      <c r="M1273" s="288"/>
      <c r="N1273" s="289"/>
      <c r="O1273" s="289"/>
      <c r="P1273" s="289"/>
      <c r="Q1273" s="289"/>
      <c r="R1273" s="289"/>
      <c r="S1273" s="289"/>
      <c r="T1273" s="290"/>
      <c r="AT1273" s="286" t="s">
        <v>147</v>
      </c>
      <c r="AU1273" s="286" t="s">
        <v>81</v>
      </c>
      <c r="AV1273" s="284" t="s">
        <v>81</v>
      </c>
      <c r="AW1273" s="284" t="s">
        <v>34</v>
      </c>
      <c r="AX1273" s="284" t="s">
        <v>71</v>
      </c>
      <c r="AY1273" s="286" t="s">
        <v>138</v>
      </c>
    </row>
    <row r="1274" spans="2:51" s="292" customFormat="1" ht="13.5">
      <c r="B1274" s="291"/>
      <c r="D1274" s="285" t="s">
        <v>147</v>
      </c>
      <c r="E1274" s="293" t="s">
        <v>5</v>
      </c>
      <c r="F1274" s="294" t="s">
        <v>2651</v>
      </c>
      <c r="H1274" s="306" t="s">
        <v>5</v>
      </c>
      <c r="L1274" s="291"/>
      <c r="M1274" s="295"/>
      <c r="N1274" s="296"/>
      <c r="O1274" s="296"/>
      <c r="P1274" s="296"/>
      <c r="Q1274" s="296"/>
      <c r="R1274" s="296"/>
      <c r="S1274" s="296"/>
      <c r="T1274" s="297"/>
      <c r="AT1274" s="293" t="s">
        <v>147</v>
      </c>
      <c r="AU1274" s="293" t="s">
        <v>81</v>
      </c>
      <c r="AV1274" s="292" t="s">
        <v>79</v>
      </c>
      <c r="AW1274" s="292" t="s">
        <v>34</v>
      </c>
      <c r="AX1274" s="292" t="s">
        <v>71</v>
      </c>
      <c r="AY1274" s="293" t="s">
        <v>138</v>
      </c>
    </row>
    <row r="1275" spans="2:51" s="284" customFormat="1" ht="13.5">
      <c r="B1275" s="283"/>
      <c r="D1275" s="285" t="s">
        <v>147</v>
      </c>
      <c r="E1275" s="286" t="s">
        <v>5</v>
      </c>
      <c r="F1275" s="287" t="s">
        <v>2652</v>
      </c>
      <c r="H1275" s="305">
        <v>84</v>
      </c>
      <c r="L1275" s="283"/>
      <c r="M1275" s="288"/>
      <c r="N1275" s="289"/>
      <c r="O1275" s="289"/>
      <c r="P1275" s="289"/>
      <c r="Q1275" s="289"/>
      <c r="R1275" s="289"/>
      <c r="S1275" s="289"/>
      <c r="T1275" s="290"/>
      <c r="AT1275" s="286" t="s">
        <v>147</v>
      </c>
      <c r="AU1275" s="286" t="s">
        <v>81</v>
      </c>
      <c r="AV1275" s="284" t="s">
        <v>81</v>
      </c>
      <c r="AW1275" s="284" t="s">
        <v>34</v>
      </c>
      <c r="AX1275" s="284" t="s">
        <v>71</v>
      </c>
      <c r="AY1275" s="286" t="s">
        <v>138</v>
      </c>
    </row>
    <row r="1276" spans="2:51" s="292" customFormat="1" ht="13.5">
      <c r="B1276" s="291"/>
      <c r="D1276" s="285" t="s">
        <v>147</v>
      </c>
      <c r="E1276" s="293" t="s">
        <v>5</v>
      </c>
      <c r="F1276" s="294" t="s">
        <v>2653</v>
      </c>
      <c r="H1276" s="306" t="s">
        <v>5</v>
      </c>
      <c r="L1276" s="291"/>
      <c r="M1276" s="295"/>
      <c r="N1276" s="296"/>
      <c r="O1276" s="296"/>
      <c r="P1276" s="296"/>
      <c r="Q1276" s="296"/>
      <c r="R1276" s="296"/>
      <c r="S1276" s="296"/>
      <c r="T1276" s="297"/>
      <c r="AT1276" s="293" t="s">
        <v>147</v>
      </c>
      <c r="AU1276" s="293" t="s">
        <v>81</v>
      </c>
      <c r="AV1276" s="292" t="s">
        <v>79</v>
      </c>
      <c r="AW1276" s="292" t="s">
        <v>34</v>
      </c>
      <c r="AX1276" s="292" t="s">
        <v>71</v>
      </c>
      <c r="AY1276" s="293" t="s">
        <v>138</v>
      </c>
    </row>
    <row r="1277" spans="2:51" s="284" customFormat="1" ht="13.5">
      <c r="B1277" s="283"/>
      <c r="D1277" s="285" t="s">
        <v>147</v>
      </c>
      <c r="E1277" s="286" t="s">
        <v>5</v>
      </c>
      <c r="F1277" s="287" t="s">
        <v>2654</v>
      </c>
      <c r="H1277" s="305">
        <v>163.814</v>
      </c>
      <c r="L1277" s="283"/>
      <c r="M1277" s="288"/>
      <c r="N1277" s="289"/>
      <c r="O1277" s="289"/>
      <c r="P1277" s="289"/>
      <c r="Q1277" s="289"/>
      <c r="R1277" s="289"/>
      <c r="S1277" s="289"/>
      <c r="T1277" s="290"/>
      <c r="AT1277" s="286" t="s">
        <v>147</v>
      </c>
      <c r="AU1277" s="286" t="s">
        <v>81</v>
      </c>
      <c r="AV1277" s="284" t="s">
        <v>81</v>
      </c>
      <c r="AW1277" s="284" t="s">
        <v>34</v>
      </c>
      <c r="AX1277" s="284" t="s">
        <v>71</v>
      </c>
      <c r="AY1277" s="286" t="s">
        <v>138</v>
      </c>
    </row>
    <row r="1278" spans="2:65" s="196" customFormat="1" ht="25.5" customHeight="1">
      <c r="B1278" s="85"/>
      <c r="C1278" s="86" t="s">
        <v>2655</v>
      </c>
      <c r="D1278" s="86" t="s">
        <v>140</v>
      </c>
      <c r="E1278" s="87" t="s">
        <v>2656</v>
      </c>
      <c r="F1278" s="88" t="s">
        <v>2657</v>
      </c>
      <c r="G1278" s="89" t="s">
        <v>1388</v>
      </c>
      <c r="H1278" s="304">
        <v>31153</v>
      </c>
      <c r="I1278" s="90">
        <v>0</v>
      </c>
      <c r="J1278" s="90">
        <f>ROUND(I1278*H1278,2)</f>
        <v>0</v>
      </c>
      <c r="K1278" s="88" t="s">
        <v>5267</v>
      </c>
      <c r="L1278" s="85"/>
      <c r="M1278" s="278" t="s">
        <v>5</v>
      </c>
      <c r="N1278" s="279" t="s">
        <v>42</v>
      </c>
      <c r="O1278" s="280">
        <v>0.044</v>
      </c>
      <c r="P1278" s="280">
        <f>O1278*H1278</f>
        <v>1370.732</v>
      </c>
      <c r="Q1278" s="280">
        <v>5E-05</v>
      </c>
      <c r="R1278" s="280">
        <f>Q1278*H1278</f>
        <v>1.55765</v>
      </c>
      <c r="S1278" s="280">
        <v>0</v>
      </c>
      <c r="T1278" s="281">
        <f>S1278*H1278</f>
        <v>0</v>
      </c>
      <c r="AR1278" s="185" t="s">
        <v>214</v>
      </c>
      <c r="AT1278" s="185" t="s">
        <v>140</v>
      </c>
      <c r="AU1278" s="185" t="s">
        <v>81</v>
      </c>
      <c r="AY1278" s="185" t="s">
        <v>138</v>
      </c>
      <c r="BE1278" s="282">
        <f>IF(N1278="základní",J1278,0)</f>
        <v>0</v>
      </c>
      <c r="BF1278" s="282">
        <f>IF(N1278="snížená",J1278,0)</f>
        <v>0</v>
      </c>
      <c r="BG1278" s="282">
        <f>IF(N1278="zákl. přenesená",J1278,0)</f>
        <v>0</v>
      </c>
      <c r="BH1278" s="282">
        <f>IF(N1278="sníž. přenesená",J1278,0)</f>
        <v>0</v>
      </c>
      <c r="BI1278" s="282">
        <f>IF(N1278="nulová",J1278,0)</f>
        <v>0</v>
      </c>
      <c r="BJ1278" s="185" t="s">
        <v>79</v>
      </c>
      <c r="BK1278" s="282">
        <f>ROUND(I1278*H1278,2)</f>
        <v>0</v>
      </c>
      <c r="BL1278" s="185" t="s">
        <v>214</v>
      </c>
      <c r="BM1278" s="185" t="s">
        <v>2658</v>
      </c>
    </row>
    <row r="1279" spans="2:51" s="292" customFormat="1" ht="13.5">
      <c r="B1279" s="291"/>
      <c r="D1279" s="285" t="s">
        <v>147</v>
      </c>
      <c r="E1279" s="293" t="s">
        <v>5</v>
      </c>
      <c r="F1279" s="294" t="s">
        <v>2659</v>
      </c>
      <c r="H1279" s="306" t="s">
        <v>5</v>
      </c>
      <c r="L1279" s="291"/>
      <c r="M1279" s="295"/>
      <c r="N1279" s="296"/>
      <c r="O1279" s="296"/>
      <c r="P1279" s="296"/>
      <c r="Q1279" s="296"/>
      <c r="R1279" s="296"/>
      <c r="S1279" s="296"/>
      <c r="T1279" s="297"/>
      <c r="AT1279" s="293" t="s">
        <v>147</v>
      </c>
      <c r="AU1279" s="293" t="s">
        <v>81</v>
      </c>
      <c r="AV1279" s="292" t="s">
        <v>79</v>
      </c>
      <c r="AW1279" s="292" t="s">
        <v>34</v>
      </c>
      <c r="AX1279" s="292" t="s">
        <v>71</v>
      </c>
      <c r="AY1279" s="293" t="s">
        <v>138</v>
      </c>
    </row>
    <row r="1280" spans="2:51" s="284" customFormat="1" ht="13.5">
      <c r="B1280" s="283"/>
      <c r="D1280" s="285" t="s">
        <v>147</v>
      </c>
      <c r="E1280" s="286" t="s">
        <v>5</v>
      </c>
      <c r="F1280" s="287" t="s">
        <v>2660</v>
      </c>
      <c r="H1280" s="305">
        <v>2880</v>
      </c>
      <c r="L1280" s="283"/>
      <c r="M1280" s="288"/>
      <c r="N1280" s="289"/>
      <c r="O1280" s="289"/>
      <c r="P1280" s="289"/>
      <c r="Q1280" s="289"/>
      <c r="R1280" s="289"/>
      <c r="S1280" s="289"/>
      <c r="T1280" s="290"/>
      <c r="AT1280" s="286" t="s">
        <v>147</v>
      </c>
      <c r="AU1280" s="286" t="s">
        <v>81</v>
      </c>
      <c r="AV1280" s="284" t="s">
        <v>81</v>
      </c>
      <c r="AW1280" s="284" t="s">
        <v>34</v>
      </c>
      <c r="AX1280" s="284" t="s">
        <v>71</v>
      </c>
      <c r="AY1280" s="286" t="s">
        <v>138</v>
      </c>
    </row>
    <row r="1281" spans="2:51" s="292" customFormat="1" ht="13.5">
      <c r="B1281" s="291"/>
      <c r="D1281" s="285" t="s">
        <v>147</v>
      </c>
      <c r="E1281" s="293" t="s">
        <v>5</v>
      </c>
      <c r="F1281" s="294" t="s">
        <v>2661</v>
      </c>
      <c r="H1281" s="306" t="s">
        <v>5</v>
      </c>
      <c r="L1281" s="291"/>
      <c r="M1281" s="295"/>
      <c r="N1281" s="296"/>
      <c r="O1281" s="296"/>
      <c r="P1281" s="296"/>
      <c r="Q1281" s="296"/>
      <c r="R1281" s="296"/>
      <c r="S1281" s="296"/>
      <c r="T1281" s="297"/>
      <c r="AT1281" s="293" t="s">
        <v>147</v>
      </c>
      <c r="AU1281" s="293" t="s">
        <v>81</v>
      </c>
      <c r="AV1281" s="292" t="s">
        <v>79</v>
      </c>
      <c r="AW1281" s="292" t="s">
        <v>34</v>
      </c>
      <c r="AX1281" s="292" t="s">
        <v>71</v>
      </c>
      <c r="AY1281" s="293" t="s">
        <v>138</v>
      </c>
    </row>
    <row r="1282" spans="2:51" s="284" customFormat="1" ht="13.5">
      <c r="B1282" s="283"/>
      <c r="D1282" s="285" t="s">
        <v>147</v>
      </c>
      <c r="E1282" s="286" t="s">
        <v>5</v>
      </c>
      <c r="F1282" s="287" t="s">
        <v>1319</v>
      </c>
      <c r="H1282" s="305">
        <v>168</v>
      </c>
      <c r="L1282" s="283"/>
      <c r="M1282" s="288"/>
      <c r="N1282" s="289"/>
      <c r="O1282" s="289"/>
      <c r="P1282" s="289"/>
      <c r="Q1282" s="289"/>
      <c r="R1282" s="289"/>
      <c r="S1282" s="289"/>
      <c r="T1282" s="290"/>
      <c r="AT1282" s="286" t="s">
        <v>147</v>
      </c>
      <c r="AU1282" s="286" t="s">
        <v>81</v>
      </c>
      <c r="AV1282" s="284" t="s">
        <v>81</v>
      </c>
      <c r="AW1282" s="284" t="s">
        <v>34</v>
      </c>
      <c r="AX1282" s="284" t="s">
        <v>71</v>
      </c>
      <c r="AY1282" s="286" t="s">
        <v>138</v>
      </c>
    </row>
    <row r="1283" spans="2:51" s="292" customFormat="1" ht="13.5">
      <c r="B1283" s="291"/>
      <c r="D1283" s="285" t="s">
        <v>147</v>
      </c>
      <c r="E1283" s="293" t="s">
        <v>5</v>
      </c>
      <c r="F1283" s="294" t="s">
        <v>2662</v>
      </c>
      <c r="H1283" s="306" t="s">
        <v>5</v>
      </c>
      <c r="L1283" s="291"/>
      <c r="M1283" s="295"/>
      <c r="N1283" s="296"/>
      <c r="O1283" s="296"/>
      <c r="P1283" s="296"/>
      <c r="Q1283" s="296"/>
      <c r="R1283" s="296"/>
      <c r="S1283" s="296"/>
      <c r="T1283" s="297"/>
      <c r="AT1283" s="293" t="s">
        <v>147</v>
      </c>
      <c r="AU1283" s="293" t="s">
        <v>81</v>
      </c>
      <c r="AV1283" s="292" t="s">
        <v>79</v>
      </c>
      <c r="AW1283" s="292" t="s">
        <v>34</v>
      </c>
      <c r="AX1283" s="292" t="s">
        <v>71</v>
      </c>
      <c r="AY1283" s="293" t="s">
        <v>138</v>
      </c>
    </row>
    <row r="1284" spans="2:51" s="292" customFormat="1" ht="13.5">
      <c r="B1284" s="291"/>
      <c r="D1284" s="285" t="s">
        <v>147</v>
      </c>
      <c r="E1284" s="293" t="s">
        <v>5</v>
      </c>
      <c r="F1284" s="294" t="s">
        <v>2663</v>
      </c>
      <c r="H1284" s="306" t="s">
        <v>5</v>
      </c>
      <c r="L1284" s="291"/>
      <c r="M1284" s="295"/>
      <c r="N1284" s="296"/>
      <c r="O1284" s="296"/>
      <c r="P1284" s="296"/>
      <c r="Q1284" s="296"/>
      <c r="R1284" s="296"/>
      <c r="S1284" s="296"/>
      <c r="T1284" s="297"/>
      <c r="AT1284" s="293" t="s">
        <v>147</v>
      </c>
      <c r="AU1284" s="293" t="s">
        <v>81</v>
      </c>
      <c r="AV1284" s="292" t="s">
        <v>79</v>
      </c>
      <c r="AW1284" s="292" t="s">
        <v>34</v>
      </c>
      <c r="AX1284" s="292" t="s">
        <v>71</v>
      </c>
      <c r="AY1284" s="293" t="s">
        <v>138</v>
      </c>
    </row>
    <row r="1285" spans="2:51" s="284" customFormat="1" ht="13.5">
      <c r="B1285" s="283"/>
      <c r="D1285" s="285" t="s">
        <v>147</v>
      </c>
      <c r="E1285" s="286" t="s">
        <v>5</v>
      </c>
      <c r="F1285" s="287" t="s">
        <v>2664</v>
      </c>
      <c r="H1285" s="305">
        <v>2505</v>
      </c>
      <c r="L1285" s="283"/>
      <c r="M1285" s="288"/>
      <c r="N1285" s="289"/>
      <c r="O1285" s="289"/>
      <c r="P1285" s="289"/>
      <c r="Q1285" s="289"/>
      <c r="R1285" s="289"/>
      <c r="S1285" s="289"/>
      <c r="T1285" s="290"/>
      <c r="AT1285" s="286" t="s">
        <v>147</v>
      </c>
      <c r="AU1285" s="286" t="s">
        <v>81</v>
      </c>
      <c r="AV1285" s="284" t="s">
        <v>81</v>
      </c>
      <c r="AW1285" s="284" t="s">
        <v>34</v>
      </c>
      <c r="AX1285" s="284" t="s">
        <v>71</v>
      </c>
      <c r="AY1285" s="286" t="s">
        <v>138</v>
      </c>
    </row>
    <row r="1286" spans="2:51" s="292" customFormat="1" ht="13.5">
      <c r="B1286" s="291"/>
      <c r="D1286" s="285" t="s">
        <v>147</v>
      </c>
      <c r="E1286" s="293" t="s">
        <v>5</v>
      </c>
      <c r="F1286" s="294" t="s">
        <v>2665</v>
      </c>
      <c r="H1286" s="306" t="s">
        <v>5</v>
      </c>
      <c r="L1286" s="291"/>
      <c r="M1286" s="295"/>
      <c r="N1286" s="296"/>
      <c r="O1286" s="296"/>
      <c r="P1286" s="296"/>
      <c r="Q1286" s="296"/>
      <c r="R1286" s="296"/>
      <c r="S1286" s="296"/>
      <c r="T1286" s="297"/>
      <c r="AT1286" s="293" t="s">
        <v>147</v>
      </c>
      <c r="AU1286" s="293" t="s">
        <v>81</v>
      </c>
      <c r="AV1286" s="292" t="s">
        <v>79</v>
      </c>
      <c r="AW1286" s="292" t="s">
        <v>34</v>
      </c>
      <c r="AX1286" s="292" t="s">
        <v>71</v>
      </c>
      <c r="AY1286" s="293" t="s">
        <v>138</v>
      </c>
    </row>
    <row r="1287" spans="2:51" s="284" customFormat="1" ht="13.5">
      <c r="B1287" s="283"/>
      <c r="D1287" s="285" t="s">
        <v>147</v>
      </c>
      <c r="E1287" s="286" t="s">
        <v>5</v>
      </c>
      <c r="F1287" s="287" t="s">
        <v>2666</v>
      </c>
      <c r="H1287" s="305">
        <v>13575</v>
      </c>
      <c r="L1287" s="283"/>
      <c r="M1287" s="288"/>
      <c r="N1287" s="289"/>
      <c r="O1287" s="289"/>
      <c r="P1287" s="289"/>
      <c r="Q1287" s="289"/>
      <c r="R1287" s="289"/>
      <c r="S1287" s="289"/>
      <c r="T1287" s="290"/>
      <c r="AT1287" s="286" t="s">
        <v>147</v>
      </c>
      <c r="AU1287" s="286" t="s">
        <v>81</v>
      </c>
      <c r="AV1287" s="284" t="s">
        <v>81</v>
      </c>
      <c r="AW1287" s="284" t="s">
        <v>34</v>
      </c>
      <c r="AX1287" s="284" t="s">
        <v>71</v>
      </c>
      <c r="AY1287" s="286" t="s">
        <v>138</v>
      </c>
    </row>
    <row r="1288" spans="2:51" s="292" customFormat="1" ht="13.5">
      <c r="B1288" s="291"/>
      <c r="D1288" s="285" t="s">
        <v>147</v>
      </c>
      <c r="E1288" s="293" t="s">
        <v>5</v>
      </c>
      <c r="F1288" s="294" t="s">
        <v>2667</v>
      </c>
      <c r="H1288" s="306" t="s">
        <v>5</v>
      </c>
      <c r="L1288" s="291"/>
      <c r="M1288" s="295"/>
      <c r="N1288" s="296"/>
      <c r="O1288" s="296"/>
      <c r="P1288" s="296"/>
      <c r="Q1288" s="296"/>
      <c r="R1288" s="296"/>
      <c r="S1288" s="296"/>
      <c r="T1288" s="297"/>
      <c r="AT1288" s="293" t="s">
        <v>147</v>
      </c>
      <c r="AU1288" s="293" t="s">
        <v>81</v>
      </c>
      <c r="AV1288" s="292" t="s">
        <v>79</v>
      </c>
      <c r="AW1288" s="292" t="s">
        <v>34</v>
      </c>
      <c r="AX1288" s="292" t="s">
        <v>71</v>
      </c>
      <c r="AY1288" s="293" t="s">
        <v>138</v>
      </c>
    </row>
    <row r="1289" spans="2:51" s="284" customFormat="1" ht="13.5">
      <c r="B1289" s="283"/>
      <c r="D1289" s="285" t="s">
        <v>147</v>
      </c>
      <c r="E1289" s="286" t="s">
        <v>5</v>
      </c>
      <c r="F1289" s="287" t="s">
        <v>2668</v>
      </c>
      <c r="H1289" s="305">
        <v>1062</v>
      </c>
      <c r="L1289" s="283"/>
      <c r="M1289" s="288"/>
      <c r="N1289" s="289"/>
      <c r="O1289" s="289"/>
      <c r="P1289" s="289"/>
      <c r="Q1289" s="289"/>
      <c r="R1289" s="289"/>
      <c r="S1289" s="289"/>
      <c r="T1289" s="290"/>
      <c r="AT1289" s="286" t="s">
        <v>147</v>
      </c>
      <c r="AU1289" s="286" t="s">
        <v>81</v>
      </c>
      <c r="AV1289" s="284" t="s">
        <v>81</v>
      </c>
      <c r="AW1289" s="284" t="s">
        <v>34</v>
      </c>
      <c r="AX1289" s="284" t="s">
        <v>71</v>
      </c>
      <c r="AY1289" s="286" t="s">
        <v>138</v>
      </c>
    </row>
    <row r="1290" spans="2:51" s="292" customFormat="1" ht="13.5">
      <c r="B1290" s="291"/>
      <c r="D1290" s="285" t="s">
        <v>147</v>
      </c>
      <c r="E1290" s="293" t="s">
        <v>5</v>
      </c>
      <c r="F1290" s="294" t="s">
        <v>2669</v>
      </c>
      <c r="H1290" s="306" t="s">
        <v>5</v>
      </c>
      <c r="L1290" s="291"/>
      <c r="M1290" s="295"/>
      <c r="N1290" s="296"/>
      <c r="O1290" s="296"/>
      <c r="P1290" s="296"/>
      <c r="Q1290" s="296"/>
      <c r="R1290" s="296"/>
      <c r="S1290" s="296"/>
      <c r="T1290" s="297"/>
      <c r="AT1290" s="293" t="s">
        <v>147</v>
      </c>
      <c r="AU1290" s="293" t="s">
        <v>81</v>
      </c>
      <c r="AV1290" s="292" t="s">
        <v>79</v>
      </c>
      <c r="AW1290" s="292" t="s">
        <v>34</v>
      </c>
      <c r="AX1290" s="292" t="s">
        <v>71</v>
      </c>
      <c r="AY1290" s="293" t="s">
        <v>138</v>
      </c>
    </row>
    <row r="1291" spans="2:51" s="284" customFormat="1" ht="13.5">
      <c r="B1291" s="283"/>
      <c r="D1291" s="285" t="s">
        <v>147</v>
      </c>
      <c r="E1291" s="286" t="s">
        <v>5</v>
      </c>
      <c r="F1291" s="287" t="s">
        <v>2670</v>
      </c>
      <c r="H1291" s="305">
        <v>3488</v>
      </c>
      <c r="L1291" s="283"/>
      <c r="M1291" s="288"/>
      <c r="N1291" s="289"/>
      <c r="O1291" s="289"/>
      <c r="P1291" s="289"/>
      <c r="Q1291" s="289"/>
      <c r="R1291" s="289"/>
      <c r="S1291" s="289"/>
      <c r="T1291" s="290"/>
      <c r="AT1291" s="286" t="s">
        <v>147</v>
      </c>
      <c r="AU1291" s="286" t="s">
        <v>81</v>
      </c>
      <c r="AV1291" s="284" t="s">
        <v>81</v>
      </c>
      <c r="AW1291" s="284" t="s">
        <v>34</v>
      </c>
      <c r="AX1291" s="284" t="s">
        <v>71</v>
      </c>
      <c r="AY1291" s="286" t="s">
        <v>138</v>
      </c>
    </row>
    <row r="1292" spans="2:51" s="292" customFormat="1" ht="13.5">
      <c r="B1292" s="291"/>
      <c r="D1292" s="285" t="s">
        <v>147</v>
      </c>
      <c r="E1292" s="293" t="s">
        <v>5</v>
      </c>
      <c r="F1292" s="294" t="s">
        <v>2671</v>
      </c>
      <c r="H1292" s="306" t="s">
        <v>5</v>
      </c>
      <c r="L1292" s="291"/>
      <c r="M1292" s="295"/>
      <c r="N1292" s="296"/>
      <c r="O1292" s="296"/>
      <c r="P1292" s="296"/>
      <c r="Q1292" s="296"/>
      <c r="R1292" s="296"/>
      <c r="S1292" s="296"/>
      <c r="T1292" s="297"/>
      <c r="AT1292" s="293" t="s">
        <v>147</v>
      </c>
      <c r="AU1292" s="293" t="s">
        <v>81</v>
      </c>
      <c r="AV1292" s="292" t="s">
        <v>79</v>
      </c>
      <c r="AW1292" s="292" t="s">
        <v>34</v>
      </c>
      <c r="AX1292" s="292" t="s">
        <v>71</v>
      </c>
      <c r="AY1292" s="293" t="s">
        <v>138</v>
      </c>
    </row>
    <row r="1293" spans="2:51" s="284" customFormat="1" ht="13.5">
      <c r="B1293" s="283"/>
      <c r="D1293" s="285" t="s">
        <v>147</v>
      </c>
      <c r="E1293" s="286" t="s">
        <v>5</v>
      </c>
      <c r="F1293" s="287" t="s">
        <v>2672</v>
      </c>
      <c r="H1293" s="305">
        <v>6019</v>
      </c>
      <c r="L1293" s="283"/>
      <c r="M1293" s="288"/>
      <c r="N1293" s="289"/>
      <c r="O1293" s="289"/>
      <c r="P1293" s="289"/>
      <c r="Q1293" s="289"/>
      <c r="R1293" s="289"/>
      <c r="S1293" s="289"/>
      <c r="T1293" s="290"/>
      <c r="AT1293" s="286" t="s">
        <v>147</v>
      </c>
      <c r="AU1293" s="286" t="s">
        <v>81</v>
      </c>
      <c r="AV1293" s="284" t="s">
        <v>81</v>
      </c>
      <c r="AW1293" s="284" t="s">
        <v>34</v>
      </c>
      <c r="AX1293" s="284" t="s">
        <v>71</v>
      </c>
      <c r="AY1293" s="286" t="s">
        <v>138</v>
      </c>
    </row>
    <row r="1294" spans="2:51" s="292" customFormat="1" ht="13.5">
      <c r="B1294" s="291"/>
      <c r="D1294" s="285" t="s">
        <v>147</v>
      </c>
      <c r="E1294" s="293" t="s">
        <v>5</v>
      </c>
      <c r="F1294" s="294" t="s">
        <v>2673</v>
      </c>
      <c r="H1294" s="306" t="s">
        <v>5</v>
      </c>
      <c r="L1294" s="291"/>
      <c r="M1294" s="295"/>
      <c r="N1294" s="296"/>
      <c r="O1294" s="296"/>
      <c r="P1294" s="296"/>
      <c r="Q1294" s="296"/>
      <c r="R1294" s="296"/>
      <c r="S1294" s="296"/>
      <c r="T1294" s="297"/>
      <c r="AT1294" s="293" t="s">
        <v>147</v>
      </c>
      <c r="AU1294" s="293" t="s">
        <v>81</v>
      </c>
      <c r="AV1294" s="292" t="s">
        <v>79</v>
      </c>
      <c r="AW1294" s="292" t="s">
        <v>34</v>
      </c>
      <c r="AX1294" s="292" t="s">
        <v>71</v>
      </c>
      <c r="AY1294" s="293" t="s">
        <v>138</v>
      </c>
    </row>
    <row r="1295" spans="2:51" s="284" customFormat="1" ht="13.5">
      <c r="B1295" s="283"/>
      <c r="D1295" s="285" t="s">
        <v>147</v>
      </c>
      <c r="E1295" s="286" t="s">
        <v>5</v>
      </c>
      <c r="F1295" s="287" t="s">
        <v>2674</v>
      </c>
      <c r="H1295" s="305">
        <v>1280</v>
      </c>
      <c r="L1295" s="283"/>
      <c r="M1295" s="288"/>
      <c r="N1295" s="289"/>
      <c r="O1295" s="289"/>
      <c r="P1295" s="289"/>
      <c r="Q1295" s="289"/>
      <c r="R1295" s="289"/>
      <c r="S1295" s="289"/>
      <c r="T1295" s="290"/>
      <c r="AT1295" s="286" t="s">
        <v>147</v>
      </c>
      <c r="AU1295" s="286" t="s">
        <v>81</v>
      </c>
      <c r="AV1295" s="284" t="s">
        <v>81</v>
      </c>
      <c r="AW1295" s="284" t="s">
        <v>34</v>
      </c>
      <c r="AX1295" s="284" t="s">
        <v>71</v>
      </c>
      <c r="AY1295" s="286" t="s">
        <v>138</v>
      </c>
    </row>
    <row r="1296" spans="2:51" s="292" customFormat="1" ht="13.5">
      <c r="B1296" s="291"/>
      <c r="D1296" s="285" t="s">
        <v>147</v>
      </c>
      <c r="E1296" s="293" t="s">
        <v>5</v>
      </c>
      <c r="F1296" s="294" t="s">
        <v>2675</v>
      </c>
      <c r="H1296" s="306" t="s">
        <v>5</v>
      </c>
      <c r="L1296" s="291"/>
      <c r="M1296" s="295"/>
      <c r="N1296" s="296"/>
      <c r="O1296" s="296"/>
      <c r="P1296" s="296"/>
      <c r="Q1296" s="296"/>
      <c r="R1296" s="296"/>
      <c r="S1296" s="296"/>
      <c r="T1296" s="297"/>
      <c r="AT1296" s="293" t="s">
        <v>147</v>
      </c>
      <c r="AU1296" s="293" t="s">
        <v>81</v>
      </c>
      <c r="AV1296" s="292" t="s">
        <v>79</v>
      </c>
      <c r="AW1296" s="292" t="s">
        <v>34</v>
      </c>
      <c r="AX1296" s="292" t="s">
        <v>71</v>
      </c>
      <c r="AY1296" s="293" t="s">
        <v>138</v>
      </c>
    </row>
    <row r="1297" spans="2:51" s="284" customFormat="1" ht="13.5">
      <c r="B1297" s="283"/>
      <c r="D1297" s="285" t="s">
        <v>147</v>
      </c>
      <c r="E1297" s="286" t="s">
        <v>5</v>
      </c>
      <c r="F1297" s="287" t="s">
        <v>1031</v>
      </c>
      <c r="H1297" s="305">
        <v>114</v>
      </c>
      <c r="L1297" s="283"/>
      <c r="M1297" s="288"/>
      <c r="N1297" s="289"/>
      <c r="O1297" s="289"/>
      <c r="P1297" s="289"/>
      <c r="Q1297" s="289"/>
      <c r="R1297" s="289"/>
      <c r="S1297" s="289"/>
      <c r="T1297" s="290"/>
      <c r="AT1297" s="286" t="s">
        <v>147</v>
      </c>
      <c r="AU1297" s="286" t="s">
        <v>81</v>
      </c>
      <c r="AV1297" s="284" t="s">
        <v>81</v>
      </c>
      <c r="AW1297" s="284" t="s">
        <v>34</v>
      </c>
      <c r="AX1297" s="284" t="s">
        <v>71</v>
      </c>
      <c r="AY1297" s="286" t="s">
        <v>138</v>
      </c>
    </row>
    <row r="1298" spans="2:51" s="292" customFormat="1" ht="13.5">
      <c r="B1298" s="291"/>
      <c r="D1298" s="285" t="s">
        <v>147</v>
      </c>
      <c r="E1298" s="293" t="s">
        <v>5</v>
      </c>
      <c r="F1298" s="294" t="s">
        <v>2676</v>
      </c>
      <c r="H1298" s="306" t="s">
        <v>5</v>
      </c>
      <c r="L1298" s="291"/>
      <c r="M1298" s="295"/>
      <c r="N1298" s="296"/>
      <c r="O1298" s="296"/>
      <c r="P1298" s="296"/>
      <c r="Q1298" s="296"/>
      <c r="R1298" s="296"/>
      <c r="S1298" s="296"/>
      <c r="T1298" s="297"/>
      <c r="AT1298" s="293" t="s">
        <v>147</v>
      </c>
      <c r="AU1298" s="293" t="s">
        <v>81</v>
      </c>
      <c r="AV1298" s="292" t="s">
        <v>79</v>
      </c>
      <c r="AW1298" s="292" t="s">
        <v>34</v>
      </c>
      <c r="AX1298" s="292" t="s">
        <v>71</v>
      </c>
      <c r="AY1298" s="293" t="s">
        <v>138</v>
      </c>
    </row>
    <row r="1299" spans="2:51" s="284" customFormat="1" ht="13.5">
      <c r="B1299" s="283"/>
      <c r="D1299" s="285" t="s">
        <v>147</v>
      </c>
      <c r="E1299" s="286" t="s">
        <v>5</v>
      </c>
      <c r="F1299" s="287" t="s">
        <v>706</v>
      </c>
      <c r="H1299" s="305">
        <v>62</v>
      </c>
      <c r="L1299" s="283"/>
      <c r="M1299" s="288"/>
      <c r="N1299" s="289"/>
      <c r="O1299" s="289"/>
      <c r="P1299" s="289"/>
      <c r="Q1299" s="289"/>
      <c r="R1299" s="289"/>
      <c r="S1299" s="289"/>
      <c r="T1299" s="290"/>
      <c r="AT1299" s="286" t="s">
        <v>147</v>
      </c>
      <c r="AU1299" s="286" t="s">
        <v>81</v>
      </c>
      <c r="AV1299" s="284" t="s">
        <v>81</v>
      </c>
      <c r="AW1299" s="284" t="s">
        <v>34</v>
      </c>
      <c r="AX1299" s="284" t="s">
        <v>71</v>
      </c>
      <c r="AY1299" s="286" t="s">
        <v>138</v>
      </c>
    </row>
    <row r="1300" spans="2:65" s="196" customFormat="1" ht="16.5" customHeight="1">
      <c r="B1300" s="85"/>
      <c r="C1300" s="91" t="s">
        <v>2677</v>
      </c>
      <c r="D1300" s="91" t="s">
        <v>228</v>
      </c>
      <c r="E1300" s="92" t="s">
        <v>2678</v>
      </c>
      <c r="F1300" s="93" t="s">
        <v>2679</v>
      </c>
      <c r="G1300" s="94" t="s">
        <v>181</v>
      </c>
      <c r="H1300" s="308">
        <v>0.112</v>
      </c>
      <c r="I1300" s="95">
        <v>0</v>
      </c>
      <c r="J1300" s="95">
        <f>ROUND(I1300*H1300,2)</f>
        <v>0</v>
      </c>
      <c r="K1300" s="174" t="s">
        <v>5267</v>
      </c>
      <c r="L1300" s="298"/>
      <c r="M1300" s="299" t="s">
        <v>5</v>
      </c>
      <c r="N1300" s="300" t="s">
        <v>42</v>
      </c>
      <c r="O1300" s="280">
        <v>0</v>
      </c>
      <c r="P1300" s="280">
        <f>O1300*H1300</f>
        <v>0</v>
      </c>
      <c r="Q1300" s="280">
        <v>1</v>
      </c>
      <c r="R1300" s="280">
        <f>Q1300*H1300</f>
        <v>0.112</v>
      </c>
      <c r="S1300" s="280">
        <v>0</v>
      </c>
      <c r="T1300" s="281">
        <f>S1300*H1300</f>
        <v>0</v>
      </c>
      <c r="AR1300" s="185" t="s">
        <v>281</v>
      </c>
      <c r="AT1300" s="185" t="s">
        <v>228</v>
      </c>
      <c r="AU1300" s="185" t="s">
        <v>81</v>
      </c>
      <c r="AY1300" s="185" t="s">
        <v>138</v>
      </c>
      <c r="BE1300" s="282">
        <f>IF(N1300="základní",J1300,0)</f>
        <v>0</v>
      </c>
      <c r="BF1300" s="282">
        <f>IF(N1300="snížená",J1300,0)</f>
        <v>0</v>
      </c>
      <c r="BG1300" s="282">
        <f>IF(N1300="zákl. přenesená",J1300,0)</f>
        <v>0</v>
      </c>
      <c r="BH1300" s="282">
        <f>IF(N1300="sníž. přenesená",J1300,0)</f>
        <v>0</v>
      </c>
      <c r="BI1300" s="282">
        <f>IF(N1300="nulová",J1300,0)</f>
        <v>0</v>
      </c>
      <c r="BJ1300" s="185" t="s">
        <v>79</v>
      </c>
      <c r="BK1300" s="282">
        <f>ROUND(I1300*H1300,2)</f>
        <v>0</v>
      </c>
      <c r="BL1300" s="185" t="s">
        <v>214</v>
      </c>
      <c r="BM1300" s="185" t="s">
        <v>2680</v>
      </c>
    </row>
    <row r="1301" spans="2:51" s="284" customFormat="1" ht="13.5">
      <c r="B1301" s="283"/>
      <c r="D1301" s="285" t="s">
        <v>147</v>
      </c>
      <c r="E1301" s="286" t="s">
        <v>5</v>
      </c>
      <c r="F1301" s="287" t="s">
        <v>2681</v>
      </c>
      <c r="H1301" s="305">
        <v>0.112</v>
      </c>
      <c r="L1301" s="283"/>
      <c r="M1301" s="288"/>
      <c r="N1301" s="289"/>
      <c r="O1301" s="289"/>
      <c r="P1301" s="289"/>
      <c r="Q1301" s="289"/>
      <c r="R1301" s="289"/>
      <c r="S1301" s="289"/>
      <c r="T1301" s="290"/>
      <c r="AT1301" s="286" t="s">
        <v>147</v>
      </c>
      <c r="AU1301" s="286" t="s">
        <v>81</v>
      </c>
      <c r="AV1301" s="284" t="s">
        <v>81</v>
      </c>
      <c r="AW1301" s="284" t="s">
        <v>34</v>
      </c>
      <c r="AX1301" s="284" t="s">
        <v>71</v>
      </c>
      <c r="AY1301" s="286" t="s">
        <v>138</v>
      </c>
    </row>
    <row r="1302" spans="2:65" s="196" customFormat="1" ht="16.5" customHeight="1">
      <c r="B1302" s="85"/>
      <c r="C1302" s="91" t="s">
        <v>2682</v>
      </c>
      <c r="D1302" s="91" t="s">
        <v>228</v>
      </c>
      <c r="E1302" s="92" t="s">
        <v>638</v>
      </c>
      <c r="F1302" s="93" t="s">
        <v>639</v>
      </c>
      <c r="G1302" s="94" t="s">
        <v>181</v>
      </c>
      <c r="H1302" s="308">
        <v>0.268</v>
      </c>
      <c r="I1302" s="95">
        <v>0</v>
      </c>
      <c r="J1302" s="95">
        <f>ROUND(I1302*H1302,2)</f>
        <v>0</v>
      </c>
      <c r="K1302" s="174" t="s">
        <v>5267</v>
      </c>
      <c r="L1302" s="298"/>
      <c r="M1302" s="299" t="s">
        <v>5</v>
      </c>
      <c r="N1302" s="300" t="s">
        <v>42</v>
      </c>
      <c r="O1302" s="280">
        <v>0</v>
      </c>
      <c r="P1302" s="280">
        <f>O1302*H1302</f>
        <v>0</v>
      </c>
      <c r="Q1302" s="280">
        <v>1</v>
      </c>
      <c r="R1302" s="280">
        <f>Q1302*H1302</f>
        <v>0.268</v>
      </c>
      <c r="S1302" s="280">
        <v>0</v>
      </c>
      <c r="T1302" s="281">
        <f>S1302*H1302</f>
        <v>0</v>
      </c>
      <c r="AR1302" s="185" t="s">
        <v>281</v>
      </c>
      <c r="AT1302" s="185" t="s">
        <v>228</v>
      </c>
      <c r="AU1302" s="185" t="s">
        <v>81</v>
      </c>
      <c r="AY1302" s="185" t="s">
        <v>138</v>
      </c>
      <c r="BE1302" s="282">
        <f>IF(N1302="základní",J1302,0)</f>
        <v>0</v>
      </c>
      <c r="BF1302" s="282">
        <f>IF(N1302="snížená",J1302,0)</f>
        <v>0</v>
      </c>
      <c r="BG1302" s="282">
        <f>IF(N1302="zákl. přenesená",J1302,0)</f>
        <v>0</v>
      </c>
      <c r="BH1302" s="282">
        <f>IF(N1302="sníž. přenesená",J1302,0)</f>
        <v>0</v>
      </c>
      <c r="BI1302" s="282">
        <f>IF(N1302="nulová",J1302,0)</f>
        <v>0</v>
      </c>
      <c r="BJ1302" s="185" t="s">
        <v>79</v>
      </c>
      <c r="BK1302" s="282">
        <f>ROUND(I1302*H1302,2)</f>
        <v>0</v>
      </c>
      <c r="BL1302" s="185" t="s">
        <v>214</v>
      </c>
      <c r="BM1302" s="185" t="s">
        <v>2683</v>
      </c>
    </row>
    <row r="1303" spans="2:51" s="284" customFormat="1" ht="13.5">
      <c r="B1303" s="283"/>
      <c r="D1303" s="285" t="s">
        <v>147</v>
      </c>
      <c r="E1303" s="286" t="s">
        <v>5</v>
      </c>
      <c r="F1303" s="287" t="s">
        <v>2684</v>
      </c>
      <c r="H1303" s="305">
        <v>0.084</v>
      </c>
      <c r="L1303" s="283"/>
      <c r="M1303" s="288"/>
      <c r="N1303" s="289"/>
      <c r="O1303" s="289"/>
      <c r="P1303" s="289"/>
      <c r="Q1303" s="289"/>
      <c r="R1303" s="289"/>
      <c r="S1303" s="289"/>
      <c r="T1303" s="290"/>
      <c r="AT1303" s="286" t="s">
        <v>147</v>
      </c>
      <c r="AU1303" s="286" t="s">
        <v>81</v>
      </c>
      <c r="AV1303" s="284" t="s">
        <v>81</v>
      </c>
      <c r="AW1303" s="284" t="s">
        <v>34</v>
      </c>
      <c r="AX1303" s="284" t="s">
        <v>71</v>
      </c>
      <c r="AY1303" s="286" t="s">
        <v>138</v>
      </c>
    </row>
    <row r="1304" spans="2:51" s="284" customFormat="1" ht="13.5">
      <c r="B1304" s="283"/>
      <c r="D1304" s="285" t="s">
        <v>147</v>
      </c>
      <c r="E1304" s="286" t="s">
        <v>5</v>
      </c>
      <c r="F1304" s="287" t="s">
        <v>2685</v>
      </c>
      <c r="H1304" s="305">
        <v>0.164</v>
      </c>
      <c r="L1304" s="283"/>
      <c r="M1304" s="288"/>
      <c r="N1304" s="289"/>
      <c r="O1304" s="289"/>
      <c r="P1304" s="289"/>
      <c r="Q1304" s="289"/>
      <c r="R1304" s="289"/>
      <c r="S1304" s="289"/>
      <c r="T1304" s="290"/>
      <c r="AT1304" s="286" t="s">
        <v>147</v>
      </c>
      <c r="AU1304" s="286" t="s">
        <v>81</v>
      </c>
      <c r="AV1304" s="284" t="s">
        <v>81</v>
      </c>
      <c r="AW1304" s="284" t="s">
        <v>34</v>
      </c>
      <c r="AX1304" s="284" t="s">
        <v>71</v>
      </c>
      <c r="AY1304" s="286" t="s">
        <v>138</v>
      </c>
    </row>
    <row r="1305" spans="2:51" s="284" customFormat="1" ht="13.5">
      <c r="B1305" s="283"/>
      <c r="D1305" s="285" t="s">
        <v>147</v>
      </c>
      <c r="F1305" s="287" t="s">
        <v>2686</v>
      </c>
      <c r="H1305" s="305">
        <v>0.268</v>
      </c>
      <c r="L1305" s="283"/>
      <c r="M1305" s="288"/>
      <c r="N1305" s="289"/>
      <c r="O1305" s="289"/>
      <c r="P1305" s="289"/>
      <c r="Q1305" s="289"/>
      <c r="R1305" s="289"/>
      <c r="S1305" s="289"/>
      <c r="T1305" s="290"/>
      <c r="AT1305" s="286" t="s">
        <v>147</v>
      </c>
      <c r="AU1305" s="286" t="s">
        <v>81</v>
      </c>
      <c r="AV1305" s="284" t="s">
        <v>81</v>
      </c>
      <c r="AW1305" s="284" t="s">
        <v>6</v>
      </c>
      <c r="AX1305" s="284" t="s">
        <v>79</v>
      </c>
      <c r="AY1305" s="286" t="s">
        <v>138</v>
      </c>
    </row>
    <row r="1306" spans="2:65" s="196" customFormat="1" ht="16.5" customHeight="1">
      <c r="B1306" s="85"/>
      <c r="C1306" s="91" t="s">
        <v>2687</v>
      </c>
      <c r="D1306" s="91" t="s">
        <v>228</v>
      </c>
      <c r="E1306" s="92" t="s">
        <v>2688</v>
      </c>
      <c r="F1306" s="93" t="s">
        <v>2689</v>
      </c>
      <c r="G1306" s="94" t="s">
        <v>234</v>
      </c>
      <c r="H1306" s="308">
        <v>2.592</v>
      </c>
      <c r="I1306" s="95">
        <v>0</v>
      </c>
      <c r="J1306" s="95">
        <f>ROUND(I1306*H1306,2)</f>
        <v>0</v>
      </c>
      <c r="K1306" s="93" t="s">
        <v>5</v>
      </c>
      <c r="L1306" s="298"/>
      <c r="M1306" s="299" t="s">
        <v>5</v>
      </c>
      <c r="N1306" s="300" t="s">
        <v>42</v>
      </c>
      <c r="O1306" s="280">
        <v>0</v>
      </c>
      <c r="P1306" s="280">
        <f>O1306*H1306</f>
        <v>0</v>
      </c>
      <c r="Q1306" s="280">
        <v>0.03305</v>
      </c>
      <c r="R1306" s="280">
        <f>Q1306*H1306</f>
        <v>0.08566560000000001</v>
      </c>
      <c r="S1306" s="280">
        <v>0</v>
      </c>
      <c r="T1306" s="281">
        <f>S1306*H1306</f>
        <v>0</v>
      </c>
      <c r="AR1306" s="185" t="s">
        <v>281</v>
      </c>
      <c r="AT1306" s="185" t="s">
        <v>228</v>
      </c>
      <c r="AU1306" s="185" t="s">
        <v>81</v>
      </c>
      <c r="AY1306" s="185" t="s">
        <v>138</v>
      </c>
      <c r="BE1306" s="282">
        <f>IF(N1306="základní",J1306,0)</f>
        <v>0</v>
      </c>
      <c r="BF1306" s="282">
        <f>IF(N1306="snížená",J1306,0)</f>
        <v>0</v>
      </c>
      <c r="BG1306" s="282">
        <f>IF(N1306="zákl. přenesená",J1306,0)</f>
        <v>0</v>
      </c>
      <c r="BH1306" s="282">
        <f>IF(N1306="sníž. přenesená",J1306,0)</f>
        <v>0</v>
      </c>
      <c r="BI1306" s="282">
        <f>IF(N1306="nulová",J1306,0)</f>
        <v>0</v>
      </c>
      <c r="BJ1306" s="185" t="s">
        <v>79</v>
      </c>
      <c r="BK1306" s="282">
        <f>ROUND(I1306*H1306,2)</f>
        <v>0</v>
      </c>
      <c r="BL1306" s="185" t="s">
        <v>214</v>
      </c>
      <c r="BM1306" s="185" t="s">
        <v>2690</v>
      </c>
    </row>
    <row r="1307" spans="2:51" s="284" customFormat="1" ht="13.5">
      <c r="B1307" s="283"/>
      <c r="D1307" s="285" t="s">
        <v>147</v>
      </c>
      <c r="E1307" s="286" t="s">
        <v>5</v>
      </c>
      <c r="F1307" s="287" t="s">
        <v>2691</v>
      </c>
      <c r="H1307" s="305">
        <v>2.4</v>
      </c>
      <c r="L1307" s="283"/>
      <c r="M1307" s="288"/>
      <c r="N1307" s="289"/>
      <c r="O1307" s="289"/>
      <c r="P1307" s="289"/>
      <c r="Q1307" s="289"/>
      <c r="R1307" s="289"/>
      <c r="S1307" s="289"/>
      <c r="T1307" s="290"/>
      <c r="AT1307" s="286" t="s">
        <v>147</v>
      </c>
      <c r="AU1307" s="286" t="s">
        <v>81</v>
      </c>
      <c r="AV1307" s="284" t="s">
        <v>81</v>
      </c>
      <c r="AW1307" s="284" t="s">
        <v>34</v>
      </c>
      <c r="AX1307" s="284" t="s">
        <v>71</v>
      </c>
      <c r="AY1307" s="286" t="s">
        <v>138</v>
      </c>
    </row>
    <row r="1308" spans="2:51" s="284" customFormat="1" ht="13.5">
      <c r="B1308" s="283"/>
      <c r="D1308" s="285" t="s">
        <v>147</v>
      </c>
      <c r="F1308" s="287" t="s">
        <v>2692</v>
      </c>
      <c r="H1308" s="305">
        <v>2.592</v>
      </c>
      <c r="L1308" s="283"/>
      <c r="M1308" s="288"/>
      <c r="N1308" s="289"/>
      <c r="O1308" s="289"/>
      <c r="P1308" s="289"/>
      <c r="Q1308" s="289"/>
      <c r="R1308" s="289"/>
      <c r="S1308" s="289"/>
      <c r="T1308" s="290"/>
      <c r="AT1308" s="286" t="s">
        <v>147</v>
      </c>
      <c r="AU1308" s="286" t="s">
        <v>81</v>
      </c>
      <c r="AV1308" s="284" t="s">
        <v>81</v>
      </c>
      <c r="AW1308" s="284" t="s">
        <v>6</v>
      </c>
      <c r="AX1308" s="284" t="s">
        <v>79</v>
      </c>
      <c r="AY1308" s="286" t="s">
        <v>138</v>
      </c>
    </row>
    <row r="1309" spans="2:65" s="196" customFormat="1" ht="16.5" customHeight="1">
      <c r="B1309" s="85"/>
      <c r="C1309" s="91" t="s">
        <v>2693</v>
      </c>
      <c r="D1309" s="91" t="s">
        <v>228</v>
      </c>
      <c r="E1309" s="92" t="s">
        <v>2694</v>
      </c>
      <c r="F1309" s="93" t="s">
        <v>2695</v>
      </c>
      <c r="G1309" s="94" t="s">
        <v>234</v>
      </c>
      <c r="H1309" s="308">
        <v>57.154</v>
      </c>
      <c r="I1309" s="95">
        <v>0</v>
      </c>
      <c r="J1309" s="95">
        <f>ROUND(I1309*H1309,2)</f>
        <v>0</v>
      </c>
      <c r="K1309" s="93" t="s">
        <v>5</v>
      </c>
      <c r="L1309" s="298"/>
      <c r="M1309" s="299" t="s">
        <v>5</v>
      </c>
      <c r="N1309" s="300" t="s">
        <v>42</v>
      </c>
      <c r="O1309" s="280">
        <v>0</v>
      </c>
      <c r="P1309" s="280">
        <f>O1309*H1309</f>
        <v>0</v>
      </c>
      <c r="Q1309" s="280">
        <v>0.04807</v>
      </c>
      <c r="R1309" s="280">
        <f>Q1309*H1309</f>
        <v>2.74739278</v>
      </c>
      <c r="S1309" s="280">
        <v>0</v>
      </c>
      <c r="T1309" s="281">
        <f>S1309*H1309</f>
        <v>0</v>
      </c>
      <c r="AR1309" s="185" t="s">
        <v>281</v>
      </c>
      <c r="AT1309" s="185" t="s">
        <v>228</v>
      </c>
      <c r="AU1309" s="185" t="s">
        <v>81</v>
      </c>
      <c r="AY1309" s="185" t="s">
        <v>138</v>
      </c>
      <c r="BE1309" s="282">
        <f>IF(N1309="základní",J1309,0)</f>
        <v>0</v>
      </c>
      <c r="BF1309" s="282">
        <f>IF(N1309="snížená",J1309,0)</f>
        <v>0</v>
      </c>
      <c r="BG1309" s="282">
        <f>IF(N1309="zákl. přenesená",J1309,0)</f>
        <v>0</v>
      </c>
      <c r="BH1309" s="282">
        <f>IF(N1309="sníž. přenesená",J1309,0)</f>
        <v>0</v>
      </c>
      <c r="BI1309" s="282">
        <f>IF(N1309="nulová",J1309,0)</f>
        <v>0</v>
      </c>
      <c r="BJ1309" s="185" t="s">
        <v>79</v>
      </c>
      <c r="BK1309" s="282">
        <f>ROUND(I1309*H1309,2)</f>
        <v>0</v>
      </c>
      <c r="BL1309" s="185" t="s">
        <v>214</v>
      </c>
      <c r="BM1309" s="185" t="s">
        <v>2696</v>
      </c>
    </row>
    <row r="1310" spans="2:51" s="284" customFormat="1" ht="13.5">
      <c r="B1310" s="283"/>
      <c r="D1310" s="285" t="s">
        <v>147</v>
      </c>
      <c r="E1310" s="286" t="s">
        <v>5</v>
      </c>
      <c r="F1310" s="287" t="s">
        <v>2697</v>
      </c>
      <c r="H1310" s="305">
        <v>52.92</v>
      </c>
      <c r="L1310" s="283"/>
      <c r="M1310" s="288"/>
      <c r="N1310" s="289"/>
      <c r="O1310" s="289"/>
      <c r="P1310" s="289"/>
      <c r="Q1310" s="289"/>
      <c r="R1310" s="289"/>
      <c r="S1310" s="289"/>
      <c r="T1310" s="290"/>
      <c r="AT1310" s="286" t="s">
        <v>147</v>
      </c>
      <c r="AU1310" s="286" t="s">
        <v>81</v>
      </c>
      <c r="AV1310" s="284" t="s">
        <v>81</v>
      </c>
      <c r="AW1310" s="284" t="s">
        <v>34</v>
      </c>
      <c r="AX1310" s="284" t="s">
        <v>71</v>
      </c>
      <c r="AY1310" s="286" t="s">
        <v>138</v>
      </c>
    </row>
    <row r="1311" spans="2:51" s="284" customFormat="1" ht="13.5">
      <c r="B1311" s="283"/>
      <c r="D1311" s="285" t="s">
        <v>147</v>
      </c>
      <c r="F1311" s="287" t="s">
        <v>2698</v>
      </c>
      <c r="H1311" s="305">
        <v>57.154</v>
      </c>
      <c r="L1311" s="283"/>
      <c r="M1311" s="288"/>
      <c r="N1311" s="289"/>
      <c r="O1311" s="289"/>
      <c r="P1311" s="289"/>
      <c r="Q1311" s="289"/>
      <c r="R1311" s="289"/>
      <c r="S1311" s="289"/>
      <c r="T1311" s="290"/>
      <c r="AT1311" s="286" t="s">
        <v>147</v>
      </c>
      <c r="AU1311" s="286" t="s">
        <v>81</v>
      </c>
      <c r="AV1311" s="284" t="s">
        <v>81</v>
      </c>
      <c r="AW1311" s="284" t="s">
        <v>6</v>
      </c>
      <c r="AX1311" s="284" t="s">
        <v>79</v>
      </c>
      <c r="AY1311" s="286" t="s">
        <v>138</v>
      </c>
    </row>
    <row r="1312" spans="2:65" s="196" customFormat="1" ht="16.5" customHeight="1">
      <c r="B1312" s="85"/>
      <c r="C1312" s="91" t="s">
        <v>2699</v>
      </c>
      <c r="D1312" s="91" t="s">
        <v>228</v>
      </c>
      <c r="E1312" s="92" t="s">
        <v>2700</v>
      </c>
      <c r="F1312" s="93" t="s">
        <v>2701</v>
      </c>
      <c r="G1312" s="94" t="s">
        <v>289</v>
      </c>
      <c r="H1312" s="308">
        <v>16</v>
      </c>
      <c r="I1312" s="95">
        <v>0</v>
      </c>
      <c r="J1312" s="95">
        <f>ROUND(I1312*H1312,2)</f>
        <v>0</v>
      </c>
      <c r="K1312" s="174" t="s">
        <v>5267</v>
      </c>
      <c r="L1312" s="298"/>
      <c r="M1312" s="299" t="s">
        <v>5</v>
      </c>
      <c r="N1312" s="300" t="s">
        <v>42</v>
      </c>
      <c r="O1312" s="280">
        <v>0</v>
      </c>
      <c r="P1312" s="280">
        <f>O1312*H1312</f>
        <v>0</v>
      </c>
      <c r="Q1312" s="280">
        <v>0.00039</v>
      </c>
      <c r="R1312" s="280">
        <f>Q1312*H1312</f>
        <v>0.00624</v>
      </c>
      <c r="S1312" s="280">
        <v>0</v>
      </c>
      <c r="T1312" s="281">
        <f>S1312*H1312</f>
        <v>0</v>
      </c>
      <c r="AR1312" s="185" t="s">
        <v>281</v>
      </c>
      <c r="AT1312" s="185" t="s">
        <v>228</v>
      </c>
      <c r="AU1312" s="185" t="s">
        <v>81</v>
      </c>
      <c r="AY1312" s="185" t="s">
        <v>138</v>
      </c>
      <c r="BE1312" s="282">
        <f>IF(N1312="základní",J1312,0)</f>
        <v>0</v>
      </c>
      <c r="BF1312" s="282">
        <f>IF(N1312="snížená",J1312,0)</f>
        <v>0</v>
      </c>
      <c r="BG1312" s="282">
        <f>IF(N1312="zákl. přenesená",J1312,0)</f>
        <v>0</v>
      </c>
      <c r="BH1312" s="282">
        <f>IF(N1312="sníž. přenesená",J1312,0)</f>
        <v>0</v>
      </c>
      <c r="BI1312" s="282">
        <f>IF(N1312="nulová",J1312,0)</f>
        <v>0</v>
      </c>
      <c r="BJ1312" s="185" t="s">
        <v>79</v>
      </c>
      <c r="BK1312" s="282">
        <f>ROUND(I1312*H1312,2)</f>
        <v>0</v>
      </c>
      <c r="BL1312" s="185" t="s">
        <v>214</v>
      </c>
      <c r="BM1312" s="185" t="s">
        <v>2702</v>
      </c>
    </row>
    <row r="1313" spans="2:51" s="292" customFormat="1" ht="13.5">
      <c r="B1313" s="291"/>
      <c r="D1313" s="285" t="s">
        <v>147</v>
      </c>
      <c r="E1313" s="293" t="s">
        <v>5</v>
      </c>
      <c r="F1313" s="294" t="s">
        <v>2703</v>
      </c>
      <c r="H1313" s="306" t="s">
        <v>5</v>
      </c>
      <c r="L1313" s="291"/>
      <c r="M1313" s="295"/>
      <c r="N1313" s="296"/>
      <c r="O1313" s="296"/>
      <c r="P1313" s="296"/>
      <c r="Q1313" s="296"/>
      <c r="R1313" s="296"/>
      <c r="S1313" s="296"/>
      <c r="T1313" s="297"/>
      <c r="AT1313" s="293" t="s">
        <v>147</v>
      </c>
      <c r="AU1313" s="293" t="s">
        <v>81</v>
      </c>
      <c r="AV1313" s="292" t="s">
        <v>79</v>
      </c>
      <c r="AW1313" s="292" t="s">
        <v>34</v>
      </c>
      <c r="AX1313" s="292" t="s">
        <v>71</v>
      </c>
      <c r="AY1313" s="293" t="s">
        <v>138</v>
      </c>
    </row>
    <row r="1314" spans="2:51" s="284" customFormat="1" ht="13.5">
      <c r="B1314" s="283"/>
      <c r="D1314" s="285" t="s">
        <v>147</v>
      </c>
      <c r="E1314" s="286" t="s">
        <v>5</v>
      </c>
      <c r="F1314" s="287" t="s">
        <v>2704</v>
      </c>
      <c r="H1314" s="305">
        <v>16</v>
      </c>
      <c r="L1314" s="283"/>
      <c r="M1314" s="288"/>
      <c r="N1314" s="289"/>
      <c r="O1314" s="289"/>
      <c r="P1314" s="289"/>
      <c r="Q1314" s="289"/>
      <c r="R1314" s="289"/>
      <c r="S1314" s="289"/>
      <c r="T1314" s="290"/>
      <c r="AT1314" s="286" t="s">
        <v>147</v>
      </c>
      <c r="AU1314" s="286" t="s">
        <v>81</v>
      </c>
      <c r="AV1314" s="284" t="s">
        <v>81</v>
      </c>
      <c r="AW1314" s="284" t="s">
        <v>34</v>
      </c>
      <c r="AX1314" s="284" t="s">
        <v>71</v>
      </c>
      <c r="AY1314" s="286" t="s">
        <v>138</v>
      </c>
    </row>
    <row r="1315" spans="2:65" s="196" customFormat="1" ht="16.5" customHeight="1">
      <c r="B1315" s="85"/>
      <c r="C1315" s="91" t="s">
        <v>2705</v>
      </c>
      <c r="D1315" s="91" t="s">
        <v>228</v>
      </c>
      <c r="E1315" s="92" t="s">
        <v>616</v>
      </c>
      <c r="F1315" s="93" t="s">
        <v>617</v>
      </c>
      <c r="G1315" s="94" t="s">
        <v>181</v>
      </c>
      <c r="H1315" s="308">
        <v>2.703</v>
      </c>
      <c r="I1315" s="95">
        <v>0</v>
      </c>
      <c r="J1315" s="95">
        <f>ROUND(I1315*H1315,2)</f>
        <v>0</v>
      </c>
      <c r="K1315" s="174" t="s">
        <v>5267</v>
      </c>
      <c r="L1315" s="298"/>
      <c r="M1315" s="299" t="s">
        <v>5</v>
      </c>
      <c r="N1315" s="300" t="s">
        <v>42</v>
      </c>
      <c r="O1315" s="280">
        <v>0</v>
      </c>
      <c r="P1315" s="280">
        <f>O1315*H1315</f>
        <v>0</v>
      </c>
      <c r="Q1315" s="280">
        <v>1</v>
      </c>
      <c r="R1315" s="280">
        <f>Q1315*H1315</f>
        <v>2.703</v>
      </c>
      <c r="S1315" s="280">
        <v>0</v>
      </c>
      <c r="T1315" s="281">
        <f>S1315*H1315</f>
        <v>0</v>
      </c>
      <c r="AR1315" s="185" t="s">
        <v>281</v>
      </c>
      <c r="AT1315" s="185" t="s">
        <v>228</v>
      </c>
      <c r="AU1315" s="185" t="s">
        <v>81</v>
      </c>
      <c r="AY1315" s="185" t="s">
        <v>138</v>
      </c>
      <c r="BE1315" s="282">
        <f>IF(N1315="základní",J1315,0)</f>
        <v>0</v>
      </c>
      <c r="BF1315" s="282">
        <f>IF(N1315="snížená",J1315,0)</f>
        <v>0</v>
      </c>
      <c r="BG1315" s="282">
        <f>IF(N1315="zákl. přenesená",J1315,0)</f>
        <v>0</v>
      </c>
      <c r="BH1315" s="282">
        <f>IF(N1315="sníž. přenesená",J1315,0)</f>
        <v>0</v>
      </c>
      <c r="BI1315" s="282">
        <f>IF(N1315="nulová",J1315,0)</f>
        <v>0</v>
      </c>
      <c r="BJ1315" s="185" t="s">
        <v>79</v>
      </c>
      <c r="BK1315" s="282">
        <f>ROUND(I1315*H1315,2)</f>
        <v>0</v>
      </c>
      <c r="BL1315" s="185" t="s">
        <v>214</v>
      </c>
      <c r="BM1315" s="185" t="s">
        <v>2706</v>
      </c>
    </row>
    <row r="1316" spans="2:51" s="292" customFormat="1" ht="13.5">
      <c r="B1316" s="291"/>
      <c r="D1316" s="285" t="s">
        <v>147</v>
      </c>
      <c r="E1316" s="293" t="s">
        <v>5</v>
      </c>
      <c r="F1316" s="294" t="s">
        <v>2707</v>
      </c>
      <c r="H1316" s="306" t="s">
        <v>5</v>
      </c>
      <c r="L1316" s="291"/>
      <c r="M1316" s="295"/>
      <c r="N1316" s="296"/>
      <c r="O1316" s="296"/>
      <c r="P1316" s="296"/>
      <c r="Q1316" s="296"/>
      <c r="R1316" s="296"/>
      <c r="S1316" s="296"/>
      <c r="T1316" s="297"/>
      <c r="AT1316" s="293" t="s">
        <v>147</v>
      </c>
      <c r="AU1316" s="293" t="s">
        <v>81</v>
      </c>
      <c r="AV1316" s="292" t="s">
        <v>79</v>
      </c>
      <c r="AW1316" s="292" t="s">
        <v>34</v>
      </c>
      <c r="AX1316" s="292" t="s">
        <v>71</v>
      </c>
      <c r="AY1316" s="293" t="s">
        <v>138</v>
      </c>
    </row>
    <row r="1317" spans="2:51" s="284" customFormat="1" ht="13.5">
      <c r="B1317" s="283"/>
      <c r="D1317" s="285" t="s">
        <v>147</v>
      </c>
      <c r="E1317" s="286" t="s">
        <v>5</v>
      </c>
      <c r="F1317" s="287" t="s">
        <v>2708</v>
      </c>
      <c r="H1317" s="305">
        <v>0.338</v>
      </c>
      <c r="L1317" s="283"/>
      <c r="M1317" s="288"/>
      <c r="N1317" s="289"/>
      <c r="O1317" s="289"/>
      <c r="P1317" s="289"/>
      <c r="Q1317" s="289"/>
      <c r="R1317" s="289"/>
      <c r="S1317" s="289"/>
      <c r="T1317" s="290"/>
      <c r="AT1317" s="286" t="s">
        <v>147</v>
      </c>
      <c r="AU1317" s="286" t="s">
        <v>81</v>
      </c>
      <c r="AV1317" s="284" t="s">
        <v>81</v>
      </c>
      <c r="AW1317" s="284" t="s">
        <v>34</v>
      </c>
      <c r="AX1317" s="284" t="s">
        <v>71</v>
      </c>
      <c r="AY1317" s="286" t="s">
        <v>138</v>
      </c>
    </row>
    <row r="1318" spans="2:51" s="284" customFormat="1" ht="13.5">
      <c r="B1318" s="283"/>
      <c r="D1318" s="285" t="s">
        <v>147</v>
      </c>
      <c r="E1318" s="286" t="s">
        <v>5</v>
      </c>
      <c r="F1318" s="287" t="s">
        <v>2709</v>
      </c>
      <c r="H1318" s="305">
        <v>2.165</v>
      </c>
      <c r="L1318" s="283"/>
      <c r="M1318" s="288"/>
      <c r="N1318" s="289"/>
      <c r="O1318" s="289"/>
      <c r="P1318" s="289"/>
      <c r="Q1318" s="289"/>
      <c r="R1318" s="289"/>
      <c r="S1318" s="289"/>
      <c r="T1318" s="290"/>
      <c r="AT1318" s="286" t="s">
        <v>147</v>
      </c>
      <c r="AU1318" s="286" t="s">
        <v>81</v>
      </c>
      <c r="AV1318" s="284" t="s">
        <v>81</v>
      </c>
      <c r="AW1318" s="284" t="s">
        <v>34</v>
      </c>
      <c r="AX1318" s="284" t="s">
        <v>71</v>
      </c>
      <c r="AY1318" s="286" t="s">
        <v>138</v>
      </c>
    </row>
    <row r="1319" spans="2:51" s="284" customFormat="1" ht="13.5">
      <c r="B1319" s="283"/>
      <c r="D1319" s="285" t="s">
        <v>147</v>
      </c>
      <c r="F1319" s="287" t="s">
        <v>2710</v>
      </c>
      <c r="H1319" s="305">
        <v>2.703</v>
      </c>
      <c r="L1319" s="283"/>
      <c r="M1319" s="288"/>
      <c r="N1319" s="289"/>
      <c r="O1319" s="289"/>
      <c r="P1319" s="289"/>
      <c r="Q1319" s="289"/>
      <c r="R1319" s="289"/>
      <c r="S1319" s="289"/>
      <c r="T1319" s="290"/>
      <c r="AT1319" s="286" t="s">
        <v>147</v>
      </c>
      <c r="AU1319" s="286" t="s">
        <v>81</v>
      </c>
      <c r="AV1319" s="284" t="s">
        <v>81</v>
      </c>
      <c r="AW1319" s="284" t="s">
        <v>6</v>
      </c>
      <c r="AX1319" s="284" t="s">
        <v>79</v>
      </c>
      <c r="AY1319" s="286" t="s">
        <v>138</v>
      </c>
    </row>
    <row r="1320" spans="2:65" s="196" customFormat="1" ht="16.5" customHeight="1">
      <c r="B1320" s="85"/>
      <c r="C1320" s="91" t="s">
        <v>2711</v>
      </c>
      <c r="D1320" s="91" t="s">
        <v>228</v>
      </c>
      <c r="E1320" s="92" t="s">
        <v>2712</v>
      </c>
      <c r="F1320" s="93" t="s">
        <v>2713</v>
      </c>
      <c r="G1320" s="94" t="s">
        <v>181</v>
      </c>
      <c r="H1320" s="308">
        <v>14.66</v>
      </c>
      <c r="I1320" s="95">
        <v>0</v>
      </c>
      <c r="J1320" s="95">
        <f>ROUND(I1320*H1320,2)</f>
        <v>0</v>
      </c>
      <c r="K1320" s="174" t="s">
        <v>5267</v>
      </c>
      <c r="L1320" s="298"/>
      <c r="M1320" s="299" t="s">
        <v>5</v>
      </c>
      <c r="N1320" s="300" t="s">
        <v>42</v>
      </c>
      <c r="O1320" s="280">
        <v>0</v>
      </c>
      <c r="P1320" s="280">
        <f>O1320*H1320</f>
        <v>0</v>
      </c>
      <c r="Q1320" s="280">
        <v>1</v>
      </c>
      <c r="R1320" s="280">
        <f>Q1320*H1320</f>
        <v>14.66</v>
      </c>
      <c r="S1320" s="280">
        <v>0</v>
      </c>
      <c r="T1320" s="281">
        <f>S1320*H1320</f>
        <v>0</v>
      </c>
      <c r="AR1320" s="185" t="s">
        <v>281</v>
      </c>
      <c r="AT1320" s="185" t="s">
        <v>228</v>
      </c>
      <c r="AU1320" s="185" t="s">
        <v>81</v>
      </c>
      <c r="AY1320" s="185" t="s">
        <v>138</v>
      </c>
      <c r="BE1320" s="282">
        <f>IF(N1320="základní",J1320,0)</f>
        <v>0</v>
      </c>
      <c r="BF1320" s="282">
        <f>IF(N1320="snížená",J1320,0)</f>
        <v>0</v>
      </c>
      <c r="BG1320" s="282">
        <f>IF(N1320="zákl. přenesená",J1320,0)</f>
        <v>0</v>
      </c>
      <c r="BH1320" s="282">
        <f>IF(N1320="sníž. přenesená",J1320,0)</f>
        <v>0</v>
      </c>
      <c r="BI1320" s="282">
        <f>IF(N1320="nulová",J1320,0)</f>
        <v>0</v>
      </c>
      <c r="BJ1320" s="185" t="s">
        <v>79</v>
      </c>
      <c r="BK1320" s="282">
        <f>ROUND(I1320*H1320,2)</f>
        <v>0</v>
      </c>
      <c r="BL1320" s="185" t="s">
        <v>214</v>
      </c>
      <c r="BM1320" s="185" t="s">
        <v>2714</v>
      </c>
    </row>
    <row r="1321" spans="2:51" s="292" customFormat="1" ht="13.5">
      <c r="B1321" s="291"/>
      <c r="D1321" s="285" t="s">
        <v>147</v>
      </c>
      <c r="E1321" s="293" t="s">
        <v>5</v>
      </c>
      <c r="F1321" s="294" t="s">
        <v>2715</v>
      </c>
      <c r="H1321" s="306" t="s">
        <v>5</v>
      </c>
      <c r="L1321" s="291"/>
      <c r="M1321" s="295"/>
      <c r="N1321" s="296"/>
      <c r="O1321" s="296"/>
      <c r="P1321" s="296"/>
      <c r="Q1321" s="296"/>
      <c r="R1321" s="296"/>
      <c r="S1321" s="296"/>
      <c r="T1321" s="297"/>
      <c r="AT1321" s="293" t="s">
        <v>147</v>
      </c>
      <c r="AU1321" s="293" t="s">
        <v>81</v>
      </c>
      <c r="AV1321" s="292" t="s">
        <v>79</v>
      </c>
      <c r="AW1321" s="292" t="s">
        <v>34</v>
      </c>
      <c r="AX1321" s="292" t="s">
        <v>71</v>
      </c>
      <c r="AY1321" s="293" t="s">
        <v>138</v>
      </c>
    </row>
    <row r="1322" spans="2:51" s="284" customFormat="1" ht="13.5">
      <c r="B1322" s="283"/>
      <c r="D1322" s="285" t="s">
        <v>147</v>
      </c>
      <c r="E1322" s="286" t="s">
        <v>5</v>
      </c>
      <c r="F1322" s="287" t="s">
        <v>2716</v>
      </c>
      <c r="H1322" s="305">
        <v>13.574</v>
      </c>
      <c r="L1322" s="283"/>
      <c r="M1322" s="288"/>
      <c r="N1322" s="289"/>
      <c r="O1322" s="289"/>
      <c r="P1322" s="289"/>
      <c r="Q1322" s="289"/>
      <c r="R1322" s="289"/>
      <c r="S1322" s="289"/>
      <c r="T1322" s="290"/>
      <c r="AT1322" s="286" t="s">
        <v>147</v>
      </c>
      <c r="AU1322" s="286" t="s">
        <v>81</v>
      </c>
      <c r="AV1322" s="284" t="s">
        <v>81</v>
      </c>
      <c r="AW1322" s="284" t="s">
        <v>34</v>
      </c>
      <c r="AX1322" s="284" t="s">
        <v>71</v>
      </c>
      <c r="AY1322" s="286" t="s">
        <v>138</v>
      </c>
    </row>
    <row r="1323" spans="2:51" s="284" customFormat="1" ht="13.5">
      <c r="B1323" s="283"/>
      <c r="D1323" s="285" t="s">
        <v>147</v>
      </c>
      <c r="F1323" s="287" t="s">
        <v>2717</v>
      </c>
      <c r="H1323" s="305">
        <v>14.66</v>
      </c>
      <c r="L1323" s="283"/>
      <c r="M1323" s="288"/>
      <c r="N1323" s="289"/>
      <c r="O1323" s="289"/>
      <c r="P1323" s="289"/>
      <c r="Q1323" s="289"/>
      <c r="R1323" s="289"/>
      <c r="S1323" s="289"/>
      <c r="T1323" s="290"/>
      <c r="AT1323" s="286" t="s">
        <v>147</v>
      </c>
      <c r="AU1323" s="286" t="s">
        <v>81</v>
      </c>
      <c r="AV1323" s="284" t="s">
        <v>81</v>
      </c>
      <c r="AW1323" s="284" t="s">
        <v>6</v>
      </c>
      <c r="AX1323" s="284" t="s">
        <v>79</v>
      </c>
      <c r="AY1323" s="286" t="s">
        <v>138</v>
      </c>
    </row>
    <row r="1324" spans="2:65" s="196" customFormat="1" ht="16.5" customHeight="1">
      <c r="B1324" s="85"/>
      <c r="C1324" s="91" t="s">
        <v>2718</v>
      </c>
      <c r="D1324" s="91" t="s">
        <v>228</v>
      </c>
      <c r="E1324" s="92" t="s">
        <v>685</v>
      </c>
      <c r="F1324" s="93" t="s">
        <v>686</v>
      </c>
      <c r="G1324" s="94" t="s">
        <v>181</v>
      </c>
      <c r="H1324" s="308">
        <v>1.146</v>
      </c>
      <c r="I1324" s="95">
        <v>0</v>
      </c>
      <c r="J1324" s="95">
        <f>ROUND(I1324*H1324,2)</f>
        <v>0</v>
      </c>
      <c r="K1324" s="174" t="s">
        <v>5267</v>
      </c>
      <c r="L1324" s="298"/>
      <c r="M1324" s="299" t="s">
        <v>5</v>
      </c>
      <c r="N1324" s="300" t="s">
        <v>42</v>
      </c>
      <c r="O1324" s="280">
        <v>0</v>
      </c>
      <c r="P1324" s="280">
        <f>O1324*H1324</f>
        <v>0</v>
      </c>
      <c r="Q1324" s="280">
        <v>1</v>
      </c>
      <c r="R1324" s="280">
        <f>Q1324*H1324</f>
        <v>1.146</v>
      </c>
      <c r="S1324" s="280">
        <v>0</v>
      </c>
      <c r="T1324" s="281">
        <f>S1324*H1324</f>
        <v>0</v>
      </c>
      <c r="AR1324" s="185" t="s">
        <v>281</v>
      </c>
      <c r="AT1324" s="185" t="s">
        <v>228</v>
      </c>
      <c r="AU1324" s="185" t="s">
        <v>81</v>
      </c>
      <c r="AY1324" s="185" t="s">
        <v>138</v>
      </c>
      <c r="BE1324" s="282">
        <f>IF(N1324="základní",J1324,0)</f>
        <v>0</v>
      </c>
      <c r="BF1324" s="282">
        <f>IF(N1324="snížená",J1324,0)</f>
        <v>0</v>
      </c>
      <c r="BG1324" s="282">
        <f>IF(N1324="zákl. přenesená",J1324,0)</f>
        <v>0</v>
      </c>
      <c r="BH1324" s="282">
        <f>IF(N1324="sníž. přenesená",J1324,0)</f>
        <v>0</v>
      </c>
      <c r="BI1324" s="282">
        <f>IF(N1324="nulová",J1324,0)</f>
        <v>0</v>
      </c>
      <c r="BJ1324" s="185" t="s">
        <v>79</v>
      </c>
      <c r="BK1324" s="282">
        <f>ROUND(I1324*H1324,2)</f>
        <v>0</v>
      </c>
      <c r="BL1324" s="185" t="s">
        <v>214</v>
      </c>
      <c r="BM1324" s="185" t="s">
        <v>2719</v>
      </c>
    </row>
    <row r="1325" spans="2:51" s="292" customFormat="1" ht="13.5">
      <c r="B1325" s="291"/>
      <c r="D1325" s="285" t="s">
        <v>147</v>
      </c>
      <c r="E1325" s="293" t="s">
        <v>5</v>
      </c>
      <c r="F1325" s="294" t="s">
        <v>2720</v>
      </c>
      <c r="H1325" s="306" t="s">
        <v>5</v>
      </c>
      <c r="L1325" s="291"/>
      <c r="M1325" s="295"/>
      <c r="N1325" s="296"/>
      <c r="O1325" s="296"/>
      <c r="P1325" s="296"/>
      <c r="Q1325" s="296"/>
      <c r="R1325" s="296"/>
      <c r="S1325" s="296"/>
      <c r="T1325" s="297"/>
      <c r="AT1325" s="293" t="s">
        <v>147</v>
      </c>
      <c r="AU1325" s="293" t="s">
        <v>81</v>
      </c>
      <c r="AV1325" s="292" t="s">
        <v>79</v>
      </c>
      <c r="AW1325" s="292" t="s">
        <v>34</v>
      </c>
      <c r="AX1325" s="292" t="s">
        <v>71</v>
      </c>
      <c r="AY1325" s="293" t="s">
        <v>138</v>
      </c>
    </row>
    <row r="1326" spans="2:51" s="284" customFormat="1" ht="13.5">
      <c r="B1326" s="283"/>
      <c r="D1326" s="285" t="s">
        <v>147</v>
      </c>
      <c r="E1326" s="286" t="s">
        <v>5</v>
      </c>
      <c r="F1326" s="287" t="s">
        <v>2721</v>
      </c>
      <c r="H1326" s="305">
        <v>1.061</v>
      </c>
      <c r="L1326" s="283"/>
      <c r="M1326" s="288"/>
      <c r="N1326" s="289"/>
      <c r="O1326" s="289"/>
      <c r="P1326" s="289"/>
      <c r="Q1326" s="289"/>
      <c r="R1326" s="289"/>
      <c r="S1326" s="289"/>
      <c r="T1326" s="290"/>
      <c r="AT1326" s="286" t="s">
        <v>147</v>
      </c>
      <c r="AU1326" s="286" t="s">
        <v>81</v>
      </c>
      <c r="AV1326" s="284" t="s">
        <v>81</v>
      </c>
      <c r="AW1326" s="284" t="s">
        <v>34</v>
      </c>
      <c r="AX1326" s="284" t="s">
        <v>71</v>
      </c>
      <c r="AY1326" s="286" t="s">
        <v>138</v>
      </c>
    </row>
    <row r="1327" spans="2:51" s="284" customFormat="1" ht="13.5">
      <c r="B1327" s="283"/>
      <c r="D1327" s="285" t="s">
        <v>147</v>
      </c>
      <c r="F1327" s="287" t="s">
        <v>2722</v>
      </c>
      <c r="H1327" s="305">
        <v>1.146</v>
      </c>
      <c r="L1327" s="283"/>
      <c r="M1327" s="288"/>
      <c r="N1327" s="289"/>
      <c r="O1327" s="289"/>
      <c r="P1327" s="289"/>
      <c r="Q1327" s="289"/>
      <c r="R1327" s="289"/>
      <c r="S1327" s="289"/>
      <c r="T1327" s="290"/>
      <c r="AT1327" s="286" t="s">
        <v>147</v>
      </c>
      <c r="AU1327" s="286" t="s">
        <v>81</v>
      </c>
      <c r="AV1327" s="284" t="s">
        <v>81</v>
      </c>
      <c r="AW1327" s="284" t="s">
        <v>6</v>
      </c>
      <c r="AX1327" s="284" t="s">
        <v>79</v>
      </c>
      <c r="AY1327" s="286" t="s">
        <v>138</v>
      </c>
    </row>
    <row r="1328" spans="2:65" s="196" customFormat="1" ht="16.5" customHeight="1">
      <c r="B1328" s="85"/>
      <c r="C1328" s="91" t="s">
        <v>2723</v>
      </c>
      <c r="D1328" s="91" t="s">
        <v>228</v>
      </c>
      <c r="E1328" s="92" t="s">
        <v>2724</v>
      </c>
      <c r="F1328" s="93" t="s">
        <v>2725</v>
      </c>
      <c r="G1328" s="94" t="s">
        <v>181</v>
      </c>
      <c r="H1328" s="308">
        <v>3.767</v>
      </c>
      <c r="I1328" s="95">
        <v>0</v>
      </c>
      <c r="J1328" s="95">
        <f>ROUND(I1328*H1328,2)</f>
        <v>0</v>
      </c>
      <c r="K1328" s="174" t="s">
        <v>5267</v>
      </c>
      <c r="L1328" s="298"/>
      <c r="M1328" s="299" t="s">
        <v>5</v>
      </c>
      <c r="N1328" s="300" t="s">
        <v>42</v>
      </c>
      <c r="O1328" s="280">
        <v>0</v>
      </c>
      <c r="P1328" s="280">
        <f>O1328*H1328</f>
        <v>0</v>
      </c>
      <c r="Q1328" s="280">
        <v>1</v>
      </c>
      <c r="R1328" s="280">
        <f>Q1328*H1328</f>
        <v>3.767</v>
      </c>
      <c r="S1328" s="280">
        <v>0</v>
      </c>
      <c r="T1328" s="281">
        <f>S1328*H1328</f>
        <v>0</v>
      </c>
      <c r="AR1328" s="185" t="s">
        <v>281</v>
      </c>
      <c r="AT1328" s="185" t="s">
        <v>228</v>
      </c>
      <c r="AU1328" s="185" t="s">
        <v>81</v>
      </c>
      <c r="AY1328" s="185" t="s">
        <v>138</v>
      </c>
      <c r="BE1328" s="282">
        <f>IF(N1328="základní",J1328,0)</f>
        <v>0</v>
      </c>
      <c r="BF1328" s="282">
        <f>IF(N1328="snížená",J1328,0)</f>
        <v>0</v>
      </c>
      <c r="BG1328" s="282">
        <f>IF(N1328="zákl. přenesená",J1328,0)</f>
        <v>0</v>
      </c>
      <c r="BH1328" s="282">
        <f>IF(N1328="sníž. přenesená",J1328,0)</f>
        <v>0</v>
      </c>
      <c r="BI1328" s="282">
        <f>IF(N1328="nulová",J1328,0)</f>
        <v>0</v>
      </c>
      <c r="BJ1328" s="185" t="s">
        <v>79</v>
      </c>
      <c r="BK1328" s="282">
        <f>ROUND(I1328*H1328,2)</f>
        <v>0</v>
      </c>
      <c r="BL1328" s="185" t="s">
        <v>214</v>
      </c>
      <c r="BM1328" s="185" t="s">
        <v>2726</v>
      </c>
    </row>
    <row r="1329" spans="2:51" s="292" customFormat="1" ht="13.5">
      <c r="B1329" s="291"/>
      <c r="D1329" s="285" t="s">
        <v>147</v>
      </c>
      <c r="E1329" s="293" t="s">
        <v>5</v>
      </c>
      <c r="F1329" s="294" t="s">
        <v>2727</v>
      </c>
      <c r="H1329" s="306" t="s">
        <v>5</v>
      </c>
      <c r="L1329" s="291"/>
      <c r="M1329" s="295"/>
      <c r="N1329" s="296"/>
      <c r="O1329" s="296"/>
      <c r="P1329" s="296"/>
      <c r="Q1329" s="296"/>
      <c r="R1329" s="296"/>
      <c r="S1329" s="296"/>
      <c r="T1329" s="297"/>
      <c r="AT1329" s="293" t="s">
        <v>147</v>
      </c>
      <c r="AU1329" s="293" t="s">
        <v>81</v>
      </c>
      <c r="AV1329" s="292" t="s">
        <v>79</v>
      </c>
      <c r="AW1329" s="292" t="s">
        <v>34</v>
      </c>
      <c r="AX1329" s="292" t="s">
        <v>71</v>
      </c>
      <c r="AY1329" s="293" t="s">
        <v>138</v>
      </c>
    </row>
    <row r="1330" spans="2:51" s="284" customFormat="1" ht="13.5">
      <c r="B1330" s="283"/>
      <c r="D1330" s="285" t="s">
        <v>147</v>
      </c>
      <c r="E1330" s="286" t="s">
        <v>5</v>
      </c>
      <c r="F1330" s="287" t="s">
        <v>2728</v>
      </c>
      <c r="H1330" s="305">
        <v>3.488</v>
      </c>
      <c r="L1330" s="283"/>
      <c r="M1330" s="288"/>
      <c r="N1330" s="289"/>
      <c r="O1330" s="289"/>
      <c r="P1330" s="289"/>
      <c r="Q1330" s="289"/>
      <c r="R1330" s="289"/>
      <c r="S1330" s="289"/>
      <c r="T1330" s="290"/>
      <c r="AT1330" s="286" t="s">
        <v>147</v>
      </c>
      <c r="AU1330" s="286" t="s">
        <v>81</v>
      </c>
      <c r="AV1330" s="284" t="s">
        <v>81</v>
      </c>
      <c r="AW1330" s="284" t="s">
        <v>34</v>
      </c>
      <c r="AX1330" s="284" t="s">
        <v>71</v>
      </c>
      <c r="AY1330" s="286" t="s">
        <v>138</v>
      </c>
    </row>
    <row r="1331" spans="2:51" s="284" customFormat="1" ht="13.5">
      <c r="B1331" s="283"/>
      <c r="D1331" s="285" t="s">
        <v>147</v>
      </c>
      <c r="F1331" s="287" t="s">
        <v>2729</v>
      </c>
      <c r="H1331" s="305">
        <v>3.767</v>
      </c>
      <c r="L1331" s="283"/>
      <c r="M1331" s="288"/>
      <c r="N1331" s="289"/>
      <c r="O1331" s="289"/>
      <c r="P1331" s="289"/>
      <c r="Q1331" s="289"/>
      <c r="R1331" s="289"/>
      <c r="S1331" s="289"/>
      <c r="T1331" s="290"/>
      <c r="AT1331" s="286" t="s">
        <v>147</v>
      </c>
      <c r="AU1331" s="286" t="s">
        <v>81</v>
      </c>
      <c r="AV1331" s="284" t="s">
        <v>81</v>
      </c>
      <c r="AW1331" s="284" t="s">
        <v>6</v>
      </c>
      <c r="AX1331" s="284" t="s">
        <v>79</v>
      </c>
      <c r="AY1331" s="286" t="s">
        <v>138</v>
      </c>
    </row>
    <row r="1332" spans="2:65" s="196" customFormat="1" ht="16.5" customHeight="1">
      <c r="B1332" s="85"/>
      <c r="C1332" s="91" t="s">
        <v>2730</v>
      </c>
      <c r="D1332" s="91" t="s">
        <v>228</v>
      </c>
      <c r="E1332" s="92" t="s">
        <v>2712</v>
      </c>
      <c r="F1332" s="93" t="s">
        <v>2713</v>
      </c>
      <c r="G1332" s="94" t="s">
        <v>181</v>
      </c>
      <c r="H1332" s="308">
        <v>6.499</v>
      </c>
      <c r="I1332" s="95">
        <v>0</v>
      </c>
      <c r="J1332" s="95">
        <f>ROUND(I1332*H1332,2)</f>
        <v>0</v>
      </c>
      <c r="K1332" s="174" t="s">
        <v>5267</v>
      </c>
      <c r="L1332" s="298"/>
      <c r="M1332" s="299" t="s">
        <v>5</v>
      </c>
      <c r="N1332" s="300" t="s">
        <v>42</v>
      </c>
      <c r="O1332" s="280">
        <v>0</v>
      </c>
      <c r="P1332" s="280">
        <f>O1332*H1332</f>
        <v>0</v>
      </c>
      <c r="Q1332" s="280">
        <v>1</v>
      </c>
      <c r="R1332" s="280">
        <f>Q1332*H1332</f>
        <v>6.499</v>
      </c>
      <c r="S1332" s="280">
        <v>0</v>
      </c>
      <c r="T1332" s="281">
        <f>S1332*H1332</f>
        <v>0</v>
      </c>
      <c r="AR1332" s="185" t="s">
        <v>281</v>
      </c>
      <c r="AT1332" s="185" t="s">
        <v>228</v>
      </c>
      <c r="AU1332" s="185" t="s">
        <v>81</v>
      </c>
      <c r="AY1332" s="185" t="s">
        <v>138</v>
      </c>
      <c r="BE1332" s="282">
        <f>IF(N1332="základní",J1332,0)</f>
        <v>0</v>
      </c>
      <c r="BF1332" s="282">
        <f>IF(N1332="snížená",J1332,0)</f>
        <v>0</v>
      </c>
      <c r="BG1332" s="282">
        <f>IF(N1332="zákl. přenesená",J1332,0)</f>
        <v>0</v>
      </c>
      <c r="BH1332" s="282">
        <f>IF(N1332="sníž. přenesená",J1332,0)</f>
        <v>0</v>
      </c>
      <c r="BI1332" s="282">
        <f>IF(N1332="nulová",J1332,0)</f>
        <v>0</v>
      </c>
      <c r="BJ1332" s="185" t="s">
        <v>79</v>
      </c>
      <c r="BK1332" s="282">
        <f>ROUND(I1332*H1332,2)</f>
        <v>0</v>
      </c>
      <c r="BL1332" s="185" t="s">
        <v>214</v>
      </c>
      <c r="BM1332" s="185" t="s">
        <v>2731</v>
      </c>
    </row>
    <row r="1333" spans="2:51" s="292" customFormat="1" ht="13.5">
      <c r="B1333" s="291"/>
      <c r="D1333" s="285" t="s">
        <v>147</v>
      </c>
      <c r="E1333" s="293" t="s">
        <v>5</v>
      </c>
      <c r="F1333" s="294" t="s">
        <v>2732</v>
      </c>
      <c r="H1333" s="306" t="s">
        <v>5</v>
      </c>
      <c r="L1333" s="291"/>
      <c r="M1333" s="295"/>
      <c r="N1333" s="296"/>
      <c r="O1333" s="296"/>
      <c r="P1333" s="296"/>
      <c r="Q1333" s="296"/>
      <c r="R1333" s="296"/>
      <c r="S1333" s="296"/>
      <c r="T1333" s="297"/>
      <c r="AT1333" s="293" t="s">
        <v>147</v>
      </c>
      <c r="AU1333" s="293" t="s">
        <v>81</v>
      </c>
      <c r="AV1333" s="292" t="s">
        <v>79</v>
      </c>
      <c r="AW1333" s="292" t="s">
        <v>34</v>
      </c>
      <c r="AX1333" s="292" t="s">
        <v>71</v>
      </c>
      <c r="AY1333" s="293" t="s">
        <v>138</v>
      </c>
    </row>
    <row r="1334" spans="2:51" s="284" customFormat="1" ht="13.5">
      <c r="B1334" s="283"/>
      <c r="D1334" s="285" t="s">
        <v>147</v>
      </c>
      <c r="E1334" s="286" t="s">
        <v>5</v>
      </c>
      <c r="F1334" s="287" t="s">
        <v>2733</v>
      </c>
      <c r="H1334" s="305">
        <v>0.813</v>
      </c>
      <c r="L1334" s="283"/>
      <c r="M1334" s="288"/>
      <c r="N1334" s="289"/>
      <c r="O1334" s="289"/>
      <c r="P1334" s="289"/>
      <c r="Q1334" s="289"/>
      <c r="R1334" s="289"/>
      <c r="S1334" s="289"/>
      <c r="T1334" s="290"/>
      <c r="AT1334" s="286" t="s">
        <v>147</v>
      </c>
      <c r="AU1334" s="286" t="s">
        <v>81</v>
      </c>
      <c r="AV1334" s="284" t="s">
        <v>81</v>
      </c>
      <c r="AW1334" s="284" t="s">
        <v>34</v>
      </c>
      <c r="AX1334" s="284" t="s">
        <v>71</v>
      </c>
      <c r="AY1334" s="286" t="s">
        <v>138</v>
      </c>
    </row>
    <row r="1335" spans="2:51" s="284" customFormat="1" ht="13.5">
      <c r="B1335" s="283"/>
      <c r="D1335" s="285" t="s">
        <v>147</v>
      </c>
      <c r="E1335" s="286" t="s">
        <v>5</v>
      </c>
      <c r="F1335" s="287" t="s">
        <v>2734</v>
      </c>
      <c r="H1335" s="305">
        <v>5.205</v>
      </c>
      <c r="L1335" s="283"/>
      <c r="M1335" s="288"/>
      <c r="N1335" s="289"/>
      <c r="O1335" s="289"/>
      <c r="P1335" s="289"/>
      <c r="Q1335" s="289"/>
      <c r="R1335" s="289"/>
      <c r="S1335" s="289"/>
      <c r="T1335" s="290"/>
      <c r="AT1335" s="286" t="s">
        <v>147</v>
      </c>
      <c r="AU1335" s="286" t="s">
        <v>81</v>
      </c>
      <c r="AV1335" s="284" t="s">
        <v>81</v>
      </c>
      <c r="AW1335" s="284" t="s">
        <v>34</v>
      </c>
      <c r="AX1335" s="284" t="s">
        <v>71</v>
      </c>
      <c r="AY1335" s="286" t="s">
        <v>138</v>
      </c>
    </row>
    <row r="1336" spans="2:51" s="284" customFormat="1" ht="13.5">
      <c r="B1336" s="283"/>
      <c r="D1336" s="285" t="s">
        <v>147</v>
      </c>
      <c r="F1336" s="287" t="s">
        <v>2735</v>
      </c>
      <c r="H1336" s="305">
        <v>6.499</v>
      </c>
      <c r="L1336" s="283"/>
      <c r="M1336" s="288"/>
      <c r="N1336" s="289"/>
      <c r="O1336" s="289"/>
      <c r="P1336" s="289"/>
      <c r="Q1336" s="289"/>
      <c r="R1336" s="289"/>
      <c r="S1336" s="289"/>
      <c r="T1336" s="290"/>
      <c r="AT1336" s="286" t="s">
        <v>147</v>
      </c>
      <c r="AU1336" s="286" t="s">
        <v>81</v>
      </c>
      <c r="AV1336" s="284" t="s">
        <v>81</v>
      </c>
      <c r="AW1336" s="284" t="s">
        <v>6</v>
      </c>
      <c r="AX1336" s="284" t="s">
        <v>79</v>
      </c>
      <c r="AY1336" s="286" t="s">
        <v>138</v>
      </c>
    </row>
    <row r="1337" spans="2:65" s="196" customFormat="1" ht="16.5" customHeight="1">
      <c r="B1337" s="85"/>
      <c r="C1337" s="91" t="s">
        <v>2736</v>
      </c>
      <c r="D1337" s="91" t="s">
        <v>228</v>
      </c>
      <c r="E1337" s="92" t="s">
        <v>2737</v>
      </c>
      <c r="F1337" s="93" t="s">
        <v>2738</v>
      </c>
      <c r="G1337" s="94" t="s">
        <v>181</v>
      </c>
      <c r="H1337" s="308">
        <v>0.123</v>
      </c>
      <c r="I1337" s="95">
        <v>0</v>
      </c>
      <c r="J1337" s="95">
        <f>ROUND(I1337*H1337,2)</f>
        <v>0</v>
      </c>
      <c r="K1337" s="174" t="s">
        <v>5267</v>
      </c>
      <c r="L1337" s="298"/>
      <c r="M1337" s="299" t="s">
        <v>5</v>
      </c>
      <c r="N1337" s="300" t="s">
        <v>42</v>
      </c>
      <c r="O1337" s="280">
        <v>0</v>
      </c>
      <c r="P1337" s="280">
        <f>O1337*H1337</f>
        <v>0</v>
      </c>
      <c r="Q1337" s="280">
        <v>1</v>
      </c>
      <c r="R1337" s="280">
        <f>Q1337*H1337</f>
        <v>0.123</v>
      </c>
      <c r="S1337" s="280">
        <v>0</v>
      </c>
      <c r="T1337" s="281">
        <f>S1337*H1337</f>
        <v>0</v>
      </c>
      <c r="AR1337" s="185" t="s">
        <v>281</v>
      </c>
      <c r="AT1337" s="185" t="s">
        <v>228</v>
      </c>
      <c r="AU1337" s="185" t="s">
        <v>81</v>
      </c>
      <c r="AY1337" s="185" t="s">
        <v>138</v>
      </c>
      <c r="BE1337" s="282">
        <f>IF(N1337="základní",J1337,0)</f>
        <v>0</v>
      </c>
      <c r="BF1337" s="282">
        <f>IF(N1337="snížená",J1337,0)</f>
        <v>0</v>
      </c>
      <c r="BG1337" s="282">
        <f>IF(N1337="zákl. přenesená",J1337,0)</f>
        <v>0</v>
      </c>
      <c r="BH1337" s="282">
        <f>IF(N1337="sníž. přenesená",J1337,0)</f>
        <v>0</v>
      </c>
      <c r="BI1337" s="282">
        <f>IF(N1337="nulová",J1337,0)</f>
        <v>0</v>
      </c>
      <c r="BJ1337" s="185" t="s">
        <v>79</v>
      </c>
      <c r="BK1337" s="282">
        <f>ROUND(I1337*H1337,2)</f>
        <v>0</v>
      </c>
      <c r="BL1337" s="185" t="s">
        <v>214</v>
      </c>
      <c r="BM1337" s="185" t="s">
        <v>2739</v>
      </c>
    </row>
    <row r="1338" spans="2:51" s="292" customFormat="1" ht="13.5">
      <c r="B1338" s="291"/>
      <c r="D1338" s="285" t="s">
        <v>147</v>
      </c>
      <c r="E1338" s="293" t="s">
        <v>5</v>
      </c>
      <c r="F1338" s="294" t="s">
        <v>2740</v>
      </c>
      <c r="H1338" s="306" t="s">
        <v>5</v>
      </c>
      <c r="L1338" s="291"/>
      <c r="M1338" s="295"/>
      <c r="N1338" s="296"/>
      <c r="O1338" s="296"/>
      <c r="P1338" s="296"/>
      <c r="Q1338" s="296"/>
      <c r="R1338" s="296"/>
      <c r="S1338" s="296"/>
      <c r="T1338" s="297"/>
      <c r="AT1338" s="293" t="s">
        <v>147</v>
      </c>
      <c r="AU1338" s="293" t="s">
        <v>81</v>
      </c>
      <c r="AV1338" s="292" t="s">
        <v>79</v>
      </c>
      <c r="AW1338" s="292" t="s">
        <v>34</v>
      </c>
      <c r="AX1338" s="292" t="s">
        <v>71</v>
      </c>
      <c r="AY1338" s="293" t="s">
        <v>138</v>
      </c>
    </row>
    <row r="1339" spans="2:51" s="284" customFormat="1" ht="13.5">
      <c r="B1339" s="283"/>
      <c r="D1339" s="285" t="s">
        <v>147</v>
      </c>
      <c r="E1339" s="286" t="s">
        <v>5</v>
      </c>
      <c r="F1339" s="287" t="s">
        <v>2741</v>
      </c>
      <c r="H1339" s="305">
        <v>0.114</v>
      </c>
      <c r="L1339" s="283"/>
      <c r="M1339" s="288"/>
      <c r="N1339" s="289"/>
      <c r="O1339" s="289"/>
      <c r="P1339" s="289"/>
      <c r="Q1339" s="289"/>
      <c r="R1339" s="289"/>
      <c r="S1339" s="289"/>
      <c r="T1339" s="290"/>
      <c r="AT1339" s="286" t="s">
        <v>147</v>
      </c>
      <c r="AU1339" s="286" t="s">
        <v>81</v>
      </c>
      <c r="AV1339" s="284" t="s">
        <v>81</v>
      </c>
      <c r="AW1339" s="284" t="s">
        <v>34</v>
      </c>
      <c r="AX1339" s="284" t="s">
        <v>71</v>
      </c>
      <c r="AY1339" s="286" t="s">
        <v>138</v>
      </c>
    </row>
    <row r="1340" spans="2:51" s="284" customFormat="1" ht="13.5">
      <c r="B1340" s="283"/>
      <c r="D1340" s="285" t="s">
        <v>147</v>
      </c>
      <c r="F1340" s="287" t="s">
        <v>2742</v>
      </c>
      <c r="H1340" s="305">
        <v>0.123</v>
      </c>
      <c r="L1340" s="283"/>
      <c r="M1340" s="288"/>
      <c r="N1340" s="289"/>
      <c r="O1340" s="289"/>
      <c r="P1340" s="289"/>
      <c r="Q1340" s="289"/>
      <c r="R1340" s="289"/>
      <c r="S1340" s="289"/>
      <c r="T1340" s="290"/>
      <c r="AT1340" s="286" t="s">
        <v>147</v>
      </c>
      <c r="AU1340" s="286" t="s">
        <v>81</v>
      </c>
      <c r="AV1340" s="284" t="s">
        <v>81</v>
      </c>
      <c r="AW1340" s="284" t="s">
        <v>6</v>
      </c>
      <c r="AX1340" s="284" t="s">
        <v>79</v>
      </c>
      <c r="AY1340" s="286" t="s">
        <v>138</v>
      </c>
    </row>
    <row r="1341" spans="2:65" s="196" customFormat="1" ht="16.5" customHeight="1">
      <c r="B1341" s="85"/>
      <c r="C1341" s="91" t="s">
        <v>2743</v>
      </c>
      <c r="D1341" s="91" t="s">
        <v>228</v>
      </c>
      <c r="E1341" s="92" t="s">
        <v>2744</v>
      </c>
      <c r="F1341" s="93" t="s">
        <v>2745</v>
      </c>
      <c r="G1341" s="94" t="s">
        <v>181</v>
      </c>
      <c r="H1341" s="308">
        <v>0.066</v>
      </c>
      <c r="I1341" s="95">
        <v>0</v>
      </c>
      <c r="J1341" s="95">
        <f>ROUND(I1341*H1341,2)</f>
        <v>0</v>
      </c>
      <c r="K1341" s="93" t="s">
        <v>5</v>
      </c>
      <c r="L1341" s="298"/>
      <c r="M1341" s="299" t="s">
        <v>5</v>
      </c>
      <c r="N1341" s="300" t="s">
        <v>42</v>
      </c>
      <c r="O1341" s="280">
        <v>0</v>
      </c>
      <c r="P1341" s="280">
        <f>O1341*H1341</f>
        <v>0</v>
      </c>
      <c r="Q1341" s="280">
        <v>1</v>
      </c>
      <c r="R1341" s="280">
        <f>Q1341*H1341</f>
        <v>0.066</v>
      </c>
      <c r="S1341" s="280">
        <v>0</v>
      </c>
      <c r="T1341" s="281">
        <f>S1341*H1341</f>
        <v>0</v>
      </c>
      <c r="AR1341" s="185" t="s">
        <v>281</v>
      </c>
      <c r="AT1341" s="185" t="s">
        <v>228</v>
      </c>
      <c r="AU1341" s="185" t="s">
        <v>81</v>
      </c>
      <c r="AY1341" s="185" t="s">
        <v>138</v>
      </c>
      <c r="BE1341" s="282">
        <f>IF(N1341="základní",J1341,0)</f>
        <v>0</v>
      </c>
      <c r="BF1341" s="282">
        <f>IF(N1341="snížená",J1341,0)</f>
        <v>0</v>
      </c>
      <c r="BG1341" s="282">
        <f>IF(N1341="zákl. přenesená",J1341,0)</f>
        <v>0</v>
      </c>
      <c r="BH1341" s="282">
        <f>IF(N1341="sníž. přenesená",J1341,0)</f>
        <v>0</v>
      </c>
      <c r="BI1341" s="282">
        <f>IF(N1341="nulová",J1341,0)</f>
        <v>0</v>
      </c>
      <c r="BJ1341" s="185" t="s">
        <v>79</v>
      </c>
      <c r="BK1341" s="282">
        <f>ROUND(I1341*H1341,2)</f>
        <v>0</v>
      </c>
      <c r="BL1341" s="185" t="s">
        <v>214</v>
      </c>
      <c r="BM1341" s="185" t="s">
        <v>2746</v>
      </c>
    </row>
    <row r="1342" spans="2:51" s="292" customFormat="1" ht="13.5">
      <c r="B1342" s="291"/>
      <c r="D1342" s="285" t="s">
        <v>147</v>
      </c>
      <c r="E1342" s="293" t="s">
        <v>5</v>
      </c>
      <c r="F1342" s="294" t="s">
        <v>2740</v>
      </c>
      <c r="H1342" s="306" t="s">
        <v>5</v>
      </c>
      <c r="L1342" s="291"/>
      <c r="M1342" s="295"/>
      <c r="N1342" s="296"/>
      <c r="O1342" s="296"/>
      <c r="P1342" s="296"/>
      <c r="Q1342" s="296"/>
      <c r="R1342" s="296"/>
      <c r="S1342" s="296"/>
      <c r="T1342" s="297"/>
      <c r="AT1342" s="293" t="s">
        <v>147</v>
      </c>
      <c r="AU1342" s="293" t="s">
        <v>81</v>
      </c>
      <c r="AV1342" s="292" t="s">
        <v>79</v>
      </c>
      <c r="AW1342" s="292" t="s">
        <v>34</v>
      </c>
      <c r="AX1342" s="292" t="s">
        <v>71</v>
      </c>
      <c r="AY1342" s="293" t="s">
        <v>138</v>
      </c>
    </row>
    <row r="1343" spans="2:51" s="284" customFormat="1" ht="13.5">
      <c r="B1343" s="283"/>
      <c r="D1343" s="285" t="s">
        <v>147</v>
      </c>
      <c r="E1343" s="286" t="s">
        <v>5</v>
      </c>
      <c r="F1343" s="287" t="s">
        <v>2747</v>
      </c>
      <c r="H1343" s="305">
        <v>0.061</v>
      </c>
      <c r="L1343" s="283"/>
      <c r="M1343" s="288"/>
      <c r="N1343" s="289"/>
      <c r="O1343" s="289"/>
      <c r="P1343" s="289"/>
      <c r="Q1343" s="289"/>
      <c r="R1343" s="289"/>
      <c r="S1343" s="289"/>
      <c r="T1343" s="290"/>
      <c r="AT1343" s="286" t="s">
        <v>147</v>
      </c>
      <c r="AU1343" s="286" t="s">
        <v>81</v>
      </c>
      <c r="AV1343" s="284" t="s">
        <v>81</v>
      </c>
      <c r="AW1343" s="284" t="s">
        <v>34</v>
      </c>
      <c r="AX1343" s="284" t="s">
        <v>71</v>
      </c>
      <c r="AY1343" s="286" t="s">
        <v>138</v>
      </c>
    </row>
    <row r="1344" spans="2:51" s="284" customFormat="1" ht="13.5">
      <c r="B1344" s="283"/>
      <c r="D1344" s="285" t="s">
        <v>147</v>
      </c>
      <c r="F1344" s="287" t="s">
        <v>2748</v>
      </c>
      <c r="H1344" s="305">
        <v>0.066</v>
      </c>
      <c r="L1344" s="283"/>
      <c r="M1344" s="288"/>
      <c r="N1344" s="289"/>
      <c r="O1344" s="289"/>
      <c r="P1344" s="289"/>
      <c r="Q1344" s="289"/>
      <c r="R1344" s="289"/>
      <c r="S1344" s="289"/>
      <c r="T1344" s="290"/>
      <c r="AT1344" s="286" t="s">
        <v>147</v>
      </c>
      <c r="AU1344" s="286" t="s">
        <v>81</v>
      </c>
      <c r="AV1344" s="284" t="s">
        <v>81</v>
      </c>
      <c r="AW1344" s="284" t="s">
        <v>6</v>
      </c>
      <c r="AX1344" s="284" t="s">
        <v>79</v>
      </c>
      <c r="AY1344" s="286" t="s">
        <v>138</v>
      </c>
    </row>
    <row r="1345" spans="2:65" s="196" customFormat="1" ht="16.5" customHeight="1">
      <c r="B1345" s="85"/>
      <c r="C1345" s="91" t="s">
        <v>2749</v>
      </c>
      <c r="D1345" s="91" t="s">
        <v>228</v>
      </c>
      <c r="E1345" s="92" t="s">
        <v>2750</v>
      </c>
      <c r="F1345" s="93" t="s">
        <v>2751</v>
      </c>
      <c r="G1345" s="94" t="s">
        <v>181</v>
      </c>
      <c r="H1345" s="308">
        <v>1.382</v>
      </c>
      <c r="I1345" s="95">
        <v>0</v>
      </c>
      <c r="J1345" s="95">
        <f>ROUND(I1345*H1345,2)</f>
        <v>0</v>
      </c>
      <c r="K1345" s="93" t="s">
        <v>5</v>
      </c>
      <c r="L1345" s="298"/>
      <c r="M1345" s="299" t="s">
        <v>5</v>
      </c>
      <c r="N1345" s="300" t="s">
        <v>42</v>
      </c>
      <c r="O1345" s="280">
        <v>0</v>
      </c>
      <c r="P1345" s="280">
        <f>O1345*H1345</f>
        <v>0</v>
      </c>
      <c r="Q1345" s="280">
        <v>1</v>
      </c>
      <c r="R1345" s="280">
        <f>Q1345*H1345</f>
        <v>1.382</v>
      </c>
      <c r="S1345" s="280">
        <v>0</v>
      </c>
      <c r="T1345" s="281">
        <f>S1345*H1345</f>
        <v>0</v>
      </c>
      <c r="AR1345" s="185" t="s">
        <v>281</v>
      </c>
      <c r="AT1345" s="185" t="s">
        <v>228</v>
      </c>
      <c r="AU1345" s="185" t="s">
        <v>81</v>
      </c>
      <c r="AY1345" s="185" t="s">
        <v>138</v>
      </c>
      <c r="BE1345" s="282">
        <f>IF(N1345="základní",J1345,0)</f>
        <v>0</v>
      </c>
      <c r="BF1345" s="282">
        <f>IF(N1345="snížená",J1345,0)</f>
        <v>0</v>
      </c>
      <c r="BG1345" s="282">
        <f>IF(N1345="zákl. přenesená",J1345,0)</f>
        <v>0</v>
      </c>
      <c r="BH1345" s="282">
        <f>IF(N1345="sníž. přenesená",J1345,0)</f>
        <v>0</v>
      </c>
      <c r="BI1345" s="282">
        <f>IF(N1345="nulová",J1345,0)</f>
        <v>0</v>
      </c>
      <c r="BJ1345" s="185" t="s">
        <v>79</v>
      </c>
      <c r="BK1345" s="282">
        <f>ROUND(I1345*H1345,2)</f>
        <v>0</v>
      </c>
      <c r="BL1345" s="185" t="s">
        <v>214</v>
      </c>
      <c r="BM1345" s="185" t="s">
        <v>2752</v>
      </c>
    </row>
    <row r="1346" spans="2:51" s="292" customFormat="1" ht="13.5">
      <c r="B1346" s="291"/>
      <c r="D1346" s="285" t="s">
        <v>147</v>
      </c>
      <c r="E1346" s="293" t="s">
        <v>5</v>
      </c>
      <c r="F1346" s="294" t="s">
        <v>2753</v>
      </c>
      <c r="H1346" s="306" t="s">
        <v>5</v>
      </c>
      <c r="L1346" s="291"/>
      <c r="M1346" s="295"/>
      <c r="N1346" s="296"/>
      <c r="O1346" s="296"/>
      <c r="P1346" s="296"/>
      <c r="Q1346" s="296"/>
      <c r="R1346" s="296"/>
      <c r="S1346" s="296"/>
      <c r="T1346" s="297"/>
      <c r="AT1346" s="293" t="s">
        <v>147</v>
      </c>
      <c r="AU1346" s="293" t="s">
        <v>81</v>
      </c>
      <c r="AV1346" s="292" t="s">
        <v>79</v>
      </c>
      <c r="AW1346" s="292" t="s">
        <v>34</v>
      </c>
      <c r="AX1346" s="292" t="s">
        <v>71</v>
      </c>
      <c r="AY1346" s="293" t="s">
        <v>138</v>
      </c>
    </row>
    <row r="1347" spans="2:51" s="284" customFormat="1" ht="13.5">
      <c r="B1347" s="283"/>
      <c r="D1347" s="285" t="s">
        <v>147</v>
      </c>
      <c r="E1347" s="286" t="s">
        <v>5</v>
      </c>
      <c r="F1347" s="287" t="s">
        <v>2754</v>
      </c>
      <c r="H1347" s="305">
        <v>1.28</v>
      </c>
      <c r="L1347" s="283"/>
      <c r="M1347" s="288"/>
      <c r="N1347" s="289"/>
      <c r="O1347" s="289"/>
      <c r="P1347" s="289"/>
      <c r="Q1347" s="289"/>
      <c r="R1347" s="289"/>
      <c r="S1347" s="289"/>
      <c r="T1347" s="290"/>
      <c r="AT1347" s="286" t="s">
        <v>147</v>
      </c>
      <c r="AU1347" s="286" t="s">
        <v>81</v>
      </c>
      <c r="AV1347" s="284" t="s">
        <v>81</v>
      </c>
      <c r="AW1347" s="284" t="s">
        <v>34</v>
      </c>
      <c r="AX1347" s="284" t="s">
        <v>71</v>
      </c>
      <c r="AY1347" s="286" t="s">
        <v>138</v>
      </c>
    </row>
    <row r="1348" spans="2:51" s="284" customFormat="1" ht="13.5">
      <c r="B1348" s="283"/>
      <c r="D1348" s="285" t="s">
        <v>147</v>
      </c>
      <c r="F1348" s="287" t="s">
        <v>2755</v>
      </c>
      <c r="H1348" s="305">
        <v>1.382</v>
      </c>
      <c r="L1348" s="283"/>
      <c r="M1348" s="288"/>
      <c r="N1348" s="289"/>
      <c r="O1348" s="289"/>
      <c r="P1348" s="289"/>
      <c r="Q1348" s="289"/>
      <c r="R1348" s="289"/>
      <c r="S1348" s="289"/>
      <c r="T1348" s="290"/>
      <c r="AT1348" s="286" t="s">
        <v>147</v>
      </c>
      <c r="AU1348" s="286" t="s">
        <v>81</v>
      </c>
      <c r="AV1348" s="284" t="s">
        <v>81</v>
      </c>
      <c r="AW1348" s="284" t="s">
        <v>6</v>
      </c>
      <c r="AX1348" s="284" t="s">
        <v>79</v>
      </c>
      <c r="AY1348" s="286" t="s">
        <v>138</v>
      </c>
    </row>
    <row r="1349" spans="2:65" s="196" customFormat="1" ht="16.5" customHeight="1">
      <c r="B1349" s="85"/>
      <c r="C1349" s="86" t="s">
        <v>2756</v>
      </c>
      <c r="D1349" s="86" t="s">
        <v>140</v>
      </c>
      <c r="E1349" s="87" t="s">
        <v>2260</v>
      </c>
      <c r="F1349" s="88" t="s">
        <v>2261</v>
      </c>
      <c r="G1349" s="89" t="s">
        <v>181</v>
      </c>
      <c r="H1349" s="304">
        <v>36.295</v>
      </c>
      <c r="I1349" s="90">
        <v>0</v>
      </c>
      <c r="J1349" s="90">
        <f>ROUND(I1349*H1349,2)</f>
        <v>0</v>
      </c>
      <c r="K1349" s="88" t="s">
        <v>5</v>
      </c>
      <c r="L1349" s="85"/>
      <c r="M1349" s="278" t="s">
        <v>5</v>
      </c>
      <c r="N1349" s="279" t="s">
        <v>42</v>
      </c>
      <c r="O1349" s="280">
        <v>3.016</v>
      </c>
      <c r="P1349" s="280">
        <f>O1349*H1349</f>
        <v>109.46572</v>
      </c>
      <c r="Q1349" s="280">
        <v>0</v>
      </c>
      <c r="R1349" s="280">
        <f>Q1349*H1349</f>
        <v>0</v>
      </c>
      <c r="S1349" s="280">
        <v>0</v>
      </c>
      <c r="T1349" s="281">
        <f>S1349*H1349</f>
        <v>0</v>
      </c>
      <c r="AR1349" s="185" t="s">
        <v>214</v>
      </c>
      <c r="AT1349" s="185" t="s">
        <v>140</v>
      </c>
      <c r="AU1349" s="185" t="s">
        <v>81</v>
      </c>
      <c r="AY1349" s="185" t="s">
        <v>138</v>
      </c>
      <c r="BE1349" s="282">
        <f>IF(N1349="základní",J1349,0)</f>
        <v>0</v>
      </c>
      <c r="BF1349" s="282">
        <f>IF(N1349="snížená",J1349,0)</f>
        <v>0</v>
      </c>
      <c r="BG1349" s="282">
        <f>IF(N1349="zákl. přenesená",J1349,0)</f>
        <v>0</v>
      </c>
      <c r="BH1349" s="282">
        <f>IF(N1349="sníž. přenesená",J1349,0)</f>
        <v>0</v>
      </c>
      <c r="BI1349" s="282">
        <f>IF(N1349="nulová",J1349,0)</f>
        <v>0</v>
      </c>
      <c r="BJ1349" s="185" t="s">
        <v>79</v>
      </c>
      <c r="BK1349" s="282">
        <f>ROUND(I1349*H1349,2)</f>
        <v>0</v>
      </c>
      <c r="BL1349" s="185" t="s">
        <v>214</v>
      </c>
      <c r="BM1349" s="185" t="s">
        <v>2757</v>
      </c>
    </row>
    <row r="1350" spans="2:63" s="266" customFormat="1" ht="29.85" customHeight="1">
      <c r="B1350" s="265"/>
      <c r="D1350" s="267" t="s">
        <v>70</v>
      </c>
      <c r="E1350" s="276" t="s">
        <v>2758</v>
      </c>
      <c r="F1350" s="276" t="s">
        <v>2759</v>
      </c>
      <c r="H1350" s="307"/>
      <c r="J1350" s="277">
        <f>BK1350</f>
        <v>0</v>
      </c>
      <c r="L1350" s="265"/>
      <c r="M1350" s="270"/>
      <c r="N1350" s="271"/>
      <c r="O1350" s="271"/>
      <c r="P1350" s="272">
        <f>SUM(P1351:P1384)</f>
        <v>17.020586</v>
      </c>
      <c r="Q1350" s="271"/>
      <c r="R1350" s="272">
        <f>SUM(R1351:R1384)</f>
        <v>0.42280300000000004</v>
      </c>
      <c r="S1350" s="271"/>
      <c r="T1350" s="273">
        <f>SUM(T1351:T1384)</f>
        <v>0</v>
      </c>
      <c r="AR1350" s="267" t="s">
        <v>81</v>
      </c>
      <c r="AT1350" s="274" t="s">
        <v>70</v>
      </c>
      <c r="AU1350" s="274" t="s">
        <v>79</v>
      </c>
      <c r="AY1350" s="267" t="s">
        <v>138</v>
      </c>
      <c r="BK1350" s="275">
        <f>SUM(BK1351:BK1384)</f>
        <v>0</v>
      </c>
    </row>
    <row r="1351" spans="2:65" s="196" customFormat="1" ht="25.5" customHeight="1">
      <c r="B1351" s="85"/>
      <c r="C1351" s="86" t="s">
        <v>2760</v>
      </c>
      <c r="D1351" s="86" t="s">
        <v>140</v>
      </c>
      <c r="E1351" s="87" t="s">
        <v>2761</v>
      </c>
      <c r="F1351" s="88" t="s">
        <v>2762</v>
      </c>
      <c r="G1351" s="89" t="s">
        <v>1388</v>
      </c>
      <c r="H1351" s="304">
        <v>231.76</v>
      </c>
      <c r="I1351" s="90">
        <v>0</v>
      </c>
      <c r="J1351" s="90">
        <f>ROUND(I1351*H1351,2)</f>
        <v>0</v>
      </c>
      <c r="K1351" s="88" t="s">
        <v>5267</v>
      </c>
      <c r="L1351" s="85"/>
      <c r="M1351" s="278" t="s">
        <v>5</v>
      </c>
      <c r="N1351" s="279" t="s">
        <v>42</v>
      </c>
      <c r="O1351" s="280">
        <v>0.045</v>
      </c>
      <c r="P1351" s="280">
        <f>O1351*H1351</f>
        <v>10.4292</v>
      </c>
      <c r="Q1351" s="280">
        <v>5E-05</v>
      </c>
      <c r="R1351" s="280">
        <f>Q1351*H1351</f>
        <v>0.011588</v>
      </c>
      <c r="S1351" s="280">
        <v>0</v>
      </c>
      <c r="T1351" s="281">
        <f>S1351*H1351</f>
        <v>0</v>
      </c>
      <c r="AR1351" s="185" t="s">
        <v>214</v>
      </c>
      <c r="AT1351" s="185" t="s">
        <v>140</v>
      </c>
      <c r="AU1351" s="185" t="s">
        <v>81</v>
      </c>
      <c r="AY1351" s="185" t="s">
        <v>138</v>
      </c>
      <c r="BE1351" s="282">
        <f>IF(N1351="základní",J1351,0)</f>
        <v>0</v>
      </c>
      <c r="BF1351" s="282">
        <f>IF(N1351="snížená",J1351,0)</f>
        <v>0</v>
      </c>
      <c r="BG1351" s="282">
        <f>IF(N1351="zákl. přenesená",J1351,0)</f>
        <v>0</v>
      </c>
      <c r="BH1351" s="282">
        <f>IF(N1351="sníž. přenesená",J1351,0)</f>
        <v>0</v>
      </c>
      <c r="BI1351" s="282">
        <f>IF(N1351="nulová",J1351,0)</f>
        <v>0</v>
      </c>
      <c r="BJ1351" s="185" t="s">
        <v>79</v>
      </c>
      <c r="BK1351" s="282">
        <f>ROUND(I1351*H1351,2)</f>
        <v>0</v>
      </c>
      <c r="BL1351" s="185" t="s">
        <v>214</v>
      </c>
      <c r="BM1351" s="185" t="s">
        <v>2763</v>
      </c>
    </row>
    <row r="1352" spans="2:51" s="292" customFormat="1" ht="13.5">
      <c r="B1352" s="291"/>
      <c r="D1352" s="285" t="s">
        <v>147</v>
      </c>
      <c r="E1352" s="293" t="s">
        <v>5</v>
      </c>
      <c r="F1352" s="294" t="s">
        <v>2764</v>
      </c>
      <c r="H1352" s="306" t="s">
        <v>5</v>
      </c>
      <c r="L1352" s="291"/>
      <c r="M1352" s="295"/>
      <c r="N1352" s="296"/>
      <c r="O1352" s="296"/>
      <c r="P1352" s="296"/>
      <c r="Q1352" s="296"/>
      <c r="R1352" s="296"/>
      <c r="S1352" s="296"/>
      <c r="T1352" s="297"/>
      <c r="AT1352" s="293" t="s">
        <v>147</v>
      </c>
      <c r="AU1352" s="293" t="s">
        <v>81</v>
      </c>
      <c r="AV1352" s="292" t="s">
        <v>79</v>
      </c>
      <c r="AW1352" s="292" t="s">
        <v>34</v>
      </c>
      <c r="AX1352" s="292" t="s">
        <v>71</v>
      </c>
      <c r="AY1352" s="293" t="s">
        <v>138</v>
      </c>
    </row>
    <row r="1353" spans="2:51" s="284" customFormat="1" ht="13.5">
      <c r="B1353" s="283"/>
      <c r="D1353" s="285" t="s">
        <v>147</v>
      </c>
      <c r="E1353" s="286" t="s">
        <v>5</v>
      </c>
      <c r="F1353" s="287" t="s">
        <v>2765</v>
      </c>
      <c r="H1353" s="305">
        <v>227.96</v>
      </c>
      <c r="L1353" s="283"/>
      <c r="M1353" s="288"/>
      <c r="N1353" s="289"/>
      <c r="O1353" s="289"/>
      <c r="P1353" s="289"/>
      <c r="Q1353" s="289"/>
      <c r="R1353" s="289"/>
      <c r="S1353" s="289"/>
      <c r="T1353" s="290"/>
      <c r="AT1353" s="286" t="s">
        <v>147</v>
      </c>
      <c r="AU1353" s="286" t="s">
        <v>81</v>
      </c>
      <c r="AV1353" s="284" t="s">
        <v>81</v>
      </c>
      <c r="AW1353" s="284" t="s">
        <v>34</v>
      </c>
      <c r="AX1353" s="284" t="s">
        <v>71</v>
      </c>
      <c r="AY1353" s="286" t="s">
        <v>138</v>
      </c>
    </row>
    <row r="1354" spans="2:51" s="284" customFormat="1" ht="13.5">
      <c r="B1354" s="283"/>
      <c r="D1354" s="285" t="s">
        <v>147</v>
      </c>
      <c r="E1354" s="286" t="s">
        <v>5</v>
      </c>
      <c r="F1354" s="287" t="s">
        <v>2766</v>
      </c>
      <c r="H1354" s="305">
        <v>3.8</v>
      </c>
      <c r="L1354" s="283"/>
      <c r="M1354" s="288"/>
      <c r="N1354" s="289"/>
      <c r="O1354" s="289"/>
      <c r="P1354" s="289"/>
      <c r="Q1354" s="289"/>
      <c r="R1354" s="289"/>
      <c r="S1354" s="289"/>
      <c r="T1354" s="290"/>
      <c r="AT1354" s="286" t="s">
        <v>147</v>
      </c>
      <c r="AU1354" s="286" t="s">
        <v>81</v>
      </c>
      <c r="AV1354" s="284" t="s">
        <v>81</v>
      </c>
      <c r="AW1354" s="284" t="s">
        <v>34</v>
      </c>
      <c r="AX1354" s="284" t="s">
        <v>71</v>
      </c>
      <c r="AY1354" s="286" t="s">
        <v>138</v>
      </c>
    </row>
    <row r="1355" spans="2:65" s="196" customFormat="1" ht="16.5" customHeight="1">
      <c r="B1355" s="85"/>
      <c r="C1355" s="91" t="s">
        <v>2767</v>
      </c>
      <c r="D1355" s="91" t="s">
        <v>228</v>
      </c>
      <c r="E1355" s="92" t="s">
        <v>2744</v>
      </c>
      <c r="F1355" s="93" t="s">
        <v>2745</v>
      </c>
      <c r="G1355" s="94" t="s">
        <v>181</v>
      </c>
      <c r="H1355" s="308">
        <v>0.123</v>
      </c>
      <c r="I1355" s="95">
        <v>0</v>
      </c>
      <c r="J1355" s="95">
        <f>ROUND(I1355*H1355,2)</f>
        <v>0</v>
      </c>
      <c r="K1355" s="93" t="s">
        <v>5</v>
      </c>
      <c r="L1355" s="298"/>
      <c r="M1355" s="299" t="s">
        <v>5</v>
      </c>
      <c r="N1355" s="300" t="s">
        <v>42</v>
      </c>
      <c r="O1355" s="280">
        <v>0</v>
      </c>
      <c r="P1355" s="280">
        <f>O1355*H1355</f>
        <v>0</v>
      </c>
      <c r="Q1355" s="280">
        <v>1</v>
      </c>
      <c r="R1355" s="280">
        <f>Q1355*H1355</f>
        <v>0.123</v>
      </c>
      <c r="S1355" s="280">
        <v>0</v>
      </c>
      <c r="T1355" s="281">
        <f>S1355*H1355</f>
        <v>0</v>
      </c>
      <c r="AR1355" s="185" t="s">
        <v>281</v>
      </c>
      <c r="AT1355" s="185" t="s">
        <v>228</v>
      </c>
      <c r="AU1355" s="185" t="s">
        <v>81</v>
      </c>
      <c r="AY1355" s="185" t="s">
        <v>138</v>
      </c>
      <c r="BE1355" s="282">
        <f>IF(N1355="základní",J1355,0)</f>
        <v>0</v>
      </c>
      <c r="BF1355" s="282">
        <f>IF(N1355="snížená",J1355,0)</f>
        <v>0</v>
      </c>
      <c r="BG1355" s="282">
        <f>IF(N1355="zákl. přenesená",J1355,0)</f>
        <v>0</v>
      </c>
      <c r="BH1355" s="282">
        <f>IF(N1355="sníž. přenesená",J1355,0)</f>
        <v>0</v>
      </c>
      <c r="BI1355" s="282">
        <f>IF(N1355="nulová",J1355,0)</f>
        <v>0</v>
      </c>
      <c r="BJ1355" s="185" t="s">
        <v>79</v>
      </c>
      <c r="BK1355" s="282">
        <f>ROUND(I1355*H1355,2)</f>
        <v>0</v>
      </c>
      <c r="BL1355" s="185" t="s">
        <v>214</v>
      </c>
      <c r="BM1355" s="185" t="s">
        <v>2768</v>
      </c>
    </row>
    <row r="1356" spans="2:51" s="292" customFormat="1" ht="13.5">
      <c r="B1356" s="291"/>
      <c r="D1356" s="285" t="s">
        <v>147</v>
      </c>
      <c r="E1356" s="293" t="s">
        <v>5</v>
      </c>
      <c r="F1356" s="294" t="s">
        <v>2769</v>
      </c>
      <c r="H1356" s="306" t="s">
        <v>5</v>
      </c>
      <c r="L1356" s="291"/>
      <c r="M1356" s="295"/>
      <c r="N1356" s="296"/>
      <c r="O1356" s="296"/>
      <c r="P1356" s="296"/>
      <c r="Q1356" s="296"/>
      <c r="R1356" s="296"/>
      <c r="S1356" s="296"/>
      <c r="T1356" s="297"/>
      <c r="AT1356" s="293" t="s">
        <v>147</v>
      </c>
      <c r="AU1356" s="293" t="s">
        <v>81</v>
      </c>
      <c r="AV1356" s="292" t="s">
        <v>79</v>
      </c>
      <c r="AW1356" s="292" t="s">
        <v>34</v>
      </c>
      <c r="AX1356" s="292" t="s">
        <v>71</v>
      </c>
      <c r="AY1356" s="293" t="s">
        <v>138</v>
      </c>
    </row>
    <row r="1357" spans="2:51" s="284" customFormat="1" ht="13.5">
      <c r="B1357" s="283"/>
      <c r="D1357" s="285" t="s">
        <v>147</v>
      </c>
      <c r="E1357" s="286" t="s">
        <v>5</v>
      </c>
      <c r="F1357" s="287" t="s">
        <v>2770</v>
      </c>
      <c r="H1357" s="305">
        <v>0.114</v>
      </c>
      <c r="L1357" s="283"/>
      <c r="M1357" s="288"/>
      <c r="N1357" s="289"/>
      <c r="O1357" s="289"/>
      <c r="P1357" s="289"/>
      <c r="Q1357" s="289"/>
      <c r="R1357" s="289"/>
      <c r="S1357" s="289"/>
      <c r="T1357" s="290"/>
      <c r="AT1357" s="286" t="s">
        <v>147</v>
      </c>
      <c r="AU1357" s="286" t="s">
        <v>81</v>
      </c>
      <c r="AV1357" s="284" t="s">
        <v>81</v>
      </c>
      <c r="AW1357" s="284" t="s">
        <v>34</v>
      </c>
      <c r="AX1357" s="284" t="s">
        <v>71</v>
      </c>
      <c r="AY1357" s="286" t="s">
        <v>138</v>
      </c>
    </row>
    <row r="1358" spans="2:51" s="284" customFormat="1" ht="13.5">
      <c r="B1358" s="283"/>
      <c r="D1358" s="285" t="s">
        <v>147</v>
      </c>
      <c r="F1358" s="287" t="s">
        <v>2742</v>
      </c>
      <c r="H1358" s="305">
        <v>0.123</v>
      </c>
      <c r="L1358" s="283"/>
      <c r="M1358" s="288"/>
      <c r="N1358" s="289"/>
      <c r="O1358" s="289"/>
      <c r="P1358" s="289"/>
      <c r="Q1358" s="289"/>
      <c r="R1358" s="289"/>
      <c r="S1358" s="289"/>
      <c r="T1358" s="290"/>
      <c r="AT1358" s="286" t="s">
        <v>147</v>
      </c>
      <c r="AU1358" s="286" t="s">
        <v>81</v>
      </c>
      <c r="AV1358" s="284" t="s">
        <v>81</v>
      </c>
      <c r="AW1358" s="284" t="s">
        <v>6</v>
      </c>
      <c r="AX1358" s="284" t="s">
        <v>79</v>
      </c>
      <c r="AY1358" s="286" t="s">
        <v>138</v>
      </c>
    </row>
    <row r="1359" spans="2:65" s="196" customFormat="1" ht="16.5" customHeight="1">
      <c r="B1359" s="85"/>
      <c r="C1359" s="91" t="s">
        <v>2771</v>
      </c>
      <c r="D1359" s="91" t="s">
        <v>228</v>
      </c>
      <c r="E1359" s="92" t="s">
        <v>2578</v>
      </c>
      <c r="F1359" s="93" t="s">
        <v>2579</v>
      </c>
      <c r="G1359" s="94" t="s">
        <v>181</v>
      </c>
      <c r="H1359" s="308">
        <v>0.035</v>
      </c>
      <c r="I1359" s="95">
        <v>0</v>
      </c>
      <c r="J1359" s="95">
        <f>ROUND(I1359*H1359,2)</f>
        <v>0</v>
      </c>
      <c r="K1359" s="174" t="s">
        <v>5267</v>
      </c>
      <c r="L1359" s="298"/>
      <c r="M1359" s="299" t="s">
        <v>5</v>
      </c>
      <c r="N1359" s="300" t="s">
        <v>42</v>
      </c>
      <c r="O1359" s="280">
        <v>0</v>
      </c>
      <c r="P1359" s="280">
        <f>O1359*H1359</f>
        <v>0</v>
      </c>
      <c r="Q1359" s="280">
        <v>1</v>
      </c>
      <c r="R1359" s="280">
        <f>Q1359*H1359</f>
        <v>0.035</v>
      </c>
      <c r="S1359" s="280">
        <v>0</v>
      </c>
      <c r="T1359" s="281">
        <f>S1359*H1359</f>
        <v>0</v>
      </c>
      <c r="AR1359" s="185" t="s">
        <v>281</v>
      </c>
      <c r="AT1359" s="185" t="s">
        <v>228</v>
      </c>
      <c r="AU1359" s="185" t="s">
        <v>81</v>
      </c>
      <c r="AY1359" s="185" t="s">
        <v>138</v>
      </c>
      <c r="BE1359" s="282">
        <f>IF(N1359="základní",J1359,0)</f>
        <v>0</v>
      </c>
      <c r="BF1359" s="282">
        <f>IF(N1359="snížená",J1359,0)</f>
        <v>0</v>
      </c>
      <c r="BG1359" s="282">
        <f>IF(N1359="zákl. přenesená",J1359,0)</f>
        <v>0</v>
      </c>
      <c r="BH1359" s="282">
        <f>IF(N1359="sníž. přenesená",J1359,0)</f>
        <v>0</v>
      </c>
      <c r="BI1359" s="282">
        <f>IF(N1359="nulová",J1359,0)</f>
        <v>0</v>
      </c>
      <c r="BJ1359" s="185" t="s">
        <v>79</v>
      </c>
      <c r="BK1359" s="282">
        <f>ROUND(I1359*H1359,2)</f>
        <v>0</v>
      </c>
      <c r="BL1359" s="185" t="s">
        <v>214</v>
      </c>
      <c r="BM1359" s="185" t="s">
        <v>2772</v>
      </c>
    </row>
    <row r="1360" spans="2:51" s="292" customFormat="1" ht="13.5">
      <c r="B1360" s="291"/>
      <c r="D1360" s="285" t="s">
        <v>147</v>
      </c>
      <c r="E1360" s="293" t="s">
        <v>5</v>
      </c>
      <c r="F1360" s="294" t="s">
        <v>2773</v>
      </c>
      <c r="H1360" s="306" t="s">
        <v>5</v>
      </c>
      <c r="L1360" s="291"/>
      <c r="M1360" s="295"/>
      <c r="N1360" s="296"/>
      <c r="O1360" s="296"/>
      <c r="P1360" s="296"/>
      <c r="Q1360" s="296"/>
      <c r="R1360" s="296"/>
      <c r="S1360" s="296"/>
      <c r="T1360" s="297"/>
      <c r="AT1360" s="293" t="s">
        <v>147</v>
      </c>
      <c r="AU1360" s="293" t="s">
        <v>81</v>
      </c>
      <c r="AV1360" s="292" t="s">
        <v>79</v>
      </c>
      <c r="AW1360" s="292" t="s">
        <v>34</v>
      </c>
      <c r="AX1360" s="292" t="s">
        <v>71</v>
      </c>
      <c r="AY1360" s="293" t="s">
        <v>138</v>
      </c>
    </row>
    <row r="1361" spans="2:51" s="284" customFormat="1" ht="13.5">
      <c r="B1361" s="283"/>
      <c r="D1361" s="285" t="s">
        <v>147</v>
      </c>
      <c r="E1361" s="286" t="s">
        <v>5</v>
      </c>
      <c r="F1361" s="287" t="s">
        <v>2774</v>
      </c>
      <c r="H1361" s="305">
        <v>0.032</v>
      </c>
      <c r="L1361" s="283"/>
      <c r="M1361" s="288"/>
      <c r="N1361" s="289"/>
      <c r="O1361" s="289"/>
      <c r="P1361" s="289"/>
      <c r="Q1361" s="289"/>
      <c r="R1361" s="289"/>
      <c r="S1361" s="289"/>
      <c r="T1361" s="290"/>
      <c r="AT1361" s="286" t="s">
        <v>147</v>
      </c>
      <c r="AU1361" s="286" t="s">
        <v>81</v>
      </c>
      <c r="AV1361" s="284" t="s">
        <v>81</v>
      </c>
      <c r="AW1361" s="284" t="s">
        <v>34</v>
      </c>
      <c r="AX1361" s="284" t="s">
        <v>71</v>
      </c>
      <c r="AY1361" s="286" t="s">
        <v>138</v>
      </c>
    </row>
    <row r="1362" spans="2:51" s="284" customFormat="1" ht="13.5">
      <c r="B1362" s="283"/>
      <c r="D1362" s="285" t="s">
        <v>147</v>
      </c>
      <c r="F1362" s="287" t="s">
        <v>2775</v>
      </c>
      <c r="H1362" s="305">
        <v>0.035</v>
      </c>
      <c r="L1362" s="283"/>
      <c r="M1362" s="288"/>
      <c r="N1362" s="289"/>
      <c r="O1362" s="289"/>
      <c r="P1362" s="289"/>
      <c r="Q1362" s="289"/>
      <c r="R1362" s="289"/>
      <c r="S1362" s="289"/>
      <c r="T1362" s="290"/>
      <c r="AT1362" s="286" t="s">
        <v>147</v>
      </c>
      <c r="AU1362" s="286" t="s">
        <v>81</v>
      </c>
      <c r="AV1362" s="284" t="s">
        <v>81</v>
      </c>
      <c r="AW1362" s="284" t="s">
        <v>6</v>
      </c>
      <c r="AX1362" s="284" t="s">
        <v>79</v>
      </c>
      <c r="AY1362" s="286" t="s">
        <v>138</v>
      </c>
    </row>
    <row r="1363" spans="2:65" s="196" customFormat="1" ht="16.5" customHeight="1">
      <c r="B1363" s="85"/>
      <c r="C1363" s="91" t="s">
        <v>2776</v>
      </c>
      <c r="D1363" s="91" t="s">
        <v>228</v>
      </c>
      <c r="E1363" s="92" t="s">
        <v>638</v>
      </c>
      <c r="F1363" s="93" t="s">
        <v>639</v>
      </c>
      <c r="G1363" s="94" t="s">
        <v>181</v>
      </c>
      <c r="H1363" s="308">
        <v>0.089</v>
      </c>
      <c r="I1363" s="95">
        <v>0</v>
      </c>
      <c r="J1363" s="95">
        <f>ROUND(I1363*H1363,2)</f>
        <v>0</v>
      </c>
      <c r="K1363" s="174" t="s">
        <v>5267</v>
      </c>
      <c r="L1363" s="298"/>
      <c r="M1363" s="299" t="s">
        <v>5</v>
      </c>
      <c r="N1363" s="300" t="s">
        <v>42</v>
      </c>
      <c r="O1363" s="280">
        <v>0</v>
      </c>
      <c r="P1363" s="280">
        <f>O1363*H1363</f>
        <v>0</v>
      </c>
      <c r="Q1363" s="280">
        <v>1</v>
      </c>
      <c r="R1363" s="280">
        <f>Q1363*H1363</f>
        <v>0.089</v>
      </c>
      <c r="S1363" s="280">
        <v>0</v>
      </c>
      <c r="T1363" s="281">
        <f>S1363*H1363</f>
        <v>0</v>
      </c>
      <c r="AR1363" s="185" t="s">
        <v>281</v>
      </c>
      <c r="AT1363" s="185" t="s">
        <v>228</v>
      </c>
      <c r="AU1363" s="185" t="s">
        <v>81</v>
      </c>
      <c r="AY1363" s="185" t="s">
        <v>138</v>
      </c>
      <c r="BE1363" s="282">
        <f>IF(N1363="základní",J1363,0)</f>
        <v>0</v>
      </c>
      <c r="BF1363" s="282">
        <f>IF(N1363="snížená",J1363,0)</f>
        <v>0</v>
      </c>
      <c r="BG1363" s="282">
        <f>IF(N1363="zákl. přenesená",J1363,0)</f>
        <v>0</v>
      </c>
      <c r="BH1363" s="282">
        <f>IF(N1363="sníž. přenesená",J1363,0)</f>
        <v>0</v>
      </c>
      <c r="BI1363" s="282">
        <f>IF(N1363="nulová",J1363,0)</f>
        <v>0</v>
      </c>
      <c r="BJ1363" s="185" t="s">
        <v>79</v>
      </c>
      <c r="BK1363" s="282">
        <f>ROUND(I1363*H1363,2)</f>
        <v>0</v>
      </c>
      <c r="BL1363" s="185" t="s">
        <v>214</v>
      </c>
      <c r="BM1363" s="185" t="s">
        <v>2777</v>
      </c>
    </row>
    <row r="1364" spans="2:51" s="292" customFormat="1" ht="13.5">
      <c r="B1364" s="291"/>
      <c r="D1364" s="285" t="s">
        <v>147</v>
      </c>
      <c r="E1364" s="293" t="s">
        <v>5</v>
      </c>
      <c r="F1364" s="294" t="s">
        <v>2778</v>
      </c>
      <c r="H1364" s="306" t="s">
        <v>5</v>
      </c>
      <c r="L1364" s="291"/>
      <c r="M1364" s="295"/>
      <c r="N1364" s="296"/>
      <c r="O1364" s="296"/>
      <c r="P1364" s="296"/>
      <c r="Q1364" s="296"/>
      <c r="R1364" s="296"/>
      <c r="S1364" s="296"/>
      <c r="T1364" s="297"/>
      <c r="AT1364" s="293" t="s">
        <v>147</v>
      </c>
      <c r="AU1364" s="293" t="s">
        <v>81</v>
      </c>
      <c r="AV1364" s="292" t="s">
        <v>79</v>
      </c>
      <c r="AW1364" s="292" t="s">
        <v>34</v>
      </c>
      <c r="AX1364" s="292" t="s">
        <v>71</v>
      </c>
      <c r="AY1364" s="293" t="s">
        <v>138</v>
      </c>
    </row>
    <row r="1365" spans="2:51" s="284" customFormat="1" ht="13.5">
      <c r="B1365" s="283"/>
      <c r="D1365" s="285" t="s">
        <v>147</v>
      </c>
      <c r="E1365" s="286" t="s">
        <v>5</v>
      </c>
      <c r="F1365" s="287" t="s">
        <v>2779</v>
      </c>
      <c r="H1365" s="305">
        <v>0.082</v>
      </c>
      <c r="L1365" s="283"/>
      <c r="M1365" s="288"/>
      <c r="N1365" s="289"/>
      <c r="O1365" s="289"/>
      <c r="P1365" s="289"/>
      <c r="Q1365" s="289"/>
      <c r="R1365" s="289"/>
      <c r="S1365" s="289"/>
      <c r="T1365" s="290"/>
      <c r="AT1365" s="286" t="s">
        <v>147</v>
      </c>
      <c r="AU1365" s="286" t="s">
        <v>81</v>
      </c>
      <c r="AV1365" s="284" t="s">
        <v>81</v>
      </c>
      <c r="AW1365" s="284" t="s">
        <v>34</v>
      </c>
      <c r="AX1365" s="284" t="s">
        <v>71</v>
      </c>
      <c r="AY1365" s="286" t="s">
        <v>138</v>
      </c>
    </row>
    <row r="1366" spans="2:51" s="284" customFormat="1" ht="13.5">
      <c r="B1366" s="283"/>
      <c r="D1366" s="285" t="s">
        <v>147</v>
      </c>
      <c r="F1366" s="287" t="s">
        <v>2780</v>
      </c>
      <c r="H1366" s="305">
        <v>0.089</v>
      </c>
      <c r="L1366" s="283"/>
      <c r="M1366" s="288"/>
      <c r="N1366" s="289"/>
      <c r="O1366" s="289"/>
      <c r="P1366" s="289"/>
      <c r="Q1366" s="289"/>
      <c r="R1366" s="289"/>
      <c r="S1366" s="289"/>
      <c r="T1366" s="290"/>
      <c r="AT1366" s="286" t="s">
        <v>147</v>
      </c>
      <c r="AU1366" s="286" t="s">
        <v>81</v>
      </c>
      <c r="AV1366" s="284" t="s">
        <v>81</v>
      </c>
      <c r="AW1366" s="284" t="s">
        <v>6</v>
      </c>
      <c r="AX1366" s="284" t="s">
        <v>79</v>
      </c>
      <c r="AY1366" s="286" t="s">
        <v>138</v>
      </c>
    </row>
    <row r="1367" spans="2:65" s="196" customFormat="1" ht="16.5" customHeight="1">
      <c r="B1367" s="85"/>
      <c r="C1367" s="91" t="s">
        <v>2781</v>
      </c>
      <c r="D1367" s="91" t="s">
        <v>228</v>
      </c>
      <c r="E1367" s="92" t="s">
        <v>2782</v>
      </c>
      <c r="F1367" s="93" t="s">
        <v>2783</v>
      </c>
      <c r="G1367" s="94" t="s">
        <v>181</v>
      </c>
      <c r="H1367" s="308">
        <v>0.004</v>
      </c>
      <c r="I1367" s="95">
        <v>0</v>
      </c>
      <c r="J1367" s="95">
        <f>ROUND(I1367*H1367,2)</f>
        <v>0</v>
      </c>
      <c r="K1367" s="174" t="s">
        <v>5267</v>
      </c>
      <c r="L1367" s="298"/>
      <c r="M1367" s="299" t="s">
        <v>5</v>
      </c>
      <c r="N1367" s="300" t="s">
        <v>42</v>
      </c>
      <c r="O1367" s="280">
        <v>0</v>
      </c>
      <c r="P1367" s="280">
        <f>O1367*H1367</f>
        <v>0</v>
      </c>
      <c r="Q1367" s="280">
        <v>1</v>
      </c>
      <c r="R1367" s="280">
        <f>Q1367*H1367</f>
        <v>0.004</v>
      </c>
      <c r="S1367" s="280">
        <v>0</v>
      </c>
      <c r="T1367" s="281">
        <f>S1367*H1367</f>
        <v>0</v>
      </c>
      <c r="AR1367" s="185" t="s">
        <v>281</v>
      </c>
      <c r="AT1367" s="185" t="s">
        <v>228</v>
      </c>
      <c r="AU1367" s="185" t="s">
        <v>81</v>
      </c>
      <c r="AY1367" s="185" t="s">
        <v>138</v>
      </c>
      <c r="BE1367" s="282">
        <f>IF(N1367="základní",J1367,0)</f>
        <v>0</v>
      </c>
      <c r="BF1367" s="282">
        <f>IF(N1367="snížená",J1367,0)</f>
        <v>0</v>
      </c>
      <c r="BG1367" s="282">
        <f>IF(N1367="zákl. přenesená",J1367,0)</f>
        <v>0</v>
      </c>
      <c r="BH1367" s="282">
        <f>IF(N1367="sníž. přenesená",J1367,0)</f>
        <v>0</v>
      </c>
      <c r="BI1367" s="282">
        <f>IF(N1367="nulová",J1367,0)</f>
        <v>0</v>
      </c>
      <c r="BJ1367" s="185" t="s">
        <v>79</v>
      </c>
      <c r="BK1367" s="282">
        <f>ROUND(I1367*H1367,2)</f>
        <v>0</v>
      </c>
      <c r="BL1367" s="185" t="s">
        <v>214</v>
      </c>
      <c r="BM1367" s="185" t="s">
        <v>2784</v>
      </c>
    </row>
    <row r="1368" spans="2:51" s="292" customFormat="1" ht="13.5">
      <c r="B1368" s="291"/>
      <c r="D1368" s="285" t="s">
        <v>147</v>
      </c>
      <c r="E1368" s="293" t="s">
        <v>5</v>
      </c>
      <c r="F1368" s="294" t="s">
        <v>2785</v>
      </c>
      <c r="H1368" s="306" t="s">
        <v>5</v>
      </c>
      <c r="L1368" s="291"/>
      <c r="M1368" s="295"/>
      <c r="N1368" s="296"/>
      <c r="O1368" s="296"/>
      <c r="P1368" s="296"/>
      <c r="Q1368" s="296"/>
      <c r="R1368" s="296"/>
      <c r="S1368" s="296"/>
      <c r="T1368" s="297"/>
      <c r="AT1368" s="293" t="s">
        <v>147</v>
      </c>
      <c r="AU1368" s="293" t="s">
        <v>81</v>
      </c>
      <c r="AV1368" s="292" t="s">
        <v>79</v>
      </c>
      <c r="AW1368" s="292" t="s">
        <v>34</v>
      </c>
      <c r="AX1368" s="292" t="s">
        <v>71</v>
      </c>
      <c r="AY1368" s="293" t="s">
        <v>138</v>
      </c>
    </row>
    <row r="1369" spans="2:51" s="284" customFormat="1" ht="13.5">
      <c r="B1369" s="283"/>
      <c r="D1369" s="285" t="s">
        <v>147</v>
      </c>
      <c r="E1369" s="286" t="s">
        <v>5</v>
      </c>
      <c r="F1369" s="287" t="s">
        <v>2786</v>
      </c>
      <c r="H1369" s="305">
        <v>0.002</v>
      </c>
      <c r="L1369" s="283"/>
      <c r="M1369" s="288"/>
      <c r="N1369" s="289"/>
      <c r="O1369" s="289"/>
      <c r="P1369" s="289"/>
      <c r="Q1369" s="289"/>
      <c r="R1369" s="289"/>
      <c r="S1369" s="289"/>
      <c r="T1369" s="290"/>
      <c r="AT1369" s="286" t="s">
        <v>147</v>
      </c>
      <c r="AU1369" s="286" t="s">
        <v>81</v>
      </c>
      <c r="AV1369" s="284" t="s">
        <v>81</v>
      </c>
      <c r="AW1369" s="284" t="s">
        <v>34</v>
      </c>
      <c r="AX1369" s="284" t="s">
        <v>71</v>
      </c>
      <c r="AY1369" s="286" t="s">
        <v>138</v>
      </c>
    </row>
    <row r="1370" spans="2:51" s="292" customFormat="1" ht="13.5">
      <c r="B1370" s="291"/>
      <c r="D1370" s="285" t="s">
        <v>147</v>
      </c>
      <c r="E1370" s="293" t="s">
        <v>5</v>
      </c>
      <c r="F1370" s="294" t="s">
        <v>2787</v>
      </c>
      <c r="H1370" s="306" t="s">
        <v>5</v>
      </c>
      <c r="L1370" s="291"/>
      <c r="M1370" s="295"/>
      <c r="N1370" s="296"/>
      <c r="O1370" s="296"/>
      <c r="P1370" s="296"/>
      <c r="Q1370" s="296"/>
      <c r="R1370" s="296"/>
      <c r="S1370" s="296"/>
      <c r="T1370" s="297"/>
      <c r="AT1370" s="293" t="s">
        <v>147</v>
      </c>
      <c r="AU1370" s="293" t="s">
        <v>81</v>
      </c>
      <c r="AV1370" s="292" t="s">
        <v>79</v>
      </c>
      <c r="AW1370" s="292" t="s">
        <v>34</v>
      </c>
      <c r="AX1370" s="292" t="s">
        <v>71</v>
      </c>
      <c r="AY1370" s="293" t="s">
        <v>138</v>
      </c>
    </row>
    <row r="1371" spans="2:51" s="284" customFormat="1" ht="13.5">
      <c r="B1371" s="283"/>
      <c r="D1371" s="285" t="s">
        <v>147</v>
      </c>
      <c r="E1371" s="286" t="s">
        <v>5</v>
      </c>
      <c r="F1371" s="287" t="s">
        <v>2788</v>
      </c>
      <c r="H1371" s="305">
        <v>0.002</v>
      </c>
      <c r="L1371" s="283"/>
      <c r="M1371" s="288"/>
      <c r="N1371" s="289"/>
      <c r="O1371" s="289"/>
      <c r="P1371" s="289"/>
      <c r="Q1371" s="289"/>
      <c r="R1371" s="289"/>
      <c r="S1371" s="289"/>
      <c r="T1371" s="290"/>
      <c r="AT1371" s="286" t="s">
        <v>147</v>
      </c>
      <c r="AU1371" s="286" t="s">
        <v>81</v>
      </c>
      <c r="AV1371" s="284" t="s">
        <v>81</v>
      </c>
      <c r="AW1371" s="284" t="s">
        <v>34</v>
      </c>
      <c r="AX1371" s="284" t="s">
        <v>71</v>
      </c>
      <c r="AY1371" s="286" t="s">
        <v>138</v>
      </c>
    </row>
    <row r="1372" spans="2:51" s="284" customFormat="1" ht="13.5">
      <c r="B1372" s="283"/>
      <c r="D1372" s="285" t="s">
        <v>147</v>
      </c>
      <c r="F1372" s="287" t="s">
        <v>2789</v>
      </c>
      <c r="H1372" s="305">
        <v>0.004</v>
      </c>
      <c r="L1372" s="283"/>
      <c r="M1372" s="288"/>
      <c r="N1372" s="289"/>
      <c r="O1372" s="289"/>
      <c r="P1372" s="289"/>
      <c r="Q1372" s="289"/>
      <c r="R1372" s="289"/>
      <c r="S1372" s="289"/>
      <c r="T1372" s="290"/>
      <c r="AT1372" s="286" t="s">
        <v>147</v>
      </c>
      <c r="AU1372" s="286" t="s">
        <v>81</v>
      </c>
      <c r="AV1372" s="284" t="s">
        <v>81</v>
      </c>
      <c r="AW1372" s="284" t="s">
        <v>6</v>
      </c>
      <c r="AX1372" s="284" t="s">
        <v>79</v>
      </c>
      <c r="AY1372" s="286" t="s">
        <v>138</v>
      </c>
    </row>
    <row r="1373" spans="2:65" s="196" customFormat="1" ht="25.5" customHeight="1">
      <c r="B1373" s="85"/>
      <c r="C1373" s="86" t="s">
        <v>2790</v>
      </c>
      <c r="D1373" s="86" t="s">
        <v>140</v>
      </c>
      <c r="E1373" s="87" t="s">
        <v>2791</v>
      </c>
      <c r="F1373" s="88" t="s">
        <v>2792</v>
      </c>
      <c r="G1373" s="89" t="s">
        <v>234</v>
      </c>
      <c r="H1373" s="304">
        <v>7.6</v>
      </c>
      <c r="I1373" s="90">
        <v>0</v>
      </c>
      <c r="J1373" s="90">
        <f>ROUND(I1373*H1373,2)</f>
        <v>0</v>
      </c>
      <c r="K1373" s="88" t="s">
        <v>5267</v>
      </c>
      <c r="L1373" s="85"/>
      <c r="M1373" s="278" t="s">
        <v>5</v>
      </c>
      <c r="N1373" s="279" t="s">
        <v>42</v>
      </c>
      <c r="O1373" s="280">
        <v>0.552</v>
      </c>
      <c r="P1373" s="280">
        <f>O1373*H1373</f>
        <v>4.1952</v>
      </c>
      <c r="Q1373" s="280">
        <v>0</v>
      </c>
      <c r="R1373" s="280">
        <f>Q1373*H1373</f>
        <v>0</v>
      </c>
      <c r="S1373" s="280">
        <v>0</v>
      </c>
      <c r="T1373" s="281">
        <f>S1373*H1373</f>
        <v>0</v>
      </c>
      <c r="AR1373" s="185" t="s">
        <v>214</v>
      </c>
      <c r="AT1373" s="185" t="s">
        <v>140</v>
      </c>
      <c r="AU1373" s="185" t="s">
        <v>81</v>
      </c>
      <c r="AY1373" s="185" t="s">
        <v>138</v>
      </c>
      <c r="BE1373" s="282">
        <f>IF(N1373="základní",J1373,0)</f>
        <v>0</v>
      </c>
      <c r="BF1373" s="282">
        <f>IF(N1373="snížená",J1373,0)</f>
        <v>0</v>
      </c>
      <c r="BG1373" s="282">
        <f>IF(N1373="zákl. přenesená",J1373,0)</f>
        <v>0</v>
      </c>
      <c r="BH1373" s="282">
        <f>IF(N1373="sníž. přenesená",J1373,0)</f>
        <v>0</v>
      </c>
      <c r="BI1373" s="282">
        <f>IF(N1373="nulová",J1373,0)</f>
        <v>0</v>
      </c>
      <c r="BJ1373" s="185" t="s">
        <v>79</v>
      </c>
      <c r="BK1373" s="282">
        <f>ROUND(I1373*H1373,2)</f>
        <v>0</v>
      </c>
      <c r="BL1373" s="185" t="s">
        <v>214</v>
      </c>
      <c r="BM1373" s="185" t="s">
        <v>2793</v>
      </c>
    </row>
    <row r="1374" spans="2:51" s="284" customFormat="1" ht="13.5">
      <c r="B1374" s="283"/>
      <c r="D1374" s="285" t="s">
        <v>147</v>
      </c>
      <c r="E1374" s="286" t="s">
        <v>5</v>
      </c>
      <c r="F1374" s="287" t="s">
        <v>2794</v>
      </c>
      <c r="H1374" s="305">
        <v>7.6</v>
      </c>
      <c r="L1374" s="283"/>
      <c r="M1374" s="288"/>
      <c r="N1374" s="289"/>
      <c r="O1374" s="289"/>
      <c r="P1374" s="289"/>
      <c r="Q1374" s="289"/>
      <c r="R1374" s="289"/>
      <c r="S1374" s="289"/>
      <c r="T1374" s="290"/>
      <c r="AT1374" s="286" t="s">
        <v>147</v>
      </c>
      <c r="AU1374" s="286" t="s">
        <v>81</v>
      </c>
      <c r="AV1374" s="284" t="s">
        <v>81</v>
      </c>
      <c r="AW1374" s="284" t="s">
        <v>34</v>
      </c>
      <c r="AX1374" s="284" t="s">
        <v>71</v>
      </c>
      <c r="AY1374" s="286" t="s">
        <v>138</v>
      </c>
    </row>
    <row r="1375" spans="2:65" s="196" customFormat="1" ht="16.5" customHeight="1">
      <c r="B1375" s="85"/>
      <c r="C1375" s="91" t="s">
        <v>2795</v>
      </c>
      <c r="D1375" s="91" t="s">
        <v>228</v>
      </c>
      <c r="E1375" s="92" t="s">
        <v>2590</v>
      </c>
      <c r="F1375" s="93" t="s">
        <v>2591</v>
      </c>
      <c r="G1375" s="94" t="s">
        <v>181</v>
      </c>
      <c r="H1375" s="308">
        <v>0.1</v>
      </c>
      <c r="I1375" s="95">
        <v>0</v>
      </c>
      <c r="J1375" s="95">
        <f>ROUND(I1375*H1375,2)</f>
        <v>0</v>
      </c>
      <c r="K1375" s="174" t="s">
        <v>5267</v>
      </c>
      <c r="L1375" s="298"/>
      <c r="M1375" s="299" t="s">
        <v>5</v>
      </c>
      <c r="N1375" s="300" t="s">
        <v>42</v>
      </c>
      <c r="O1375" s="280">
        <v>0</v>
      </c>
      <c r="P1375" s="280">
        <f>O1375*H1375</f>
        <v>0</v>
      </c>
      <c r="Q1375" s="280">
        <v>1</v>
      </c>
      <c r="R1375" s="280">
        <f>Q1375*H1375</f>
        <v>0.1</v>
      </c>
      <c r="S1375" s="280">
        <v>0</v>
      </c>
      <c r="T1375" s="281">
        <f>S1375*H1375</f>
        <v>0</v>
      </c>
      <c r="AR1375" s="185" t="s">
        <v>281</v>
      </c>
      <c r="AT1375" s="185" t="s">
        <v>228</v>
      </c>
      <c r="AU1375" s="185" t="s">
        <v>81</v>
      </c>
      <c r="AY1375" s="185" t="s">
        <v>138</v>
      </c>
      <c r="BE1375" s="282">
        <f>IF(N1375="základní",J1375,0)</f>
        <v>0</v>
      </c>
      <c r="BF1375" s="282">
        <f>IF(N1375="snížená",J1375,0)</f>
        <v>0</v>
      </c>
      <c r="BG1375" s="282">
        <f>IF(N1375="zákl. přenesená",J1375,0)</f>
        <v>0</v>
      </c>
      <c r="BH1375" s="282">
        <f>IF(N1375="sníž. přenesená",J1375,0)</f>
        <v>0</v>
      </c>
      <c r="BI1375" s="282">
        <f>IF(N1375="nulová",J1375,0)</f>
        <v>0</v>
      </c>
      <c r="BJ1375" s="185" t="s">
        <v>79</v>
      </c>
      <c r="BK1375" s="282">
        <f>ROUND(I1375*H1375,2)</f>
        <v>0</v>
      </c>
      <c r="BL1375" s="185" t="s">
        <v>214</v>
      </c>
      <c r="BM1375" s="185" t="s">
        <v>2796</v>
      </c>
    </row>
    <row r="1376" spans="2:51" s="284" customFormat="1" ht="13.5">
      <c r="B1376" s="283"/>
      <c r="D1376" s="285" t="s">
        <v>147</v>
      </c>
      <c r="E1376" s="286" t="s">
        <v>5</v>
      </c>
      <c r="F1376" s="287" t="s">
        <v>2797</v>
      </c>
      <c r="H1376" s="305">
        <v>0.093</v>
      </c>
      <c r="L1376" s="283"/>
      <c r="M1376" s="288"/>
      <c r="N1376" s="289"/>
      <c r="O1376" s="289"/>
      <c r="P1376" s="289"/>
      <c r="Q1376" s="289"/>
      <c r="R1376" s="289"/>
      <c r="S1376" s="289"/>
      <c r="T1376" s="290"/>
      <c r="AT1376" s="286" t="s">
        <v>147</v>
      </c>
      <c r="AU1376" s="286" t="s">
        <v>81</v>
      </c>
      <c r="AV1376" s="284" t="s">
        <v>81</v>
      </c>
      <c r="AW1376" s="284" t="s">
        <v>34</v>
      </c>
      <c r="AX1376" s="284" t="s">
        <v>71</v>
      </c>
      <c r="AY1376" s="286" t="s">
        <v>138</v>
      </c>
    </row>
    <row r="1377" spans="2:51" s="284" customFormat="1" ht="13.5">
      <c r="B1377" s="283"/>
      <c r="D1377" s="285" t="s">
        <v>147</v>
      </c>
      <c r="F1377" s="287" t="s">
        <v>2798</v>
      </c>
      <c r="H1377" s="305">
        <v>0.1</v>
      </c>
      <c r="L1377" s="283"/>
      <c r="M1377" s="288"/>
      <c r="N1377" s="289"/>
      <c r="O1377" s="289"/>
      <c r="P1377" s="289"/>
      <c r="Q1377" s="289"/>
      <c r="R1377" s="289"/>
      <c r="S1377" s="289"/>
      <c r="T1377" s="290"/>
      <c r="AT1377" s="286" t="s">
        <v>147</v>
      </c>
      <c r="AU1377" s="286" t="s">
        <v>81</v>
      </c>
      <c r="AV1377" s="284" t="s">
        <v>81</v>
      </c>
      <c r="AW1377" s="284" t="s">
        <v>6</v>
      </c>
      <c r="AX1377" s="284" t="s">
        <v>79</v>
      </c>
      <c r="AY1377" s="286" t="s">
        <v>138</v>
      </c>
    </row>
    <row r="1378" spans="2:65" s="196" customFormat="1" ht="16.5" customHeight="1">
      <c r="B1378" s="85"/>
      <c r="C1378" s="91" t="s">
        <v>2799</v>
      </c>
      <c r="D1378" s="91" t="s">
        <v>228</v>
      </c>
      <c r="E1378" s="92" t="s">
        <v>2597</v>
      </c>
      <c r="F1378" s="93" t="s">
        <v>2598</v>
      </c>
      <c r="G1378" s="94" t="s">
        <v>1388</v>
      </c>
      <c r="H1378" s="308">
        <v>0.015</v>
      </c>
      <c r="I1378" s="95">
        <v>0</v>
      </c>
      <c r="J1378" s="95">
        <f>ROUND(I1378*H1378,2)</f>
        <v>0</v>
      </c>
      <c r="K1378" s="174" t="s">
        <v>5267</v>
      </c>
      <c r="L1378" s="298"/>
      <c r="M1378" s="299" t="s">
        <v>5</v>
      </c>
      <c r="N1378" s="300" t="s">
        <v>42</v>
      </c>
      <c r="O1378" s="280">
        <v>0</v>
      </c>
      <c r="P1378" s="280">
        <f>O1378*H1378</f>
        <v>0</v>
      </c>
      <c r="Q1378" s="280">
        <v>0.001</v>
      </c>
      <c r="R1378" s="280">
        <f>Q1378*H1378</f>
        <v>1.5E-05</v>
      </c>
      <c r="S1378" s="280">
        <v>0</v>
      </c>
      <c r="T1378" s="281">
        <f>S1378*H1378</f>
        <v>0</v>
      </c>
      <c r="AR1378" s="185" t="s">
        <v>281</v>
      </c>
      <c r="AT1378" s="185" t="s">
        <v>228</v>
      </c>
      <c r="AU1378" s="185" t="s">
        <v>81</v>
      </c>
      <c r="AY1378" s="185" t="s">
        <v>138</v>
      </c>
      <c r="BE1378" s="282">
        <f>IF(N1378="základní",J1378,0)</f>
        <v>0</v>
      </c>
      <c r="BF1378" s="282">
        <f>IF(N1378="snížená",J1378,0)</f>
        <v>0</v>
      </c>
      <c r="BG1378" s="282">
        <f>IF(N1378="zákl. přenesená",J1378,0)</f>
        <v>0</v>
      </c>
      <c r="BH1378" s="282">
        <f>IF(N1378="sníž. přenesená",J1378,0)</f>
        <v>0</v>
      </c>
      <c r="BI1378" s="282">
        <f>IF(N1378="nulová",J1378,0)</f>
        <v>0</v>
      </c>
      <c r="BJ1378" s="185" t="s">
        <v>79</v>
      </c>
      <c r="BK1378" s="282">
        <f>ROUND(I1378*H1378,2)</f>
        <v>0</v>
      </c>
      <c r="BL1378" s="185" t="s">
        <v>214</v>
      </c>
      <c r="BM1378" s="185" t="s">
        <v>2800</v>
      </c>
    </row>
    <row r="1379" spans="2:51" s="292" customFormat="1" ht="13.5">
      <c r="B1379" s="291"/>
      <c r="D1379" s="285" t="s">
        <v>147</v>
      </c>
      <c r="E1379" s="293" t="s">
        <v>5</v>
      </c>
      <c r="F1379" s="294" t="s">
        <v>2600</v>
      </c>
      <c r="H1379" s="306" t="s">
        <v>5</v>
      </c>
      <c r="L1379" s="291"/>
      <c r="M1379" s="295"/>
      <c r="N1379" s="296"/>
      <c r="O1379" s="296"/>
      <c r="P1379" s="296"/>
      <c r="Q1379" s="296"/>
      <c r="R1379" s="296"/>
      <c r="S1379" s="296"/>
      <c r="T1379" s="297"/>
      <c r="AT1379" s="293" t="s">
        <v>147</v>
      </c>
      <c r="AU1379" s="293" t="s">
        <v>81</v>
      </c>
      <c r="AV1379" s="292" t="s">
        <v>79</v>
      </c>
      <c r="AW1379" s="292" t="s">
        <v>34</v>
      </c>
      <c r="AX1379" s="292" t="s">
        <v>71</v>
      </c>
      <c r="AY1379" s="293" t="s">
        <v>138</v>
      </c>
    </row>
    <row r="1380" spans="2:51" s="284" customFormat="1" ht="13.5">
      <c r="B1380" s="283"/>
      <c r="D1380" s="285" t="s">
        <v>147</v>
      </c>
      <c r="E1380" s="286" t="s">
        <v>5</v>
      </c>
      <c r="F1380" s="287" t="s">
        <v>2801</v>
      </c>
      <c r="H1380" s="305">
        <v>0.015</v>
      </c>
      <c r="L1380" s="283"/>
      <c r="M1380" s="288"/>
      <c r="N1380" s="289"/>
      <c r="O1380" s="289"/>
      <c r="P1380" s="289"/>
      <c r="Q1380" s="289"/>
      <c r="R1380" s="289"/>
      <c r="S1380" s="289"/>
      <c r="T1380" s="290"/>
      <c r="AT1380" s="286" t="s">
        <v>147</v>
      </c>
      <c r="AU1380" s="286" t="s">
        <v>81</v>
      </c>
      <c r="AV1380" s="284" t="s">
        <v>81</v>
      </c>
      <c r="AW1380" s="284" t="s">
        <v>34</v>
      </c>
      <c r="AX1380" s="284" t="s">
        <v>71</v>
      </c>
      <c r="AY1380" s="286" t="s">
        <v>138</v>
      </c>
    </row>
    <row r="1381" spans="2:65" s="196" customFormat="1" ht="16.5" customHeight="1">
      <c r="B1381" s="85"/>
      <c r="C1381" s="86" t="s">
        <v>2802</v>
      </c>
      <c r="D1381" s="86" t="s">
        <v>140</v>
      </c>
      <c r="E1381" s="87" t="s">
        <v>2803</v>
      </c>
      <c r="F1381" s="88" t="s">
        <v>2804</v>
      </c>
      <c r="G1381" s="89" t="s">
        <v>289</v>
      </c>
      <c r="H1381" s="304">
        <v>4</v>
      </c>
      <c r="I1381" s="90">
        <v>0</v>
      </c>
      <c r="J1381" s="90">
        <f>ROUND(I1381*H1381,2)</f>
        <v>0</v>
      </c>
      <c r="K1381" s="88" t="s">
        <v>5267</v>
      </c>
      <c r="L1381" s="85"/>
      <c r="M1381" s="278" t="s">
        <v>5</v>
      </c>
      <c r="N1381" s="279" t="s">
        <v>42</v>
      </c>
      <c r="O1381" s="280">
        <v>0.2</v>
      </c>
      <c r="P1381" s="280">
        <f>O1381*H1381</f>
        <v>0.8</v>
      </c>
      <c r="Q1381" s="280">
        <v>5E-05</v>
      </c>
      <c r="R1381" s="280">
        <f>Q1381*H1381</f>
        <v>0.0002</v>
      </c>
      <c r="S1381" s="280">
        <v>0</v>
      </c>
      <c r="T1381" s="281">
        <f>S1381*H1381</f>
        <v>0</v>
      </c>
      <c r="AR1381" s="185" t="s">
        <v>214</v>
      </c>
      <c r="AT1381" s="185" t="s">
        <v>140</v>
      </c>
      <c r="AU1381" s="185" t="s">
        <v>81</v>
      </c>
      <c r="AY1381" s="185" t="s">
        <v>138</v>
      </c>
      <c r="BE1381" s="282">
        <f>IF(N1381="základní",J1381,0)</f>
        <v>0</v>
      </c>
      <c r="BF1381" s="282">
        <f>IF(N1381="snížená",J1381,0)</f>
        <v>0</v>
      </c>
      <c r="BG1381" s="282">
        <f>IF(N1381="zákl. přenesená",J1381,0)</f>
        <v>0</v>
      </c>
      <c r="BH1381" s="282">
        <f>IF(N1381="sníž. přenesená",J1381,0)</f>
        <v>0</v>
      </c>
      <c r="BI1381" s="282">
        <f>IF(N1381="nulová",J1381,0)</f>
        <v>0</v>
      </c>
      <c r="BJ1381" s="185" t="s">
        <v>79</v>
      </c>
      <c r="BK1381" s="282">
        <f>ROUND(I1381*H1381,2)</f>
        <v>0</v>
      </c>
      <c r="BL1381" s="185" t="s">
        <v>214</v>
      </c>
      <c r="BM1381" s="185" t="s">
        <v>2805</v>
      </c>
    </row>
    <row r="1382" spans="2:65" s="196" customFormat="1" ht="38.25" customHeight="1">
      <c r="B1382" s="85"/>
      <c r="C1382" s="91" t="s">
        <v>2806</v>
      </c>
      <c r="D1382" s="91" t="s">
        <v>228</v>
      </c>
      <c r="E1382" s="92" t="s">
        <v>2807</v>
      </c>
      <c r="F1382" s="93" t="s">
        <v>2808</v>
      </c>
      <c r="G1382" s="94" t="s">
        <v>289</v>
      </c>
      <c r="H1382" s="308">
        <v>2</v>
      </c>
      <c r="I1382" s="95">
        <v>0</v>
      </c>
      <c r="J1382" s="95">
        <f>ROUND(I1382*H1382,2)</f>
        <v>0</v>
      </c>
      <c r="K1382" s="93" t="s">
        <v>5</v>
      </c>
      <c r="L1382" s="298"/>
      <c r="M1382" s="299" t="s">
        <v>5</v>
      </c>
      <c r="N1382" s="300" t="s">
        <v>42</v>
      </c>
      <c r="O1382" s="280">
        <v>0</v>
      </c>
      <c r="P1382" s="280">
        <f>O1382*H1382</f>
        <v>0</v>
      </c>
      <c r="Q1382" s="280">
        <v>0.015</v>
      </c>
      <c r="R1382" s="280">
        <f>Q1382*H1382</f>
        <v>0.03</v>
      </c>
      <c r="S1382" s="280">
        <v>0</v>
      </c>
      <c r="T1382" s="281">
        <f>S1382*H1382</f>
        <v>0</v>
      </c>
      <c r="AR1382" s="185" t="s">
        <v>281</v>
      </c>
      <c r="AT1382" s="185" t="s">
        <v>228</v>
      </c>
      <c r="AU1382" s="185" t="s">
        <v>81</v>
      </c>
      <c r="AY1382" s="185" t="s">
        <v>138</v>
      </c>
      <c r="BE1382" s="282">
        <f>IF(N1382="základní",J1382,0)</f>
        <v>0</v>
      </c>
      <c r="BF1382" s="282">
        <f>IF(N1382="snížená",J1382,0)</f>
        <v>0</v>
      </c>
      <c r="BG1382" s="282">
        <f>IF(N1382="zákl. přenesená",J1382,0)</f>
        <v>0</v>
      </c>
      <c r="BH1382" s="282">
        <f>IF(N1382="sníž. přenesená",J1382,0)</f>
        <v>0</v>
      </c>
      <c r="BI1382" s="282">
        <f>IF(N1382="nulová",J1382,0)</f>
        <v>0</v>
      </c>
      <c r="BJ1382" s="185" t="s">
        <v>79</v>
      </c>
      <c r="BK1382" s="282">
        <f>ROUND(I1382*H1382,2)</f>
        <v>0</v>
      </c>
      <c r="BL1382" s="185" t="s">
        <v>214</v>
      </c>
      <c r="BM1382" s="185" t="s">
        <v>2809</v>
      </c>
    </row>
    <row r="1383" spans="2:65" s="196" customFormat="1" ht="38.25" customHeight="1">
      <c r="B1383" s="85"/>
      <c r="C1383" s="91" t="s">
        <v>2810</v>
      </c>
      <c r="D1383" s="91" t="s">
        <v>228</v>
      </c>
      <c r="E1383" s="92" t="s">
        <v>2811</v>
      </c>
      <c r="F1383" s="93" t="s">
        <v>2812</v>
      </c>
      <c r="G1383" s="94" t="s">
        <v>289</v>
      </c>
      <c r="H1383" s="308">
        <v>2</v>
      </c>
      <c r="I1383" s="95">
        <v>0</v>
      </c>
      <c r="J1383" s="95">
        <f>ROUND(I1383*H1383,2)</f>
        <v>0</v>
      </c>
      <c r="K1383" s="93" t="s">
        <v>5</v>
      </c>
      <c r="L1383" s="298"/>
      <c r="M1383" s="299" t="s">
        <v>5</v>
      </c>
      <c r="N1383" s="300" t="s">
        <v>42</v>
      </c>
      <c r="O1383" s="280">
        <v>0</v>
      </c>
      <c r="P1383" s="280">
        <f>O1383*H1383</f>
        <v>0</v>
      </c>
      <c r="Q1383" s="280">
        <v>0.015</v>
      </c>
      <c r="R1383" s="280">
        <f>Q1383*H1383</f>
        <v>0.03</v>
      </c>
      <c r="S1383" s="280">
        <v>0</v>
      </c>
      <c r="T1383" s="281">
        <f>S1383*H1383</f>
        <v>0</v>
      </c>
      <c r="AR1383" s="185" t="s">
        <v>281</v>
      </c>
      <c r="AT1383" s="185" t="s">
        <v>228</v>
      </c>
      <c r="AU1383" s="185" t="s">
        <v>81</v>
      </c>
      <c r="AY1383" s="185" t="s">
        <v>138</v>
      </c>
      <c r="BE1383" s="282">
        <f>IF(N1383="základní",J1383,0)</f>
        <v>0</v>
      </c>
      <c r="BF1383" s="282">
        <f>IF(N1383="snížená",J1383,0)</f>
        <v>0</v>
      </c>
      <c r="BG1383" s="282">
        <f>IF(N1383="zákl. přenesená",J1383,0)</f>
        <v>0</v>
      </c>
      <c r="BH1383" s="282">
        <f>IF(N1383="sníž. přenesená",J1383,0)</f>
        <v>0</v>
      </c>
      <c r="BI1383" s="282">
        <f>IF(N1383="nulová",J1383,0)</f>
        <v>0</v>
      </c>
      <c r="BJ1383" s="185" t="s">
        <v>79</v>
      </c>
      <c r="BK1383" s="282">
        <f>ROUND(I1383*H1383,2)</f>
        <v>0</v>
      </c>
      <c r="BL1383" s="185" t="s">
        <v>214</v>
      </c>
      <c r="BM1383" s="185" t="s">
        <v>2813</v>
      </c>
    </row>
    <row r="1384" spans="2:65" s="196" customFormat="1" ht="38.25" customHeight="1">
      <c r="B1384" s="85"/>
      <c r="C1384" s="86" t="s">
        <v>2814</v>
      </c>
      <c r="D1384" s="86" t="s">
        <v>140</v>
      </c>
      <c r="E1384" s="87" t="s">
        <v>2815</v>
      </c>
      <c r="F1384" s="88" t="s">
        <v>2816</v>
      </c>
      <c r="G1384" s="89" t="s">
        <v>181</v>
      </c>
      <c r="H1384" s="304">
        <v>0.531</v>
      </c>
      <c r="I1384" s="90">
        <v>0</v>
      </c>
      <c r="J1384" s="90">
        <f>ROUND(I1384*H1384,2)</f>
        <v>0</v>
      </c>
      <c r="K1384" s="88" t="s">
        <v>5267</v>
      </c>
      <c r="L1384" s="85"/>
      <c r="M1384" s="278" t="s">
        <v>5</v>
      </c>
      <c r="N1384" s="279" t="s">
        <v>42</v>
      </c>
      <c r="O1384" s="280">
        <v>3.006</v>
      </c>
      <c r="P1384" s="280">
        <f>O1384*H1384</f>
        <v>1.5961859999999999</v>
      </c>
      <c r="Q1384" s="280">
        <v>0</v>
      </c>
      <c r="R1384" s="280">
        <f>Q1384*H1384</f>
        <v>0</v>
      </c>
      <c r="S1384" s="280">
        <v>0</v>
      </c>
      <c r="T1384" s="281">
        <f>S1384*H1384</f>
        <v>0</v>
      </c>
      <c r="AR1384" s="185" t="s">
        <v>214</v>
      </c>
      <c r="AT1384" s="185" t="s">
        <v>140</v>
      </c>
      <c r="AU1384" s="185" t="s">
        <v>81</v>
      </c>
      <c r="AY1384" s="185" t="s">
        <v>138</v>
      </c>
      <c r="BE1384" s="282">
        <f>IF(N1384="základní",J1384,0)</f>
        <v>0</v>
      </c>
      <c r="BF1384" s="282">
        <f>IF(N1384="snížená",J1384,0)</f>
        <v>0</v>
      </c>
      <c r="BG1384" s="282">
        <f>IF(N1384="zákl. přenesená",J1384,0)</f>
        <v>0</v>
      </c>
      <c r="BH1384" s="282">
        <f>IF(N1384="sníž. přenesená",J1384,0)</f>
        <v>0</v>
      </c>
      <c r="BI1384" s="282">
        <f>IF(N1384="nulová",J1384,0)</f>
        <v>0</v>
      </c>
      <c r="BJ1384" s="185" t="s">
        <v>79</v>
      </c>
      <c r="BK1384" s="282">
        <f>ROUND(I1384*H1384,2)</f>
        <v>0</v>
      </c>
      <c r="BL1384" s="185" t="s">
        <v>214</v>
      </c>
      <c r="BM1384" s="185" t="s">
        <v>2817</v>
      </c>
    </row>
    <row r="1385" spans="2:63" s="266" customFormat="1" ht="29.85" customHeight="1">
      <c r="B1385" s="265"/>
      <c r="D1385" s="267" t="s">
        <v>70</v>
      </c>
      <c r="E1385" s="276" t="s">
        <v>2818</v>
      </c>
      <c r="F1385" s="276" t="s">
        <v>2819</v>
      </c>
      <c r="H1385" s="307"/>
      <c r="J1385" s="277">
        <f>BK1385</f>
        <v>0</v>
      </c>
      <c r="L1385" s="265"/>
      <c r="M1385" s="270"/>
      <c r="N1385" s="271"/>
      <c r="O1385" s="271"/>
      <c r="P1385" s="272">
        <f>SUM(P1386:P1431)</f>
        <v>575.23388</v>
      </c>
      <c r="Q1385" s="271"/>
      <c r="R1385" s="272">
        <f>SUM(R1386:R1431)</f>
        <v>0.06472440000000004</v>
      </c>
      <c r="S1385" s="271"/>
      <c r="T1385" s="273">
        <f>SUM(T1386:T1431)</f>
        <v>0</v>
      </c>
      <c r="AR1385" s="267" t="s">
        <v>81</v>
      </c>
      <c r="AT1385" s="274" t="s">
        <v>70</v>
      </c>
      <c r="AU1385" s="274" t="s">
        <v>79</v>
      </c>
      <c r="AY1385" s="267" t="s">
        <v>138</v>
      </c>
      <c r="BK1385" s="275">
        <f>SUM(BK1386:BK1431)</f>
        <v>0</v>
      </c>
    </row>
    <row r="1386" spans="2:65" s="196" customFormat="1" ht="25.5" customHeight="1">
      <c r="B1386" s="85"/>
      <c r="C1386" s="86" t="s">
        <v>2820</v>
      </c>
      <c r="D1386" s="86" t="s">
        <v>140</v>
      </c>
      <c r="E1386" s="87" t="s">
        <v>2821</v>
      </c>
      <c r="F1386" s="88" t="s">
        <v>2822</v>
      </c>
      <c r="G1386" s="89" t="s">
        <v>225</v>
      </c>
      <c r="H1386" s="304">
        <v>237.72</v>
      </c>
      <c r="I1386" s="90">
        <v>0</v>
      </c>
      <c r="J1386" s="90">
        <f>ROUND(I1386*H1386,2)</f>
        <v>0</v>
      </c>
      <c r="K1386" s="88" t="s">
        <v>5267</v>
      </c>
      <c r="L1386" s="85"/>
      <c r="M1386" s="278" t="s">
        <v>5</v>
      </c>
      <c r="N1386" s="279" t="s">
        <v>42</v>
      </c>
      <c r="O1386" s="280">
        <v>2.029</v>
      </c>
      <c r="P1386" s="280">
        <f>O1386*H1386</f>
        <v>482.33387999999997</v>
      </c>
      <c r="Q1386" s="280">
        <v>0.00027</v>
      </c>
      <c r="R1386" s="280">
        <f>Q1386*H1386</f>
        <v>0.0641844</v>
      </c>
      <c r="S1386" s="280">
        <v>0</v>
      </c>
      <c r="T1386" s="281">
        <f>S1386*H1386</f>
        <v>0</v>
      </c>
      <c r="AR1386" s="185" t="s">
        <v>214</v>
      </c>
      <c r="AT1386" s="185" t="s">
        <v>140</v>
      </c>
      <c r="AU1386" s="185" t="s">
        <v>81</v>
      </c>
      <c r="AY1386" s="185" t="s">
        <v>138</v>
      </c>
      <c r="BE1386" s="282">
        <f>IF(N1386="základní",J1386,0)</f>
        <v>0</v>
      </c>
      <c r="BF1386" s="282">
        <f>IF(N1386="snížená",J1386,0)</f>
        <v>0</v>
      </c>
      <c r="BG1386" s="282">
        <f>IF(N1386="zákl. přenesená",J1386,0)</f>
        <v>0</v>
      </c>
      <c r="BH1386" s="282">
        <f>IF(N1386="sníž. přenesená",J1386,0)</f>
        <v>0</v>
      </c>
      <c r="BI1386" s="282">
        <f>IF(N1386="nulová",J1386,0)</f>
        <v>0</v>
      </c>
      <c r="BJ1386" s="185" t="s">
        <v>79</v>
      </c>
      <c r="BK1386" s="282">
        <f>ROUND(I1386*H1386,2)</f>
        <v>0</v>
      </c>
      <c r="BL1386" s="185" t="s">
        <v>214</v>
      </c>
      <c r="BM1386" s="185" t="s">
        <v>2823</v>
      </c>
    </row>
    <row r="1387" spans="2:51" s="292" customFormat="1" ht="13.5">
      <c r="B1387" s="291"/>
      <c r="D1387" s="285" t="s">
        <v>147</v>
      </c>
      <c r="E1387" s="293" t="s">
        <v>5</v>
      </c>
      <c r="F1387" s="294" t="s">
        <v>2824</v>
      </c>
      <c r="H1387" s="306" t="s">
        <v>5</v>
      </c>
      <c r="L1387" s="291"/>
      <c r="M1387" s="295"/>
      <c r="N1387" s="296"/>
      <c r="O1387" s="296"/>
      <c r="P1387" s="296"/>
      <c r="Q1387" s="296"/>
      <c r="R1387" s="296"/>
      <c r="S1387" s="296"/>
      <c r="T1387" s="297"/>
      <c r="AT1387" s="293" t="s">
        <v>147</v>
      </c>
      <c r="AU1387" s="293" t="s">
        <v>81</v>
      </c>
      <c r="AV1387" s="292" t="s">
        <v>79</v>
      </c>
      <c r="AW1387" s="292" t="s">
        <v>34</v>
      </c>
      <c r="AX1387" s="292" t="s">
        <v>71</v>
      </c>
      <c r="AY1387" s="293" t="s">
        <v>138</v>
      </c>
    </row>
    <row r="1388" spans="2:51" s="284" customFormat="1" ht="13.5">
      <c r="B1388" s="283"/>
      <c r="D1388" s="285" t="s">
        <v>147</v>
      </c>
      <c r="E1388" s="286" t="s">
        <v>5</v>
      </c>
      <c r="F1388" s="287" t="s">
        <v>2825</v>
      </c>
      <c r="H1388" s="305">
        <v>56.04</v>
      </c>
      <c r="L1388" s="283"/>
      <c r="M1388" s="288"/>
      <c r="N1388" s="289"/>
      <c r="O1388" s="289"/>
      <c r="P1388" s="289"/>
      <c r="Q1388" s="289"/>
      <c r="R1388" s="289"/>
      <c r="S1388" s="289"/>
      <c r="T1388" s="290"/>
      <c r="AT1388" s="286" t="s">
        <v>147</v>
      </c>
      <c r="AU1388" s="286" t="s">
        <v>81</v>
      </c>
      <c r="AV1388" s="284" t="s">
        <v>81</v>
      </c>
      <c r="AW1388" s="284" t="s">
        <v>34</v>
      </c>
      <c r="AX1388" s="284" t="s">
        <v>71</v>
      </c>
      <c r="AY1388" s="286" t="s">
        <v>138</v>
      </c>
    </row>
    <row r="1389" spans="2:51" s="292" customFormat="1" ht="13.5">
      <c r="B1389" s="291"/>
      <c r="D1389" s="285" t="s">
        <v>147</v>
      </c>
      <c r="E1389" s="293" t="s">
        <v>5</v>
      </c>
      <c r="F1389" s="294" t="s">
        <v>2826</v>
      </c>
      <c r="H1389" s="306" t="s">
        <v>5</v>
      </c>
      <c r="L1389" s="291"/>
      <c r="M1389" s="295"/>
      <c r="N1389" s="296"/>
      <c r="O1389" s="296"/>
      <c r="P1389" s="296"/>
      <c r="Q1389" s="296"/>
      <c r="R1389" s="296"/>
      <c r="S1389" s="296"/>
      <c r="T1389" s="297"/>
      <c r="AT1389" s="293" t="s">
        <v>147</v>
      </c>
      <c r="AU1389" s="293" t="s">
        <v>81</v>
      </c>
      <c r="AV1389" s="292" t="s">
        <v>79</v>
      </c>
      <c r="AW1389" s="292" t="s">
        <v>34</v>
      </c>
      <c r="AX1389" s="292" t="s">
        <v>71</v>
      </c>
      <c r="AY1389" s="293" t="s">
        <v>138</v>
      </c>
    </row>
    <row r="1390" spans="2:51" s="284" customFormat="1" ht="13.5">
      <c r="B1390" s="283"/>
      <c r="D1390" s="285" t="s">
        <v>147</v>
      </c>
      <c r="E1390" s="286" t="s">
        <v>5</v>
      </c>
      <c r="F1390" s="287" t="s">
        <v>2827</v>
      </c>
      <c r="H1390" s="305">
        <v>55.8</v>
      </c>
      <c r="L1390" s="283"/>
      <c r="M1390" s="288"/>
      <c r="N1390" s="289"/>
      <c r="O1390" s="289"/>
      <c r="P1390" s="289"/>
      <c r="Q1390" s="289"/>
      <c r="R1390" s="289"/>
      <c r="S1390" s="289"/>
      <c r="T1390" s="290"/>
      <c r="AT1390" s="286" t="s">
        <v>147</v>
      </c>
      <c r="AU1390" s="286" t="s">
        <v>81</v>
      </c>
      <c r="AV1390" s="284" t="s">
        <v>81</v>
      </c>
      <c r="AW1390" s="284" t="s">
        <v>34</v>
      </c>
      <c r="AX1390" s="284" t="s">
        <v>71</v>
      </c>
      <c r="AY1390" s="286" t="s">
        <v>138</v>
      </c>
    </row>
    <row r="1391" spans="2:51" s="292" customFormat="1" ht="13.5">
      <c r="B1391" s="291"/>
      <c r="D1391" s="285" t="s">
        <v>147</v>
      </c>
      <c r="E1391" s="293" t="s">
        <v>5</v>
      </c>
      <c r="F1391" s="294" t="s">
        <v>2828</v>
      </c>
      <c r="H1391" s="306" t="s">
        <v>5</v>
      </c>
      <c r="L1391" s="291"/>
      <c r="M1391" s="295"/>
      <c r="N1391" s="296"/>
      <c r="O1391" s="296"/>
      <c r="P1391" s="296"/>
      <c r="Q1391" s="296"/>
      <c r="R1391" s="296"/>
      <c r="S1391" s="296"/>
      <c r="T1391" s="297"/>
      <c r="AT1391" s="293" t="s">
        <v>147</v>
      </c>
      <c r="AU1391" s="293" t="s">
        <v>81</v>
      </c>
      <c r="AV1391" s="292" t="s">
        <v>79</v>
      </c>
      <c r="AW1391" s="292" t="s">
        <v>34</v>
      </c>
      <c r="AX1391" s="292" t="s">
        <v>71</v>
      </c>
      <c r="AY1391" s="293" t="s">
        <v>138</v>
      </c>
    </row>
    <row r="1392" spans="2:51" s="284" customFormat="1" ht="13.5">
      <c r="B1392" s="283"/>
      <c r="D1392" s="285" t="s">
        <v>147</v>
      </c>
      <c r="E1392" s="286" t="s">
        <v>5</v>
      </c>
      <c r="F1392" s="287" t="s">
        <v>2825</v>
      </c>
      <c r="H1392" s="305">
        <v>56.04</v>
      </c>
      <c r="L1392" s="283"/>
      <c r="M1392" s="288"/>
      <c r="N1392" s="289"/>
      <c r="O1392" s="289"/>
      <c r="P1392" s="289"/>
      <c r="Q1392" s="289"/>
      <c r="R1392" s="289"/>
      <c r="S1392" s="289"/>
      <c r="T1392" s="290"/>
      <c r="AT1392" s="286" t="s">
        <v>147</v>
      </c>
      <c r="AU1392" s="286" t="s">
        <v>81</v>
      </c>
      <c r="AV1392" s="284" t="s">
        <v>81</v>
      </c>
      <c r="AW1392" s="284" t="s">
        <v>34</v>
      </c>
      <c r="AX1392" s="284" t="s">
        <v>71</v>
      </c>
      <c r="AY1392" s="286" t="s">
        <v>138</v>
      </c>
    </row>
    <row r="1393" spans="2:51" s="292" customFormat="1" ht="13.5">
      <c r="B1393" s="291"/>
      <c r="D1393" s="285" t="s">
        <v>147</v>
      </c>
      <c r="E1393" s="293" t="s">
        <v>5</v>
      </c>
      <c r="F1393" s="294" t="s">
        <v>2829</v>
      </c>
      <c r="H1393" s="306" t="s">
        <v>5</v>
      </c>
      <c r="L1393" s="291"/>
      <c r="M1393" s="295"/>
      <c r="N1393" s="296"/>
      <c r="O1393" s="296"/>
      <c r="P1393" s="296"/>
      <c r="Q1393" s="296"/>
      <c r="R1393" s="296"/>
      <c r="S1393" s="296"/>
      <c r="T1393" s="297"/>
      <c r="AT1393" s="293" t="s">
        <v>147</v>
      </c>
      <c r="AU1393" s="293" t="s">
        <v>81</v>
      </c>
      <c r="AV1393" s="292" t="s">
        <v>79</v>
      </c>
      <c r="AW1393" s="292" t="s">
        <v>34</v>
      </c>
      <c r="AX1393" s="292" t="s">
        <v>71</v>
      </c>
      <c r="AY1393" s="293" t="s">
        <v>138</v>
      </c>
    </row>
    <row r="1394" spans="2:51" s="284" customFormat="1" ht="13.5">
      <c r="B1394" s="283"/>
      <c r="D1394" s="285" t="s">
        <v>147</v>
      </c>
      <c r="E1394" s="286" t="s">
        <v>5</v>
      </c>
      <c r="F1394" s="287" t="s">
        <v>2830</v>
      </c>
      <c r="H1394" s="305">
        <v>16.352</v>
      </c>
      <c r="L1394" s="283"/>
      <c r="M1394" s="288"/>
      <c r="N1394" s="289"/>
      <c r="O1394" s="289"/>
      <c r="P1394" s="289"/>
      <c r="Q1394" s="289"/>
      <c r="R1394" s="289"/>
      <c r="S1394" s="289"/>
      <c r="T1394" s="290"/>
      <c r="AT1394" s="286" t="s">
        <v>147</v>
      </c>
      <c r="AU1394" s="286" t="s">
        <v>81</v>
      </c>
      <c r="AV1394" s="284" t="s">
        <v>81</v>
      </c>
      <c r="AW1394" s="284" t="s">
        <v>34</v>
      </c>
      <c r="AX1394" s="284" t="s">
        <v>71</v>
      </c>
      <c r="AY1394" s="286" t="s">
        <v>138</v>
      </c>
    </row>
    <row r="1395" spans="2:51" s="292" customFormat="1" ht="13.5">
      <c r="B1395" s="291"/>
      <c r="D1395" s="285" t="s">
        <v>147</v>
      </c>
      <c r="E1395" s="293" t="s">
        <v>5</v>
      </c>
      <c r="F1395" s="294" t="s">
        <v>2831</v>
      </c>
      <c r="H1395" s="306" t="s">
        <v>5</v>
      </c>
      <c r="L1395" s="291"/>
      <c r="M1395" s="295"/>
      <c r="N1395" s="296"/>
      <c r="O1395" s="296"/>
      <c r="P1395" s="296"/>
      <c r="Q1395" s="296"/>
      <c r="R1395" s="296"/>
      <c r="S1395" s="296"/>
      <c r="T1395" s="297"/>
      <c r="AT1395" s="293" t="s">
        <v>147</v>
      </c>
      <c r="AU1395" s="293" t="s">
        <v>81</v>
      </c>
      <c r="AV1395" s="292" t="s">
        <v>79</v>
      </c>
      <c r="AW1395" s="292" t="s">
        <v>34</v>
      </c>
      <c r="AX1395" s="292" t="s">
        <v>71</v>
      </c>
      <c r="AY1395" s="293" t="s">
        <v>138</v>
      </c>
    </row>
    <row r="1396" spans="2:51" s="284" customFormat="1" ht="13.5">
      <c r="B1396" s="283"/>
      <c r="D1396" s="285" t="s">
        <v>147</v>
      </c>
      <c r="E1396" s="286" t="s">
        <v>5</v>
      </c>
      <c r="F1396" s="287" t="s">
        <v>2832</v>
      </c>
      <c r="H1396" s="305">
        <v>36.792</v>
      </c>
      <c r="L1396" s="283"/>
      <c r="M1396" s="288"/>
      <c r="N1396" s="289"/>
      <c r="O1396" s="289"/>
      <c r="P1396" s="289"/>
      <c r="Q1396" s="289"/>
      <c r="R1396" s="289"/>
      <c r="S1396" s="289"/>
      <c r="T1396" s="290"/>
      <c r="AT1396" s="286" t="s">
        <v>147</v>
      </c>
      <c r="AU1396" s="286" t="s">
        <v>81</v>
      </c>
      <c r="AV1396" s="284" t="s">
        <v>81</v>
      </c>
      <c r="AW1396" s="284" t="s">
        <v>34</v>
      </c>
      <c r="AX1396" s="284" t="s">
        <v>71</v>
      </c>
      <c r="AY1396" s="286" t="s">
        <v>138</v>
      </c>
    </row>
    <row r="1397" spans="2:51" s="292" customFormat="1" ht="13.5">
      <c r="B1397" s="291"/>
      <c r="D1397" s="285" t="s">
        <v>147</v>
      </c>
      <c r="E1397" s="293" t="s">
        <v>5</v>
      </c>
      <c r="F1397" s="294" t="s">
        <v>2833</v>
      </c>
      <c r="H1397" s="306" t="s">
        <v>5</v>
      </c>
      <c r="L1397" s="291"/>
      <c r="M1397" s="295"/>
      <c r="N1397" s="296"/>
      <c r="O1397" s="296"/>
      <c r="P1397" s="296"/>
      <c r="Q1397" s="296"/>
      <c r="R1397" s="296"/>
      <c r="S1397" s="296"/>
      <c r="T1397" s="297"/>
      <c r="AT1397" s="293" t="s">
        <v>147</v>
      </c>
      <c r="AU1397" s="293" t="s">
        <v>81</v>
      </c>
      <c r="AV1397" s="292" t="s">
        <v>79</v>
      </c>
      <c r="AW1397" s="292" t="s">
        <v>34</v>
      </c>
      <c r="AX1397" s="292" t="s">
        <v>71</v>
      </c>
      <c r="AY1397" s="293" t="s">
        <v>138</v>
      </c>
    </row>
    <row r="1398" spans="2:51" s="284" customFormat="1" ht="13.5">
      <c r="B1398" s="283"/>
      <c r="D1398" s="285" t="s">
        <v>147</v>
      </c>
      <c r="E1398" s="286" t="s">
        <v>5</v>
      </c>
      <c r="F1398" s="287" t="s">
        <v>2834</v>
      </c>
      <c r="H1398" s="305">
        <v>6.3</v>
      </c>
      <c r="L1398" s="283"/>
      <c r="M1398" s="288"/>
      <c r="N1398" s="289"/>
      <c r="O1398" s="289"/>
      <c r="P1398" s="289"/>
      <c r="Q1398" s="289"/>
      <c r="R1398" s="289"/>
      <c r="S1398" s="289"/>
      <c r="T1398" s="290"/>
      <c r="AT1398" s="286" t="s">
        <v>147</v>
      </c>
      <c r="AU1398" s="286" t="s">
        <v>81</v>
      </c>
      <c r="AV1398" s="284" t="s">
        <v>81</v>
      </c>
      <c r="AW1398" s="284" t="s">
        <v>34</v>
      </c>
      <c r="AX1398" s="284" t="s">
        <v>71</v>
      </c>
      <c r="AY1398" s="286" t="s">
        <v>138</v>
      </c>
    </row>
    <row r="1399" spans="2:51" s="292" customFormat="1" ht="13.5">
      <c r="B1399" s="291"/>
      <c r="D1399" s="285" t="s">
        <v>147</v>
      </c>
      <c r="E1399" s="293" t="s">
        <v>5</v>
      </c>
      <c r="F1399" s="294" t="s">
        <v>2835</v>
      </c>
      <c r="H1399" s="306" t="s">
        <v>5</v>
      </c>
      <c r="L1399" s="291"/>
      <c r="M1399" s="295"/>
      <c r="N1399" s="296"/>
      <c r="O1399" s="296"/>
      <c r="P1399" s="296"/>
      <c r="Q1399" s="296"/>
      <c r="R1399" s="296"/>
      <c r="S1399" s="296"/>
      <c r="T1399" s="297"/>
      <c r="AT1399" s="293" t="s">
        <v>147</v>
      </c>
      <c r="AU1399" s="293" t="s">
        <v>81</v>
      </c>
      <c r="AV1399" s="292" t="s">
        <v>79</v>
      </c>
      <c r="AW1399" s="292" t="s">
        <v>34</v>
      </c>
      <c r="AX1399" s="292" t="s">
        <v>71</v>
      </c>
      <c r="AY1399" s="293" t="s">
        <v>138</v>
      </c>
    </row>
    <row r="1400" spans="2:51" s="284" customFormat="1" ht="13.5">
      <c r="B1400" s="283"/>
      <c r="D1400" s="285" t="s">
        <v>147</v>
      </c>
      <c r="E1400" s="286" t="s">
        <v>5</v>
      </c>
      <c r="F1400" s="287" t="s">
        <v>2836</v>
      </c>
      <c r="H1400" s="305">
        <v>3.066</v>
      </c>
      <c r="L1400" s="283"/>
      <c r="M1400" s="288"/>
      <c r="N1400" s="289"/>
      <c r="O1400" s="289"/>
      <c r="P1400" s="289"/>
      <c r="Q1400" s="289"/>
      <c r="R1400" s="289"/>
      <c r="S1400" s="289"/>
      <c r="T1400" s="290"/>
      <c r="AT1400" s="286" t="s">
        <v>147</v>
      </c>
      <c r="AU1400" s="286" t="s">
        <v>81</v>
      </c>
      <c r="AV1400" s="284" t="s">
        <v>81</v>
      </c>
      <c r="AW1400" s="284" t="s">
        <v>34</v>
      </c>
      <c r="AX1400" s="284" t="s">
        <v>71</v>
      </c>
      <c r="AY1400" s="286" t="s">
        <v>138</v>
      </c>
    </row>
    <row r="1401" spans="2:51" s="292" customFormat="1" ht="13.5">
      <c r="B1401" s="291"/>
      <c r="D1401" s="285" t="s">
        <v>147</v>
      </c>
      <c r="E1401" s="293" t="s">
        <v>5</v>
      </c>
      <c r="F1401" s="294" t="s">
        <v>2837</v>
      </c>
      <c r="H1401" s="306" t="s">
        <v>5</v>
      </c>
      <c r="L1401" s="291"/>
      <c r="M1401" s="295"/>
      <c r="N1401" s="296"/>
      <c r="O1401" s="296"/>
      <c r="P1401" s="296"/>
      <c r="Q1401" s="296"/>
      <c r="R1401" s="296"/>
      <c r="S1401" s="296"/>
      <c r="T1401" s="297"/>
      <c r="AT1401" s="293" t="s">
        <v>147</v>
      </c>
      <c r="AU1401" s="293" t="s">
        <v>81</v>
      </c>
      <c r="AV1401" s="292" t="s">
        <v>79</v>
      </c>
      <c r="AW1401" s="292" t="s">
        <v>34</v>
      </c>
      <c r="AX1401" s="292" t="s">
        <v>71</v>
      </c>
      <c r="AY1401" s="293" t="s">
        <v>138</v>
      </c>
    </row>
    <row r="1402" spans="2:51" s="284" customFormat="1" ht="13.5">
      <c r="B1402" s="283"/>
      <c r="D1402" s="285" t="s">
        <v>147</v>
      </c>
      <c r="E1402" s="286" t="s">
        <v>5</v>
      </c>
      <c r="F1402" s="287" t="s">
        <v>2838</v>
      </c>
      <c r="H1402" s="305">
        <v>4</v>
      </c>
      <c r="L1402" s="283"/>
      <c r="M1402" s="288"/>
      <c r="N1402" s="289"/>
      <c r="O1402" s="289"/>
      <c r="P1402" s="289"/>
      <c r="Q1402" s="289"/>
      <c r="R1402" s="289"/>
      <c r="S1402" s="289"/>
      <c r="T1402" s="290"/>
      <c r="AT1402" s="286" t="s">
        <v>147</v>
      </c>
      <c r="AU1402" s="286" t="s">
        <v>81</v>
      </c>
      <c r="AV1402" s="284" t="s">
        <v>81</v>
      </c>
      <c r="AW1402" s="284" t="s">
        <v>34</v>
      </c>
      <c r="AX1402" s="284" t="s">
        <v>71</v>
      </c>
      <c r="AY1402" s="286" t="s">
        <v>138</v>
      </c>
    </row>
    <row r="1403" spans="2:51" s="292" customFormat="1" ht="13.5">
      <c r="B1403" s="291"/>
      <c r="D1403" s="285" t="s">
        <v>147</v>
      </c>
      <c r="E1403" s="293" t="s">
        <v>5</v>
      </c>
      <c r="F1403" s="294" t="s">
        <v>2839</v>
      </c>
      <c r="H1403" s="306" t="s">
        <v>5</v>
      </c>
      <c r="L1403" s="291"/>
      <c r="M1403" s="295"/>
      <c r="N1403" s="296"/>
      <c r="O1403" s="296"/>
      <c r="P1403" s="296"/>
      <c r="Q1403" s="296"/>
      <c r="R1403" s="296"/>
      <c r="S1403" s="296"/>
      <c r="T1403" s="297"/>
      <c r="AT1403" s="293" t="s">
        <v>147</v>
      </c>
      <c r="AU1403" s="293" t="s">
        <v>81</v>
      </c>
      <c r="AV1403" s="292" t="s">
        <v>79</v>
      </c>
      <c r="AW1403" s="292" t="s">
        <v>34</v>
      </c>
      <c r="AX1403" s="292" t="s">
        <v>71</v>
      </c>
      <c r="AY1403" s="293" t="s">
        <v>138</v>
      </c>
    </row>
    <row r="1404" spans="2:51" s="284" customFormat="1" ht="13.5">
      <c r="B1404" s="283"/>
      <c r="D1404" s="285" t="s">
        <v>147</v>
      </c>
      <c r="E1404" s="286" t="s">
        <v>5</v>
      </c>
      <c r="F1404" s="287" t="s">
        <v>2840</v>
      </c>
      <c r="H1404" s="305">
        <v>1.69</v>
      </c>
      <c r="L1404" s="283"/>
      <c r="M1404" s="288"/>
      <c r="N1404" s="289"/>
      <c r="O1404" s="289"/>
      <c r="P1404" s="289"/>
      <c r="Q1404" s="289"/>
      <c r="R1404" s="289"/>
      <c r="S1404" s="289"/>
      <c r="T1404" s="290"/>
      <c r="AT1404" s="286" t="s">
        <v>147</v>
      </c>
      <c r="AU1404" s="286" t="s">
        <v>81</v>
      </c>
      <c r="AV1404" s="284" t="s">
        <v>81</v>
      </c>
      <c r="AW1404" s="284" t="s">
        <v>34</v>
      </c>
      <c r="AX1404" s="284" t="s">
        <v>71</v>
      </c>
      <c r="AY1404" s="286" t="s">
        <v>138</v>
      </c>
    </row>
    <row r="1405" spans="2:51" s="292" customFormat="1" ht="13.5">
      <c r="B1405" s="291"/>
      <c r="D1405" s="285" t="s">
        <v>147</v>
      </c>
      <c r="E1405" s="293" t="s">
        <v>5</v>
      </c>
      <c r="F1405" s="294" t="s">
        <v>2841</v>
      </c>
      <c r="H1405" s="306" t="s">
        <v>5</v>
      </c>
      <c r="L1405" s="291"/>
      <c r="M1405" s="295"/>
      <c r="N1405" s="296"/>
      <c r="O1405" s="296"/>
      <c r="P1405" s="296"/>
      <c r="Q1405" s="296"/>
      <c r="R1405" s="296"/>
      <c r="S1405" s="296"/>
      <c r="T1405" s="297"/>
      <c r="AT1405" s="293" t="s">
        <v>147</v>
      </c>
      <c r="AU1405" s="293" t="s">
        <v>81</v>
      </c>
      <c r="AV1405" s="292" t="s">
        <v>79</v>
      </c>
      <c r="AW1405" s="292" t="s">
        <v>34</v>
      </c>
      <c r="AX1405" s="292" t="s">
        <v>71</v>
      </c>
      <c r="AY1405" s="293" t="s">
        <v>138</v>
      </c>
    </row>
    <row r="1406" spans="2:51" s="284" customFormat="1" ht="13.5">
      <c r="B1406" s="283"/>
      <c r="D1406" s="285" t="s">
        <v>147</v>
      </c>
      <c r="E1406" s="286" t="s">
        <v>5</v>
      </c>
      <c r="F1406" s="287" t="s">
        <v>2842</v>
      </c>
      <c r="H1406" s="305">
        <v>0.64</v>
      </c>
      <c r="L1406" s="283"/>
      <c r="M1406" s="288"/>
      <c r="N1406" s="289"/>
      <c r="O1406" s="289"/>
      <c r="P1406" s="289"/>
      <c r="Q1406" s="289"/>
      <c r="R1406" s="289"/>
      <c r="S1406" s="289"/>
      <c r="T1406" s="290"/>
      <c r="AT1406" s="286" t="s">
        <v>147</v>
      </c>
      <c r="AU1406" s="286" t="s">
        <v>81</v>
      </c>
      <c r="AV1406" s="284" t="s">
        <v>81</v>
      </c>
      <c r="AW1406" s="284" t="s">
        <v>34</v>
      </c>
      <c r="AX1406" s="284" t="s">
        <v>71</v>
      </c>
      <c r="AY1406" s="286" t="s">
        <v>138</v>
      </c>
    </row>
    <row r="1407" spans="2:51" s="292" customFormat="1" ht="13.5">
      <c r="B1407" s="291"/>
      <c r="D1407" s="285" t="s">
        <v>147</v>
      </c>
      <c r="E1407" s="293" t="s">
        <v>5</v>
      </c>
      <c r="F1407" s="294" t="s">
        <v>2843</v>
      </c>
      <c r="H1407" s="306" t="s">
        <v>5</v>
      </c>
      <c r="L1407" s="291"/>
      <c r="M1407" s="295"/>
      <c r="N1407" s="296"/>
      <c r="O1407" s="296"/>
      <c r="P1407" s="296"/>
      <c r="Q1407" s="296"/>
      <c r="R1407" s="296"/>
      <c r="S1407" s="296"/>
      <c r="T1407" s="297"/>
      <c r="AT1407" s="293" t="s">
        <v>147</v>
      </c>
      <c r="AU1407" s="293" t="s">
        <v>81</v>
      </c>
      <c r="AV1407" s="292" t="s">
        <v>79</v>
      </c>
      <c r="AW1407" s="292" t="s">
        <v>34</v>
      </c>
      <c r="AX1407" s="292" t="s">
        <v>71</v>
      </c>
      <c r="AY1407" s="293" t="s">
        <v>138</v>
      </c>
    </row>
    <row r="1408" spans="2:51" s="284" customFormat="1" ht="13.5">
      <c r="B1408" s="283"/>
      <c r="D1408" s="285" t="s">
        <v>147</v>
      </c>
      <c r="E1408" s="286" t="s">
        <v>5</v>
      </c>
      <c r="F1408" s="287" t="s">
        <v>2844</v>
      </c>
      <c r="H1408" s="305">
        <v>1</v>
      </c>
      <c r="L1408" s="283"/>
      <c r="M1408" s="288"/>
      <c r="N1408" s="289"/>
      <c r="O1408" s="289"/>
      <c r="P1408" s="289"/>
      <c r="Q1408" s="289"/>
      <c r="R1408" s="289"/>
      <c r="S1408" s="289"/>
      <c r="T1408" s="290"/>
      <c r="AT1408" s="286" t="s">
        <v>147</v>
      </c>
      <c r="AU1408" s="286" t="s">
        <v>81</v>
      </c>
      <c r="AV1408" s="284" t="s">
        <v>81</v>
      </c>
      <c r="AW1408" s="284" t="s">
        <v>34</v>
      </c>
      <c r="AX1408" s="284" t="s">
        <v>71</v>
      </c>
      <c r="AY1408" s="286" t="s">
        <v>138</v>
      </c>
    </row>
    <row r="1409" spans="2:65" s="196" customFormat="1" ht="16.5" customHeight="1">
      <c r="B1409" s="85"/>
      <c r="C1409" s="91" t="s">
        <v>2845</v>
      </c>
      <c r="D1409" s="91" t="s">
        <v>228</v>
      </c>
      <c r="E1409" s="92" t="s">
        <v>2846</v>
      </c>
      <c r="F1409" s="93" t="s">
        <v>2847</v>
      </c>
      <c r="G1409" s="94" t="s">
        <v>289</v>
      </c>
      <c r="H1409" s="308">
        <v>2</v>
      </c>
      <c r="I1409" s="95">
        <v>0</v>
      </c>
      <c r="J1409" s="95">
        <f aca="true" t="shared" si="100" ref="J1409:J1420">ROUND(I1409*H1409,2)</f>
        <v>0</v>
      </c>
      <c r="K1409" s="93" t="s">
        <v>5</v>
      </c>
      <c r="L1409" s="298"/>
      <c r="M1409" s="299" t="s">
        <v>5</v>
      </c>
      <c r="N1409" s="300" t="s">
        <v>42</v>
      </c>
      <c r="O1409" s="280">
        <v>0</v>
      </c>
      <c r="P1409" s="280">
        <f aca="true" t="shared" si="101" ref="P1409:P1420">O1409*H1409</f>
        <v>0</v>
      </c>
      <c r="Q1409" s="280">
        <v>0</v>
      </c>
      <c r="R1409" s="280">
        <f aca="true" t="shared" si="102" ref="R1409:R1420">Q1409*H1409</f>
        <v>0</v>
      </c>
      <c r="S1409" s="280">
        <v>0</v>
      </c>
      <c r="T1409" s="281">
        <f aca="true" t="shared" si="103" ref="T1409:T1420">S1409*H1409</f>
        <v>0</v>
      </c>
      <c r="AR1409" s="185" t="s">
        <v>281</v>
      </c>
      <c r="AT1409" s="185" t="s">
        <v>228</v>
      </c>
      <c r="AU1409" s="185" t="s">
        <v>81</v>
      </c>
      <c r="AY1409" s="185" t="s">
        <v>138</v>
      </c>
      <c r="BE1409" s="282">
        <f aca="true" t="shared" si="104" ref="BE1409:BE1420">IF(N1409="základní",J1409,0)</f>
        <v>0</v>
      </c>
      <c r="BF1409" s="282">
        <f aca="true" t="shared" si="105" ref="BF1409:BF1420">IF(N1409="snížená",J1409,0)</f>
        <v>0</v>
      </c>
      <c r="BG1409" s="282">
        <f aca="true" t="shared" si="106" ref="BG1409:BG1420">IF(N1409="zákl. přenesená",J1409,0)</f>
        <v>0</v>
      </c>
      <c r="BH1409" s="282">
        <f aca="true" t="shared" si="107" ref="BH1409:BH1420">IF(N1409="sníž. přenesená",J1409,0)</f>
        <v>0</v>
      </c>
      <c r="BI1409" s="282">
        <f aca="true" t="shared" si="108" ref="BI1409:BI1420">IF(N1409="nulová",J1409,0)</f>
        <v>0</v>
      </c>
      <c r="BJ1409" s="185" t="s">
        <v>79</v>
      </c>
      <c r="BK1409" s="282">
        <f aca="true" t="shared" si="109" ref="BK1409:BK1420">ROUND(I1409*H1409,2)</f>
        <v>0</v>
      </c>
      <c r="BL1409" s="185" t="s">
        <v>214</v>
      </c>
      <c r="BM1409" s="185" t="s">
        <v>2848</v>
      </c>
    </row>
    <row r="1410" spans="2:65" s="196" customFormat="1" ht="16.5" customHeight="1">
      <c r="B1410" s="85"/>
      <c r="C1410" s="91" t="s">
        <v>2849</v>
      </c>
      <c r="D1410" s="91" t="s">
        <v>228</v>
      </c>
      <c r="E1410" s="92" t="s">
        <v>2850</v>
      </c>
      <c r="F1410" s="93" t="s">
        <v>2851</v>
      </c>
      <c r="G1410" s="94" t="s">
        <v>289</v>
      </c>
      <c r="H1410" s="308">
        <v>2</v>
      </c>
      <c r="I1410" s="95">
        <v>0</v>
      </c>
      <c r="J1410" s="95">
        <f t="shared" si="100"/>
        <v>0</v>
      </c>
      <c r="K1410" s="93" t="s">
        <v>5</v>
      </c>
      <c r="L1410" s="298"/>
      <c r="M1410" s="299" t="s">
        <v>5</v>
      </c>
      <c r="N1410" s="300" t="s">
        <v>42</v>
      </c>
      <c r="O1410" s="280">
        <v>0</v>
      </c>
      <c r="P1410" s="280">
        <f t="shared" si="101"/>
        <v>0</v>
      </c>
      <c r="Q1410" s="280">
        <v>0</v>
      </c>
      <c r="R1410" s="280">
        <f t="shared" si="102"/>
        <v>0</v>
      </c>
      <c r="S1410" s="280">
        <v>0</v>
      </c>
      <c r="T1410" s="281">
        <f t="shared" si="103"/>
        <v>0</v>
      </c>
      <c r="AR1410" s="185" t="s">
        <v>281</v>
      </c>
      <c r="AT1410" s="185" t="s">
        <v>228</v>
      </c>
      <c r="AU1410" s="185" t="s">
        <v>81</v>
      </c>
      <c r="AY1410" s="185" t="s">
        <v>138</v>
      </c>
      <c r="BE1410" s="282">
        <f t="shared" si="104"/>
        <v>0</v>
      </c>
      <c r="BF1410" s="282">
        <f t="shared" si="105"/>
        <v>0</v>
      </c>
      <c r="BG1410" s="282">
        <f t="shared" si="106"/>
        <v>0</v>
      </c>
      <c r="BH1410" s="282">
        <f t="shared" si="107"/>
        <v>0</v>
      </c>
      <c r="BI1410" s="282">
        <f t="shared" si="108"/>
        <v>0</v>
      </c>
      <c r="BJ1410" s="185" t="s">
        <v>79</v>
      </c>
      <c r="BK1410" s="282">
        <f t="shared" si="109"/>
        <v>0</v>
      </c>
      <c r="BL1410" s="185" t="s">
        <v>214</v>
      </c>
      <c r="BM1410" s="185" t="s">
        <v>2852</v>
      </c>
    </row>
    <row r="1411" spans="2:65" s="196" customFormat="1" ht="16.5" customHeight="1">
      <c r="B1411" s="85"/>
      <c r="C1411" s="91" t="s">
        <v>2853</v>
      </c>
      <c r="D1411" s="91" t="s">
        <v>228</v>
      </c>
      <c r="E1411" s="92" t="s">
        <v>2854</v>
      </c>
      <c r="F1411" s="93" t="s">
        <v>2855</v>
      </c>
      <c r="G1411" s="94" t="s">
        <v>289</v>
      </c>
      <c r="H1411" s="308">
        <v>2</v>
      </c>
      <c r="I1411" s="95">
        <v>0</v>
      </c>
      <c r="J1411" s="95">
        <f t="shared" si="100"/>
        <v>0</v>
      </c>
      <c r="K1411" s="93" t="s">
        <v>5</v>
      </c>
      <c r="L1411" s="298"/>
      <c r="M1411" s="299" t="s">
        <v>5</v>
      </c>
      <c r="N1411" s="300" t="s">
        <v>42</v>
      </c>
      <c r="O1411" s="280">
        <v>0</v>
      </c>
      <c r="P1411" s="280">
        <f t="shared" si="101"/>
        <v>0</v>
      </c>
      <c r="Q1411" s="280">
        <v>0</v>
      </c>
      <c r="R1411" s="280">
        <f t="shared" si="102"/>
        <v>0</v>
      </c>
      <c r="S1411" s="280">
        <v>0</v>
      </c>
      <c r="T1411" s="281">
        <f t="shared" si="103"/>
        <v>0</v>
      </c>
      <c r="AR1411" s="185" t="s">
        <v>281</v>
      </c>
      <c r="AT1411" s="185" t="s">
        <v>228</v>
      </c>
      <c r="AU1411" s="185" t="s">
        <v>81</v>
      </c>
      <c r="AY1411" s="185" t="s">
        <v>138</v>
      </c>
      <c r="BE1411" s="282">
        <f t="shared" si="104"/>
        <v>0</v>
      </c>
      <c r="BF1411" s="282">
        <f t="shared" si="105"/>
        <v>0</v>
      </c>
      <c r="BG1411" s="282">
        <f t="shared" si="106"/>
        <v>0</v>
      </c>
      <c r="BH1411" s="282">
        <f t="shared" si="107"/>
        <v>0</v>
      </c>
      <c r="BI1411" s="282">
        <f t="shared" si="108"/>
        <v>0</v>
      </c>
      <c r="BJ1411" s="185" t="s">
        <v>79</v>
      </c>
      <c r="BK1411" s="282">
        <f t="shared" si="109"/>
        <v>0</v>
      </c>
      <c r="BL1411" s="185" t="s">
        <v>214</v>
      </c>
      <c r="BM1411" s="185" t="s">
        <v>2856</v>
      </c>
    </row>
    <row r="1412" spans="2:65" s="196" customFormat="1" ht="16.5" customHeight="1">
      <c r="B1412" s="85"/>
      <c r="C1412" s="91" t="s">
        <v>2857</v>
      </c>
      <c r="D1412" s="91" t="s">
        <v>228</v>
      </c>
      <c r="E1412" s="92" t="s">
        <v>2858</v>
      </c>
      <c r="F1412" s="93" t="s">
        <v>2859</v>
      </c>
      <c r="G1412" s="94" t="s">
        <v>289</v>
      </c>
      <c r="H1412" s="308">
        <v>4</v>
      </c>
      <c r="I1412" s="95">
        <v>0</v>
      </c>
      <c r="J1412" s="95">
        <f t="shared" si="100"/>
        <v>0</v>
      </c>
      <c r="K1412" s="93" t="s">
        <v>5</v>
      </c>
      <c r="L1412" s="298"/>
      <c r="M1412" s="299" t="s">
        <v>5</v>
      </c>
      <c r="N1412" s="300" t="s">
        <v>42</v>
      </c>
      <c r="O1412" s="280">
        <v>0</v>
      </c>
      <c r="P1412" s="280">
        <f t="shared" si="101"/>
        <v>0</v>
      </c>
      <c r="Q1412" s="280">
        <v>0</v>
      </c>
      <c r="R1412" s="280">
        <f t="shared" si="102"/>
        <v>0</v>
      </c>
      <c r="S1412" s="280">
        <v>0</v>
      </c>
      <c r="T1412" s="281">
        <f t="shared" si="103"/>
        <v>0</v>
      </c>
      <c r="AR1412" s="185" t="s">
        <v>281</v>
      </c>
      <c r="AT1412" s="185" t="s">
        <v>228</v>
      </c>
      <c r="AU1412" s="185" t="s">
        <v>81</v>
      </c>
      <c r="AY1412" s="185" t="s">
        <v>138</v>
      </c>
      <c r="BE1412" s="282">
        <f t="shared" si="104"/>
        <v>0</v>
      </c>
      <c r="BF1412" s="282">
        <f t="shared" si="105"/>
        <v>0</v>
      </c>
      <c r="BG1412" s="282">
        <f t="shared" si="106"/>
        <v>0</v>
      </c>
      <c r="BH1412" s="282">
        <f t="shared" si="107"/>
        <v>0</v>
      </c>
      <c r="BI1412" s="282">
        <f t="shared" si="108"/>
        <v>0</v>
      </c>
      <c r="BJ1412" s="185" t="s">
        <v>79</v>
      </c>
      <c r="BK1412" s="282">
        <f t="shared" si="109"/>
        <v>0</v>
      </c>
      <c r="BL1412" s="185" t="s">
        <v>214</v>
      </c>
      <c r="BM1412" s="185" t="s">
        <v>2860</v>
      </c>
    </row>
    <row r="1413" spans="2:65" s="196" customFormat="1" ht="16.5" customHeight="1">
      <c r="B1413" s="85"/>
      <c r="C1413" s="91" t="s">
        <v>2861</v>
      </c>
      <c r="D1413" s="91" t="s">
        <v>228</v>
      </c>
      <c r="E1413" s="92" t="s">
        <v>2862</v>
      </c>
      <c r="F1413" s="93" t="s">
        <v>2863</v>
      </c>
      <c r="G1413" s="94" t="s">
        <v>289</v>
      </c>
      <c r="H1413" s="308">
        <v>9</v>
      </c>
      <c r="I1413" s="95">
        <v>0</v>
      </c>
      <c r="J1413" s="95">
        <f t="shared" si="100"/>
        <v>0</v>
      </c>
      <c r="K1413" s="93" t="s">
        <v>5</v>
      </c>
      <c r="L1413" s="298"/>
      <c r="M1413" s="299" t="s">
        <v>5</v>
      </c>
      <c r="N1413" s="300" t="s">
        <v>42</v>
      </c>
      <c r="O1413" s="280">
        <v>0</v>
      </c>
      <c r="P1413" s="280">
        <f t="shared" si="101"/>
        <v>0</v>
      </c>
      <c r="Q1413" s="280">
        <v>0</v>
      </c>
      <c r="R1413" s="280">
        <f t="shared" si="102"/>
        <v>0</v>
      </c>
      <c r="S1413" s="280">
        <v>0</v>
      </c>
      <c r="T1413" s="281">
        <f t="shared" si="103"/>
        <v>0</v>
      </c>
      <c r="AR1413" s="185" t="s">
        <v>281</v>
      </c>
      <c r="AT1413" s="185" t="s">
        <v>228</v>
      </c>
      <c r="AU1413" s="185" t="s">
        <v>81</v>
      </c>
      <c r="AY1413" s="185" t="s">
        <v>138</v>
      </c>
      <c r="BE1413" s="282">
        <f t="shared" si="104"/>
        <v>0</v>
      </c>
      <c r="BF1413" s="282">
        <f t="shared" si="105"/>
        <v>0</v>
      </c>
      <c r="BG1413" s="282">
        <f t="shared" si="106"/>
        <v>0</v>
      </c>
      <c r="BH1413" s="282">
        <f t="shared" si="107"/>
        <v>0</v>
      </c>
      <c r="BI1413" s="282">
        <f t="shared" si="108"/>
        <v>0</v>
      </c>
      <c r="BJ1413" s="185" t="s">
        <v>79</v>
      </c>
      <c r="BK1413" s="282">
        <f t="shared" si="109"/>
        <v>0</v>
      </c>
      <c r="BL1413" s="185" t="s">
        <v>214</v>
      </c>
      <c r="BM1413" s="185" t="s">
        <v>2864</v>
      </c>
    </row>
    <row r="1414" spans="2:65" s="196" customFormat="1" ht="16.5" customHeight="1">
      <c r="B1414" s="85"/>
      <c r="C1414" s="91" t="s">
        <v>2865</v>
      </c>
      <c r="D1414" s="91" t="s">
        <v>228</v>
      </c>
      <c r="E1414" s="92" t="s">
        <v>2866</v>
      </c>
      <c r="F1414" s="93" t="s">
        <v>2867</v>
      </c>
      <c r="G1414" s="94" t="s">
        <v>289</v>
      </c>
      <c r="H1414" s="308">
        <v>2</v>
      </c>
      <c r="I1414" s="95">
        <v>0</v>
      </c>
      <c r="J1414" s="95">
        <f t="shared" si="100"/>
        <v>0</v>
      </c>
      <c r="K1414" s="93" t="s">
        <v>5</v>
      </c>
      <c r="L1414" s="298"/>
      <c r="M1414" s="299" t="s">
        <v>5</v>
      </c>
      <c r="N1414" s="300" t="s">
        <v>42</v>
      </c>
      <c r="O1414" s="280">
        <v>0</v>
      </c>
      <c r="P1414" s="280">
        <f t="shared" si="101"/>
        <v>0</v>
      </c>
      <c r="Q1414" s="280">
        <v>0</v>
      </c>
      <c r="R1414" s="280">
        <f t="shared" si="102"/>
        <v>0</v>
      </c>
      <c r="S1414" s="280">
        <v>0</v>
      </c>
      <c r="T1414" s="281">
        <f t="shared" si="103"/>
        <v>0</v>
      </c>
      <c r="AR1414" s="185" t="s">
        <v>281</v>
      </c>
      <c r="AT1414" s="185" t="s">
        <v>228</v>
      </c>
      <c r="AU1414" s="185" t="s">
        <v>81</v>
      </c>
      <c r="AY1414" s="185" t="s">
        <v>138</v>
      </c>
      <c r="BE1414" s="282">
        <f t="shared" si="104"/>
        <v>0</v>
      </c>
      <c r="BF1414" s="282">
        <f t="shared" si="105"/>
        <v>0</v>
      </c>
      <c r="BG1414" s="282">
        <f t="shared" si="106"/>
        <v>0</v>
      </c>
      <c r="BH1414" s="282">
        <f t="shared" si="107"/>
        <v>0</v>
      </c>
      <c r="BI1414" s="282">
        <f t="shared" si="108"/>
        <v>0</v>
      </c>
      <c r="BJ1414" s="185" t="s">
        <v>79</v>
      </c>
      <c r="BK1414" s="282">
        <f t="shared" si="109"/>
        <v>0</v>
      </c>
      <c r="BL1414" s="185" t="s">
        <v>214</v>
      </c>
      <c r="BM1414" s="185" t="s">
        <v>2868</v>
      </c>
    </row>
    <row r="1415" spans="2:65" s="196" customFormat="1" ht="16.5" customHeight="1">
      <c r="B1415" s="85"/>
      <c r="C1415" s="91" t="s">
        <v>2869</v>
      </c>
      <c r="D1415" s="91" t="s">
        <v>228</v>
      </c>
      <c r="E1415" s="92" t="s">
        <v>2870</v>
      </c>
      <c r="F1415" s="93" t="s">
        <v>2871</v>
      </c>
      <c r="G1415" s="94" t="s">
        <v>289</v>
      </c>
      <c r="H1415" s="308">
        <v>1</v>
      </c>
      <c r="I1415" s="95">
        <v>0</v>
      </c>
      <c r="J1415" s="95">
        <f t="shared" si="100"/>
        <v>0</v>
      </c>
      <c r="K1415" s="93" t="s">
        <v>5</v>
      </c>
      <c r="L1415" s="298"/>
      <c r="M1415" s="299" t="s">
        <v>5</v>
      </c>
      <c r="N1415" s="300" t="s">
        <v>42</v>
      </c>
      <c r="O1415" s="280">
        <v>0</v>
      </c>
      <c r="P1415" s="280">
        <f t="shared" si="101"/>
        <v>0</v>
      </c>
      <c r="Q1415" s="280">
        <v>0</v>
      </c>
      <c r="R1415" s="280">
        <f t="shared" si="102"/>
        <v>0</v>
      </c>
      <c r="S1415" s="280">
        <v>0</v>
      </c>
      <c r="T1415" s="281">
        <f t="shared" si="103"/>
        <v>0</v>
      </c>
      <c r="AR1415" s="185" t="s">
        <v>281</v>
      </c>
      <c r="AT1415" s="185" t="s">
        <v>228</v>
      </c>
      <c r="AU1415" s="185" t="s">
        <v>81</v>
      </c>
      <c r="AY1415" s="185" t="s">
        <v>138</v>
      </c>
      <c r="BE1415" s="282">
        <f t="shared" si="104"/>
        <v>0</v>
      </c>
      <c r="BF1415" s="282">
        <f t="shared" si="105"/>
        <v>0</v>
      </c>
      <c r="BG1415" s="282">
        <f t="shared" si="106"/>
        <v>0</v>
      </c>
      <c r="BH1415" s="282">
        <f t="shared" si="107"/>
        <v>0</v>
      </c>
      <c r="BI1415" s="282">
        <f t="shared" si="108"/>
        <v>0</v>
      </c>
      <c r="BJ1415" s="185" t="s">
        <v>79</v>
      </c>
      <c r="BK1415" s="282">
        <f t="shared" si="109"/>
        <v>0</v>
      </c>
      <c r="BL1415" s="185" t="s">
        <v>214</v>
      </c>
      <c r="BM1415" s="185" t="s">
        <v>2872</v>
      </c>
    </row>
    <row r="1416" spans="2:65" s="196" customFormat="1" ht="16.5" customHeight="1">
      <c r="B1416" s="85"/>
      <c r="C1416" s="91" t="s">
        <v>2873</v>
      </c>
      <c r="D1416" s="91" t="s">
        <v>228</v>
      </c>
      <c r="E1416" s="92" t="s">
        <v>2874</v>
      </c>
      <c r="F1416" s="93" t="s">
        <v>2875</v>
      </c>
      <c r="G1416" s="94" t="s">
        <v>289</v>
      </c>
      <c r="H1416" s="308">
        <v>1</v>
      </c>
      <c r="I1416" s="95">
        <v>0</v>
      </c>
      <c r="J1416" s="95">
        <f t="shared" si="100"/>
        <v>0</v>
      </c>
      <c r="K1416" s="93" t="s">
        <v>5</v>
      </c>
      <c r="L1416" s="298"/>
      <c r="M1416" s="299" t="s">
        <v>5</v>
      </c>
      <c r="N1416" s="300" t="s">
        <v>42</v>
      </c>
      <c r="O1416" s="280">
        <v>0</v>
      </c>
      <c r="P1416" s="280">
        <f t="shared" si="101"/>
        <v>0</v>
      </c>
      <c r="Q1416" s="280">
        <v>0</v>
      </c>
      <c r="R1416" s="280">
        <f t="shared" si="102"/>
        <v>0</v>
      </c>
      <c r="S1416" s="280">
        <v>0</v>
      </c>
      <c r="T1416" s="281">
        <f t="shared" si="103"/>
        <v>0</v>
      </c>
      <c r="AR1416" s="185" t="s">
        <v>281</v>
      </c>
      <c r="AT1416" s="185" t="s">
        <v>228</v>
      </c>
      <c r="AU1416" s="185" t="s">
        <v>81</v>
      </c>
      <c r="AY1416" s="185" t="s">
        <v>138</v>
      </c>
      <c r="BE1416" s="282">
        <f t="shared" si="104"/>
        <v>0</v>
      </c>
      <c r="BF1416" s="282">
        <f t="shared" si="105"/>
        <v>0</v>
      </c>
      <c r="BG1416" s="282">
        <f t="shared" si="106"/>
        <v>0</v>
      </c>
      <c r="BH1416" s="282">
        <f t="shared" si="107"/>
        <v>0</v>
      </c>
      <c r="BI1416" s="282">
        <f t="shared" si="108"/>
        <v>0</v>
      </c>
      <c r="BJ1416" s="185" t="s">
        <v>79</v>
      </c>
      <c r="BK1416" s="282">
        <f t="shared" si="109"/>
        <v>0</v>
      </c>
      <c r="BL1416" s="185" t="s">
        <v>214</v>
      </c>
      <c r="BM1416" s="185" t="s">
        <v>2876</v>
      </c>
    </row>
    <row r="1417" spans="2:65" s="196" customFormat="1" ht="16.5" customHeight="1">
      <c r="B1417" s="85"/>
      <c r="C1417" s="91" t="s">
        <v>2877</v>
      </c>
      <c r="D1417" s="91" t="s">
        <v>228</v>
      </c>
      <c r="E1417" s="92" t="s">
        <v>2878</v>
      </c>
      <c r="F1417" s="93" t="s">
        <v>2879</v>
      </c>
      <c r="G1417" s="94" t="s">
        <v>289</v>
      </c>
      <c r="H1417" s="308">
        <v>1</v>
      </c>
      <c r="I1417" s="95">
        <v>0</v>
      </c>
      <c r="J1417" s="95">
        <f t="shared" si="100"/>
        <v>0</v>
      </c>
      <c r="K1417" s="93" t="s">
        <v>5</v>
      </c>
      <c r="L1417" s="298"/>
      <c r="M1417" s="299" t="s">
        <v>5</v>
      </c>
      <c r="N1417" s="300" t="s">
        <v>42</v>
      </c>
      <c r="O1417" s="280">
        <v>0</v>
      </c>
      <c r="P1417" s="280">
        <f t="shared" si="101"/>
        <v>0</v>
      </c>
      <c r="Q1417" s="280">
        <v>0</v>
      </c>
      <c r="R1417" s="280">
        <f t="shared" si="102"/>
        <v>0</v>
      </c>
      <c r="S1417" s="280">
        <v>0</v>
      </c>
      <c r="T1417" s="281">
        <f t="shared" si="103"/>
        <v>0</v>
      </c>
      <c r="AR1417" s="185" t="s">
        <v>281</v>
      </c>
      <c r="AT1417" s="185" t="s">
        <v>228</v>
      </c>
      <c r="AU1417" s="185" t="s">
        <v>81</v>
      </c>
      <c r="AY1417" s="185" t="s">
        <v>138</v>
      </c>
      <c r="BE1417" s="282">
        <f t="shared" si="104"/>
        <v>0</v>
      </c>
      <c r="BF1417" s="282">
        <f t="shared" si="105"/>
        <v>0</v>
      </c>
      <c r="BG1417" s="282">
        <f t="shared" si="106"/>
        <v>0</v>
      </c>
      <c r="BH1417" s="282">
        <f t="shared" si="107"/>
        <v>0</v>
      </c>
      <c r="BI1417" s="282">
        <f t="shared" si="108"/>
        <v>0</v>
      </c>
      <c r="BJ1417" s="185" t="s">
        <v>79</v>
      </c>
      <c r="BK1417" s="282">
        <f t="shared" si="109"/>
        <v>0</v>
      </c>
      <c r="BL1417" s="185" t="s">
        <v>214</v>
      </c>
      <c r="BM1417" s="185" t="s">
        <v>2880</v>
      </c>
    </row>
    <row r="1418" spans="2:65" s="196" customFormat="1" ht="16.5" customHeight="1">
      <c r="B1418" s="85"/>
      <c r="C1418" s="91" t="s">
        <v>2881</v>
      </c>
      <c r="D1418" s="91" t="s">
        <v>228</v>
      </c>
      <c r="E1418" s="92" t="s">
        <v>2882</v>
      </c>
      <c r="F1418" s="93" t="s">
        <v>2883</v>
      </c>
      <c r="G1418" s="94" t="s">
        <v>289</v>
      </c>
      <c r="H1418" s="308">
        <v>1</v>
      </c>
      <c r="I1418" s="95">
        <v>0</v>
      </c>
      <c r="J1418" s="95">
        <f t="shared" si="100"/>
        <v>0</v>
      </c>
      <c r="K1418" s="93" t="s">
        <v>5</v>
      </c>
      <c r="L1418" s="298"/>
      <c r="M1418" s="299" t="s">
        <v>5</v>
      </c>
      <c r="N1418" s="300" t="s">
        <v>42</v>
      </c>
      <c r="O1418" s="280">
        <v>0</v>
      </c>
      <c r="P1418" s="280">
        <f t="shared" si="101"/>
        <v>0</v>
      </c>
      <c r="Q1418" s="280">
        <v>0</v>
      </c>
      <c r="R1418" s="280">
        <f t="shared" si="102"/>
        <v>0</v>
      </c>
      <c r="S1418" s="280">
        <v>0</v>
      </c>
      <c r="T1418" s="281">
        <f t="shared" si="103"/>
        <v>0</v>
      </c>
      <c r="AR1418" s="185" t="s">
        <v>281</v>
      </c>
      <c r="AT1418" s="185" t="s">
        <v>228</v>
      </c>
      <c r="AU1418" s="185" t="s">
        <v>81</v>
      </c>
      <c r="AY1418" s="185" t="s">
        <v>138</v>
      </c>
      <c r="BE1418" s="282">
        <f t="shared" si="104"/>
        <v>0</v>
      </c>
      <c r="BF1418" s="282">
        <f t="shared" si="105"/>
        <v>0</v>
      </c>
      <c r="BG1418" s="282">
        <f t="shared" si="106"/>
        <v>0</v>
      </c>
      <c r="BH1418" s="282">
        <f t="shared" si="107"/>
        <v>0</v>
      </c>
      <c r="BI1418" s="282">
        <f t="shared" si="108"/>
        <v>0</v>
      </c>
      <c r="BJ1418" s="185" t="s">
        <v>79</v>
      </c>
      <c r="BK1418" s="282">
        <f t="shared" si="109"/>
        <v>0</v>
      </c>
      <c r="BL1418" s="185" t="s">
        <v>214</v>
      </c>
      <c r="BM1418" s="185" t="s">
        <v>2884</v>
      </c>
    </row>
    <row r="1419" spans="2:65" s="196" customFormat="1" ht="16.5" customHeight="1">
      <c r="B1419" s="85"/>
      <c r="C1419" s="91" t="s">
        <v>2885</v>
      </c>
      <c r="D1419" s="91" t="s">
        <v>228</v>
      </c>
      <c r="E1419" s="92" t="s">
        <v>2886</v>
      </c>
      <c r="F1419" s="93" t="s">
        <v>2887</v>
      </c>
      <c r="G1419" s="94" t="s">
        <v>289</v>
      </c>
      <c r="H1419" s="308">
        <v>1</v>
      </c>
      <c r="I1419" s="95">
        <v>0</v>
      </c>
      <c r="J1419" s="95">
        <f t="shared" si="100"/>
        <v>0</v>
      </c>
      <c r="K1419" s="93" t="s">
        <v>5</v>
      </c>
      <c r="L1419" s="298"/>
      <c r="M1419" s="299" t="s">
        <v>5</v>
      </c>
      <c r="N1419" s="300" t="s">
        <v>42</v>
      </c>
      <c r="O1419" s="280">
        <v>0</v>
      </c>
      <c r="P1419" s="280">
        <f t="shared" si="101"/>
        <v>0</v>
      </c>
      <c r="Q1419" s="280">
        <v>0</v>
      </c>
      <c r="R1419" s="280">
        <f t="shared" si="102"/>
        <v>0</v>
      </c>
      <c r="S1419" s="280">
        <v>0</v>
      </c>
      <c r="T1419" s="281">
        <f t="shared" si="103"/>
        <v>0</v>
      </c>
      <c r="AR1419" s="185" t="s">
        <v>281</v>
      </c>
      <c r="AT1419" s="185" t="s">
        <v>228</v>
      </c>
      <c r="AU1419" s="185" t="s">
        <v>81</v>
      </c>
      <c r="AY1419" s="185" t="s">
        <v>138</v>
      </c>
      <c r="BE1419" s="282">
        <f t="shared" si="104"/>
        <v>0</v>
      </c>
      <c r="BF1419" s="282">
        <f t="shared" si="105"/>
        <v>0</v>
      </c>
      <c r="BG1419" s="282">
        <f t="shared" si="106"/>
        <v>0</v>
      </c>
      <c r="BH1419" s="282">
        <f t="shared" si="107"/>
        <v>0</v>
      </c>
      <c r="BI1419" s="282">
        <f t="shared" si="108"/>
        <v>0</v>
      </c>
      <c r="BJ1419" s="185" t="s">
        <v>79</v>
      </c>
      <c r="BK1419" s="282">
        <f t="shared" si="109"/>
        <v>0</v>
      </c>
      <c r="BL1419" s="185" t="s">
        <v>214</v>
      </c>
      <c r="BM1419" s="185" t="s">
        <v>2888</v>
      </c>
    </row>
    <row r="1420" spans="2:65" s="196" customFormat="1" ht="16.5" customHeight="1">
      <c r="B1420" s="85"/>
      <c r="C1420" s="86" t="s">
        <v>2889</v>
      </c>
      <c r="D1420" s="86" t="s">
        <v>140</v>
      </c>
      <c r="E1420" s="87" t="s">
        <v>2890</v>
      </c>
      <c r="F1420" s="88" t="s">
        <v>2891</v>
      </c>
      <c r="G1420" s="89" t="s">
        <v>289</v>
      </c>
      <c r="H1420" s="304">
        <v>2</v>
      </c>
      <c r="I1420" s="90">
        <v>0</v>
      </c>
      <c r="J1420" s="90">
        <f t="shared" si="100"/>
        <v>0</v>
      </c>
      <c r="K1420" s="88" t="s">
        <v>5267</v>
      </c>
      <c r="L1420" s="85"/>
      <c r="M1420" s="278" t="s">
        <v>5</v>
      </c>
      <c r="N1420" s="279" t="s">
        <v>42</v>
      </c>
      <c r="O1420" s="280">
        <v>13.65</v>
      </c>
      <c r="P1420" s="280">
        <f t="shared" si="101"/>
        <v>27.3</v>
      </c>
      <c r="Q1420" s="280">
        <v>0</v>
      </c>
      <c r="R1420" s="280">
        <f t="shared" si="102"/>
        <v>0</v>
      </c>
      <c r="S1420" s="280">
        <v>0</v>
      </c>
      <c r="T1420" s="281">
        <f t="shared" si="103"/>
        <v>0</v>
      </c>
      <c r="AR1420" s="185" t="s">
        <v>214</v>
      </c>
      <c r="AT1420" s="185" t="s">
        <v>140</v>
      </c>
      <c r="AU1420" s="185" t="s">
        <v>81</v>
      </c>
      <c r="AY1420" s="185" t="s">
        <v>138</v>
      </c>
      <c r="BE1420" s="282">
        <f t="shared" si="104"/>
        <v>0</v>
      </c>
      <c r="BF1420" s="282">
        <f t="shared" si="105"/>
        <v>0</v>
      </c>
      <c r="BG1420" s="282">
        <f t="shared" si="106"/>
        <v>0</v>
      </c>
      <c r="BH1420" s="282">
        <f t="shared" si="107"/>
        <v>0</v>
      </c>
      <c r="BI1420" s="282">
        <f t="shared" si="108"/>
        <v>0</v>
      </c>
      <c r="BJ1420" s="185" t="s">
        <v>79</v>
      </c>
      <c r="BK1420" s="282">
        <f t="shared" si="109"/>
        <v>0</v>
      </c>
      <c r="BL1420" s="185" t="s">
        <v>214</v>
      </c>
      <c r="BM1420" s="185" t="s">
        <v>2892</v>
      </c>
    </row>
    <row r="1421" spans="2:51" s="292" customFormat="1" ht="13.5">
      <c r="B1421" s="291"/>
      <c r="D1421" s="285" t="s">
        <v>147</v>
      </c>
      <c r="E1421" s="293" t="s">
        <v>5</v>
      </c>
      <c r="F1421" s="294" t="s">
        <v>2893</v>
      </c>
      <c r="H1421" s="306" t="s">
        <v>5</v>
      </c>
      <c r="L1421" s="291"/>
      <c r="M1421" s="295"/>
      <c r="N1421" s="296"/>
      <c r="O1421" s="296"/>
      <c r="P1421" s="296"/>
      <c r="Q1421" s="296"/>
      <c r="R1421" s="296"/>
      <c r="S1421" s="296"/>
      <c r="T1421" s="297"/>
      <c r="AT1421" s="293" t="s">
        <v>147</v>
      </c>
      <c r="AU1421" s="293" t="s">
        <v>81</v>
      </c>
      <c r="AV1421" s="292" t="s">
        <v>79</v>
      </c>
      <c r="AW1421" s="292" t="s">
        <v>34</v>
      </c>
      <c r="AX1421" s="292" t="s">
        <v>71</v>
      </c>
      <c r="AY1421" s="293" t="s">
        <v>138</v>
      </c>
    </row>
    <row r="1422" spans="2:51" s="284" customFormat="1" ht="13.5">
      <c r="B1422" s="283"/>
      <c r="D1422" s="285" t="s">
        <v>147</v>
      </c>
      <c r="E1422" s="286" t="s">
        <v>5</v>
      </c>
      <c r="F1422" s="287" t="s">
        <v>79</v>
      </c>
      <c r="H1422" s="305">
        <v>1</v>
      </c>
      <c r="L1422" s="283"/>
      <c r="M1422" s="288"/>
      <c r="N1422" s="289"/>
      <c r="O1422" s="289"/>
      <c r="P1422" s="289"/>
      <c r="Q1422" s="289"/>
      <c r="R1422" s="289"/>
      <c r="S1422" s="289"/>
      <c r="T1422" s="290"/>
      <c r="AT1422" s="286" t="s">
        <v>147</v>
      </c>
      <c r="AU1422" s="286" t="s">
        <v>81</v>
      </c>
      <c r="AV1422" s="284" t="s">
        <v>81</v>
      </c>
      <c r="AW1422" s="284" t="s">
        <v>34</v>
      </c>
      <c r="AX1422" s="284" t="s">
        <v>71</v>
      </c>
      <c r="AY1422" s="286" t="s">
        <v>138</v>
      </c>
    </row>
    <row r="1423" spans="2:51" s="292" customFormat="1" ht="13.5">
      <c r="B1423" s="291"/>
      <c r="D1423" s="285" t="s">
        <v>147</v>
      </c>
      <c r="E1423" s="293" t="s">
        <v>5</v>
      </c>
      <c r="F1423" s="294" t="s">
        <v>2894</v>
      </c>
      <c r="H1423" s="306" t="s">
        <v>5</v>
      </c>
      <c r="L1423" s="291"/>
      <c r="M1423" s="295"/>
      <c r="N1423" s="296"/>
      <c r="O1423" s="296"/>
      <c r="P1423" s="296"/>
      <c r="Q1423" s="296"/>
      <c r="R1423" s="296"/>
      <c r="S1423" s="296"/>
      <c r="T1423" s="297"/>
      <c r="AT1423" s="293" t="s">
        <v>147</v>
      </c>
      <c r="AU1423" s="293" t="s">
        <v>81</v>
      </c>
      <c r="AV1423" s="292" t="s">
        <v>79</v>
      </c>
      <c r="AW1423" s="292" t="s">
        <v>34</v>
      </c>
      <c r="AX1423" s="292" t="s">
        <v>71</v>
      </c>
      <c r="AY1423" s="293" t="s">
        <v>138</v>
      </c>
    </row>
    <row r="1424" spans="2:51" s="284" customFormat="1" ht="13.5">
      <c r="B1424" s="283"/>
      <c r="D1424" s="285" t="s">
        <v>147</v>
      </c>
      <c r="E1424" s="286" t="s">
        <v>5</v>
      </c>
      <c r="F1424" s="287" t="s">
        <v>79</v>
      </c>
      <c r="H1424" s="305">
        <v>1</v>
      </c>
      <c r="L1424" s="283"/>
      <c r="M1424" s="288"/>
      <c r="N1424" s="289"/>
      <c r="O1424" s="289"/>
      <c r="P1424" s="289"/>
      <c r="Q1424" s="289"/>
      <c r="R1424" s="289"/>
      <c r="S1424" s="289"/>
      <c r="T1424" s="290"/>
      <c r="AT1424" s="286" t="s">
        <v>147</v>
      </c>
      <c r="AU1424" s="286" t="s">
        <v>81</v>
      </c>
      <c r="AV1424" s="284" t="s">
        <v>81</v>
      </c>
      <c r="AW1424" s="284" t="s">
        <v>34</v>
      </c>
      <c r="AX1424" s="284" t="s">
        <v>71</v>
      </c>
      <c r="AY1424" s="286" t="s">
        <v>138</v>
      </c>
    </row>
    <row r="1425" spans="2:65" s="196" customFormat="1" ht="25.5" customHeight="1">
      <c r="B1425" s="85"/>
      <c r="C1425" s="91" t="s">
        <v>2895</v>
      </c>
      <c r="D1425" s="91" t="s">
        <v>228</v>
      </c>
      <c r="E1425" s="92" t="s">
        <v>2896</v>
      </c>
      <c r="F1425" s="93" t="s">
        <v>2897</v>
      </c>
      <c r="G1425" s="94" t="s">
        <v>289</v>
      </c>
      <c r="H1425" s="308">
        <v>1</v>
      </c>
      <c r="I1425" s="95">
        <v>0</v>
      </c>
      <c r="J1425" s="95">
        <f aca="true" t="shared" si="110" ref="J1425:J1431">ROUND(I1425*H1425,2)</f>
        <v>0</v>
      </c>
      <c r="K1425" s="93" t="s">
        <v>5</v>
      </c>
      <c r="L1425" s="298"/>
      <c r="M1425" s="299" t="s">
        <v>5</v>
      </c>
      <c r="N1425" s="300" t="s">
        <v>42</v>
      </c>
      <c r="O1425" s="280">
        <v>0</v>
      </c>
      <c r="P1425" s="280">
        <f aca="true" t="shared" si="111" ref="P1425:P1431">O1425*H1425</f>
        <v>0</v>
      </c>
      <c r="Q1425" s="280">
        <v>9E-05</v>
      </c>
      <c r="R1425" s="280">
        <f aca="true" t="shared" si="112" ref="R1425:R1431">Q1425*H1425</f>
        <v>9E-05</v>
      </c>
      <c r="S1425" s="280">
        <v>0</v>
      </c>
      <c r="T1425" s="281">
        <f aca="true" t="shared" si="113" ref="T1425:T1431">S1425*H1425</f>
        <v>0</v>
      </c>
      <c r="AR1425" s="185" t="s">
        <v>281</v>
      </c>
      <c r="AT1425" s="185" t="s">
        <v>228</v>
      </c>
      <c r="AU1425" s="185" t="s">
        <v>81</v>
      </c>
      <c r="AY1425" s="185" t="s">
        <v>138</v>
      </c>
      <c r="BE1425" s="282">
        <f aca="true" t="shared" si="114" ref="BE1425:BE1431">IF(N1425="základní",J1425,0)</f>
        <v>0</v>
      </c>
      <c r="BF1425" s="282">
        <f aca="true" t="shared" si="115" ref="BF1425:BF1431">IF(N1425="snížená",J1425,0)</f>
        <v>0</v>
      </c>
      <c r="BG1425" s="282">
        <f aca="true" t="shared" si="116" ref="BG1425:BG1431">IF(N1425="zákl. přenesená",J1425,0)</f>
        <v>0</v>
      </c>
      <c r="BH1425" s="282">
        <f aca="true" t="shared" si="117" ref="BH1425:BH1431">IF(N1425="sníž. přenesená",J1425,0)</f>
        <v>0</v>
      </c>
      <c r="BI1425" s="282">
        <f aca="true" t="shared" si="118" ref="BI1425:BI1431">IF(N1425="nulová",J1425,0)</f>
        <v>0</v>
      </c>
      <c r="BJ1425" s="185" t="s">
        <v>79</v>
      </c>
      <c r="BK1425" s="282">
        <f aca="true" t="shared" si="119" ref="BK1425:BK1431">ROUND(I1425*H1425,2)</f>
        <v>0</v>
      </c>
      <c r="BL1425" s="185" t="s">
        <v>214</v>
      </c>
      <c r="BM1425" s="185" t="s">
        <v>2898</v>
      </c>
    </row>
    <row r="1426" spans="2:65" s="196" customFormat="1" ht="25.5" customHeight="1">
      <c r="B1426" s="85"/>
      <c r="C1426" s="91" t="s">
        <v>2899</v>
      </c>
      <c r="D1426" s="91" t="s">
        <v>228</v>
      </c>
      <c r="E1426" s="92" t="s">
        <v>2900</v>
      </c>
      <c r="F1426" s="93" t="s">
        <v>2901</v>
      </c>
      <c r="G1426" s="94" t="s">
        <v>289</v>
      </c>
      <c r="H1426" s="308">
        <v>1</v>
      </c>
      <c r="I1426" s="95">
        <v>0</v>
      </c>
      <c r="J1426" s="95">
        <f t="shared" si="110"/>
        <v>0</v>
      </c>
      <c r="K1426" s="93" t="s">
        <v>5</v>
      </c>
      <c r="L1426" s="298"/>
      <c r="M1426" s="299" t="s">
        <v>5</v>
      </c>
      <c r="N1426" s="300" t="s">
        <v>42</v>
      </c>
      <c r="O1426" s="280">
        <v>0</v>
      </c>
      <c r="P1426" s="280">
        <f t="shared" si="111"/>
        <v>0</v>
      </c>
      <c r="Q1426" s="280">
        <v>9E-05</v>
      </c>
      <c r="R1426" s="280">
        <f t="shared" si="112"/>
        <v>9E-05</v>
      </c>
      <c r="S1426" s="280">
        <v>0</v>
      </c>
      <c r="T1426" s="281">
        <f t="shared" si="113"/>
        <v>0</v>
      </c>
      <c r="AR1426" s="185" t="s">
        <v>281</v>
      </c>
      <c r="AT1426" s="185" t="s">
        <v>228</v>
      </c>
      <c r="AU1426" s="185" t="s">
        <v>81</v>
      </c>
      <c r="AY1426" s="185" t="s">
        <v>138</v>
      </c>
      <c r="BE1426" s="282">
        <f t="shared" si="114"/>
        <v>0</v>
      </c>
      <c r="BF1426" s="282">
        <f t="shared" si="115"/>
        <v>0</v>
      </c>
      <c r="BG1426" s="282">
        <f t="shared" si="116"/>
        <v>0</v>
      </c>
      <c r="BH1426" s="282">
        <f t="shared" si="117"/>
        <v>0</v>
      </c>
      <c r="BI1426" s="282">
        <f t="shared" si="118"/>
        <v>0</v>
      </c>
      <c r="BJ1426" s="185" t="s">
        <v>79</v>
      </c>
      <c r="BK1426" s="282">
        <f t="shared" si="119"/>
        <v>0</v>
      </c>
      <c r="BL1426" s="185" t="s">
        <v>214</v>
      </c>
      <c r="BM1426" s="185" t="s">
        <v>2902</v>
      </c>
    </row>
    <row r="1427" spans="2:65" s="196" customFormat="1" ht="16.5" customHeight="1">
      <c r="B1427" s="85"/>
      <c r="C1427" s="86" t="s">
        <v>2903</v>
      </c>
      <c r="D1427" s="86" t="s">
        <v>140</v>
      </c>
      <c r="E1427" s="87" t="s">
        <v>2904</v>
      </c>
      <c r="F1427" s="88" t="s">
        <v>2905</v>
      </c>
      <c r="G1427" s="89" t="s">
        <v>289</v>
      </c>
      <c r="H1427" s="304">
        <v>4</v>
      </c>
      <c r="I1427" s="90">
        <v>0</v>
      </c>
      <c r="J1427" s="90">
        <f t="shared" si="110"/>
        <v>0</v>
      </c>
      <c r="K1427" s="88" t="s">
        <v>5267</v>
      </c>
      <c r="L1427" s="85"/>
      <c r="M1427" s="278" t="s">
        <v>5</v>
      </c>
      <c r="N1427" s="279" t="s">
        <v>42</v>
      </c>
      <c r="O1427" s="280">
        <v>16.4</v>
      </c>
      <c r="P1427" s="280">
        <f t="shared" si="111"/>
        <v>65.6</v>
      </c>
      <c r="Q1427" s="280">
        <v>0</v>
      </c>
      <c r="R1427" s="280">
        <f t="shared" si="112"/>
        <v>0</v>
      </c>
      <c r="S1427" s="280">
        <v>0</v>
      </c>
      <c r="T1427" s="281">
        <f t="shared" si="113"/>
        <v>0</v>
      </c>
      <c r="AR1427" s="185" t="s">
        <v>214</v>
      </c>
      <c r="AT1427" s="185" t="s">
        <v>140</v>
      </c>
      <c r="AU1427" s="185" t="s">
        <v>81</v>
      </c>
      <c r="AY1427" s="185" t="s">
        <v>138</v>
      </c>
      <c r="BE1427" s="282">
        <f t="shared" si="114"/>
        <v>0</v>
      </c>
      <c r="BF1427" s="282">
        <f t="shared" si="115"/>
        <v>0</v>
      </c>
      <c r="BG1427" s="282">
        <f t="shared" si="116"/>
        <v>0</v>
      </c>
      <c r="BH1427" s="282">
        <f t="shared" si="117"/>
        <v>0</v>
      </c>
      <c r="BI1427" s="282">
        <f t="shared" si="118"/>
        <v>0</v>
      </c>
      <c r="BJ1427" s="185" t="s">
        <v>79</v>
      </c>
      <c r="BK1427" s="282">
        <f t="shared" si="119"/>
        <v>0</v>
      </c>
      <c r="BL1427" s="185" t="s">
        <v>214</v>
      </c>
      <c r="BM1427" s="185" t="s">
        <v>2906</v>
      </c>
    </row>
    <row r="1428" spans="2:65" s="196" customFormat="1" ht="25.5" customHeight="1">
      <c r="B1428" s="85"/>
      <c r="C1428" s="91" t="s">
        <v>2907</v>
      </c>
      <c r="D1428" s="91" t="s">
        <v>228</v>
      </c>
      <c r="E1428" s="92" t="s">
        <v>2908</v>
      </c>
      <c r="F1428" s="93" t="s">
        <v>2909</v>
      </c>
      <c r="G1428" s="94" t="s">
        <v>289</v>
      </c>
      <c r="H1428" s="308">
        <v>1</v>
      </c>
      <c r="I1428" s="95">
        <v>0</v>
      </c>
      <c r="J1428" s="95">
        <f t="shared" si="110"/>
        <v>0</v>
      </c>
      <c r="K1428" s="93" t="s">
        <v>5</v>
      </c>
      <c r="L1428" s="298"/>
      <c r="M1428" s="299" t="s">
        <v>5</v>
      </c>
      <c r="N1428" s="300" t="s">
        <v>42</v>
      </c>
      <c r="O1428" s="280">
        <v>0</v>
      </c>
      <c r="P1428" s="280">
        <f t="shared" si="111"/>
        <v>0</v>
      </c>
      <c r="Q1428" s="280">
        <v>9E-05</v>
      </c>
      <c r="R1428" s="280">
        <f t="shared" si="112"/>
        <v>9E-05</v>
      </c>
      <c r="S1428" s="280">
        <v>0</v>
      </c>
      <c r="T1428" s="281">
        <f t="shared" si="113"/>
        <v>0</v>
      </c>
      <c r="AR1428" s="185" t="s">
        <v>281</v>
      </c>
      <c r="AT1428" s="185" t="s">
        <v>228</v>
      </c>
      <c r="AU1428" s="185" t="s">
        <v>81</v>
      </c>
      <c r="AY1428" s="185" t="s">
        <v>138</v>
      </c>
      <c r="BE1428" s="282">
        <f t="shared" si="114"/>
        <v>0</v>
      </c>
      <c r="BF1428" s="282">
        <f t="shared" si="115"/>
        <v>0</v>
      </c>
      <c r="BG1428" s="282">
        <f t="shared" si="116"/>
        <v>0</v>
      </c>
      <c r="BH1428" s="282">
        <f t="shared" si="117"/>
        <v>0</v>
      </c>
      <c r="BI1428" s="282">
        <f t="shared" si="118"/>
        <v>0</v>
      </c>
      <c r="BJ1428" s="185" t="s">
        <v>79</v>
      </c>
      <c r="BK1428" s="282">
        <f t="shared" si="119"/>
        <v>0</v>
      </c>
      <c r="BL1428" s="185" t="s">
        <v>214</v>
      </c>
      <c r="BM1428" s="185" t="s">
        <v>2910</v>
      </c>
    </row>
    <row r="1429" spans="2:65" s="196" customFormat="1" ht="25.5" customHeight="1">
      <c r="B1429" s="85"/>
      <c r="C1429" s="91" t="s">
        <v>2911</v>
      </c>
      <c r="D1429" s="91" t="s">
        <v>228</v>
      </c>
      <c r="E1429" s="92" t="s">
        <v>2912</v>
      </c>
      <c r="F1429" s="93" t="s">
        <v>2913</v>
      </c>
      <c r="G1429" s="94" t="s">
        <v>289</v>
      </c>
      <c r="H1429" s="308">
        <v>1</v>
      </c>
      <c r="I1429" s="95">
        <v>0</v>
      </c>
      <c r="J1429" s="95">
        <f t="shared" si="110"/>
        <v>0</v>
      </c>
      <c r="K1429" s="93" t="s">
        <v>5</v>
      </c>
      <c r="L1429" s="298"/>
      <c r="M1429" s="299" t="s">
        <v>5</v>
      </c>
      <c r="N1429" s="300" t="s">
        <v>42</v>
      </c>
      <c r="O1429" s="280">
        <v>0</v>
      </c>
      <c r="P1429" s="280">
        <f t="shared" si="111"/>
        <v>0</v>
      </c>
      <c r="Q1429" s="280">
        <v>9E-05</v>
      </c>
      <c r="R1429" s="280">
        <f t="shared" si="112"/>
        <v>9E-05</v>
      </c>
      <c r="S1429" s="280">
        <v>0</v>
      </c>
      <c r="T1429" s="281">
        <f t="shared" si="113"/>
        <v>0</v>
      </c>
      <c r="AR1429" s="185" t="s">
        <v>281</v>
      </c>
      <c r="AT1429" s="185" t="s">
        <v>228</v>
      </c>
      <c r="AU1429" s="185" t="s">
        <v>81</v>
      </c>
      <c r="AY1429" s="185" t="s">
        <v>138</v>
      </c>
      <c r="BE1429" s="282">
        <f t="shared" si="114"/>
        <v>0</v>
      </c>
      <c r="BF1429" s="282">
        <f t="shared" si="115"/>
        <v>0</v>
      </c>
      <c r="BG1429" s="282">
        <f t="shared" si="116"/>
        <v>0</v>
      </c>
      <c r="BH1429" s="282">
        <f t="shared" si="117"/>
        <v>0</v>
      </c>
      <c r="BI1429" s="282">
        <f t="shared" si="118"/>
        <v>0</v>
      </c>
      <c r="BJ1429" s="185" t="s">
        <v>79</v>
      </c>
      <c r="BK1429" s="282">
        <f t="shared" si="119"/>
        <v>0</v>
      </c>
      <c r="BL1429" s="185" t="s">
        <v>214</v>
      </c>
      <c r="BM1429" s="185" t="s">
        <v>2914</v>
      </c>
    </row>
    <row r="1430" spans="2:65" s="196" customFormat="1" ht="25.5" customHeight="1">
      <c r="B1430" s="85"/>
      <c r="C1430" s="91" t="s">
        <v>2915</v>
      </c>
      <c r="D1430" s="91" t="s">
        <v>228</v>
      </c>
      <c r="E1430" s="92" t="s">
        <v>2916</v>
      </c>
      <c r="F1430" s="93" t="s">
        <v>2917</v>
      </c>
      <c r="G1430" s="94" t="s">
        <v>289</v>
      </c>
      <c r="H1430" s="308">
        <v>1</v>
      </c>
      <c r="I1430" s="95">
        <v>0</v>
      </c>
      <c r="J1430" s="95">
        <f t="shared" si="110"/>
        <v>0</v>
      </c>
      <c r="K1430" s="93" t="s">
        <v>5</v>
      </c>
      <c r="L1430" s="298"/>
      <c r="M1430" s="299" t="s">
        <v>5</v>
      </c>
      <c r="N1430" s="300" t="s">
        <v>42</v>
      </c>
      <c r="O1430" s="280">
        <v>0</v>
      </c>
      <c r="P1430" s="280">
        <f t="shared" si="111"/>
        <v>0</v>
      </c>
      <c r="Q1430" s="280">
        <v>9E-05</v>
      </c>
      <c r="R1430" s="280">
        <f t="shared" si="112"/>
        <v>9E-05</v>
      </c>
      <c r="S1430" s="280">
        <v>0</v>
      </c>
      <c r="T1430" s="281">
        <f t="shared" si="113"/>
        <v>0</v>
      </c>
      <c r="AR1430" s="185" t="s">
        <v>281</v>
      </c>
      <c r="AT1430" s="185" t="s">
        <v>228</v>
      </c>
      <c r="AU1430" s="185" t="s">
        <v>81</v>
      </c>
      <c r="AY1430" s="185" t="s">
        <v>138</v>
      </c>
      <c r="BE1430" s="282">
        <f t="shared" si="114"/>
        <v>0</v>
      </c>
      <c r="BF1430" s="282">
        <f t="shared" si="115"/>
        <v>0</v>
      </c>
      <c r="BG1430" s="282">
        <f t="shared" si="116"/>
        <v>0</v>
      </c>
      <c r="BH1430" s="282">
        <f t="shared" si="117"/>
        <v>0</v>
      </c>
      <c r="BI1430" s="282">
        <f t="shared" si="118"/>
        <v>0</v>
      </c>
      <c r="BJ1430" s="185" t="s">
        <v>79</v>
      </c>
      <c r="BK1430" s="282">
        <f t="shared" si="119"/>
        <v>0</v>
      </c>
      <c r="BL1430" s="185" t="s">
        <v>214</v>
      </c>
      <c r="BM1430" s="185" t="s">
        <v>2918</v>
      </c>
    </row>
    <row r="1431" spans="2:65" s="196" customFormat="1" ht="25.5" customHeight="1">
      <c r="B1431" s="85"/>
      <c r="C1431" s="91" t="s">
        <v>2919</v>
      </c>
      <c r="D1431" s="91" t="s">
        <v>228</v>
      </c>
      <c r="E1431" s="92" t="s">
        <v>2920</v>
      </c>
      <c r="F1431" s="93" t="s">
        <v>2921</v>
      </c>
      <c r="G1431" s="94" t="s">
        <v>289</v>
      </c>
      <c r="H1431" s="308">
        <v>1</v>
      </c>
      <c r="I1431" s="95">
        <v>0</v>
      </c>
      <c r="J1431" s="95">
        <f t="shared" si="110"/>
        <v>0</v>
      </c>
      <c r="K1431" s="93" t="s">
        <v>5</v>
      </c>
      <c r="L1431" s="298"/>
      <c r="M1431" s="299" t="s">
        <v>5</v>
      </c>
      <c r="N1431" s="300" t="s">
        <v>42</v>
      </c>
      <c r="O1431" s="280">
        <v>0</v>
      </c>
      <c r="P1431" s="280">
        <f t="shared" si="111"/>
        <v>0</v>
      </c>
      <c r="Q1431" s="280">
        <v>9E-05</v>
      </c>
      <c r="R1431" s="280">
        <f t="shared" si="112"/>
        <v>9E-05</v>
      </c>
      <c r="S1431" s="280">
        <v>0</v>
      </c>
      <c r="T1431" s="281">
        <f t="shared" si="113"/>
        <v>0</v>
      </c>
      <c r="AR1431" s="185" t="s">
        <v>281</v>
      </c>
      <c r="AT1431" s="185" t="s">
        <v>228</v>
      </c>
      <c r="AU1431" s="185" t="s">
        <v>81</v>
      </c>
      <c r="AY1431" s="185" t="s">
        <v>138</v>
      </c>
      <c r="BE1431" s="282">
        <f t="shared" si="114"/>
        <v>0</v>
      </c>
      <c r="BF1431" s="282">
        <f t="shared" si="115"/>
        <v>0</v>
      </c>
      <c r="BG1431" s="282">
        <f t="shared" si="116"/>
        <v>0</v>
      </c>
      <c r="BH1431" s="282">
        <f t="shared" si="117"/>
        <v>0</v>
      </c>
      <c r="BI1431" s="282">
        <f t="shared" si="118"/>
        <v>0</v>
      </c>
      <c r="BJ1431" s="185" t="s">
        <v>79</v>
      </c>
      <c r="BK1431" s="282">
        <f t="shared" si="119"/>
        <v>0</v>
      </c>
      <c r="BL1431" s="185" t="s">
        <v>214</v>
      </c>
      <c r="BM1431" s="185" t="s">
        <v>2922</v>
      </c>
    </row>
    <row r="1432" spans="2:63" s="266" customFormat="1" ht="29.85" customHeight="1">
      <c r="B1432" s="265"/>
      <c r="D1432" s="267" t="s">
        <v>70</v>
      </c>
      <c r="E1432" s="276" t="s">
        <v>2923</v>
      </c>
      <c r="F1432" s="276" t="s">
        <v>2924</v>
      </c>
      <c r="H1432" s="307"/>
      <c r="J1432" s="277">
        <f>BK1432</f>
        <v>0</v>
      </c>
      <c r="L1432" s="265"/>
      <c r="M1432" s="270"/>
      <c r="N1432" s="271"/>
      <c r="O1432" s="271"/>
      <c r="P1432" s="272">
        <f>SUM(P1433:P1478)</f>
        <v>3116.4005</v>
      </c>
      <c r="Q1432" s="271"/>
      <c r="R1432" s="272">
        <f>SUM(R1433:R1478)</f>
        <v>22.296226839999992</v>
      </c>
      <c r="S1432" s="271"/>
      <c r="T1432" s="273">
        <f>SUM(T1433:T1478)</f>
        <v>0</v>
      </c>
      <c r="AR1432" s="267" t="s">
        <v>81</v>
      </c>
      <c r="AT1432" s="274" t="s">
        <v>70</v>
      </c>
      <c r="AU1432" s="274" t="s">
        <v>79</v>
      </c>
      <c r="AY1432" s="267" t="s">
        <v>138</v>
      </c>
      <c r="BK1432" s="275">
        <f>SUM(BK1433:BK1478)</f>
        <v>0</v>
      </c>
    </row>
    <row r="1433" spans="2:65" s="196" customFormat="1" ht="38.25" customHeight="1">
      <c r="B1433" s="85"/>
      <c r="C1433" s="86" t="s">
        <v>2925</v>
      </c>
      <c r="D1433" s="86" t="s">
        <v>140</v>
      </c>
      <c r="E1433" s="87" t="s">
        <v>2926</v>
      </c>
      <c r="F1433" s="88" t="s">
        <v>2927</v>
      </c>
      <c r="G1433" s="89" t="s">
        <v>234</v>
      </c>
      <c r="H1433" s="304">
        <v>184.02</v>
      </c>
      <c r="I1433" s="90">
        <v>0</v>
      </c>
      <c r="J1433" s="90">
        <f>ROUND(I1433*H1433,2)</f>
        <v>0</v>
      </c>
      <c r="K1433" s="88" t="s">
        <v>5267</v>
      </c>
      <c r="L1433" s="85"/>
      <c r="M1433" s="278" t="s">
        <v>5</v>
      </c>
      <c r="N1433" s="279" t="s">
        <v>42</v>
      </c>
      <c r="O1433" s="280">
        <v>0.1</v>
      </c>
      <c r="P1433" s="280">
        <f>O1433*H1433</f>
        <v>18.402</v>
      </c>
      <c r="Q1433" s="280">
        <v>4.7E-05</v>
      </c>
      <c r="R1433" s="280">
        <f>Q1433*H1433</f>
        <v>0.00864894</v>
      </c>
      <c r="S1433" s="280">
        <v>0</v>
      </c>
      <c r="T1433" s="281">
        <f>S1433*H1433</f>
        <v>0</v>
      </c>
      <c r="AR1433" s="185" t="s">
        <v>214</v>
      </c>
      <c r="AT1433" s="185" t="s">
        <v>140</v>
      </c>
      <c r="AU1433" s="185" t="s">
        <v>81</v>
      </c>
      <c r="AY1433" s="185" t="s">
        <v>138</v>
      </c>
      <c r="BE1433" s="282">
        <f>IF(N1433="základní",J1433,0)</f>
        <v>0</v>
      </c>
      <c r="BF1433" s="282">
        <f>IF(N1433="snížená",J1433,0)</f>
        <v>0</v>
      </c>
      <c r="BG1433" s="282">
        <f>IF(N1433="zákl. přenesená",J1433,0)</f>
        <v>0</v>
      </c>
      <c r="BH1433" s="282">
        <f>IF(N1433="sníž. přenesená",J1433,0)</f>
        <v>0</v>
      </c>
      <c r="BI1433" s="282">
        <f>IF(N1433="nulová",J1433,0)</f>
        <v>0</v>
      </c>
      <c r="BJ1433" s="185" t="s">
        <v>79</v>
      </c>
      <c r="BK1433" s="282">
        <f>ROUND(I1433*H1433,2)</f>
        <v>0</v>
      </c>
      <c r="BL1433" s="185" t="s">
        <v>214</v>
      </c>
      <c r="BM1433" s="185" t="s">
        <v>2928</v>
      </c>
    </row>
    <row r="1434" spans="2:51" s="284" customFormat="1" ht="13.5">
      <c r="B1434" s="283"/>
      <c r="D1434" s="285" t="s">
        <v>147</v>
      </c>
      <c r="E1434" s="286" t="s">
        <v>5</v>
      </c>
      <c r="F1434" s="287" t="s">
        <v>2929</v>
      </c>
      <c r="H1434" s="305">
        <v>85.72</v>
      </c>
      <c r="L1434" s="283"/>
      <c r="M1434" s="288"/>
      <c r="N1434" s="289"/>
      <c r="O1434" s="289"/>
      <c r="P1434" s="289"/>
      <c r="Q1434" s="289"/>
      <c r="R1434" s="289"/>
      <c r="S1434" s="289"/>
      <c r="T1434" s="290"/>
      <c r="AT1434" s="286" t="s">
        <v>147</v>
      </c>
      <c r="AU1434" s="286" t="s">
        <v>81</v>
      </c>
      <c r="AV1434" s="284" t="s">
        <v>81</v>
      </c>
      <c r="AW1434" s="284" t="s">
        <v>34</v>
      </c>
      <c r="AX1434" s="284" t="s">
        <v>71</v>
      </c>
      <c r="AY1434" s="286" t="s">
        <v>138</v>
      </c>
    </row>
    <row r="1435" spans="2:51" s="284" customFormat="1" ht="13.5">
      <c r="B1435" s="283"/>
      <c r="D1435" s="285" t="s">
        <v>147</v>
      </c>
      <c r="E1435" s="286" t="s">
        <v>5</v>
      </c>
      <c r="F1435" s="287" t="s">
        <v>2930</v>
      </c>
      <c r="H1435" s="305">
        <v>94.72</v>
      </c>
      <c r="L1435" s="283"/>
      <c r="M1435" s="288"/>
      <c r="N1435" s="289"/>
      <c r="O1435" s="289"/>
      <c r="P1435" s="289"/>
      <c r="Q1435" s="289"/>
      <c r="R1435" s="289"/>
      <c r="S1435" s="289"/>
      <c r="T1435" s="290"/>
      <c r="AT1435" s="286" t="s">
        <v>147</v>
      </c>
      <c r="AU1435" s="286" t="s">
        <v>81</v>
      </c>
      <c r="AV1435" s="284" t="s">
        <v>81</v>
      </c>
      <c r="AW1435" s="284" t="s">
        <v>34</v>
      </c>
      <c r="AX1435" s="284" t="s">
        <v>71</v>
      </c>
      <c r="AY1435" s="286" t="s">
        <v>138</v>
      </c>
    </row>
    <row r="1436" spans="2:51" s="284" customFormat="1" ht="13.5">
      <c r="B1436" s="283"/>
      <c r="D1436" s="285" t="s">
        <v>147</v>
      </c>
      <c r="E1436" s="286" t="s">
        <v>5</v>
      </c>
      <c r="F1436" s="287" t="s">
        <v>2931</v>
      </c>
      <c r="H1436" s="305">
        <v>3.58</v>
      </c>
      <c r="L1436" s="283"/>
      <c r="M1436" s="288"/>
      <c r="N1436" s="289"/>
      <c r="O1436" s="289"/>
      <c r="P1436" s="289"/>
      <c r="Q1436" s="289"/>
      <c r="R1436" s="289"/>
      <c r="S1436" s="289"/>
      <c r="T1436" s="290"/>
      <c r="AT1436" s="286" t="s">
        <v>147</v>
      </c>
      <c r="AU1436" s="286" t="s">
        <v>81</v>
      </c>
      <c r="AV1436" s="284" t="s">
        <v>81</v>
      </c>
      <c r="AW1436" s="284" t="s">
        <v>34</v>
      </c>
      <c r="AX1436" s="284" t="s">
        <v>71</v>
      </c>
      <c r="AY1436" s="286" t="s">
        <v>138</v>
      </c>
    </row>
    <row r="1437" spans="2:65" s="196" customFormat="1" ht="16.5" customHeight="1">
      <c r="B1437" s="85"/>
      <c r="C1437" s="91" t="s">
        <v>2932</v>
      </c>
      <c r="D1437" s="91" t="s">
        <v>228</v>
      </c>
      <c r="E1437" s="92" t="s">
        <v>2933</v>
      </c>
      <c r="F1437" s="93" t="s">
        <v>2934</v>
      </c>
      <c r="G1437" s="94" t="s">
        <v>234</v>
      </c>
      <c r="H1437" s="308">
        <v>193.221</v>
      </c>
      <c r="I1437" s="95">
        <v>0</v>
      </c>
      <c r="J1437" s="95">
        <f>ROUND(I1437*H1437,2)</f>
        <v>0</v>
      </c>
      <c r="K1437" s="174" t="s">
        <v>5267</v>
      </c>
      <c r="L1437" s="298"/>
      <c r="M1437" s="299" t="s">
        <v>5</v>
      </c>
      <c r="N1437" s="300" t="s">
        <v>42</v>
      </c>
      <c r="O1437" s="280">
        <v>0</v>
      </c>
      <c r="P1437" s="280">
        <f>O1437*H1437</f>
        <v>0</v>
      </c>
      <c r="Q1437" s="280">
        <v>0.0002</v>
      </c>
      <c r="R1437" s="280">
        <f>Q1437*H1437</f>
        <v>0.038644200000000004</v>
      </c>
      <c r="S1437" s="280">
        <v>0</v>
      </c>
      <c r="T1437" s="281">
        <f>S1437*H1437</f>
        <v>0</v>
      </c>
      <c r="AR1437" s="185" t="s">
        <v>281</v>
      </c>
      <c r="AT1437" s="185" t="s">
        <v>228</v>
      </c>
      <c r="AU1437" s="185" t="s">
        <v>81</v>
      </c>
      <c r="AY1437" s="185" t="s">
        <v>138</v>
      </c>
      <c r="BE1437" s="282">
        <f>IF(N1437="základní",J1437,0)</f>
        <v>0</v>
      </c>
      <c r="BF1437" s="282">
        <f>IF(N1437="snížená",J1437,0)</f>
        <v>0</v>
      </c>
      <c r="BG1437" s="282">
        <f>IF(N1437="zákl. přenesená",J1437,0)</f>
        <v>0</v>
      </c>
      <c r="BH1437" s="282">
        <f>IF(N1437="sníž. přenesená",J1437,0)</f>
        <v>0</v>
      </c>
      <c r="BI1437" s="282">
        <f>IF(N1437="nulová",J1437,0)</f>
        <v>0</v>
      </c>
      <c r="BJ1437" s="185" t="s">
        <v>79</v>
      </c>
      <c r="BK1437" s="282">
        <f>ROUND(I1437*H1437,2)</f>
        <v>0</v>
      </c>
      <c r="BL1437" s="185" t="s">
        <v>214</v>
      </c>
      <c r="BM1437" s="185" t="s">
        <v>2935</v>
      </c>
    </row>
    <row r="1438" spans="2:51" s="284" customFormat="1" ht="13.5">
      <c r="B1438" s="283"/>
      <c r="D1438" s="285" t="s">
        <v>147</v>
      </c>
      <c r="F1438" s="287" t="s">
        <v>2936</v>
      </c>
      <c r="H1438" s="305">
        <v>193.221</v>
      </c>
      <c r="L1438" s="283"/>
      <c r="M1438" s="288"/>
      <c r="N1438" s="289"/>
      <c r="O1438" s="289"/>
      <c r="P1438" s="289"/>
      <c r="Q1438" s="289"/>
      <c r="R1438" s="289"/>
      <c r="S1438" s="289"/>
      <c r="T1438" s="290"/>
      <c r="AT1438" s="286" t="s">
        <v>147</v>
      </c>
      <c r="AU1438" s="286" t="s">
        <v>81</v>
      </c>
      <c r="AV1438" s="284" t="s">
        <v>81</v>
      </c>
      <c r="AW1438" s="284" t="s">
        <v>6</v>
      </c>
      <c r="AX1438" s="284" t="s">
        <v>79</v>
      </c>
      <c r="AY1438" s="286" t="s">
        <v>138</v>
      </c>
    </row>
    <row r="1439" spans="2:65" s="196" customFormat="1" ht="16.5" customHeight="1">
      <c r="B1439" s="85"/>
      <c r="C1439" s="86" t="s">
        <v>2937</v>
      </c>
      <c r="D1439" s="86" t="s">
        <v>140</v>
      </c>
      <c r="E1439" s="87" t="s">
        <v>2938</v>
      </c>
      <c r="F1439" s="88" t="s">
        <v>2939</v>
      </c>
      <c r="G1439" s="89" t="s">
        <v>234</v>
      </c>
      <c r="H1439" s="304">
        <v>4</v>
      </c>
      <c r="I1439" s="90">
        <v>0</v>
      </c>
      <c r="J1439" s="90">
        <f>ROUND(I1439*H1439,2)</f>
        <v>0</v>
      </c>
      <c r="K1439" s="88" t="s">
        <v>5267</v>
      </c>
      <c r="L1439" s="85"/>
      <c r="M1439" s="278" t="s">
        <v>5</v>
      </c>
      <c r="N1439" s="279" t="s">
        <v>42</v>
      </c>
      <c r="O1439" s="280">
        <v>0.12</v>
      </c>
      <c r="P1439" s="280">
        <f>O1439*H1439</f>
        <v>0.48</v>
      </c>
      <c r="Q1439" s="280">
        <v>4.2E-05</v>
      </c>
      <c r="R1439" s="280">
        <f>Q1439*H1439</f>
        <v>0.000168</v>
      </c>
      <c r="S1439" s="280">
        <v>0</v>
      </c>
      <c r="T1439" s="281">
        <f>S1439*H1439</f>
        <v>0</v>
      </c>
      <c r="AR1439" s="185" t="s">
        <v>214</v>
      </c>
      <c r="AT1439" s="185" t="s">
        <v>140</v>
      </c>
      <c r="AU1439" s="185" t="s">
        <v>81</v>
      </c>
      <c r="AY1439" s="185" t="s">
        <v>138</v>
      </c>
      <c r="BE1439" s="282">
        <f>IF(N1439="základní",J1439,0)</f>
        <v>0</v>
      </c>
      <c r="BF1439" s="282">
        <f>IF(N1439="snížená",J1439,0)</f>
        <v>0</v>
      </c>
      <c r="BG1439" s="282">
        <f>IF(N1439="zákl. přenesená",J1439,0)</f>
        <v>0</v>
      </c>
      <c r="BH1439" s="282">
        <f>IF(N1439="sníž. přenesená",J1439,0)</f>
        <v>0</v>
      </c>
      <c r="BI1439" s="282">
        <f>IF(N1439="nulová",J1439,0)</f>
        <v>0</v>
      </c>
      <c r="BJ1439" s="185" t="s">
        <v>79</v>
      </c>
      <c r="BK1439" s="282">
        <f>ROUND(I1439*H1439,2)</f>
        <v>0</v>
      </c>
      <c r="BL1439" s="185" t="s">
        <v>214</v>
      </c>
      <c r="BM1439" s="185" t="s">
        <v>2940</v>
      </c>
    </row>
    <row r="1440" spans="2:51" s="292" customFormat="1" ht="13.5">
      <c r="B1440" s="291"/>
      <c r="D1440" s="285" t="s">
        <v>147</v>
      </c>
      <c r="E1440" s="293" t="s">
        <v>5</v>
      </c>
      <c r="F1440" s="294" t="s">
        <v>2941</v>
      </c>
      <c r="H1440" s="306" t="s">
        <v>5</v>
      </c>
      <c r="L1440" s="291"/>
      <c r="M1440" s="295"/>
      <c r="N1440" s="296"/>
      <c r="O1440" s="296"/>
      <c r="P1440" s="296"/>
      <c r="Q1440" s="296"/>
      <c r="R1440" s="296"/>
      <c r="S1440" s="296"/>
      <c r="T1440" s="297"/>
      <c r="AT1440" s="293" t="s">
        <v>147</v>
      </c>
      <c r="AU1440" s="293" t="s">
        <v>81</v>
      </c>
      <c r="AV1440" s="292" t="s">
        <v>79</v>
      </c>
      <c r="AW1440" s="292" t="s">
        <v>34</v>
      </c>
      <c r="AX1440" s="292" t="s">
        <v>71</v>
      </c>
      <c r="AY1440" s="293" t="s">
        <v>138</v>
      </c>
    </row>
    <row r="1441" spans="2:51" s="284" customFormat="1" ht="13.5">
      <c r="B1441" s="283"/>
      <c r="D1441" s="285" t="s">
        <v>147</v>
      </c>
      <c r="E1441" s="286" t="s">
        <v>5</v>
      </c>
      <c r="F1441" s="287" t="s">
        <v>1242</v>
      </c>
      <c r="H1441" s="305">
        <v>4</v>
      </c>
      <c r="L1441" s="283"/>
      <c r="M1441" s="288"/>
      <c r="N1441" s="289"/>
      <c r="O1441" s="289"/>
      <c r="P1441" s="289"/>
      <c r="Q1441" s="289"/>
      <c r="R1441" s="289"/>
      <c r="S1441" s="289"/>
      <c r="T1441" s="290"/>
      <c r="AT1441" s="286" t="s">
        <v>147</v>
      </c>
      <c r="AU1441" s="286" t="s">
        <v>81</v>
      </c>
      <c r="AV1441" s="284" t="s">
        <v>81</v>
      </c>
      <c r="AW1441" s="284" t="s">
        <v>34</v>
      </c>
      <c r="AX1441" s="284" t="s">
        <v>71</v>
      </c>
      <c r="AY1441" s="286" t="s">
        <v>138</v>
      </c>
    </row>
    <row r="1442" spans="2:65" s="196" customFormat="1" ht="16.5" customHeight="1">
      <c r="B1442" s="85"/>
      <c r="C1442" s="91" t="s">
        <v>2942</v>
      </c>
      <c r="D1442" s="91" t="s">
        <v>228</v>
      </c>
      <c r="E1442" s="92" t="s">
        <v>2943</v>
      </c>
      <c r="F1442" s="93" t="s">
        <v>2944</v>
      </c>
      <c r="G1442" s="94" t="s">
        <v>234</v>
      </c>
      <c r="H1442" s="308">
        <v>4</v>
      </c>
      <c r="I1442" s="95">
        <v>0</v>
      </c>
      <c r="J1442" s="95">
        <f>ROUND(I1442*H1442,2)</f>
        <v>0</v>
      </c>
      <c r="K1442" s="174" t="s">
        <v>5267</v>
      </c>
      <c r="L1442" s="298"/>
      <c r="M1442" s="299" t="s">
        <v>5</v>
      </c>
      <c r="N1442" s="300" t="s">
        <v>42</v>
      </c>
      <c r="O1442" s="280">
        <v>0</v>
      </c>
      <c r="P1442" s="280">
        <f>O1442*H1442</f>
        <v>0</v>
      </c>
      <c r="Q1442" s="280">
        <v>0.00017</v>
      </c>
      <c r="R1442" s="280">
        <f>Q1442*H1442</f>
        <v>0.00068</v>
      </c>
      <c r="S1442" s="280">
        <v>0</v>
      </c>
      <c r="T1442" s="281">
        <f>S1442*H1442</f>
        <v>0</v>
      </c>
      <c r="AR1442" s="185" t="s">
        <v>281</v>
      </c>
      <c r="AT1442" s="185" t="s">
        <v>228</v>
      </c>
      <c r="AU1442" s="185" t="s">
        <v>81</v>
      </c>
      <c r="AY1442" s="185" t="s">
        <v>138</v>
      </c>
      <c r="BE1442" s="282">
        <f>IF(N1442="základní",J1442,0)</f>
        <v>0</v>
      </c>
      <c r="BF1442" s="282">
        <f>IF(N1442="snížená",J1442,0)</f>
        <v>0</v>
      </c>
      <c r="BG1442" s="282">
        <f>IF(N1442="zákl. přenesená",J1442,0)</f>
        <v>0</v>
      </c>
      <c r="BH1442" s="282">
        <f>IF(N1442="sníž. přenesená",J1442,0)</f>
        <v>0</v>
      </c>
      <c r="BI1442" s="282">
        <f>IF(N1442="nulová",J1442,0)</f>
        <v>0</v>
      </c>
      <c r="BJ1442" s="185" t="s">
        <v>79</v>
      </c>
      <c r="BK1442" s="282">
        <f>ROUND(I1442*H1442,2)</f>
        <v>0</v>
      </c>
      <c r="BL1442" s="185" t="s">
        <v>214</v>
      </c>
      <c r="BM1442" s="185" t="s">
        <v>2945</v>
      </c>
    </row>
    <row r="1443" spans="2:65" s="196" customFormat="1" ht="114.75" customHeight="1">
      <c r="B1443" s="85"/>
      <c r="C1443" s="86" t="s">
        <v>2946</v>
      </c>
      <c r="D1443" s="86" t="s">
        <v>140</v>
      </c>
      <c r="E1443" s="87" t="s">
        <v>2947</v>
      </c>
      <c r="F1443" s="88" t="s">
        <v>2948</v>
      </c>
      <c r="G1443" s="89" t="s">
        <v>225</v>
      </c>
      <c r="H1443" s="304">
        <v>1050.6</v>
      </c>
      <c r="I1443" s="90">
        <v>0</v>
      </c>
      <c r="J1443" s="90">
        <f>ROUND(I1443*H1443,2)</f>
        <v>0</v>
      </c>
      <c r="K1443" s="88" t="s">
        <v>5</v>
      </c>
      <c r="L1443" s="85"/>
      <c r="M1443" s="278" t="s">
        <v>5</v>
      </c>
      <c r="N1443" s="279" t="s">
        <v>42</v>
      </c>
      <c r="O1443" s="280">
        <v>1.225</v>
      </c>
      <c r="P1443" s="280">
        <f>O1443*H1443</f>
        <v>1286.985</v>
      </c>
      <c r="Q1443" s="280">
        <v>0.01628</v>
      </c>
      <c r="R1443" s="280">
        <f>Q1443*H1443</f>
        <v>17.103768</v>
      </c>
      <c r="S1443" s="280">
        <v>0</v>
      </c>
      <c r="T1443" s="281">
        <f>S1443*H1443</f>
        <v>0</v>
      </c>
      <c r="AR1443" s="185" t="s">
        <v>214</v>
      </c>
      <c r="AT1443" s="185" t="s">
        <v>140</v>
      </c>
      <c r="AU1443" s="185" t="s">
        <v>81</v>
      </c>
      <c r="AY1443" s="185" t="s">
        <v>138</v>
      </c>
      <c r="BE1443" s="282">
        <f>IF(N1443="základní",J1443,0)</f>
        <v>0</v>
      </c>
      <c r="BF1443" s="282">
        <f>IF(N1443="snížená",J1443,0)</f>
        <v>0</v>
      </c>
      <c r="BG1443" s="282">
        <f>IF(N1443="zákl. přenesená",J1443,0)</f>
        <v>0</v>
      </c>
      <c r="BH1443" s="282">
        <f>IF(N1443="sníž. přenesená",J1443,0)</f>
        <v>0</v>
      </c>
      <c r="BI1443" s="282">
        <f>IF(N1443="nulová",J1443,0)</f>
        <v>0</v>
      </c>
      <c r="BJ1443" s="185" t="s">
        <v>79</v>
      </c>
      <c r="BK1443" s="282">
        <f>ROUND(I1443*H1443,2)</f>
        <v>0</v>
      </c>
      <c r="BL1443" s="185" t="s">
        <v>214</v>
      </c>
      <c r="BM1443" s="185" t="s">
        <v>2949</v>
      </c>
    </row>
    <row r="1444" spans="2:51" s="292" customFormat="1" ht="13.5">
      <c r="B1444" s="291"/>
      <c r="D1444" s="285" t="s">
        <v>147</v>
      </c>
      <c r="E1444" s="293" t="s">
        <v>5</v>
      </c>
      <c r="F1444" s="294" t="s">
        <v>1067</v>
      </c>
      <c r="H1444" s="306" t="s">
        <v>5</v>
      </c>
      <c r="L1444" s="291"/>
      <c r="M1444" s="295"/>
      <c r="N1444" s="296"/>
      <c r="O1444" s="296"/>
      <c r="P1444" s="296"/>
      <c r="Q1444" s="296"/>
      <c r="R1444" s="296"/>
      <c r="S1444" s="296"/>
      <c r="T1444" s="297"/>
      <c r="AT1444" s="293" t="s">
        <v>147</v>
      </c>
      <c r="AU1444" s="293" t="s">
        <v>81</v>
      </c>
      <c r="AV1444" s="292" t="s">
        <v>79</v>
      </c>
      <c r="AW1444" s="292" t="s">
        <v>34</v>
      </c>
      <c r="AX1444" s="292" t="s">
        <v>71</v>
      </c>
      <c r="AY1444" s="293" t="s">
        <v>138</v>
      </c>
    </row>
    <row r="1445" spans="2:51" s="284" customFormat="1" ht="13.5">
      <c r="B1445" s="283"/>
      <c r="D1445" s="285" t="s">
        <v>147</v>
      </c>
      <c r="E1445" s="286" t="s">
        <v>5</v>
      </c>
      <c r="F1445" s="287" t="s">
        <v>1089</v>
      </c>
      <c r="H1445" s="305">
        <v>457.91</v>
      </c>
      <c r="L1445" s="283"/>
      <c r="M1445" s="288"/>
      <c r="N1445" s="289"/>
      <c r="O1445" s="289"/>
      <c r="P1445" s="289"/>
      <c r="Q1445" s="289"/>
      <c r="R1445" s="289"/>
      <c r="S1445" s="289"/>
      <c r="T1445" s="290"/>
      <c r="AT1445" s="286" t="s">
        <v>147</v>
      </c>
      <c r="AU1445" s="286" t="s">
        <v>81</v>
      </c>
      <c r="AV1445" s="284" t="s">
        <v>81</v>
      </c>
      <c r="AW1445" s="284" t="s">
        <v>34</v>
      </c>
      <c r="AX1445" s="284" t="s">
        <v>71</v>
      </c>
      <c r="AY1445" s="286" t="s">
        <v>138</v>
      </c>
    </row>
    <row r="1446" spans="2:51" s="292" customFormat="1" ht="13.5">
      <c r="B1446" s="291"/>
      <c r="D1446" s="285" t="s">
        <v>147</v>
      </c>
      <c r="E1446" s="293" t="s">
        <v>5</v>
      </c>
      <c r="F1446" s="294" t="s">
        <v>1090</v>
      </c>
      <c r="H1446" s="306" t="s">
        <v>5</v>
      </c>
      <c r="L1446" s="291"/>
      <c r="M1446" s="295"/>
      <c r="N1446" s="296"/>
      <c r="O1446" s="296"/>
      <c r="P1446" s="296"/>
      <c r="Q1446" s="296"/>
      <c r="R1446" s="296"/>
      <c r="S1446" s="296"/>
      <c r="T1446" s="297"/>
      <c r="AT1446" s="293" t="s">
        <v>147</v>
      </c>
      <c r="AU1446" s="293" t="s">
        <v>81</v>
      </c>
      <c r="AV1446" s="292" t="s">
        <v>79</v>
      </c>
      <c r="AW1446" s="292" t="s">
        <v>34</v>
      </c>
      <c r="AX1446" s="292" t="s">
        <v>71</v>
      </c>
      <c r="AY1446" s="293" t="s">
        <v>138</v>
      </c>
    </row>
    <row r="1447" spans="2:51" s="284" customFormat="1" ht="13.5">
      <c r="B1447" s="283"/>
      <c r="D1447" s="285" t="s">
        <v>147</v>
      </c>
      <c r="E1447" s="286" t="s">
        <v>5</v>
      </c>
      <c r="F1447" s="287" t="s">
        <v>1091</v>
      </c>
      <c r="H1447" s="305">
        <v>589.11</v>
      </c>
      <c r="L1447" s="283"/>
      <c r="M1447" s="288"/>
      <c r="N1447" s="289"/>
      <c r="O1447" s="289"/>
      <c r="P1447" s="289"/>
      <c r="Q1447" s="289"/>
      <c r="R1447" s="289"/>
      <c r="S1447" s="289"/>
      <c r="T1447" s="290"/>
      <c r="AT1447" s="286" t="s">
        <v>147</v>
      </c>
      <c r="AU1447" s="286" t="s">
        <v>81</v>
      </c>
      <c r="AV1447" s="284" t="s">
        <v>81</v>
      </c>
      <c r="AW1447" s="284" t="s">
        <v>34</v>
      </c>
      <c r="AX1447" s="284" t="s">
        <v>71</v>
      </c>
      <c r="AY1447" s="286" t="s">
        <v>138</v>
      </c>
    </row>
    <row r="1448" spans="2:51" s="292" customFormat="1" ht="13.5">
      <c r="B1448" s="291"/>
      <c r="D1448" s="285" t="s">
        <v>147</v>
      </c>
      <c r="E1448" s="293" t="s">
        <v>5</v>
      </c>
      <c r="F1448" s="294" t="s">
        <v>572</v>
      </c>
      <c r="H1448" s="306" t="s">
        <v>5</v>
      </c>
      <c r="L1448" s="291"/>
      <c r="M1448" s="295"/>
      <c r="N1448" s="296"/>
      <c r="O1448" s="296"/>
      <c r="P1448" s="296"/>
      <c r="Q1448" s="296"/>
      <c r="R1448" s="296"/>
      <c r="S1448" s="296"/>
      <c r="T1448" s="297"/>
      <c r="AT1448" s="293" t="s">
        <v>147</v>
      </c>
      <c r="AU1448" s="293" t="s">
        <v>81</v>
      </c>
      <c r="AV1448" s="292" t="s">
        <v>79</v>
      </c>
      <c r="AW1448" s="292" t="s">
        <v>34</v>
      </c>
      <c r="AX1448" s="292" t="s">
        <v>71</v>
      </c>
      <c r="AY1448" s="293" t="s">
        <v>138</v>
      </c>
    </row>
    <row r="1449" spans="2:51" s="284" customFormat="1" ht="13.5">
      <c r="B1449" s="283"/>
      <c r="D1449" s="285" t="s">
        <v>147</v>
      </c>
      <c r="E1449" s="286" t="s">
        <v>5</v>
      </c>
      <c r="F1449" s="287" t="s">
        <v>2950</v>
      </c>
      <c r="H1449" s="305">
        <v>3.58</v>
      </c>
      <c r="L1449" s="283"/>
      <c r="M1449" s="288"/>
      <c r="N1449" s="289"/>
      <c r="O1449" s="289"/>
      <c r="P1449" s="289"/>
      <c r="Q1449" s="289"/>
      <c r="R1449" s="289"/>
      <c r="S1449" s="289"/>
      <c r="T1449" s="290"/>
      <c r="AT1449" s="286" t="s">
        <v>147</v>
      </c>
      <c r="AU1449" s="286" t="s">
        <v>81</v>
      </c>
      <c r="AV1449" s="284" t="s">
        <v>81</v>
      </c>
      <c r="AW1449" s="284" t="s">
        <v>34</v>
      </c>
      <c r="AX1449" s="284" t="s">
        <v>71</v>
      </c>
      <c r="AY1449" s="286" t="s">
        <v>138</v>
      </c>
    </row>
    <row r="1450" spans="2:65" s="196" customFormat="1" ht="25.5" customHeight="1">
      <c r="B1450" s="85"/>
      <c r="C1450" s="86" t="s">
        <v>2951</v>
      </c>
      <c r="D1450" s="86" t="s">
        <v>140</v>
      </c>
      <c r="E1450" s="87" t="s">
        <v>2952</v>
      </c>
      <c r="F1450" s="88" t="s">
        <v>2953</v>
      </c>
      <c r="G1450" s="89" t="s">
        <v>225</v>
      </c>
      <c r="H1450" s="304">
        <v>1050.6</v>
      </c>
      <c r="I1450" s="90">
        <v>0</v>
      </c>
      <c r="J1450" s="90">
        <f>ROUND(I1450*H1450,2)</f>
        <v>0</v>
      </c>
      <c r="K1450" s="88" t="s">
        <v>5267</v>
      </c>
      <c r="L1450" s="85"/>
      <c r="M1450" s="278" t="s">
        <v>5</v>
      </c>
      <c r="N1450" s="279" t="s">
        <v>42</v>
      </c>
      <c r="O1450" s="280">
        <v>0.299</v>
      </c>
      <c r="P1450" s="280">
        <f>O1450*H1450</f>
        <v>314.1294</v>
      </c>
      <c r="Q1450" s="280">
        <v>0</v>
      </c>
      <c r="R1450" s="280">
        <f>Q1450*H1450</f>
        <v>0</v>
      </c>
      <c r="S1450" s="280">
        <v>0</v>
      </c>
      <c r="T1450" s="281">
        <f>S1450*H1450</f>
        <v>0</v>
      </c>
      <c r="AR1450" s="185" t="s">
        <v>214</v>
      </c>
      <c r="AT1450" s="185" t="s">
        <v>140</v>
      </c>
      <c r="AU1450" s="185" t="s">
        <v>81</v>
      </c>
      <c r="AY1450" s="185" t="s">
        <v>138</v>
      </c>
      <c r="BE1450" s="282">
        <f>IF(N1450="základní",J1450,0)</f>
        <v>0</v>
      </c>
      <c r="BF1450" s="282">
        <f>IF(N1450="snížená",J1450,0)</f>
        <v>0</v>
      </c>
      <c r="BG1450" s="282">
        <f>IF(N1450="zákl. přenesená",J1450,0)</f>
        <v>0</v>
      </c>
      <c r="BH1450" s="282">
        <f>IF(N1450="sníž. přenesená",J1450,0)</f>
        <v>0</v>
      </c>
      <c r="BI1450" s="282">
        <f>IF(N1450="nulová",J1450,0)</f>
        <v>0</v>
      </c>
      <c r="BJ1450" s="185" t="s">
        <v>79</v>
      </c>
      <c r="BK1450" s="282">
        <f>ROUND(I1450*H1450,2)</f>
        <v>0</v>
      </c>
      <c r="BL1450" s="185" t="s">
        <v>214</v>
      </c>
      <c r="BM1450" s="185" t="s">
        <v>2954</v>
      </c>
    </row>
    <row r="1451" spans="2:51" s="292" customFormat="1" ht="13.5">
      <c r="B1451" s="291"/>
      <c r="D1451" s="285" t="s">
        <v>147</v>
      </c>
      <c r="E1451" s="293" t="s">
        <v>5</v>
      </c>
      <c r="F1451" s="294" t="s">
        <v>1067</v>
      </c>
      <c r="H1451" s="306" t="s">
        <v>5</v>
      </c>
      <c r="L1451" s="291"/>
      <c r="M1451" s="295"/>
      <c r="N1451" s="296"/>
      <c r="O1451" s="296"/>
      <c r="P1451" s="296"/>
      <c r="Q1451" s="296"/>
      <c r="R1451" s="296"/>
      <c r="S1451" s="296"/>
      <c r="T1451" s="297"/>
      <c r="AT1451" s="293" t="s">
        <v>147</v>
      </c>
      <c r="AU1451" s="293" t="s">
        <v>81</v>
      </c>
      <c r="AV1451" s="292" t="s">
        <v>79</v>
      </c>
      <c r="AW1451" s="292" t="s">
        <v>34</v>
      </c>
      <c r="AX1451" s="292" t="s">
        <v>71</v>
      </c>
      <c r="AY1451" s="293" t="s">
        <v>138</v>
      </c>
    </row>
    <row r="1452" spans="2:51" s="284" customFormat="1" ht="13.5">
      <c r="B1452" s="283"/>
      <c r="D1452" s="285" t="s">
        <v>147</v>
      </c>
      <c r="E1452" s="286" t="s">
        <v>5</v>
      </c>
      <c r="F1452" s="287" t="s">
        <v>1089</v>
      </c>
      <c r="H1452" s="305">
        <v>457.91</v>
      </c>
      <c r="L1452" s="283"/>
      <c r="M1452" s="288"/>
      <c r="N1452" s="289"/>
      <c r="O1452" s="289"/>
      <c r="P1452" s="289"/>
      <c r="Q1452" s="289"/>
      <c r="R1452" s="289"/>
      <c r="S1452" s="289"/>
      <c r="T1452" s="290"/>
      <c r="AT1452" s="286" t="s">
        <v>147</v>
      </c>
      <c r="AU1452" s="286" t="s">
        <v>81</v>
      </c>
      <c r="AV1452" s="284" t="s">
        <v>81</v>
      </c>
      <c r="AW1452" s="284" t="s">
        <v>34</v>
      </c>
      <c r="AX1452" s="284" t="s">
        <v>71</v>
      </c>
      <c r="AY1452" s="286" t="s">
        <v>138</v>
      </c>
    </row>
    <row r="1453" spans="2:51" s="292" customFormat="1" ht="13.5">
      <c r="B1453" s="291"/>
      <c r="D1453" s="285" t="s">
        <v>147</v>
      </c>
      <c r="E1453" s="293" t="s">
        <v>5</v>
      </c>
      <c r="F1453" s="294" t="s">
        <v>1090</v>
      </c>
      <c r="H1453" s="306" t="s">
        <v>5</v>
      </c>
      <c r="L1453" s="291"/>
      <c r="M1453" s="295"/>
      <c r="N1453" s="296"/>
      <c r="O1453" s="296"/>
      <c r="P1453" s="296"/>
      <c r="Q1453" s="296"/>
      <c r="R1453" s="296"/>
      <c r="S1453" s="296"/>
      <c r="T1453" s="297"/>
      <c r="AT1453" s="293" t="s">
        <v>147</v>
      </c>
      <c r="AU1453" s="293" t="s">
        <v>81</v>
      </c>
      <c r="AV1453" s="292" t="s">
        <v>79</v>
      </c>
      <c r="AW1453" s="292" t="s">
        <v>34</v>
      </c>
      <c r="AX1453" s="292" t="s">
        <v>71</v>
      </c>
      <c r="AY1453" s="293" t="s">
        <v>138</v>
      </c>
    </row>
    <row r="1454" spans="2:51" s="284" customFormat="1" ht="13.5">
      <c r="B1454" s="283"/>
      <c r="D1454" s="285" t="s">
        <v>147</v>
      </c>
      <c r="E1454" s="286" t="s">
        <v>5</v>
      </c>
      <c r="F1454" s="287" t="s">
        <v>1091</v>
      </c>
      <c r="H1454" s="305">
        <v>589.11</v>
      </c>
      <c r="L1454" s="283"/>
      <c r="M1454" s="288"/>
      <c r="N1454" s="289"/>
      <c r="O1454" s="289"/>
      <c r="P1454" s="289"/>
      <c r="Q1454" s="289"/>
      <c r="R1454" s="289"/>
      <c r="S1454" s="289"/>
      <c r="T1454" s="290"/>
      <c r="AT1454" s="286" t="s">
        <v>147</v>
      </c>
      <c r="AU1454" s="286" t="s">
        <v>81</v>
      </c>
      <c r="AV1454" s="284" t="s">
        <v>81</v>
      </c>
      <c r="AW1454" s="284" t="s">
        <v>34</v>
      </c>
      <c r="AX1454" s="284" t="s">
        <v>71</v>
      </c>
      <c r="AY1454" s="286" t="s">
        <v>138</v>
      </c>
    </row>
    <row r="1455" spans="2:51" s="292" customFormat="1" ht="13.5">
      <c r="B1455" s="291"/>
      <c r="D1455" s="285" t="s">
        <v>147</v>
      </c>
      <c r="E1455" s="293" t="s">
        <v>5</v>
      </c>
      <c r="F1455" s="294" t="s">
        <v>572</v>
      </c>
      <c r="H1455" s="306" t="s">
        <v>5</v>
      </c>
      <c r="L1455" s="291"/>
      <c r="M1455" s="295"/>
      <c r="N1455" s="296"/>
      <c r="O1455" s="296"/>
      <c r="P1455" s="296"/>
      <c r="Q1455" s="296"/>
      <c r="R1455" s="296"/>
      <c r="S1455" s="296"/>
      <c r="T1455" s="297"/>
      <c r="AT1455" s="293" t="s">
        <v>147</v>
      </c>
      <c r="AU1455" s="293" t="s">
        <v>81</v>
      </c>
      <c r="AV1455" s="292" t="s">
        <v>79</v>
      </c>
      <c r="AW1455" s="292" t="s">
        <v>34</v>
      </c>
      <c r="AX1455" s="292" t="s">
        <v>71</v>
      </c>
      <c r="AY1455" s="293" t="s">
        <v>138</v>
      </c>
    </row>
    <row r="1456" spans="2:51" s="284" customFormat="1" ht="13.5">
      <c r="B1456" s="283"/>
      <c r="D1456" s="285" t="s">
        <v>147</v>
      </c>
      <c r="E1456" s="286" t="s">
        <v>5</v>
      </c>
      <c r="F1456" s="287" t="s">
        <v>2950</v>
      </c>
      <c r="H1456" s="305">
        <v>3.58</v>
      </c>
      <c r="L1456" s="283"/>
      <c r="M1456" s="288"/>
      <c r="N1456" s="289"/>
      <c r="O1456" s="289"/>
      <c r="P1456" s="289"/>
      <c r="Q1456" s="289"/>
      <c r="R1456" s="289"/>
      <c r="S1456" s="289"/>
      <c r="T1456" s="290"/>
      <c r="AT1456" s="286" t="s">
        <v>147</v>
      </c>
      <c r="AU1456" s="286" t="s">
        <v>81</v>
      </c>
      <c r="AV1456" s="284" t="s">
        <v>81</v>
      </c>
      <c r="AW1456" s="284" t="s">
        <v>34</v>
      </c>
      <c r="AX1456" s="284" t="s">
        <v>71</v>
      </c>
      <c r="AY1456" s="286" t="s">
        <v>138</v>
      </c>
    </row>
    <row r="1457" spans="2:65" s="196" customFormat="1" ht="16.5" customHeight="1">
      <c r="B1457" s="85"/>
      <c r="C1457" s="91" t="s">
        <v>2955</v>
      </c>
      <c r="D1457" s="91" t="s">
        <v>228</v>
      </c>
      <c r="E1457" s="92" t="s">
        <v>2956</v>
      </c>
      <c r="F1457" s="93" t="s">
        <v>2957</v>
      </c>
      <c r="G1457" s="94" t="s">
        <v>143</v>
      </c>
      <c r="H1457" s="308">
        <v>4.085</v>
      </c>
      <c r="I1457" s="95">
        <v>0</v>
      </c>
      <c r="J1457" s="95">
        <f>ROUND(I1457*H1457,2)</f>
        <v>0</v>
      </c>
      <c r="K1457" s="174" t="s">
        <v>5267</v>
      </c>
      <c r="L1457" s="298"/>
      <c r="M1457" s="299" t="s">
        <v>5</v>
      </c>
      <c r="N1457" s="300" t="s">
        <v>42</v>
      </c>
      <c r="O1457" s="280">
        <v>0</v>
      </c>
      <c r="P1457" s="280">
        <f>O1457*H1457</f>
        <v>0</v>
      </c>
      <c r="Q1457" s="280">
        <v>0.55</v>
      </c>
      <c r="R1457" s="280">
        <f>Q1457*H1457</f>
        <v>2.24675</v>
      </c>
      <c r="S1457" s="280">
        <v>0</v>
      </c>
      <c r="T1457" s="281">
        <f>S1457*H1457</f>
        <v>0</v>
      </c>
      <c r="AR1457" s="185" t="s">
        <v>281</v>
      </c>
      <c r="AT1457" s="185" t="s">
        <v>228</v>
      </c>
      <c r="AU1457" s="185" t="s">
        <v>81</v>
      </c>
      <c r="AY1457" s="185" t="s">
        <v>138</v>
      </c>
      <c r="BE1457" s="282">
        <f>IF(N1457="základní",J1457,0)</f>
        <v>0</v>
      </c>
      <c r="BF1457" s="282">
        <f>IF(N1457="snížená",J1457,0)</f>
        <v>0</v>
      </c>
      <c r="BG1457" s="282">
        <f>IF(N1457="zákl. přenesená",J1457,0)</f>
        <v>0</v>
      </c>
      <c r="BH1457" s="282">
        <f>IF(N1457="sníž. přenesená",J1457,0)</f>
        <v>0</v>
      </c>
      <c r="BI1457" s="282">
        <f>IF(N1457="nulová",J1457,0)</f>
        <v>0</v>
      </c>
      <c r="BJ1457" s="185" t="s">
        <v>79</v>
      </c>
      <c r="BK1457" s="282">
        <f>ROUND(I1457*H1457,2)</f>
        <v>0</v>
      </c>
      <c r="BL1457" s="185" t="s">
        <v>214</v>
      </c>
      <c r="BM1457" s="185" t="s">
        <v>2958</v>
      </c>
    </row>
    <row r="1458" spans="2:51" s="284" customFormat="1" ht="13.5">
      <c r="B1458" s="283"/>
      <c r="D1458" s="285" t="s">
        <v>147</v>
      </c>
      <c r="E1458" s="286" t="s">
        <v>5</v>
      </c>
      <c r="F1458" s="287" t="s">
        <v>2959</v>
      </c>
      <c r="H1458" s="305">
        <v>3.782</v>
      </c>
      <c r="L1458" s="283"/>
      <c r="M1458" s="288"/>
      <c r="N1458" s="289"/>
      <c r="O1458" s="289"/>
      <c r="P1458" s="289"/>
      <c r="Q1458" s="289"/>
      <c r="R1458" s="289"/>
      <c r="S1458" s="289"/>
      <c r="T1458" s="290"/>
      <c r="AT1458" s="286" t="s">
        <v>147</v>
      </c>
      <c r="AU1458" s="286" t="s">
        <v>81</v>
      </c>
      <c r="AV1458" s="284" t="s">
        <v>81</v>
      </c>
      <c r="AW1458" s="284" t="s">
        <v>34</v>
      </c>
      <c r="AX1458" s="284" t="s">
        <v>71</v>
      </c>
      <c r="AY1458" s="286" t="s">
        <v>138</v>
      </c>
    </row>
    <row r="1459" spans="2:51" s="284" customFormat="1" ht="13.5">
      <c r="B1459" s="283"/>
      <c r="D1459" s="285" t="s">
        <v>147</v>
      </c>
      <c r="F1459" s="287" t="s">
        <v>2960</v>
      </c>
      <c r="H1459" s="305">
        <v>4.085</v>
      </c>
      <c r="L1459" s="283"/>
      <c r="M1459" s="288"/>
      <c r="N1459" s="289"/>
      <c r="O1459" s="289"/>
      <c r="P1459" s="289"/>
      <c r="Q1459" s="289"/>
      <c r="R1459" s="289"/>
      <c r="S1459" s="289"/>
      <c r="T1459" s="290"/>
      <c r="AT1459" s="286" t="s">
        <v>147</v>
      </c>
      <c r="AU1459" s="286" t="s">
        <v>81</v>
      </c>
      <c r="AV1459" s="284" t="s">
        <v>81</v>
      </c>
      <c r="AW1459" s="284" t="s">
        <v>6</v>
      </c>
      <c r="AX1459" s="284" t="s">
        <v>79</v>
      </c>
      <c r="AY1459" s="286" t="s">
        <v>138</v>
      </c>
    </row>
    <row r="1460" spans="2:65" s="196" customFormat="1" ht="25.5" customHeight="1">
      <c r="B1460" s="85"/>
      <c r="C1460" s="86" t="s">
        <v>2961</v>
      </c>
      <c r="D1460" s="86" t="s">
        <v>140</v>
      </c>
      <c r="E1460" s="87" t="s">
        <v>1567</v>
      </c>
      <c r="F1460" s="88" t="s">
        <v>1568</v>
      </c>
      <c r="G1460" s="89" t="s">
        <v>225</v>
      </c>
      <c r="H1460" s="304">
        <v>3.58</v>
      </c>
      <c r="I1460" s="90">
        <v>0</v>
      </c>
      <c r="J1460" s="90">
        <f>ROUND(I1460*H1460,2)</f>
        <v>0</v>
      </c>
      <c r="K1460" s="88" t="s">
        <v>5267</v>
      </c>
      <c r="L1460" s="85"/>
      <c r="M1460" s="278" t="s">
        <v>5</v>
      </c>
      <c r="N1460" s="279" t="s">
        <v>42</v>
      </c>
      <c r="O1460" s="280">
        <v>0.058</v>
      </c>
      <c r="P1460" s="280">
        <f>O1460*H1460</f>
        <v>0.20764000000000002</v>
      </c>
      <c r="Q1460" s="280">
        <v>0.0001</v>
      </c>
      <c r="R1460" s="280">
        <f>Q1460*H1460</f>
        <v>0.00035800000000000003</v>
      </c>
      <c r="S1460" s="280">
        <v>0</v>
      </c>
      <c r="T1460" s="281">
        <f>S1460*H1460</f>
        <v>0</v>
      </c>
      <c r="AR1460" s="185" t="s">
        <v>214</v>
      </c>
      <c r="AT1460" s="185" t="s">
        <v>140</v>
      </c>
      <c r="AU1460" s="185" t="s">
        <v>81</v>
      </c>
      <c r="AY1460" s="185" t="s">
        <v>138</v>
      </c>
      <c r="BE1460" s="282">
        <f>IF(N1460="základní",J1460,0)</f>
        <v>0</v>
      </c>
      <c r="BF1460" s="282">
        <f>IF(N1460="snížená",J1460,0)</f>
        <v>0</v>
      </c>
      <c r="BG1460" s="282">
        <f>IF(N1460="zákl. přenesená",J1460,0)</f>
        <v>0</v>
      </c>
      <c r="BH1460" s="282">
        <f>IF(N1460="sníž. přenesená",J1460,0)</f>
        <v>0</v>
      </c>
      <c r="BI1460" s="282">
        <f>IF(N1460="nulová",J1460,0)</f>
        <v>0</v>
      </c>
      <c r="BJ1460" s="185" t="s">
        <v>79</v>
      </c>
      <c r="BK1460" s="282">
        <f>ROUND(I1460*H1460,2)</f>
        <v>0</v>
      </c>
      <c r="BL1460" s="185" t="s">
        <v>214</v>
      </c>
      <c r="BM1460" s="185" t="s">
        <v>2962</v>
      </c>
    </row>
    <row r="1461" spans="2:51" s="292" customFormat="1" ht="13.5">
      <c r="B1461" s="291"/>
      <c r="D1461" s="285" t="s">
        <v>147</v>
      </c>
      <c r="E1461" s="293" t="s">
        <v>5</v>
      </c>
      <c r="F1461" s="294" t="s">
        <v>572</v>
      </c>
      <c r="H1461" s="306" t="s">
        <v>5</v>
      </c>
      <c r="L1461" s="291"/>
      <c r="M1461" s="295"/>
      <c r="N1461" s="296"/>
      <c r="O1461" s="296"/>
      <c r="P1461" s="296"/>
      <c r="Q1461" s="296"/>
      <c r="R1461" s="296"/>
      <c r="S1461" s="296"/>
      <c r="T1461" s="297"/>
      <c r="AT1461" s="293" t="s">
        <v>147</v>
      </c>
      <c r="AU1461" s="293" t="s">
        <v>81</v>
      </c>
      <c r="AV1461" s="292" t="s">
        <v>79</v>
      </c>
      <c r="AW1461" s="292" t="s">
        <v>34</v>
      </c>
      <c r="AX1461" s="292" t="s">
        <v>71</v>
      </c>
      <c r="AY1461" s="293" t="s">
        <v>138</v>
      </c>
    </row>
    <row r="1462" spans="2:51" s="284" customFormat="1" ht="13.5">
      <c r="B1462" s="283"/>
      <c r="D1462" s="285" t="s">
        <v>147</v>
      </c>
      <c r="E1462" s="286" t="s">
        <v>5</v>
      </c>
      <c r="F1462" s="287" t="s">
        <v>2950</v>
      </c>
      <c r="H1462" s="305">
        <v>3.58</v>
      </c>
      <c r="L1462" s="283"/>
      <c r="M1462" s="288"/>
      <c r="N1462" s="289"/>
      <c r="O1462" s="289"/>
      <c r="P1462" s="289"/>
      <c r="Q1462" s="289"/>
      <c r="R1462" s="289"/>
      <c r="S1462" s="289"/>
      <c r="T1462" s="290"/>
      <c r="AT1462" s="286" t="s">
        <v>147</v>
      </c>
      <c r="AU1462" s="286" t="s">
        <v>81</v>
      </c>
      <c r="AV1462" s="284" t="s">
        <v>81</v>
      </c>
      <c r="AW1462" s="284" t="s">
        <v>34</v>
      </c>
      <c r="AX1462" s="284" t="s">
        <v>71</v>
      </c>
      <c r="AY1462" s="286" t="s">
        <v>138</v>
      </c>
    </row>
    <row r="1463" spans="2:65" s="196" customFormat="1" ht="16.5" customHeight="1">
      <c r="B1463" s="85"/>
      <c r="C1463" s="91" t="s">
        <v>2286</v>
      </c>
      <c r="D1463" s="91" t="s">
        <v>228</v>
      </c>
      <c r="E1463" s="92" t="s">
        <v>2963</v>
      </c>
      <c r="F1463" s="93" t="s">
        <v>2964</v>
      </c>
      <c r="G1463" s="94" t="s">
        <v>225</v>
      </c>
      <c r="H1463" s="308">
        <v>4.117</v>
      </c>
      <c r="I1463" s="95">
        <v>0</v>
      </c>
      <c r="J1463" s="95">
        <f>ROUND(I1463*H1463,2)</f>
        <v>0</v>
      </c>
      <c r="K1463" s="174" t="s">
        <v>5267</v>
      </c>
      <c r="L1463" s="298"/>
      <c r="M1463" s="299" t="s">
        <v>5</v>
      </c>
      <c r="N1463" s="300" t="s">
        <v>42</v>
      </c>
      <c r="O1463" s="280">
        <v>0</v>
      </c>
      <c r="P1463" s="280">
        <f>O1463*H1463</f>
        <v>0</v>
      </c>
      <c r="Q1463" s="280">
        <v>0.0005</v>
      </c>
      <c r="R1463" s="280">
        <f>Q1463*H1463</f>
        <v>0.0020585</v>
      </c>
      <c r="S1463" s="280">
        <v>0</v>
      </c>
      <c r="T1463" s="281">
        <f>S1463*H1463</f>
        <v>0</v>
      </c>
      <c r="AR1463" s="185" t="s">
        <v>281</v>
      </c>
      <c r="AT1463" s="185" t="s">
        <v>228</v>
      </c>
      <c r="AU1463" s="185" t="s">
        <v>81</v>
      </c>
      <c r="AY1463" s="185" t="s">
        <v>138</v>
      </c>
      <c r="BE1463" s="282">
        <f>IF(N1463="základní",J1463,0)</f>
        <v>0</v>
      </c>
      <c r="BF1463" s="282">
        <f>IF(N1463="snížená",J1463,0)</f>
        <v>0</v>
      </c>
      <c r="BG1463" s="282">
        <f>IF(N1463="zákl. přenesená",J1463,0)</f>
        <v>0</v>
      </c>
      <c r="BH1463" s="282">
        <f>IF(N1463="sníž. přenesená",J1463,0)</f>
        <v>0</v>
      </c>
      <c r="BI1463" s="282">
        <f>IF(N1463="nulová",J1463,0)</f>
        <v>0</v>
      </c>
      <c r="BJ1463" s="185" t="s">
        <v>79</v>
      </c>
      <c r="BK1463" s="282">
        <f>ROUND(I1463*H1463,2)</f>
        <v>0</v>
      </c>
      <c r="BL1463" s="185" t="s">
        <v>214</v>
      </c>
      <c r="BM1463" s="185" t="s">
        <v>2965</v>
      </c>
    </row>
    <row r="1464" spans="2:51" s="284" customFormat="1" ht="13.5">
      <c r="B1464" s="283"/>
      <c r="D1464" s="285" t="s">
        <v>147</v>
      </c>
      <c r="F1464" s="287" t="s">
        <v>2966</v>
      </c>
      <c r="H1464" s="305">
        <v>4.117</v>
      </c>
      <c r="L1464" s="283"/>
      <c r="M1464" s="288"/>
      <c r="N1464" s="289"/>
      <c r="O1464" s="289"/>
      <c r="P1464" s="289"/>
      <c r="Q1464" s="289"/>
      <c r="R1464" s="289"/>
      <c r="S1464" s="289"/>
      <c r="T1464" s="290"/>
      <c r="AT1464" s="286" t="s">
        <v>147</v>
      </c>
      <c r="AU1464" s="286" t="s">
        <v>81</v>
      </c>
      <c r="AV1464" s="284" t="s">
        <v>81</v>
      </c>
      <c r="AW1464" s="284" t="s">
        <v>6</v>
      </c>
      <c r="AX1464" s="284" t="s">
        <v>79</v>
      </c>
      <c r="AY1464" s="286" t="s">
        <v>138</v>
      </c>
    </row>
    <row r="1465" spans="2:65" s="196" customFormat="1" ht="25.5" customHeight="1">
      <c r="B1465" s="85"/>
      <c r="C1465" s="86" t="s">
        <v>2967</v>
      </c>
      <c r="D1465" s="86" t="s">
        <v>140</v>
      </c>
      <c r="E1465" s="87" t="s">
        <v>2968</v>
      </c>
      <c r="F1465" s="88" t="s">
        <v>2969</v>
      </c>
      <c r="G1465" s="89" t="s">
        <v>225</v>
      </c>
      <c r="H1465" s="304">
        <v>1047.02</v>
      </c>
      <c r="I1465" s="90">
        <v>0</v>
      </c>
      <c r="J1465" s="90">
        <f>ROUND(I1465*H1465,2)</f>
        <v>0</v>
      </c>
      <c r="K1465" s="88" t="s">
        <v>5267</v>
      </c>
      <c r="L1465" s="85"/>
      <c r="M1465" s="278" t="s">
        <v>5</v>
      </c>
      <c r="N1465" s="279" t="s">
        <v>42</v>
      </c>
      <c r="O1465" s="280">
        <v>0.045</v>
      </c>
      <c r="P1465" s="280">
        <f>O1465*H1465</f>
        <v>47.115899999999996</v>
      </c>
      <c r="Q1465" s="280">
        <v>0</v>
      </c>
      <c r="R1465" s="280">
        <f>Q1465*H1465</f>
        <v>0</v>
      </c>
      <c r="S1465" s="280">
        <v>0</v>
      </c>
      <c r="T1465" s="281">
        <f>S1465*H1465</f>
        <v>0</v>
      </c>
      <c r="AR1465" s="185" t="s">
        <v>214</v>
      </c>
      <c r="AT1465" s="185" t="s">
        <v>140</v>
      </c>
      <c r="AU1465" s="185" t="s">
        <v>81</v>
      </c>
      <c r="AY1465" s="185" t="s">
        <v>138</v>
      </c>
      <c r="BE1465" s="282">
        <f>IF(N1465="základní",J1465,0)</f>
        <v>0</v>
      </c>
      <c r="BF1465" s="282">
        <f>IF(N1465="snížená",J1465,0)</f>
        <v>0</v>
      </c>
      <c r="BG1465" s="282">
        <f>IF(N1465="zákl. přenesená",J1465,0)</f>
        <v>0</v>
      </c>
      <c r="BH1465" s="282">
        <f>IF(N1465="sníž. přenesená",J1465,0)</f>
        <v>0</v>
      </c>
      <c r="BI1465" s="282">
        <f>IF(N1465="nulová",J1465,0)</f>
        <v>0</v>
      </c>
      <c r="BJ1465" s="185" t="s">
        <v>79</v>
      </c>
      <c r="BK1465" s="282">
        <f>ROUND(I1465*H1465,2)</f>
        <v>0</v>
      </c>
      <c r="BL1465" s="185" t="s">
        <v>214</v>
      </c>
      <c r="BM1465" s="185" t="s">
        <v>2970</v>
      </c>
    </row>
    <row r="1466" spans="2:65" s="196" customFormat="1" ht="25.5" customHeight="1">
      <c r="B1466" s="85"/>
      <c r="C1466" s="91" t="s">
        <v>2971</v>
      </c>
      <c r="D1466" s="91" t="s">
        <v>228</v>
      </c>
      <c r="E1466" s="92" t="s">
        <v>2972</v>
      </c>
      <c r="F1466" s="93" t="s">
        <v>2973</v>
      </c>
      <c r="G1466" s="94" t="s">
        <v>225</v>
      </c>
      <c r="H1466" s="308">
        <v>1047.02</v>
      </c>
      <c r="I1466" s="95">
        <v>0</v>
      </c>
      <c r="J1466" s="95">
        <f>ROUND(I1466*H1466,2)</f>
        <v>0</v>
      </c>
      <c r="K1466" s="93" t="s">
        <v>5</v>
      </c>
      <c r="L1466" s="298"/>
      <c r="M1466" s="299" t="s">
        <v>5</v>
      </c>
      <c r="N1466" s="300" t="s">
        <v>42</v>
      </c>
      <c r="O1466" s="280">
        <v>0</v>
      </c>
      <c r="P1466" s="280">
        <f>O1466*H1466</f>
        <v>0</v>
      </c>
      <c r="Q1466" s="280">
        <v>0.0009</v>
      </c>
      <c r="R1466" s="280">
        <f>Q1466*H1466</f>
        <v>0.942318</v>
      </c>
      <c r="S1466" s="280">
        <v>0</v>
      </c>
      <c r="T1466" s="281">
        <f>S1466*H1466</f>
        <v>0</v>
      </c>
      <c r="AR1466" s="185" t="s">
        <v>281</v>
      </c>
      <c r="AT1466" s="185" t="s">
        <v>228</v>
      </c>
      <c r="AU1466" s="185" t="s">
        <v>81</v>
      </c>
      <c r="AY1466" s="185" t="s">
        <v>138</v>
      </c>
      <c r="BE1466" s="282">
        <f>IF(N1466="základní",J1466,0)</f>
        <v>0</v>
      </c>
      <c r="BF1466" s="282">
        <f>IF(N1466="snížená",J1466,0)</f>
        <v>0</v>
      </c>
      <c r="BG1466" s="282">
        <f>IF(N1466="zákl. přenesená",J1466,0)</f>
        <v>0</v>
      </c>
      <c r="BH1466" s="282">
        <f>IF(N1466="sníž. přenesená",J1466,0)</f>
        <v>0</v>
      </c>
      <c r="BI1466" s="282">
        <f>IF(N1466="nulová",J1466,0)</f>
        <v>0</v>
      </c>
      <c r="BJ1466" s="185" t="s">
        <v>79</v>
      </c>
      <c r="BK1466" s="282">
        <f>ROUND(I1466*H1466,2)</f>
        <v>0</v>
      </c>
      <c r="BL1466" s="185" t="s">
        <v>214</v>
      </c>
      <c r="BM1466" s="185" t="s">
        <v>2974</v>
      </c>
    </row>
    <row r="1467" spans="2:65" s="196" customFormat="1" ht="25.5" customHeight="1">
      <c r="B1467" s="85"/>
      <c r="C1467" s="86" t="s">
        <v>2975</v>
      </c>
      <c r="D1467" s="86" t="s">
        <v>140</v>
      </c>
      <c r="E1467" s="87" t="s">
        <v>2976</v>
      </c>
      <c r="F1467" s="88" t="s">
        <v>2977</v>
      </c>
      <c r="G1467" s="89" t="s">
        <v>225</v>
      </c>
      <c r="H1467" s="304">
        <v>3141.06</v>
      </c>
      <c r="I1467" s="90">
        <v>0</v>
      </c>
      <c r="J1467" s="90">
        <f>ROUND(I1467*H1467,2)</f>
        <v>0</v>
      </c>
      <c r="K1467" s="88" t="s">
        <v>5267</v>
      </c>
      <c r="L1467" s="85"/>
      <c r="M1467" s="278" t="s">
        <v>5</v>
      </c>
      <c r="N1467" s="279" t="s">
        <v>42</v>
      </c>
      <c r="O1467" s="280">
        <v>0.09</v>
      </c>
      <c r="P1467" s="280">
        <f>O1467*H1467</f>
        <v>282.6954</v>
      </c>
      <c r="Q1467" s="280">
        <v>0.00015</v>
      </c>
      <c r="R1467" s="280">
        <f>Q1467*H1467</f>
        <v>0.47115899999999994</v>
      </c>
      <c r="S1467" s="280">
        <v>0</v>
      </c>
      <c r="T1467" s="281">
        <f>S1467*H1467</f>
        <v>0</v>
      </c>
      <c r="AR1467" s="185" t="s">
        <v>214</v>
      </c>
      <c r="AT1467" s="185" t="s">
        <v>140</v>
      </c>
      <c r="AU1467" s="185" t="s">
        <v>81</v>
      </c>
      <c r="AY1467" s="185" t="s">
        <v>138</v>
      </c>
      <c r="BE1467" s="282">
        <f>IF(N1467="základní",J1467,0)</f>
        <v>0</v>
      </c>
      <c r="BF1467" s="282">
        <f>IF(N1467="snížená",J1467,0)</f>
        <v>0</v>
      </c>
      <c r="BG1467" s="282">
        <f>IF(N1467="zákl. přenesená",J1467,0)</f>
        <v>0</v>
      </c>
      <c r="BH1467" s="282">
        <f>IF(N1467="sníž. přenesená",J1467,0)</f>
        <v>0</v>
      </c>
      <c r="BI1467" s="282">
        <f>IF(N1467="nulová",J1467,0)</f>
        <v>0</v>
      </c>
      <c r="BJ1467" s="185" t="s">
        <v>79</v>
      </c>
      <c r="BK1467" s="282">
        <f>ROUND(I1467*H1467,2)</f>
        <v>0</v>
      </c>
      <c r="BL1467" s="185" t="s">
        <v>214</v>
      </c>
      <c r="BM1467" s="185" t="s">
        <v>2978</v>
      </c>
    </row>
    <row r="1468" spans="2:51" s="292" customFormat="1" ht="13.5">
      <c r="B1468" s="291"/>
      <c r="D1468" s="285" t="s">
        <v>147</v>
      </c>
      <c r="E1468" s="293" t="s">
        <v>5</v>
      </c>
      <c r="F1468" s="294" t="s">
        <v>2979</v>
      </c>
      <c r="H1468" s="306" t="s">
        <v>5</v>
      </c>
      <c r="L1468" s="291"/>
      <c r="M1468" s="295"/>
      <c r="N1468" s="296"/>
      <c r="O1468" s="296"/>
      <c r="P1468" s="296"/>
      <c r="Q1468" s="296"/>
      <c r="R1468" s="296"/>
      <c r="S1468" s="296"/>
      <c r="T1468" s="297"/>
      <c r="AT1468" s="293" t="s">
        <v>147</v>
      </c>
      <c r="AU1468" s="293" t="s">
        <v>81</v>
      </c>
      <c r="AV1468" s="292" t="s">
        <v>79</v>
      </c>
      <c r="AW1468" s="292" t="s">
        <v>34</v>
      </c>
      <c r="AX1468" s="292" t="s">
        <v>71</v>
      </c>
      <c r="AY1468" s="293" t="s">
        <v>138</v>
      </c>
    </row>
    <row r="1469" spans="2:51" s="284" customFormat="1" ht="13.5">
      <c r="B1469" s="283"/>
      <c r="D1469" s="285" t="s">
        <v>147</v>
      </c>
      <c r="E1469" s="286" t="s">
        <v>5</v>
      </c>
      <c r="F1469" s="287" t="s">
        <v>2980</v>
      </c>
      <c r="H1469" s="305">
        <v>3141.06</v>
      </c>
      <c r="L1469" s="283"/>
      <c r="M1469" s="288"/>
      <c r="N1469" s="289"/>
      <c r="O1469" s="289"/>
      <c r="P1469" s="289"/>
      <c r="Q1469" s="289"/>
      <c r="R1469" s="289"/>
      <c r="S1469" s="289"/>
      <c r="T1469" s="290"/>
      <c r="AT1469" s="286" t="s">
        <v>147</v>
      </c>
      <c r="AU1469" s="286" t="s">
        <v>81</v>
      </c>
      <c r="AV1469" s="284" t="s">
        <v>81</v>
      </c>
      <c r="AW1469" s="284" t="s">
        <v>34</v>
      </c>
      <c r="AX1469" s="284" t="s">
        <v>71</v>
      </c>
      <c r="AY1469" s="286" t="s">
        <v>138</v>
      </c>
    </row>
    <row r="1470" spans="2:65" s="196" customFormat="1" ht="25.5" customHeight="1">
      <c r="B1470" s="85"/>
      <c r="C1470" s="86" t="s">
        <v>2981</v>
      </c>
      <c r="D1470" s="86" t="s">
        <v>140</v>
      </c>
      <c r="E1470" s="87" t="s">
        <v>2982</v>
      </c>
      <c r="F1470" s="88" t="s">
        <v>2983</v>
      </c>
      <c r="G1470" s="89" t="s">
        <v>225</v>
      </c>
      <c r="H1470" s="304">
        <v>3141.06</v>
      </c>
      <c r="I1470" s="90">
        <v>0</v>
      </c>
      <c r="J1470" s="90">
        <f>ROUND(I1470*H1470,2)</f>
        <v>0</v>
      </c>
      <c r="K1470" s="88" t="s">
        <v>5267</v>
      </c>
      <c r="L1470" s="85"/>
      <c r="M1470" s="278" t="s">
        <v>5</v>
      </c>
      <c r="N1470" s="279" t="s">
        <v>42</v>
      </c>
      <c r="O1470" s="280">
        <v>0.09</v>
      </c>
      <c r="P1470" s="280">
        <f>O1470*H1470</f>
        <v>282.6954</v>
      </c>
      <c r="Q1470" s="280">
        <v>0.00015</v>
      </c>
      <c r="R1470" s="280">
        <f>Q1470*H1470</f>
        <v>0.47115899999999994</v>
      </c>
      <c r="S1470" s="280">
        <v>0</v>
      </c>
      <c r="T1470" s="281">
        <f>S1470*H1470</f>
        <v>0</v>
      </c>
      <c r="AR1470" s="185" t="s">
        <v>214</v>
      </c>
      <c r="AT1470" s="185" t="s">
        <v>140</v>
      </c>
      <c r="AU1470" s="185" t="s">
        <v>81</v>
      </c>
      <c r="AY1470" s="185" t="s">
        <v>138</v>
      </c>
      <c r="BE1470" s="282">
        <f>IF(N1470="základní",J1470,0)</f>
        <v>0</v>
      </c>
      <c r="BF1470" s="282">
        <f>IF(N1470="snížená",J1470,0)</f>
        <v>0</v>
      </c>
      <c r="BG1470" s="282">
        <f>IF(N1470="zákl. přenesená",J1470,0)</f>
        <v>0</v>
      </c>
      <c r="BH1470" s="282">
        <f>IF(N1470="sníž. přenesená",J1470,0)</f>
        <v>0</v>
      </c>
      <c r="BI1470" s="282">
        <f>IF(N1470="nulová",J1470,0)</f>
        <v>0</v>
      </c>
      <c r="BJ1470" s="185" t="s">
        <v>79</v>
      </c>
      <c r="BK1470" s="282">
        <f>ROUND(I1470*H1470,2)</f>
        <v>0</v>
      </c>
      <c r="BL1470" s="185" t="s">
        <v>214</v>
      </c>
      <c r="BM1470" s="185" t="s">
        <v>2984</v>
      </c>
    </row>
    <row r="1471" spans="2:51" s="292" customFormat="1" ht="13.5">
      <c r="B1471" s="291"/>
      <c r="D1471" s="285" t="s">
        <v>147</v>
      </c>
      <c r="E1471" s="293" t="s">
        <v>5</v>
      </c>
      <c r="F1471" s="294" t="s">
        <v>2985</v>
      </c>
      <c r="H1471" s="306" t="s">
        <v>5</v>
      </c>
      <c r="L1471" s="291"/>
      <c r="M1471" s="295"/>
      <c r="N1471" s="296"/>
      <c r="O1471" s="296"/>
      <c r="P1471" s="296"/>
      <c r="Q1471" s="296"/>
      <c r="R1471" s="296"/>
      <c r="S1471" s="296"/>
      <c r="T1471" s="297"/>
      <c r="AT1471" s="293" t="s">
        <v>147</v>
      </c>
      <c r="AU1471" s="293" t="s">
        <v>81</v>
      </c>
      <c r="AV1471" s="292" t="s">
        <v>79</v>
      </c>
      <c r="AW1471" s="292" t="s">
        <v>34</v>
      </c>
      <c r="AX1471" s="292" t="s">
        <v>71</v>
      </c>
      <c r="AY1471" s="293" t="s">
        <v>138</v>
      </c>
    </row>
    <row r="1472" spans="2:51" s="284" customFormat="1" ht="13.5">
      <c r="B1472" s="283"/>
      <c r="D1472" s="285" t="s">
        <v>147</v>
      </c>
      <c r="E1472" s="286" t="s">
        <v>5</v>
      </c>
      <c r="F1472" s="287" t="s">
        <v>2980</v>
      </c>
      <c r="H1472" s="305">
        <v>3141.06</v>
      </c>
      <c r="L1472" s="283"/>
      <c r="M1472" s="288"/>
      <c r="N1472" s="289"/>
      <c r="O1472" s="289"/>
      <c r="P1472" s="289"/>
      <c r="Q1472" s="289"/>
      <c r="R1472" s="289"/>
      <c r="S1472" s="289"/>
      <c r="T1472" s="290"/>
      <c r="AT1472" s="286" t="s">
        <v>147</v>
      </c>
      <c r="AU1472" s="286" t="s">
        <v>81</v>
      </c>
      <c r="AV1472" s="284" t="s">
        <v>81</v>
      </c>
      <c r="AW1472" s="284" t="s">
        <v>34</v>
      </c>
      <c r="AX1472" s="284" t="s">
        <v>71</v>
      </c>
      <c r="AY1472" s="286" t="s">
        <v>138</v>
      </c>
    </row>
    <row r="1473" spans="2:65" s="196" customFormat="1" ht="25.5" customHeight="1">
      <c r="B1473" s="85"/>
      <c r="C1473" s="86" t="s">
        <v>2986</v>
      </c>
      <c r="D1473" s="86" t="s">
        <v>140</v>
      </c>
      <c r="E1473" s="87" t="s">
        <v>2987</v>
      </c>
      <c r="F1473" s="88" t="s">
        <v>2988</v>
      </c>
      <c r="G1473" s="89" t="s">
        <v>225</v>
      </c>
      <c r="H1473" s="304">
        <v>2094.04</v>
      </c>
      <c r="I1473" s="90">
        <v>0</v>
      </c>
      <c r="J1473" s="90">
        <f>ROUND(I1473*H1473,2)</f>
        <v>0</v>
      </c>
      <c r="K1473" s="88" t="s">
        <v>5267</v>
      </c>
      <c r="L1473" s="85"/>
      <c r="M1473" s="278" t="s">
        <v>5</v>
      </c>
      <c r="N1473" s="279" t="s">
        <v>42</v>
      </c>
      <c r="O1473" s="280">
        <v>0.388</v>
      </c>
      <c r="P1473" s="280">
        <f>O1473*H1473</f>
        <v>812.48752</v>
      </c>
      <c r="Q1473" s="280">
        <v>0.00048</v>
      </c>
      <c r="R1473" s="280">
        <f>Q1473*H1473</f>
        <v>1.0051392</v>
      </c>
      <c r="S1473" s="280">
        <v>0</v>
      </c>
      <c r="T1473" s="281">
        <f>S1473*H1473</f>
        <v>0</v>
      </c>
      <c r="AR1473" s="185" t="s">
        <v>214</v>
      </c>
      <c r="AT1473" s="185" t="s">
        <v>140</v>
      </c>
      <c r="AU1473" s="185" t="s">
        <v>81</v>
      </c>
      <c r="AY1473" s="185" t="s">
        <v>138</v>
      </c>
      <c r="BE1473" s="282">
        <f>IF(N1473="základní",J1473,0)</f>
        <v>0</v>
      </c>
      <c r="BF1473" s="282">
        <f>IF(N1473="snížená",J1473,0)</f>
        <v>0</v>
      </c>
      <c r="BG1473" s="282">
        <f>IF(N1473="zákl. přenesená",J1473,0)</f>
        <v>0</v>
      </c>
      <c r="BH1473" s="282">
        <f>IF(N1473="sníž. přenesená",J1473,0)</f>
        <v>0</v>
      </c>
      <c r="BI1473" s="282">
        <f>IF(N1473="nulová",J1473,0)</f>
        <v>0</v>
      </c>
      <c r="BJ1473" s="185" t="s">
        <v>79</v>
      </c>
      <c r="BK1473" s="282">
        <f>ROUND(I1473*H1473,2)</f>
        <v>0</v>
      </c>
      <c r="BL1473" s="185" t="s">
        <v>214</v>
      </c>
      <c r="BM1473" s="185" t="s">
        <v>2989</v>
      </c>
    </row>
    <row r="1474" spans="2:51" s="292" customFormat="1" ht="13.5">
      <c r="B1474" s="291"/>
      <c r="D1474" s="285" t="s">
        <v>147</v>
      </c>
      <c r="E1474" s="293" t="s">
        <v>5</v>
      </c>
      <c r="F1474" s="294" t="s">
        <v>2990</v>
      </c>
      <c r="H1474" s="306" t="s">
        <v>5</v>
      </c>
      <c r="L1474" s="291"/>
      <c r="M1474" s="295"/>
      <c r="N1474" s="296"/>
      <c r="O1474" s="296"/>
      <c r="P1474" s="296"/>
      <c r="Q1474" s="296"/>
      <c r="R1474" s="296"/>
      <c r="S1474" s="296"/>
      <c r="T1474" s="297"/>
      <c r="AT1474" s="293" t="s">
        <v>147</v>
      </c>
      <c r="AU1474" s="293" t="s">
        <v>81</v>
      </c>
      <c r="AV1474" s="292" t="s">
        <v>79</v>
      </c>
      <c r="AW1474" s="292" t="s">
        <v>34</v>
      </c>
      <c r="AX1474" s="292" t="s">
        <v>71</v>
      </c>
      <c r="AY1474" s="293" t="s">
        <v>138</v>
      </c>
    </row>
    <row r="1475" spans="2:51" s="284" customFormat="1" ht="13.5">
      <c r="B1475" s="283"/>
      <c r="D1475" s="285" t="s">
        <v>147</v>
      </c>
      <c r="E1475" s="286" t="s">
        <v>5</v>
      </c>
      <c r="F1475" s="287" t="s">
        <v>2991</v>
      </c>
      <c r="H1475" s="305">
        <v>2094.04</v>
      </c>
      <c r="L1475" s="283"/>
      <c r="M1475" s="288"/>
      <c r="N1475" s="289"/>
      <c r="O1475" s="289"/>
      <c r="P1475" s="289"/>
      <c r="Q1475" s="289"/>
      <c r="R1475" s="289"/>
      <c r="S1475" s="289"/>
      <c r="T1475" s="290"/>
      <c r="AT1475" s="286" t="s">
        <v>147</v>
      </c>
      <c r="AU1475" s="286" t="s">
        <v>81</v>
      </c>
      <c r="AV1475" s="284" t="s">
        <v>81</v>
      </c>
      <c r="AW1475" s="284" t="s">
        <v>34</v>
      </c>
      <c r="AX1475" s="284" t="s">
        <v>71</v>
      </c>
      <c r="AY1475" s="286" t="s">
        <v>138</v>
      </c>
    </row>
    <row r="1476" spans="2:65" s="196" customFormat="1" ht="25.5" customHeight="1">
      <c r="B1476" s="85"/>
      <c r="C1476" s="86" t="s">
        <v>2992</v>
      </c>
      <c r="D1476" s="86" t="s">
        <v>140</v>
      </c>
      <c r="E1476" s="87" t="s">
        <v>2993</v>
      </c>
      <c r="F1476" s="88" t="s">
        <v>2994</v>
      </c>
      <c r="G1476" s="89" t="s">
        <v>234</v>
      </c>
      <c r="H1476" s="304">
        <v>134.4</v>
      </c>
      <c r="I1476" s="90">
        <v>0</v>
      </c>
      <c r="J1476" s="90">
        <f>ROUND(I1476*H1476,2)</f>
        <v>0</v>
      </c>
      <c r="K1476" s="88" t="s">
        <v>5267</v>
      </c>
      <c r="L1476" s="85"/>
      <c r="M1476" s="278" t="s">
        <v>5</v>
      </c>
      <c r="N1476" s="279" t="s">
        <v>42</v>
      </c>
      <c r="O1476" s="280">
        <v>0.125</v>
      </c>
      <c r="P1476" s="280">
        <f>O1476*H1476</f>
        <v>16.8</v>
      </c>
      <c r="Q1476" s="280">
        <v>4E-05</v>
      </c>
      <c r="R1476" s="280">
        <f>Q1476*H1476</f>
        <v>0.005376000000000001</v>
      </c>
      <c r="S1476" s="280">
        <v>0</v>
      </c>
      <c r="T1476" s="281">
        <f>S1476*H1476</f>
        <v>0</v>
      </c>
      <c r="AR1476" s="185" t="s">
        <v>214</v>
      </c>
      <c r="AT1476" s="185" t="s">
        <v>140</v>
      </c>
      <c r="AU1476" s="185" t="s">
        <v>81</v>
      </c>
      <c r="AY1476" s="185" t="s">
        <v>138</v>
      </c>
      <c r="BE1476" s="282">
        <f>IF(N1476="základní",J1476,0)</f>
        <v>0</v>
      </c>
      <c r="BF1476" s="282">
        <f>IF(N1476="snížená",J1476,0)</f>
        <v>0</v>
      </c>
      <c r="BG1476" s="282">
        <f>IF(N1476="zákl. přenesená",J1476,0)</f>
        <v>0</v>
      </c>
      <c r="BH1476" s="282">
        <f>IF(N1476="sníž. přenesená",J1476,0)</f>
        <v>0</v>
      </c>
      <c r="BI1476" s="282">
        <f>IF(N1476="nulová",J1476,0)</f>
        <v>0</v>
      </c>
      <c r="BJ1476" s="185" t="s">
        <v>79</v>
      </c>
      <c r="BK1476" s="282">
        <f>ROUND(I1476*H1476,2)</f>
        <v>0</v>
      </c>
      <c r="BL1476" s="185" t="s">
        <v>214</v>
      </c>
      <c r="BM1476" s="185" t="s">
        <v>2995</v>
      </c>
    </row>
    <row r="1477" spans="2:51" s="284" customFormat="1" ht="13.5">
      <c r="B1477" s="283"/>
      <c r="D1477" s="285" t="s">
        <v>147</v>
      </c>
      <c r="E1477" s="286" t="s">
        <v>5</v>
      </c>
      <c r="F1477" s="287" t="s">
        <v>2996</v>
      </c>
      <c r="H1477" s="305">
        <v>134.4</v>
      </c>
      <c r="L1477" s="283"/>
      <c r="M1477" s="288"/>
      <c r="N1477" s="289"/>
      <c r="O1477" s="289"/>
      <c r="P1477" s="289"/>
      <c r="Q1477" s="289"/>
      <c r="R1477" s="289"/>
      <c r="S1477" s="289"/>
      <c r="T1477" s="290"/>
      <c r="AT1477" s="286" t="s">
        <v>147</v>
      </c>
      <c r="AU1477" s="286" t="s">
        <v>81</v>
      </c>
      <c r="AV1477" s="284" t="s">
        <v>81</v>
      </c>
      <c r="AW1477" s="284" t="s">
        <v>34</v>
      </c>
      <c r="AX1477" s="284" t="s">
        <v>71</v>
      </c>
      <c r="AY1477" s="286" t="s">
        <v>138</v>
      </c>
    </row>
    <row r="1478" spans="2:65" s="196" customFormat="1" ht="38.25" customHeight="1">
      <c r="B1478" s="85"/>
      <c r="C1478" s="86" t="s">
        <v>2997</v>
      </c>
      <c r="D1478" s="86" t="s">
        <v>140</v>
      </c>
      <c r="E1478" s="87" t="s">
        <v>2998</v>
      </c>
      <c r="F1478" s="88" t="s">
        <v>2999</v>
      </c>
      <c r="G1478" s="89" t="s">
        <v>181</v>
      </c>
      <c r="H1478" s="304">
        <v>22.296</v>
      </c>
      <c r="I1478" s="90">
        <v>0</v>
      </c>
      <c r="J1478" s="90">
        <f>ROUND(I1478*H1478,2)</f>
        <v>0</v>
      </c>
      <c r="K1478" s="88" t="s">
        <v>5267</v>
      </c>
      <c r="L1478" s="85"/>
      <c r="M1478" s="278" t="s">
        <v>5</v>
      </c>
      <c r="N1478" s="279" t="s">
        <v>42</v>
      </c>
      <c r="O1478" s="280">
        <v>2.44</v>
      </c>
      <c r="P1478" s="280">
        <f>O1478*H1478</f>
        <v>54.40224</v>
      </c>
      <c r="Q1478" s="280">
        <v>0</v>
      </c>
      <c r="R1478" s="280">
        <f>Q1478*H1478</f>
        <v>0</v>
      </c>
      <c r="S1478" s="280">
        <v>0</v>
      </c>
      <c r="T1478" s="281">
        <f>S1478*H1478</f>
        <v>0</v>
      </c>
      <c r="AR1478" s="185" t="s">
        <v>214</v>
      </c>
      <c r="AT1478" s="185" t="s">
        <v>140</v>
      </c>
      <c r="AU1478" s="185" t="s">
        <v>81</v>
      </c>
      <c r="AY1478" s="185" t="s">
        <v>138</v>
      </c>
      <c r="BE1478" s="282">
        <f>IF(N1478="základní",J1478,0)</f>
        <v>0</v>
      </c>
      <c r="BF1478" s="282">
        <f>IF(N1478="snížená",J1478,0)</f>
        <v>0</v>
      </c>
      <c r="BG1478" s="282">
        <f>IF(N1478="zákl. přenesená",J1478,0)</f>
        <v>0</v>
      </c>
      <c r="BH1478" s="282">
        <f>IF(N1478="sníž. přenesená",J1478,0)</f>
        <v>0</v>
      </c>
      <c r="BI1478" s="282">
        <f>IF(N1478="nulová",J1478,0)</f>
        <v>0</v>
      </c>
      <c r="BJ1478" s="185" t="s">
        <v>79</v>
      </c>
      <c r="BK1478" s="282">
        <f>ROUND(I1478*H1478,2)</f>
        <v>0</v>
      </c>
      <c r="BL1478" s="185" t="s">
        <v>214</v>
      </c>
      <c r="BM1478" s="185" t="s">
        <v>3000</v>
      </c>
    </row>
    <row r="1479" spans="2:63" s="266" customFormat="1" ht="29.85" customHeight="1">
      <c r="B1479" s="265"/>
      <c r="D1479" s="267" t="s">
        <v>70</v>
      </c>
      <c r="E1479" s="276" t="s">
        <v>3001</v>
      </c>
      <c r="F1479" s="276" t="s">
        <v>3002</v>
      </c>
      <c r="H1479" s="307"/>
      <c r="J1479" s="277">
        <f>BK1479</f>
        <v>0</v>
      </c>
      <c r="L1479" s="265"/>
      <c r="M1479" s="270"/>
      <c r="N1479" s="271"/>
      <c r="O1479" s="271"/>
      <c r="P1479" s="272">
        <f>SUM(P1480:P1486)</f>
        <v>2.2108099999999995</v>
      </c>
      <c r="Q1479" s="271"/>
      <c r="R1479" s="272">
        <f>SUM(R1480:R1486)</f>
        <v>0.041932199999999996</v>
      </c>
      <c r="S1479" s="271"/>
      <c r="T1479" s="273">
        <f>SUM(T1480:T1486)</f>
        <v>0</v>
      </c>
      <c r="AR1479" s="267" t="s">
        <v>81</v>
      </c>
      <c r="AT1479" s="274" t="s">
        <v>70</v>
      </c>
      <c r="AU1479" s="274" t="s">
        <v>79</v>
      </c>
      <c r="AY1479" s="267" t="s">
        <v>138</v>
      </c>
      <c r="BK1479" s="275">
        <f>SUM(BK1480:BK1486)</f>
        <v>0</v>
      </c>
    </row>
    <row r="1480" spans="2:65" s="196" customFormat="1" ht="16.5" customHeight="1">
      <c r="B1480" s="85"/>
      <c r="C1480" s="86" t="s">
        <v>3003</v>
      </c>
      <c r="D1480" s="86" t="s">
        <v>140</v>
      </c>
      <c r="E1480" s="87" t="s">
        <v>3004</v>
      </c>
      <c r="F1480" s="88" t="s">
        <v>3005</v>
      </c>
      <c r="G1480" s="89" t="s">
        <v>289</v>
      </c>
      <c r="H1480" s="304">
        <v>10</v>
      </c>
      <c r="I1480" s="90">
        <v>0</v>
      </c>
      <c r="J1480" s="90">
        <f>ROUND(I1480*H1480,2)</f>
        <v>0</v>
      </c>
      <c r="K1480" s="88" t="s">
        <v>5267</v>
      </c>
      <c r="L1480" s="85"/>
      <c r="M1480" s="278" t="s">
        <v>5</v>
      </c>
      <c r="N1480" s="279" t="s">
        <v>42</v>
      </c>
      <c r="O1480" s="280">
        <v>0.032</v>
      </c>
      <c r="P1480" s="280">
        <f>O1480*H1480</f>
        <v>0.32</v>
      </c>
      <c r="Q1480" s="280">
        <v>0</v>
      </c>
      <c r="R1480" s="280">
        <f>Q1480*H1480</f>
        <v>0</v>
      </c>
      <c r="S1480" s="280">
        <v>0</v>
      </c>
      <c r="T1480" s="281">
        <f>S1480*H1480</f>
        <v>0</v>
      </c>
      <c r="AR1480" s="185" t="s">
        <v>214</v>
      </c>
      <c r="AT1480" s="185" t="s">
        <v>140</v>
      </c>
      <c r="AU1480" s="185" t="s">
        <v>81</v>
      </c>
      <c r="AY1480" s="185" t="s">
        <v>138</v>
      </c>
      <c r="BE1480" s="282">
        <f>IF(N1480="základní",J1480,0)</f>
        <v>0</v>
      </c>
      <c r="BF1480" s="282">
        <f>IF(N1480="snížená",J1480,0)</f>
        <v>0</v>
      </c>
      <c r="BG1480" s="282">
        <f>IF(N1480="zákl. přenesená",J1480,0)</f>
        <v>0</v>
      </c>
      <c r="BH1480" s="282">
        <f>IF(N1480="sníž. přenesená",J1480,0)</f>
        <v>0</v>
      </c>
      <c r="BI1480" s="282">
        <f>IF(N1480="nulová",J1480,0)</f>
        <v>0</v>
      </c>
      <c r="BJ1480" s="185" t="s">
        <v>79</v>
      </c>
      <c r="BK1480" s="282">
        <f>ROUND(I1480*H1480,2)</f>
        <v>0</v>
      </c>
      <c r="BL1480" s="185" t="s">
        <v>214</v>
      </c>
      <c r="BM1480" s="185" t="s">
        <v>3006</v>
      </c>
    </row>
    <row r="1481" spans="2:65" s="196" customFormat="1" ht="25.5" customHeight="1">
      <c r="B1481" s="85"/>
      <c r="C1481" s="86" t="s">
        <v>3007</v>
      </c>
      <c r="D1481" s="86" t="s">
        <v>140</v>
      </c>
      <c r="E1481" s="87" t="s">
        <v>3008</v>
      </c>
      <c r="F1481" s="88" t="s">
        <v>3009</v>
      </c>
      <c r="G1481" s="89" t="s">
        <v>234</v>
      </c>
      <c r="H1481" s="304">
        <v>5.1</v>
      </c>
      <c r="I1481" s="90">
        <v>0</v>
      </c>
      <c r="J1481" s="90">
        <f>ROUND(I1481*H1481,2)</f>
        <v>0</v>
      </c>
      <c r="K1481" s="88" t="s">
        <v>5267</v>
      </c>
      <c r="L1481" s="85"/>
      <c r="M1481" s="278" t="s">
        <v>5</v>
      </c>
      <c r="N1481" s="279" t="s">
        <v>42</v>
      </c>
      <c r="O1481" s="280">
        <v>0.36</v>
      </c>
      <c r="P1481" s="280">
        <f>O1481*H1481</f>
        <v>1.8359999999999999</v>
      </c>
      <c r="Q1481" s="280">
        <v>0.00545</v>
      </c>
      <c r="R1481" s="280">
        <f>Q1481*H1481</f>
        <v>0.027794999999999997</v>
      </c>
      <c r="S1481" s="280">
        <v>0</v>
      </c>
      <c r="T1481" s="281">
        <f>S1481*H1481</f>
        <v>0</v>
      </c>
      <c r="AR1481" s="185" t="s">
        <v>214</v>
      </c>
      <c r="AT1481" s="185" t="s">
        <v>140</v>
      </c>
      <c r="AU1481" s="185" t="s">
        <v>81</v>
      </c>
      <c r="AY1481" s="185" t="s">
        <v>138</v>
      </c>
      <c r="BE1481" s="282">
        <f>IF(N1481="základní",J1481,0)</f>
        <v>0</v>
      </c>
      <c r="BF1481" s="282">
        <f>IF(N1481="snížená",J1481,0)</f>
        <v>0</v>
      </c>
      <c r="BG1481" s="282">
        <f>IF(N1481="zákl. přenesená",J1481,0)</f>
        <v>0</v>
      </c>
      <c r="BH1481" s="282">
        <f>IF(N1481="sníž. přenesená",J1481,0)</f>
        <v>0</v>
      </c>
      <c r="BI1481" s="282">
        <f>IF(N1481="nulová",J1481,0)</f>
        <v>0</v>
      </c>
      <c r="BJ1481" s="185" t="s">
        <v>79</v>
      </c>
      <c r="BK1481" s="282">
        <f>ROUND(I1481*H1481,2)</f>
        <v>0</v>
      </c>
      <c r="BL1481" s="185" t="s">
        <v>214</v>
      </c>
      <c r="BM1481" s="185" t="s">
        <v>3010</v>
      </c>
    </row>
    <row r="1482" spans="2:51" s="284" customFormat="1" ht="13.5">
      <c r="B1482" s="283"/>
      <c r="D1482" s="285" t="s">
        <v>147</v>
      </c>
      <c r="E1482" s="286" t="s">
        <v>5</v>
      </c>
      <c r="F1482" s="287" t="s">
        <v>3011</v>
      </c>
      <c r="H1482" s="305">
        <v>5.1</v>
      </c>
      <c r="L1482" s="283"/>
      <c r="M1482" s="288"/>
      <c r="N1482" s="289"/>
      <c r="O1482" s="289"/>
      <c r="P1482" s="289"/>
      <c r="Q1482" s="289"/>
      <c r="R1482" s="289"/>
      <c r="S1482" s="289"/>
      <c r="T1482" s="290"/>
      <c r="AT1482" s="286" t="s">
        <v>147</v>
      </c>
      <c r="AU1482" s="286" t="s">
        <v>81</v>
      </c>
      <c r="AV1482" s="284" t="s">
        <v>81</v>
      </c>
      <c r="AW1482" s="284" t="s">
        <v>34</v>
      </c>
      <c r="AX1482" s="284" t="s">
        <v>71</v>
      </c>
      <c r="AY1482" s="286" t="s">
        <v>138</v>
      </c>
    </row>
    <row r="1483" spans="2:65" s="196" customFormat="1" ht="16.5" customHeight="1">
      <c r="B1483" s="85"/>
      <c r="C1483" s="91" t="s">
        <v>3012</v>
      </c>
      <c r="D1483" s="91" t="s">
        <v>228</v>
      </c>
      <c r="E1483" s="92" t="s">
        <v>3013</v>
      </c>
      <c r="F1483" s="93" t="s">
        <v>3014</v>
      </c>
      <c r="G1483" s="94" t="s">
        <v>225</v>
      </c>
      <c r="H1483" s="308">
        <v>1.122</v>
      </c>
      <c r="I1483" s="95">
        <v>0</v>
      </c>
      <c r="J1483" s="95">
        <f>ROUND(I1483*H1483,2)</f>
        <v>0</v>
      </c>
      <c r="K1483" s="174" t="s">
        <v>5267</v>
      </c>
      <c r="L1483" s="298"/>
      <c r="M1483" s="299" t="s">
        <v>5</v>
      </c>
      <c r="N1483" s="300" t="s">
        <v>42</v>
      </c>
      <c r="O1483" s="280">
        <v>0</v>
      </c>
      <c r="P1483" s="280">
        <f>O1483*H1483</f>
        <v>0</v>
      </c>
      <c r="Q1483" s="280">
        <v>0.0126</v>
      </c>
      <c r="R1483" s="280">
        <f>Q1483*H1483</f>
        <v>0.0141372</v>
      </c>
      <c r="S1483" s="280">
        <v>0</v>
      </c>
      <c r="T1483" s="281">
        <f>S1483*H1483</f>
        <v>0</v>
      </c>
      <c r="AR1483" s="185" t="s">
        <v>281</v>
      </c>
      <c r="AT1483" s="185" t="s">
        <v>228</v>
      </c>
      <c r="AU1483" s="185" t="s">
        <v>81</v>
      </c>
      <c r="AY1483" s="185" t="s">
        <v>138</v>
      </c>
      <c r="BE1483" s="282">
        <f>IF(N1483="základní",J1483,0)</f>
        <v>0</v>
      </c>
      <c r="BF1483" s="282">
        <f>IF(N1483="snížená",J1483,0)</f>
        <v>0</v>
      </c>
      <c r="BG1483" s="282">
        <f>IF(N1483="zákl. přenesená",J1483,0)</f>
        <v>0</v>
      </c>
      <c r="BH1483" s="282">
        <f>IF(N1483="sníž. přenesená",J1483,0)</f>
        <v>0</v>
      </c>
      <c r="BI1483" s="282">
        <f>IF(N1483="nulová",J1483,0)</f>
        <v>0</v>
      </c>
      <c r="BJ1483" s="185" t="s">
        <v>79</v>
      </c>
      <c r="BK1483" s="282">
        <f>ROUND(I1483*H1483,2)</f>
        <v>0</v>
      </c>
      <c r="BL1483" s="185" t="s">
        <v>214</v>
      </c>
      <c r="BM1483" s="185" t="s">
        <v>3015</v>
      </c>
    </row>
    <row r="1484" spans="2:51" s="284" customFormat="1" ht="13.5">
      <c r="B1484" s="283"/>
      <c r="D1484" s="285" t="s">
        <v>147</v>
      </c>
      <c r="E1484" s="286" t="s">
        <v>5</v>
      </c>
      <c r="F1484" s="287" t="s">
        <v>3016</v>
      </c>
      <c r="H1484" s="305">
        <v>1.02</v>
      </c>
      <c r="L1484" s="283"/>
      <c r="M1484" s="288"/>
      <c r="N1484" s="289"/>
      <c r="O1484" s="289"/>
      <c r="P1484" s="289"/>
      <c r="Q1484" s="289"/>
      <c r="R1484" s="289"/>
      <c r="S1484" s="289"/>
      <c r="T1484" s="290"/>
      <c r="AT1484" s="286" t="s">
        <v>147</v>
      </c>
      <c r="AU1484" s="286" t="s">
        <v>81</v>
      </c>
      <c r="AV1484" s="284" t="s">
        <v>81</v>
      </c>
      <c r="AW1484" s="284" t="s">
        <v>34</v>
      </c>
      <c r="AX1484" s="284" t="s">
        <v>71</v>
      </c>
      <c r="AY1484" s="286" t="s">
        <v>138</v>
      </c>
    </row>
    <row r="1485" spans="2:51" s="284" customFormat="1" ht="13.5">
      <c r="B1485" s="283"/>
      <c r="D1485" s="285" t="s">
        <v>147</v>
      </c>
      <c r="F1485" s="287" t="s">
        <v>3017</v>
      </c>
      <c r="H1485" s="305">
        <v>1.122</v>
      </c>
      <c r="L1485" s="283"/>
      <c r="M1485" s="288"/>
      <c r="N1485" s="289"/>
      <c r="O1485" s="289"/>
      <c r="P1485" s="289"/>
      <c r="Q1485" s="289"/>
      <c r="R1485" s="289"/>
      <c r="S1485" s="289"/>
      <c r="T1485" s="290"/>
      <c r="AT1485" s="286" t="s">
        <v>147</v>
      </c>
      <c r="AU1485" s="286" t="s">
        <v>81</v>
      </c>
      <c r="AV1485" s="284" t="s">
        <v>81</v>
      </c>
      <c r="AW1485" s="284" t="s">
        <v>6</v>
      </c>
      <c r="AX1485" s="284" t="s">
        <v>79</v>
      </c>
      <c r="AY1485" s="286" t="s">
        <v>138</v>
      </c>
    </row>
    <row r="1486" spans="2:65" s="196" customFormat="1" ht="38.25" customHeight="1">
      <c r="B1486" s="85"/>
      <c r="C1486" s="86" t="s">
        <v>3018</v>
      </c>
      <c r="D1486" s="86" t="s">
        <v>140</v>
      </c>
      <c r="E1486" s="87" t="s">
        <v>3019</v>
      </c>
      <c r="F1486" s="88" t="s">
        <v>3020</v>
      </c>
      <c r="G1486" s="89" t="s">
        <v>181</v>
      </c>
      <c r="H1486" s="304">
        <v>0.042</v>
      </c>
      <c r="I1486" s="90">
        <v>0</v>
      </c>
      <c r="J1486" s="90">
        <f>ROUND(I1486*H1486,2)</f>
        <v>0</v>
      </c>
      <c r="K1486" s="88" t="s">
        <v>5267</v>
      </c>
      <c r="L1486" s="85"/>
      <c r="M1486" s="278" t="s">
        <v>5</v>
      </c>
      <c r="N1486" s="279" t="s">
        <v>42</v>
      </c>
      <c r="O1486" s="280">
        <v>1.305</v>
      </c>
      <c r="P1486" s="280">
        <f>O1486*H1486</f>
        <v>0.05481</v>
      </c>
      <c r="Q1486" s="280">
        <v>0</v>
      </c>
      <c r="R1486" s="280">
        <f>Q1486*H1486</f>
        <v>0</v>
      </c>
      <c r="S1486" s="280">
        <v>0</v>
      </c>
      <c r="T1486" s="281">
        <f>S1486*H1486</f>
        <v>0</v>
      </c>
      <c r="AR1486" s="185" t="s">
        <v>214</v>
      </c>
      <c r="AT1486" s="185" t="s">
        <v>140</v>
      </c>
      <c r="AU1486" s="185" t="s">
        <v>81</v>
      </c>
      <c r="AY1486" s="185" t="s">
        <v>138</v>
      </c>
      <c r="BE1486" s="282">
        <f>IF(N1486="základní",J1486,0)</f>
        <v>0</v>
      </c>
      <c r="BF1486" s="282">
        <f>IF(N1486="snížená",J1486,0)</f>
        <v>0</v>
      </c>
      <c r="BG1486" s="282">
        <f>IF(N1486="zákl. přenesená",J1486,0)</f>
        <v>0</v>
      </c>
      <c r="BH1486" s="282">
        <f>IF(N1486="sníž. přenesená",J1486,0)</f>
        <v>0</v>
      </c>
      <c r="BI1486" s="282">
        <f>IF(N1486="nulová",J1486,0)</f>
        <v>0</v>
      </c>
      <c r="BJ1486" s="185" t="s">
        <v>79</v>
      </c>
      <c r="BK1486" s="282">
        <f>ROUND(I1486*H1486,2)</f>
        <v>0</v>
      </c>
      <c r="BL1486" s="185" t="s">
        <v>214</v>
      </c>
      <c r="BM1486" s="185" t="s">
        <v>3021</v>
      </c>
    </row>
    <row r="1487" spans="2:63" s="266" customFormat="1" ht="29.85" customHeight="1">
      <c r="B1487" s="265"/>
      <c r="D1487" s="267" t="s">
        <v>70</v>
      </c>
      <c r="E1487" s="276" t="s">
        <v>2263</v>
      </c>
      <c r="F1487" s="276" t="s">
        <v>2264</v>
      </c>
      <c r="H1487" s="307"/>
      <c r="J1487" s="277">
        <f>BK1487</f>
        <v>0</v>
      </c>
      <c r="L1487" s="265"/>
      <c r="M1487" s="270"/>
      <c r="N1487" s="271"/>
      <c r="O1487" s="271"/>
      <c r="P1487" s="272">
        <f>SUM(P1488:P1512)</f>
        <v>598.421684</v>
      </c>
      <c r="Q1487" s="271"/>
      <c r="R1487" s="272">
        <f>SUM(R1488:R1512)</f>
        <v>0.5667597600000001</v>
      </c>
      <c r="S1487" s="271"/>
      <c r="T1487" s="273">
        <f>SUM(T1488:T1512)</f>
        <v>0</v>
      </c>
      <c r="AR1487" s="267" t="s">
        <v>81</v>
      </c>
      <c r="AT1487" s="274" t="s">
        <v>70</v>
      </c>
      <c r="AU1487" s="274" t="s">
        <v>79</v>
      </c>
      <c r="AY1487" s="267" t="s">
        <v>138</v>
      </c>
      <c r="BK1487" s="275">
        <f>SUM(BK1488:BK1512)</f>
        <v>0</v>
      </c>
    </row>
    <row r="1488" spans="2:65" s="196" customFormat="1" ht="16.5" customHeight="1">
      <c r="B1488" s="85"/>
      <c r="C1488" s="86" t="s">
        <v>3022</v>
      </c>
      <c r="D1488" s="86" t="s">
        <v>140</v>
      </c>
      <c r="E1488" s="87" t="s">
        <v>3023</v>
      </c>
      <c r="F1488" s="88" t="s">
        <v>3024</v>
      </c>
      <c r="G1488" s="89" t="s">
        <v>225</v>
      </c>
      <c r="H1488" s="304">
        <v>561</v>
      </c>
      <c r="I1488" s="90">
        <v>0</v>
      </c>
      <c r="J1488" s="90">
        <f>ROUND(I1488*H1488,2)</f>
        <v>0</v>
      </c>
      <c r="K1488" s="88" t="s">
        <v>5267</v>
      </c>
      <c r="L1488" s="85"/>
      <c r="M1488" s="278" t="s">
        <v>5</v>
      </c>
      <c r="N1488" s="279" t="s">
        <v>42</v>
      </c>
      <c r="O1488" s="280">
        <v>0.012</v>
      </c>
      <c r="P1488" s="280">
        <f>O1488*H1488</f>
        <v>6.732</v>
      </c>
      <c r="Q1488" s="280">
        <v>0</v>
      </c>
      <c r="R1488" s="280">
        <f>Q1488*H1488</f>
        <v>0</v>
      </c>
      <c r="S1488" s="280">
        <v>0</v>
      </c>
      <c r="T1488" s="281">
        <f>S1488*H1488</f>
        <v>0</v>
      </c>
      <c r="AR1488" s="185" t="s">
        <v>214</v>
      </c>
      <c r="AT1488" s="185" t="s">
        <v>140</v>
      </c>
      <c r="AU1488" s="185" t="s">
        <v>81</v>
      </c>
      <c r="AY1488" s="185" t="s">
        <v>138</v>
      </c>
      <c r="BE1488" s="282">
        <f>IF(N1488="základní",J1488,0)</f>
        <v>0</v>
      </c>
      <c r="BF1488" s="282">
        <f>IF(N1488="snížená",J1488,0)</f>
        <v>0</v>
      </c>
      <c r="BG1488" s="282">
        <f>IF(N1488="zákl. přenesená",J1488,0)</f>
        <v>0</v>
      </c>
      <c r="BH1488" s="282">
        <f>IF(N1488="sníž. přenesená",J1488,0)</f>
        <v>0</v>
      </c>
      <c r="BI1488" s="282">
        <f>IF(N1488="nulová",J1488,0)</f>
        <v>0</v>
      </c>
      <c r="BJ1488" s="185" t="s">
        <v>79</v>
      </c>
      <c r="BK1488" s="282">
        <f>ROUND(I1488*H1488,2)</f>
        <v>0</v>
      </c>
      <c r="BL1488" s="185" t="s">
        <v>214</v>
      </c>
      <c r="BM1488" s="185" t="s">
        <v>3025</v>
      </c>
    </row>
    <row r="1489" spans="2:51" s="292" customFormat="1" ht="13.5">
      <c r="B1489" s="291"/>
      <c r="D1489" s="285" t="s">
        <v>147</v>
      </c>
      <c r="E1489" s="293" t="s">
        <v>5</v>
      </c>
      <c r="F1489" s="294" t="s">
        <v>3026</v>
      </c>
      <c r="H1489" s="306" t="s">
        <v>5</v>
      </c>
      <c r="L1489" s="291"/>
      <c r="M1489" s="295"/>
      <c r="N1489" s="296"/>
      <c r="O1489" s="296"/>
      <c r="P1489" s="296"/>
      <c r="Q1489" s="296"/>
      <c r="R1489" s="296"/>
      <c r="S1489" s="296"/>
      <c r="T1489" s="297"/>
      <c r="AT1489" s="293" t="s">
        <v>147</v>
      </c>
      <c r="AU1489" s="293" t="s">
        <v>81</v>
      </c>
      <c r="AV1489" s="292" t="s">
        <v>79</v>
      </c>
      <c r="AW1489" s="292" t="s">
        <v>34</v>
      </c>
      <c r="AX1489" s="292" t="s">
        <v>71</v>
      </c>
      <c r="AY1489" s="293" t="s">
        <v>138</v>
      </c>
    </row>
    <row r="1490" spans="2:51" s="284" customFormat="1" ht="13.5">
      <c r="B1490" s="283"/>
      <c r="D1490" s="285" t="s">
        <v>147</v>
      </c>
      <c r="E1490" s="286" t="s">
        <v>5</v>
      </c>
      <c r="F1490" s="287" t="s">
        <v>3027</v>
      </c>
      <c r="H1490" s="305">
        <v>561</v>
      </c>
      <c r="L1490" s="283"/>
      <c r="M1490" s="288"/>
      <c r="N1490" s="289"/>
      <c r="O1490" s="289"/>
      <c r="P1490" s="289"/>
      <c r="Q1490" s="289"/>
      <c r="R1490" s="289"/>
      <c r="S1490" s="289"/>
      <c r="T1490" s="290"/>
      <c r="AT1490" s="286" t="s">
        <v>147</v>
      </c>
      <c r="AU1490" s="286" t="s">
        <v>81</v>
      </c>
      <c r="AV1490" s="284" t="s">
        <v>81</v>
      </c>
      <c r="AW1490" s="284" t="s">
        <v>34</v>
      </c>
      <c r="AX1490" s="284" t="s">
        <v>71</v>
      </c>
      <c r="AY1490" s="286" t="s">
        <v>138</v>
      </c>
    </row>
    <row r="1491" spans="2:65" s="196" customFormat="1" ht="16.5" customHeight="1">
      <c r="B1491" s="85"/>
      <c r="C1491" s="86" t="s">
        <v>3028</v>
      </c>
      <c r="D1491" s="86" t="s">
        <v>140</v>
      </c>
      <c r="E1491" s="87" t="s">
        <v>3029</v>
      </c>
      <c r="F1491" s="88" t="s">
        <v>3030</v>
      </c>
      <c r="G1491" s="89" t="s">
        <v>225</v>
      </c>
      <c r="H1491" s="304">
        <v>561</v>
      </c>
      <c r="I1491" s="90">
        <v>0</v>
      </c>
      <c r="J1491" s="90">
        <f>ROUND(I1491*H1491,2)</f>
        <v>0</v>
      </c>
      <c r="K1491" s="88" t="s">
        <v>5267</v>
      </c>
      <c r="L1491" s="85"/>
      <c r="M1491" s="278" t="s">
        <v>5</v>
      </c>
      <c r="N1491" s="279" t="s">
        <v>42</v>
      </c>
      <c r="O1491" s="280">
        <v>0.138</v>
      </c>
      <c r="P1491" s="280">
        <f>O1491*H1491</f>
        <v>77.418</v>
      </c>
      <c r="Q1491" s="280">
        <v>0.00017</v>
      </c>
      <c r="R1491" s="280">
        <f>Q1491*H1491</f>
        <v>0.09537000000000001</v>
      </c>
      <c r="S1491" s="280">
        <v>0</v>
      </c>
      <c r="T1491" s="281">
        <f>S1491*H1491</f>
        <v>0</v>
      </c>
      <c r="AR1491" s="185" t="s">
        <v>214</v>
      </c>
      <c r="AT1491" s="185" t="s">
        <v>140</v>
      </c>
      <c r="AU1491" s="185" t="s">
        <v>81</v>
      </c>
      <c r="AY1491" s="185" t="s">
        <v>138</v>
      </c>
      <c r="BE1491" s="282">
        <f>IF(N1491="základní",J1491,0)</f>
        <v>0</v>
      </c>
      <c r="BF1491" s="282">
        <f>IF(N1491="snížená",J1491,0)</f>
        <v>0</v>
      </c>
      <c r="BG1491" s="282">
        <f>IF(N1491="zákl. přenesená",J1491,0)</f>
        <v>0</v>
      </c>
      <c r="BH1491" s="282">
        <f>IF(N1491="sníž. přenesená",J1491,0)</f>
        <v>0</v>
      </c>
      <c r="BI1491" s="282">
        <f>IF(N1491="nulová",J1491,0)</f>
        <v>0</v>
      </c>
      <c r="BJ1491" s="185" t="s">
        <v>79</v>
      </c>
      <c r="BK1491" s="282">
        <f>ROUND(I1491*H1491,2)</f>
        <v>0</v>
      </c>
      <c r="BL1491" s="185" t="s">
        <v>214</v>
      </c>
      <c r="BM1491" s="185" t="s">
        <v>3031</v>
      </c>
    </row>
    <row r="1492" spans="2:65" s="196" customFormat="1" ht="25.5" customHeight="1">
      <c r="B1492" s="85"/>
      <c r="C1492" s="86" t="s">
        <v>3032</v>
      </c>
      <c r="D1492" s="86" t="s">
        <v>140</v>
      </c>
      <c r="E1492" s="87" t="s">
        <v>3033</v>
      </c>
      <c r="F1492" s="88" t="s">
        <v>3034</v>
      </c>
      <c r="G1492" s="89" t="s">
        <v>225</v>
      </c>
      <c r="H1492" s="304">
        <v>561</v>
      </c>
      <c r="I1492" s="90">
        <v>0</v>
      </c>
      <c r="J1492" s="90">
        <f>ROUND(I1492*H1492,2)</f>
        <v>0</v>
      </c>
      <c r="K1492" s="88" t="s">
        <v>5267</v>
      </c>
      <c r="L1492" s="85"/>
      <c r="M1492" s="278" t="s">
        <v>5</v>
      </c>
      <c r="N1492" s="279" t="s">
        <v>42</v>
      </c>
      <c r="O1492" s="280">
        <v>0.335</v>
      </c>
      <c r="P1492" s="280">
        <f>O1492*H1492</f>
        <v>187.935</v>
      </c>
      <c r="Q1492" s="280">
        <v>0.00024</v>
      </c>
      <c r="R1492" s="280">
        <f>Q1492*H1492</f>
        <v>0.13464</v>
      </c>
      <c r="S1492" s="280">
        <v>0</v>
      </c>
      <c r="T1492" s="281">
        <f>S1492*H1492</f>
        <v>0</v>
      </c>
      <c r="AR1492" s="185" t="s">
        <v>214</v>
      </c>
      <c r="AT1492" s="185" t="s">
        <v>140</v>
      </c>
      <c r="AU1492" s="185" t="s">
        <v>81</v>
      </c>
      <c r="AY1492" s="185" t="s">
        <v>138</v>
      </c>
      <c r="BE1492" s="282">
        <f>IF(N1492="základní",J1492,0)</f>
        <v>0</v>
      </c>
      <c r="BF1492" s="282">
        <f>IF(N1492="snížená",J1492,0)</f>
        <v>0</v>
      </c>
      <c r="BG1492" s="282">
        <f>IF(N1492="zákl. přenesená",J1492,0)</f>
        <v>0</v>
      </c>
      <c r="BH1492" s="282">
        <f>IF(N1492="sníž. přenesená",J1492,0)</f>
        <v>0</v>
      </c>
      <c r="BI1492" s="282">
        <f>IF(N1492="nulová",J1492,0)</f>
        <v>0</v>
      </c>
      <c r="BJ1492" s="185" t="s">
        <v>79</v>
      </c>
      <c r="BK1492" s="282">
        <f>ROUND(I1492*H1492,2)</f>
        <v>0</v>
      </c>
      <c r="BL1492" s="185" t="s">
        <v>214</v>
      </c>
      <c r="BM1492" s="185" t="s">
        <v>3035</v>
      </c>
    </row>
    <row r="1493" spans="2:65" s="196" customFormat="1" ht="25.5" customHeight="1">
      <c r="B1493" s="85"/>
      <c r="C1493" s="86" t="s">
        <v>3036</v>
      </c>
      <c r="D1493" s="86" t="s">
        <v>140</v>
      </c>
      <c r="E1493" s="87" t="s">
        <v>3037</v>
      </c>
      <c r="F1493" s="88" t="s">
        <v>3038</v>
      </c>
      <c r="G1493" s="89" t="s">
        <v>225</v>
      </c>
      <c r="H1493" s="304">
        <v>77.32</v>
      </c>
      <c r="I1493" s="90">
        <v>0</v>
      </c>
      <c r="J1493" s="90">
        <f>ROUND(I1493*H1493,2)</f>
        <v>0</v>
      </c>
      <c r="K1493" s="88" t="s">
        <v>5267</v>
      </c>
      <c r="L1493" s="85"/>
      <c r="M1493" s="278" t="s">
        <v>5</v>
      </c>
      <c r="N1493" s="279" t="s">
        <v>42</v>
      </c>
      <c r="O1493" s="280">
        <v>0.133</v>
      </c>
      <c r="P1493" s="280">
        <f>O1493*H1493</f>
        <v>10.28356</v>
      </c>
      <c r="Q1493" s="280">
        <v>8E-05</v>
      </c>
      <c r="R1493" s="280">
        <f>Q1493*H1493</f>
        <v>0.0061856</v>
      </c>
      <c r="S1493" s="280">
        <v>0</v>
      </c>
      <c r="T1493" s="281">
        <f>S1493*H1493</f>
        <v>0</v>
      </c>
      <c r="AR1493" s="185" t="s">
        <v>214</v>
      </c>
      <c r="AT1493" s="185" t="s">
        <v>140</v>
      </c>
      <c r="AU1493" s="185" t="s">
        <v>81</v>
      </c>
      <c r="AY1493" s="185" t="s">
        <v>138</v>
      </c>
      <c r="BE1493" s="282">
        <f>IF(N1493="základní",J1493,0)</f>
        <v>0</v>
      </c>
      <c r="BF1493" s="282">
        <f>IF(N1493="snížená",J1493,0)</f>
        <v>0</v>
      </c>
      <c r="BG1493" s="282">
        <f>IF(N1493="zákl. přenesená",J1493,0)</f>
        <v>0</v>
      </c>
      <c r="BH1493" s="282">
        <f>IF(N1493="sníž. přenesená",J1493,0)</f>
        <v>0</v>
      </c>
      <c r="BI1493" s="282">
        <f>IF(N1493="nulová",J1493,0)</f>
        <v>0</v>
      </c>
      <c r="BJ1493" s="185" t="s">
        <v>79</v>
      </c>
      <c r="BK1493" s="282">
        <f>ROUND(I1493*H1493,2)</f>
        <v>0</v>
      </c>
      <c r="BL1493" s="185" t="s">
        <v>214</v>
      </c>
      <c r="BM1493" s="185" t="s">
        <v>3039</v>
      </c>
    </row>
    <row r="1494" spans="2:51" s="292" customFormat="1" ht="13.5">
      <c r="B1494" s="291"/>
      <c r="D1494" s="285" t="s">
        <v>147</v>
      </c>
      <c r="E1494" s="293" t="s">
        <v>5</v>
      </c>
      <c r="F1494" s="294" t="s">
        <v>3040</v>
      </c>
      <c r="H1494" s="306" t="s">
        <v>5</v>
      </c>
      <c r="L1494" s="291"/>
      <c r="M1494" s="295"/>
      <c r="N1494" s="296"/>
      <c r="O1494" s="296"/>
      <c r="P1494" s="296"/>
      <c r="Q1494" s="296"/>
      <c r="R1494" s="296"/>
      <c r="S1494" s="296"/>
      <c r="T1494" s="297"/>
      <c r="AT1494" s="293" t="s">
        <v>147</v>
      </c>
      <c r="AU1494" s="293" t="s">
        <v>81</v>
      </c>
      <c r="AV1494" s="292" t="s">
        <v>79</v>
      </c>
      <c r="AW1494" s="292" t="s">
        <v>34</v>
      </c>
      <c r="AX1494" s="292" t="s">
        <v>71</v>
      </c>
      <c r="AY1494" s="293" t="s">
        <v>138</v>
      </c>
    </row>
    <row r="1495" spans="2:51" s="284" customFormat="1" ht="13.5">
      <c r="B1495" s="283"/>
      <c r="D1495" s="285" t="s">
        <v>147</v>
      </c>
      <c r="E1495" s="286" t="s">
        <v>5</v>
      </c>
      <c r="F1495" s="287" t="s">
        <v>3041</v>
      </c>
      <c r="H1495" s="305">
        <v>77.32</v>
      </c>
      <c r="L1495" s="283"/>
      <c r="M1495" s="288"/>
      <c r="N1495" s="289"/>
      <c r="O1495" s="289"/>
      <c r="P1495" s="289"/>
      <c r="Q1495" s="289"/>
      <c r="R1495" s="289"/>
      <c r="S1495" s="289"/>
      <c r="T1495" s="290"/>
      <c r="AT1495" s="286" t="s">
        <v>147</v>
      </c>
      <c r="AU1495" s="286" t="s">
        <v>81</v>
      </c>
      <c r="AV1495" s="284" t="s">
        <v>81</v>
      </c>
      <c r="AW1495" s="284" t="s">
        <v>34</v>
      </c>
      <c r="AX1495" s="284" t="s">
        <v>71</v>
      </c>
      <c r="AY1495" s="286" t="s">
        <v>138</v>
      </c>
    </row>
    <row r="1496" spans="2:65" s="196" customFormat="1" ht="16.5" customHeight="1">
      <c r="B1496" s="85"/>
      <c r="C1496" s="86" t="s">
        <v>3042</v>
      </c>
      <c r="D1496" s="86" t="s">
        <v>140</v>
      </c>
      <c r="E1496" s="87" t="s">
        <v>3043</v>
      </c>
      <c r="F1496" s="88" t="s">
        <v>3044</v>
      </c>
      <c r="G1496" s="89" t="s">
        <v>225</v>
      </c>
      <c r="H1496" s="304">
        <v>77.32</v>
      </c>
      <c r="I1496" s="90">
        <v>0</v>
      </c>
      <c r="J1496" s="90">
        <f>ROUND(I1496*H1496,2)</f>
        <v>0</v>
      </c>
      <c r="K1496" s="88" t="s">
        <v>5267</v>
      </c>
      <c r="L1496" s="85"/>
      <c r="M1496" s="278" t="s">
        <v>5</v>
      </c>
      <c r="N1496" s="279" t="s">
        <v>42</v>
      </c>
      <c r="O1496" s="280">
        <v>0.011</v>
      </c>
      <c r="P1496" s="280">
        <f>O1496*H1496</f>
        <v>0.8505199999999998</v>
      </c>
      <c r="Q1496" s="280">
        <v>0</v>
      </c>
      <c r="R1496" s="280">
        <f>Q1496*H1496</f>
        <v>0</v>
      </c>
      <c r="S1496" s="280">
        <v>0</v>
      </c>
      <c r="T1496" s="281">
        <f>S1496*H1496</f>
        <v>0</v>
      </c>
      <c r="AR1496" s="185" t="s">
        <v>214</v>
      </c>
      <c r="AT1496" s="185" t="s">
        <v>140</v>
      </c>
      <c r="AU1496" s="185" t="s">
        <v>81</v>
      </c>
      <c r="AY1496" s="185" t="s">
        <v>138</v>
      </c>
      <c r="BE1496" s="282">
        <f>IF(N1496="základní",J1496,0)</f>
        <v>0</v>
      </c>
      <c r="BF1496" s="282">
        <f>IF(N1496="snížená",J1496,0)</f>
        <v>0</v>
      </c>
      <c r="BG1496" s="282">
        <f>IF(N1496="zákl. přenesená",J1496,0)</f>
        <v>0</v>
      </c>
      <c r="BH1496" s="282">
        <f>IF(N1496="sníž. přenesená",J1496,0)</f>
        <v>0</v>
      </c>
      <c r="BI1496" s="282">
        <f>IF(N1496="nulová",J1496,0)</f>
        <v>0</v>
      </c>
      <c r="BJ1496" s="185" t="s">
        <v>79</v>
      </c>
      <c r="BK1496" s="282">
        <f>ROUND(I1496*H1496,2)</f>
        <v>0</v>
      </c>
      <c r="BL1496" s="185" t="s">
        <v>214</v>
      </c>
      <c r="BM1496" s="185" t="s">
        <v>3045</v>
      </c>
    </row>
    <row r="1497" spans="2:51" s="292" customFormat="1" ht="13.5">
      <c r="B1497" s="291"/>
      <c r="D1497" s="285" t="s">
        <v>147</v>
      </c>
      <c r="E1497" s="293" t="s">
        <v>5</v>
      </c>
      <c r="F1497" s="294" t="s">
        <v>3040</v>
      </c>
      <c r="H1497" s="306" t="s">
        <v>5</v>
      </c>
      <c r="L1497" s="291"/>
      <c r="M1497" s="295"/>
      <c r="N1497" s="296"/>
      <c r="O1497" s="296"/>
      <c r="P1497" s="296"/>
      <c r="Q1497" s="296"/>
      <c r="R1497" s="296"/>
      <c r="S1497" s="296"/>
      <c r="T1497" s="297"/>
      <c r="AT1497" s="293" t="s">
        <v>147</v>
      </c>
      <c r="AU1497" s="293" t="s">
        <v>81</v>
      </c>
      <c r="AV1497" s="292" t="s">
        <v>79</v>
      </c>
      <c r="AW1497" s="292" t="s">
        <v>34</v>
      </c>
      <c r="AX1497" s="292" t="s">
        <v>71</v>
      </c>
      <c r="AY1497" s="293" t="s">
        <v>138</v>
      </c>
    </row>
    <row r="1498" spans="2:51" s="284" customFormat="1" ht="13.5">
      <c r="B1498" s="283"/>
      <c r="D1498" s="285" t="s">
        <v>147</v>
      </c>
      <c r="E1498" s="286" t="s">
        <v>5</v>
      </c>
      <c r="F1498" s="287" t="s">
        <v>3046</v>
      </c>
      <c r="H1498" s="305">
        <v>2.8</v>
      </c>
      <c r="L1498" s="283"/>
      <c r="M1498" s="288"/>
      <c r="N1498" s="289"/>
      <c r="O1498" s="289"/>
      <c r="P1498" s="289"/>
      <c r="Q1498" s="289"/>
      <c r="R1498" s="289"/>
      <c r="S1498" s="289"/>
      <c r="T1498" s="290"/>
      <c r="AT1498" s="286" t="s">
        <v>147</v>
      </c>
      <c r="AU1498" s="286" t="s">
        <v>81</v>
      </c>
      <c r="AV1498" s="284" t="s">
        <v>81</v>
      </c>
      <c r="AW1498" s="284" t="s">
        <v>34</v>
      </c>
      <c r="AX1498" s="284" t="s">
        <v>71</v>
      </c>
      <c r="AY1498" s="286" t="s">
        <v>138</v>
      </c>
    </row>
    <row r="1499" spans="2:51" s="284" customFormat="1" ht="13.5">
      <c r="B1499" s="283"/>
      <c r="D1499" s="285" t="s">
        <v>147</v>
      </c>
      <c r="E1499" s="286" t="s">
        <v>5</v>
      </c>
      <c r="F1499" s="287" t="s">
        <v>3047</v>
      </c>
      <c r="H1499" s="305">
        <v>56.34</v>
      </c>
      <c r="L1499" s="283"/>
      <c r="M1499" s="288"/>
      <c r="N1499" s="289"/>
      <c r="O1499" s="289"/>
      <c r="P1499" s="289"/>
      <c r="Q1499" s="289"/>
      <c r="R1499" s="289"/>
      <c r="S1499" s="289"/>
      <c r="T1499" s="290"/>
      <c r="AT1499" s="286" t="s">
        <v>147</v>
      </c>
      <c r="AU1499" s="286" t="s">
        <v>81</v>
      </c>
      <c r="AV1499" s="284" t="s">
        <v>81</v>
      </c>
      <c r="AW1499" s="284" t="s">
        <v>34</v>
      </c>
      <c r="AX1499" s="284" t="s">
        <v>71</v>
      </c>
      <c r="AY1499" s="286" t="s">
        <v>138</v>
      </c>
    </row>
    <row r="1500" spans="2:51" s="284" customFormat="1" ht="13.5">
      <c r="B1500" s="283"/>
      <c r="D1500" s="285" t="s">
        <v>147</v>
      </c>
      <c r="E1500" s="286" t="s">
        <v>5</v>
      </c>
      <c r="F1500" s="287" t="s">
        <v>3048</v>
      </c>
      <c r="H1500" s="305">
        <v>18.18</v>
      </c>
      <c r="L1500" s="283"/>
      <c r="M1500" s="288"/>
      <c r="N1500" s="289"/>
      <c r="O1500" s="289"/>
      <c r="P1500" s="289"/>
      <c r="Q1500" s="289"/>
      <c r="R1500" s="289"/>
      <c r="S1500" s="289"/>
      <c r="T1500" s="290"/>
      <c r="AT1500" s="286" t="s">
        <v>147</v>
      </c>
      <c r="AU1500" s="286" t="s">
        <v>81</v>
      </c>
      <c r="AV1500" s="284" t="s">
        <v>81</v>
      </c>
      <c r="AW1500" s="284" t="s">
        <v>34</v>
      </c>
      <c r="AX1500" s="284" t="s">
        <v>71</v>
      </c>
      <c r="AY1500" s="286" t="s">
        <v>138</v>
      </c>
    </row>
    <row r="1501" spans="2:65" s="196" customFormat="1" ht="25.5" customHeight="1">
      <c r="B1501" s="85"/>
      <c r="C1501" s="86" t="s">
        <v>3049</v>
      </c>
      <c r="D1501" s="86" t="s">
        <v>140</v>
      </c>
      <c r="E1501" s="87" t="s">
        <v>3050</v>
      </c>
      <c r="F1501" s="88" t="s">
        <v>3051</v>
      </c>
      <c r="G1501" s="89" t="s">
        <v>225</v>
      </c>
      <c r="H1501" s="304">
        <v>77.32</v>
      </c>
      <c r="I1501" s="90">
        <v>0</v>
      </c>
      <c r="J1501" s="90">
        <f>ROUND(I1501*H1501,2)</f>
        <v>0</v>
      </c>
      <c r="K1501" s="88" t="s">
        <v>5267</v>
      </c>
      <c r="L1501" s="85"/>
      <c r="M1501" s="278" t="s">
        <v>5</v>
      </c>
      <c r="N1501" s="279" t="s">
        <v>42</v>
      </c>
      <c r="O1501" s="280">
        <v>0.184</v>
      </c>
      <c r="P1501" s="280">
        <f>O1501*H1501</f>
        <v>14.226879999999998</v>
      </c>
      <c r="Q1501" s="280">
        <v>0.00014</v>
      </c>
      <c r="R1501" s="280">
        <f>Q1501*H1501</f>
        <v>0.010824799999999997</v>
      </c>
      <c r="S1501" s="280">
        <v>0</v>
      </c>
      <c r="T1501" s="281">
        <f>S1501*H1501</f>
        <v>0</v>
      </c>
      <c r="AR1501" s="185" t="s">
        <v>214</v>
      </c>
      <c r="AT1501" s="185" t="s">
        <v>140</v>
      </c>
      <c r="AU1501" s="185" t="s">
        <v>81</v>
      </c>
      <c r="AY1501" s="185" t="s">
        <v>138</v>
      </c>
      <c r="BE1501" s="282">
        <f>IF(N1501="základní",J1501,0)</f>
        <v>0</v>
      </c>
      <c r="BF1501" s="282">
        <f>IF(N1501="snížená",J1501,0)</f>
        <v>0</v>
      </c>
      <c r="BG1501" s="282">
        <f>IF(N1501="zákl. přenesená",J1501,0)</f>
        <v>0</v>
      </c>
      <c r="BH1501" s="282">
        <f>IF(N1501="sníž. přenesená",J1501,0)</f>
        <v>0</v>
      </c>
      <c r="BI1501" s="282">
        <f>IF(N1501="nulová",J1501,0)</f>
        <v>0</v>
      </c>
      <c r="BJ1501" s="185" t="s">
        <v>79</v>
      </c>
      <c r="BK1501" s="282">
        <f>ROUND(I1501*H1501,2)</f>
        <v>0</v>
      </c>
      <c r="BL1501" s="185" t="s">
        <v>214</v>
      </c>
      <c r="BM1501" s="185" t="s">
        <v>3052</v>
      </c>
    </row>
    <row r="1502" spans="2:51" s="292" customFormat="1" ht="13.5">
      <c r="B1502" s="291"/>
      <c r="D1502" s="285" t="s">
        <v>147</v>
      </c>
      <c r="E1502" s="293" t="s">
        <v>5</v>
      </c>
      <c r="F1502" s="294" t="s">
        <v>3040</v>
      </c>
      <c r="H1502" s="306" t="s">
        <v>5</v>
      </c>
      <c r="L1502" s="291"/>
      <c r="M1502" s="295"/>
      <c r="N1502" s="296"/>
      <c r="O1502" s="296"/>
      <c r="P1502" s="296"/>
      <c r="Q1502" s="296"/>
      <c r="R1502" s="296"/>
      <c r="S1502" s="296"/>
      <c r="T1502" s="297"/>
      <c r="AT1502" s="293" t="s">
        <v>147</v>
      </c>
      <c r="AU1502" s="293" t="s">
        <v>81</v>
      </c>
      <c r="AV1502" s="292" t="s">
        <v>79</v>
      </c>
      <c r="AW1502" s="292" t="s">
        <v>34</v>
      </c>
      <c r="AX1502" s="292" t="s">
        <v>71</v>
      </c>
      <c r="AY1502" s="293" t="s">
        <v>138</v>
      </c>
    </row>
    <row r="1503" spans="2:51" s="284" customFormat="1" ht="13.5">
      <c r="B1503" s="283"/>
      <c r="D1503" s="285" t="s">
        <v>147</v>
      </c>
      <c r="E1503" s="286" t="s">
        <v>5</v>
      </c>
      <c r="F1503" s="287" t="s">
        <v>3041</v>
      </c>
      <c r="H1503" s="305">
        <v>77.32</v>
      </c>
      <c r="L1503" s="283"/>
      <c r="M1503" s="288"/>
      <c r="N1503" s="289"/>
      <c r="O1503" s="289"/>
      <c r="P1503" s="289"/>
      <c r="Q1503" s="289"/>
      <c r="R1503" s="289"/>
      <c r="S1503" s="289"/>
      <c r="T1503" s="290"/>
      <c r="AT1503" s="286" t="s">
        <v>147</v>
      </c>
      <c r="AU1503" s="286" t="s">
        <v>81</v>
      </c>
      <c r="AV1503" s="284" t="s">
        <v>81</v>
      </c>
      <c r="AW1503" s="284" t="s">
        <v>34</v>
      </c>
      <c r="AX1503" s="284" t="s">
        <v>71</v>
      </c>
      <c r="AY1503" s="286" t="s">
        <v>138</v>
      </c>
    </row>
    <row r="1504" spans="2:65" s="196" customFormat="1" ht="16.5" customHeight="1">
      <c r="B1504" s="85"/>
      <c r="C1504" s="86" t="s">
        <v>3053</v>
      </c>
      <c r="D1504" s="86" t="s">
        <v>140</v>
      </c>
      <c r="E1504" s="87" t="s">
        <v>3054</v>
      </c>
      <c r="F1504" s="88" t="s">
        <v>3055</v>
      </c>
      <c r="G1504" s="89" t="s">
        <v>225</v>
      </c>
      <c r="H1504" s="304">
        <v>77.32</v>
      </c>
      <c r="I1504" s="90">
        <v>0</v>
      </c>
      <c r="J1504" s="90">
        <f>ROUND(I1504*H1504,2)</f>
        <v>0</v>
      </c>
      <c r="K1504" s="88" t="s">
        <v>5</v>
      </c>
      <c r="L1504" s="85"/>
      <c r="M1504" s="278" t="s">
        <v>5</v>
      </c>
      <c r="N1504" s="279" t="s">
        <v>42</v>
      </c>
      <c r="O1504" s="280">
        <v>0.172</v>
      </c>
      <c r="P1504" s="280">
        <f>O1504*H1504</f>
        <v>13.299039999999998</v>
      </c>
      <c r="Q1504" s="280">
        <v>0.00014</v>
      </c>
      <c r="R1504" s="280">
        <f>Q1504*H1504</f>
        <v>0.010824799999999997</v>
      </c>
      <c r="S1504" s="280">
        <v>0</v>
      </c>
      <c r="T1504" s="281">
        <f>S1504*H1504</f>
        <v>0</v>
      </c>
      <c r="AR1504" s="185" t="s">
        <v>214</v>
      </c>
      <c r="AT1504" s="185" t="s">
        <v>140</v>
      </c>
      <c r="AU1504" s="185" t="s">
        <v>81</v>
      </c>
      <c r="AY1504" s="185" t="s">
        <v>138</v>
      </c>
      <c r="BE1504" s="282">
        <f>IF(N1504="základní",J1504,0)</f>
        <v>0</v>
      </c>
      <c r="BF1504" s="282">
        <f>IF(N1504="snížená",J1504,0)</f>
        <v>0</v>
      </c>
      <c r="BG1504" s="282">
        <f>IF(N1504="zákl. přenesená",J1504,0)</f>
        <v>0</v>
      </c>
      <c r="BH1504" s="282">
        <f>IF(N1504="sníž. přenesená",J1504,0)</f>
        <v>0</v>
      </c>
      <c r="BI1504" s="282">
        <f>IF(N1504="nulová",J1504,0)</f>
        <v>0</v>
      </c>
      <c r="BJ1504" s="185" t="s">
        <v>79</v>
      </c>
      <c r="BK1504" s="282">
        <f>ROUND(I1504*H1504,2)</f>
        <v>0</v>
      </c>
      <c r="BL1504" s="185" t="s">
        <v>214</v>
      </c>
      <c r="BM1504" s="185" t="s">
        <v>3056</v>
      </c>
    </row>
    <row r="1505" spans="2:51" s="292" customFormat="1" ht="13.5">
      <c r="B1505" s="291"/>
      <c r="D1505" s="285" t="s">
        <v>147</v>
      </c>
      <c r="E1505" s="293" t="s">
        <v>5</v>
      </c>
      <c r="F1505" s="294" t="s">
        <v>3040</v>
      </c>
      <c r="H1505" s="306" t="s">
        <v>5</v>
      </c>
      <c r="L1505" s="291"/>
      <c r="M1505" s="295"/>
      <c r="N1505" s="296"/>
      <c r="O1505" s="296"/>
      <c r="P1505" s="296"/>
      <c r="Q1505" s="296"/>
      <c r="R1505" s="296"/>
      <c r="S1505" s="296"/>
      <c r="T1505" s="297"/>
      <c r="AT1505" s="293" t="s">
        <v>147</v>
      </c>
      <c r="AU1505" s="293" t="s">
        <v>81</v>
      </c>
      <c r="AV1505" s="292" t="s">
        <v>79</v>
      </c>
      <c r="AW1505" s="292" t="s">
        <v>34</v>
      </c>
      <c r="AX1505" s="292" t="s">
        <v>71</v>
      </c>
      <c r="AY1505" s="293" t="s">
        <v>138</v>
      </c>
    </row>
    <row r="1506" spans="2:51" s="284" customFormat="1" ht="13.5">
      <c r="B1506" s="283"/>
      <c r="D1506" s="285" t="s">
        <v>147</v>
      </c>
      <c r="E1506" s="286" t="s">
        <v>5</v>
      </c>
      <c r="F1506" s="287" t="s">
        <v>3041</v>
      </c>
      <c r="H1506" s="305">
        <v>77.32</v>
      </c>
      <c r="L1506" s="283"/>
      <c r="M1506" s="288"/>
      <c r="N1506" s="289"/>
      <c r="O1506" s="289"/>
      <c r="P1506" s="289"/>
      <c r="Q1506" s="289"/>
      <c r="R1506" s="289"/>
      <c r="S1506" s="289"/>
      <c r="T1506" s="290"/>
      <c r="AT1506" s="286" t="s">
        <v>147</v>
      </c>
      <c r="AU1506" s="286" t="s">
        <v>81</v>
      </c>
      <c r="AV1506" s="284" t="s">
        <v>81</v>
      </c>
      <c r="AW1506" s="284" t="s">
        <v>34</v>
      </c>
      <c r="AX1506" s="284" t="s">
        <v>71</v>
      </c>
      <c r="AY1506" s="286" t="s">
        <v>138</v>
      </c>
    </row>
    <row r="1507" spans="2:65" s="196" customFormat="1" ht="16.5" customHeight="1">
      <c r="B1507" s="85"/>
      <c r="C1507" s="86" t="s">
        <v>3057</v>
      </c>
      <c r="D1507" s="86" t="s">
        <v>140</v>
      </c>
      <c r="E1507" s="87" t="s">
        <v>3058</v>
      </c>
      <c r="F1507" s="88" t="s">
        <v>3059</v>
      </c>
      <c r="G1507" s="89" t="s">
        <v>225</v>
      </c>
      <c r="H1507" s="304">
        <v>643.572</v>
      </c>
      <c r="I1507" s="90">
        <v>0</v>
      </c>
      <c r="J1507" s="90">
        <f>ROUND(I1507*H1507,2)</f>
        <v>0</v>
      </c>
      <c r="K1507" s="88" t="s">
        <v>5267</v>
      </c>
      <c r="L1507" s="85"/>
      <c r="M1507" s="278" t="s">
        <v>5</v>
      </c>
      <c r="N1507" s="279" t="s">
        <v>42</v>
      </c>
      <c r="O1507" s="280">
        <v>0.117</v>
      </c>
      <c r="P1507" s="280">
        <f>O1507*H1507</f>
        <v>75.29792400000001</v>
      </c>
      <c r="Q1507" s="280">
        <v>8E-05</v>
      </c>
      <c r="R1507" s="280">
        <f>Q1507*H1507</f>
        <v>0.051485760000000005</v>
      </c>
      <c r="S1507" s="280">
        <v>0</v>
      </c>
      <c r="T1507" s="281">
        <f>S1507*H1507</f>
        <v>0</v>
      </c>
      <c r="AR1507" s="185" t="s">
        <v>214</v>
      </c>
      <c r="AT1507" s="185" t="s">
        <v>140</v>
      </c>
      <c r="AU1507" s="185" t="s">
        <v>81</v>
      </c>
      <c r="AY1507" s="185" t="s">
        <v>138</v>
      </c>
      <c r="BE1507" s="282">
        <f>IF(N1507="základní",J1507,0)</f>
        <v>0</v>
      </c>
      <c r="BF1507" s="282">
        <f>IF(N1507="snížená",J1507,0)</f>
        <v>0</v>
      </c>
      <c r="BG1507" s="282">
        <f>IF(N1507="zákl. přenesená",J1507,0)</f>
        <v>0</v>
      </c>
      <c r="BH1507" s="282">
        <f>IF(N1507="sníž. přenesená",J1507,0)</f>
        <v>0</v>
      </c>
      <c r="BI1507" s="282">
        <f>IF(N1507="nulová",J1507,0)</f>
        <v>0</v>
      </c>
      <c r="BJ1507" s="185" t="s">
        <v>79</v>
      </c>
      <c r="BK1507" s="282">
        <f>ROUND(I1507*H1507,2)</f>
        <v>0</v>
      </c>
      <c r="BL1507" s="185" t="s">
        <v>214</v>
      </c>
      <c r="BM1507" s="185" t="s">
        <v>3060</v>
      </c>
    </row>
    <row r="1508" spans="2:51" s="292" customFormat="1" ht="13.5">
      <c r="B1508" s="291"/>
      <c r="D1508" s="285" t="s">
        <v>147</v>
      </c>
      <c r="E1508" s="293" t="s">
        <v>5</v>
      </c>
      <c r="F1508" s="294" t="s">
        <v>3061</v>
      </c>
      <c r="H1508" s="306" t="s">
        <v>5</v>
      </c>
      <c r="L1508" s="291"/>
      <c r="M1508" s="295"/>
      <c r="N1508" s="296"/>
      <c r="O1508" s="296"/>
      <c r="P1508" s="296"/>
      <c r="Q1508" s="296"/>
      <c r="R1508" s="296"/>
      <c r="S1508" s="296"/>
      <c r="T1508" s="297"/>
      <c r="AT1508" s="293" t="s">
        <v>147</v>
      </c>
      <c r="AU1508" s="293" t="s">
        <v>81</v>
      </c>
      <c r="AV1508" s="292" t="s">
        <v>79</v>
      </c>
      <c r="AW1508" s="292" t="s">
        <v>34</v>
      </c>
      <c r="AX1508" s="292" t="s">
        <v>71</v>
      </c>
      <c r="AY1508" s="293" t="s">
        <v>138</v>
      </c>
    </row>
    <row r="1509" spans="2:51" s="284" customFormat="1" ht="13.5">
      <c r="B1509" s="283"/>
      <c r="D1509" s="285" t="s">
        <v>147</v>
      </c>
      <c r="E1509" s="286" t="s">
        <v>5</v>
      </c>
      <c r="F1509" s="287" t="s">
        <v>1582</v>
      </c>
      <c r="H1509" s="305">
        <v>643.572</v>
      </c>
      <c r="L1509" s="283"/>
      <c r="M1509" s="288"/>
      <c r="N1509" s="289"/>
      <c r="O1509" s="289"/>
      <c r="P1509" s="289"/>
      <c r="Q1509" s="289"/>
      <c r="R1509" s="289"/>
      <c r="S1509" s="289"/>
      <c r="T1509" s="290"/>
      <c r="AT1509" s="286" t="s">
        <v>147</v>
      </c>
      <c r="AU1509" s="286" t="s">
        <v>81</v>
      </c>
      <c r="AV1509" s="284" t="s">
        <v>81</v>
      </c>
      <c r="AW1509" s="284" t="s">
        <v>34</v>
      </c>
      <c r="AX1509" s="284" t="s">
        <v>71</v>
      </c>
      <c r="AY1509" s="286" t="s">
        <v>138</v>
      </c>
    </row>
    <row r="1510" spans="2:65" s="196" customFormat="1" ht="25.5" customHeight="1">
      <c r="B1510" s="85"/>
      <c r="C1510" s="86" t="s">
        <v>3062</v>
      </c>
      <c r="D1510" s="86" t="s">
        <v>140</v>
      </c>
      <c r="E1510" s="87" t="s">
        <v>3063</v>
      </c>
      <c r="F1510" s="88" t="s">
        <v>3064</v>
      </c>
      <c r="G1510" s="89" t="s">
        <v>225</v>
      </c>
      <c r="H1510" s="304">
        <v>643.572</v>
      </c>
      <c r="I1510" s="90">
        <v>0</v>
      </c>
      <c r="J1510" s="90">
        <f>ROUND(I1510*H1510,2)</f>
        <v>0</v>
      </c>
      <c r="K1510" s="88" t="s">
        <v>5267</v>
      </c>
      <c r="L1510" s="85"/>
      <c r="M1510" s="278" t="s">
        <v>5</v>
      </c>
      <c r="N1510" s="279" t="s">
        <v>42</v>
      </c>
      <c r="O1510" s="280">
        <v>0.116</v>
      </c>
      <c r="P1510" s="280">
        <f>O1510*H1510</f>
        <v>74.654352</v>
      </c>
      <c r="Q1510" s="280">
        <v>0.000135</v>
      </c>
      <c r="R1510" s="280">
        <f>Q1510*H1510</f>
        <v>0.08688222</v>
      </c>
      <c r="S1510" s="280">
        <v>0</v>
      </c>
      <c r="T1510" s="281">
        <f>S1510*H1510</f>
        <v>0</v>
      </c>
      <c r="AR1510" s="185" t="s">
        <v>214</v>
      </c>
      <c r="AT1510" s="185" t="s">
        <v>140</v>
      </c>
      <c r="AU1510" s="185" t="s">
        <v>81</v>
      </c>
      <c r="AY1510" s="185" t="s">
        <v>138</v>
      </c>
      <c r="BE1510" s="282">
        <f>IF(N1510="základní",J1510,0)</f>
        <v>0</v>
      </c>
      <c r="BF1510" s="282">
        <f>IF(N1510="snížená",J1510,0)</f>
        <v>0</v>
      </c>
      <c r="BG1510" s="282">
        <f>IF(N1510="zákl. přenesená",J1510,0)</f>
        <v>0</v>
      </c>
      <c r="BH1510" s="282">
        <f>IF(N1510="sníž. přenesená",J1510,0)</f>
        <v>0</v>
      </c>
      <c r="BI1510" s="282">
        <f>IF(N1510="nulová",J1510,0)</f>
        <v>0</v>
      </c>
      <c r="BJ1510" s="185" t="s">
        <v>79</v>
      </c>
      <c r="BK1510" s="282">
        <f>ROUND(I1510*H1510,2)</f>
        <v>0</v>
      </c>
      <c r="BL1510" s="185" t="s">
        <v>214</v>
      </c>
      <c r="BM1510" s="185" t="s">
        <v>3065</v>
      </c>
    </row>
    <row r="1511" spans="2:65" s="196" customFormat="1" ht="16.5" customHeight="1">
      <c r="B1511" s="85"/>
      <c r="C1511" s="86" t="s">
        <v>3066</v>
      </c>
      <c r="D1511" s="86" t="s">
        <v>140</v>
      </c>
      <c r="E1511" s="87" t="s">
        <v>3067</v>
      </c>
      <c r="F1511" s="88" t="s">
        <v>3068</v>
      </c>
      <c r="G1511" s="89" t="s">
        <v>225</v>
      </c>
      <c r="H1511" s="304">
        <v>643.572</v>
      </c>
      <c r="I1511" s="90">
        <v>0</v>
      </c>
      <c r="J1511" s="90">
        <f>ROUND(I1511*H1511,2)</f>
        <v>0</v>
      </c>
      <c r="K1511" s="88" t="s">
        <v>5267</v>
      </c>
      <c r="L1511" s="85"/>
      <c r="M1511" s="278" t="s">
        <v>5</v>
      </c>
      <c r="N1511" s="279" t="s">
        <v>42</v>
      </c>
      <c r="O1511" s="280">
        <v>0.117</v>
      </c>
      <c r="P1511" s="280">
        <f>O1511*H1511</f>
        <v>75.29792400000001</v>
      </c>
      <c r="Q1511" s="280">
        <v>0.000135</v>
      </c>
      <c r="R1511" s="280">
        <f>Q1511*H1511</f>
        <v>0.08688222</v>
      </c>
      <c r="S1511" s="280">
        <v>0</v>
      </c>
      <c r="T1511" s="281">
        <f>S1511*H1511</f>
        <v>0</v>
      </c>
      <c r="AR1511" s="185" t="s">
        <v>214</v>
      </c>
      <c r="AT1511" s="185" t="s">
        <v>140</v>
      </c>
      <c r="AU1511" s="185" t="s">
        <v>81</v>
      </c>
      <c r="AY1511" s="185" t="s">
        <v>138</v>
      </c>
      <c r="BE1511" s="282">
        <f>IF(N1511="základní",J1511,0)</f>
        <v>0</v>
      </c>
      <c r="BF1511" s="282">
        <f>IF(N1511="snížená",J1511,0)</f>
        <v>0</v>
      </c>
      <c r="BG1511" s="282">
        <f>IF(N1511="zákl. přenesená",J1511,0)</f>
        <v>0</v>
      </c>
      <c r="BH1511" s="282">
        <f>IF(N1511="sníž. přenesená",J1511,0)</f>
        <v>0</v>
      </c>
      <c r="BI1511" s="282">
        <f>IF(N1511="nulová",J1511,0)</f>
        <v>0</v>
      </c>
      <c r="BJ1511" s="185" t="s">
        <v>79</v>
      </c>
      <c r="BK1511" s="282">
        <f>ROUND(I1511*H1511,2)</f>
        <v>0</v>
      </c>
      <c r="BL1511" s="185" t="s">
        <v>214</v>
      </c>
      <c r="BM1511" s="185" t="s">
        <v>3069</v>
      </c>
    </row>
    <row r="1512" spans="2:65" s="196" customFormat="1" ht="25.5" customHeight="1">
      <c r="B1512" s="85"/>
      <c r="C1512" s="86" t="s">
        <v>3070</v>
      </c>
      <c r="D1512" s="86" t="s">
        <v>140</v>
      </c>
      <c r="E1512" s="87" t="s">
        <v>3071</v>
      </c>
      <c r="F1512" s="88" t="s">
        <v>3072</v>
      </c>
      <c r="G1512" s="89" t="s">
        <v>225</v>
      </c>
      <c r="H1512" s="304">
        <v>643.572</v>
      </c>
      <c r="I1512" s="90">
        <v>0</v>
      </c>
      <c r="J1512" s="90">
        <f>ROUND(I1512*H1512,2)</f>
        <v>0</v>
      </c>
      <c r="K1512" s="88" t="s">
        <v>5267</v>
      </c>
      <c r="L1512" s="85"/>
      <c r="M1512" s="278" t="s">
        <v>5</v>
      </c>
      <c r="N1512" s="279" t="s">
        <v>42</v>
      </c>
      <c r="O1512" s="280">
        <v>0.097</v>
      </c>
      <c r="P1512" s="280">
        <f>O1512*H1512</f>
        <v>62.426484</v>
      </c>
      <c r="Q1512" s="280">
        <v>0.00013</v>
      </c>
      <c r="R1512" s="280">
        <f>Q1512*H1512</f>
        <v>0.08366436</v>
      </c>
      <c r="S1512" s="280">
        <v>0</v>
      </c>
      <c r="T1512" s="281">
        <f>S1512*H1512</f>
        <v>0</v>
      </c>
      <c r="AR1512" s="185" t="s">
        <v>214</v>
      </c>
      <c r="AT1512" s="185" t="s">
        <v>140</v>
      </c>
      <c r="AU1512" s="185" t="s">
        <v>81</v>
      </c>
      <c r="AY1512" s="185" t="s">
        <v>138</v>
      </c>
      <c r="BE1512" s="282">
        <f>IF(N1512="základní",J1512,0)</f>
        <v>0</v>
      </c>
      <c r="BF1512" s="282">
        <f>IF(N1512="snížená",J1512,0)</f>
        <v>0</v>
      </c>
      <c r="BG1512" s="282">
        <f>IF(N1512="zákl. přenesená",J1512,0)</f>
        <v>0</v>
      </c>
      <c r="BH1512" s="282">
        <f>IF(N1512="sníž. přenesená",J1512,0)</f>
        <v>0</v>
      </c>
      <c r="BI1512" s="282">
        <f>IF(N1512="nulová",J1512,0)</f>
        <v>0</v>
      </c>
      <c r="BJ1512" s="185" t="s">
        <v>79</v>
      </c>
      <c r="BK1512" s="282">
        <f>ROUND(I1512*H1512,2)</f>
        <v>0</v>
      </c>
      <c r="BL1512" s="185" t="s">
        <v>214</v>
      </c>
      <c r="BM1512" s="185" t="s">
        <v>3073</v>
      </c>
    </row>
    <row r="1513" spans="2:63" s="266" customFormat="1" ht="29.85" customHeight="1">
      <c r="B1513" s="265"/>
      <c r="D1513" s="267" t="s">
        <v>70</v>
      </c>
      <c r="E1513" s="276" t="s">
        <v>3074</v>
      </c>
      <c r="F1513" s="276" t="s">
        <v>3075</v>
      </c>
      <c r="H1513" s="307"/>
      <c r="J1513" s="277">
        <f>BK1513</f>
        <v>0</v>
      </c>
      <c r="L1513" s="265"/>
      <c r="M1513" s="270"/>
      <c r="N1513" s="271"/>
      <c r="O1513" s="271"/>
      <c r="P1513" s="272">
        <f>SUM(P1514:P1515)</f>
        <v>104.117062</v>
      </c>
      <c r="Q1513" s="271"/>
      <c r="R1513" s="272">
        <f>SUM(R1514:R1515)</f>
        <v>0.30505636</v>
      </c>
      <c r="S1513" s="271"/>
      <c r="T1513" s="273">
        <f>SUM(T1514:T1515)</f>
        <v>0</v>
      </c>
      <c r="AR1513" s="267" t="s">
        <v>81</v>
      </c>
      <c r="AT1513" s="274" t="s">
        <v>70</v>
      </c>
      <c r="AU1513" s="274" t="s">
        <v>79</v>
      </c>
      <c r="AY1513" s="267" t="s">
        <v>138</v>
      </c>
      <c r="BK1513" s="275">
        <f>SUM(BK1514:BK1515)</f>
        <v>0</v>
      </c>
    </row>
    <row r="1514" spans="2:65" s="196" customFormat="1" ht="16.5" customHeight="1">
      <c r="B1514" s="85"/>
      <c r="C1514" s="86" t="s">
        <v>3076</v>
      </c>
      <c r="D1514" s="86" t="s">
        <v>140</v>
      </c>
      <c r="E1514" s="87" t="s">
        <v>3077</v>
      </c>
      <c r="F1514" s="88" t="s">
        <v>3078</v>
      </c>
      <c r="G1514" s="89" t="s">
        <v>225</v>
      </c>
      <c r="H1514" s="304">
        <v>663.166</v>
      </c>
      <c r="I1514" s="90">
        <v>0</v>
      </c>
      <c r="J1514" s="90">
        <f>ROUND(I1514*H1514,2)</f>
        <v>0</v>
      </c>
      <c r="K1514" s="88" t="s">
        <v>5267</v>
      </c>
      <c r="L1514" s="85"/>
      <c r="M1514" s="278" t="s">
        <v>5</v>
      </c>
      <c r="N1514" s="279" t="s">
        <v>42</v>
      </c>
      <c r="O1514" s="280">
        <v>0.038</v>
      </c>
      <c r="P1514" s="280">
        <f>O1514*H1514</f>
        <v>25.200308</v>
      </c>
      <c r="Q1514" s="280">
        <v>0.0002</v>
      </c>
      <c r="R1514" s="280">
        <f>Q1514*H1514</f>
        <v>0.1326332</v>
      </c>
      <c r="S1514" s="280">
        <v>0</v>
      </c>
      <c r="T1514" s="281">
        <f>S1514*H1514</f>
        <v>0</v>
      </c>
      <c r="AR1514" s="185" t="s">
        <v>214</v>
      </c>
      <c r="AT1514" s="185" t="s">
        <v>140</v>
      </c>
      <c r="AU1514" s="185" t="s">
        <v>81</v>
      </c>
      <c r="AY1514" s="185" t="s">
        <v>138</v>
      </c>
      <c r="BE1514" s="282">
        <f>IF(N1514="základní",J1514,0)</f>
        <v>0</v>
      </c>
      <c r="BF1514" s="282">
        <f>IF(N1514="snížená",J1514,0)</f>
        <v>0</v>
      </c>
      <c r="BG1514" s="282">
        <f>IF(N1514="zákl. přenesená",J1514,0)</f>
        <v>0</v>
      </c>
      <c r="BH1514" s="282">
        <f>IF(N1514="sníž. přenesená",J1514,0)</f>
        <v>0</v>
      </c>
      <c r="BI1514" s="282">
        <f>IF(N1514="nulová",J1514,0)</f>
        <v>0</v>
      </c>
      <c r="BJ1514" s="185" t="s">
        <v>79</v>
      </c>
      <c r="BK1514" s="282">
        <f>ROUND(I1514*H1514,2)</f>
        <v>0</v>
      </c>
      <c r="BL1514" s="185" t="s">
        <v>214</v>
      </c>
      <c r="BM1514" s="185" t="s">
        <v>3079</v>
      </c>
    </row>
    <row r="1515" spans="2:65" s="196" customFormat="1" ht="25.5" customHeight="1">
      <c r="B1515" s="85"/>
      <c r="C1515" s="86" t="s">
        <v>3080</v>
      </c>
      <c r="D1515" s="86" t="s">
        <v>140</v>
      </c>
      <c r="E1515" s="87" t="s">
        <v>3081</v>
      </c>
      <c r="F1515" s="88" t="s">
        <v>3082</v>
      </c>
      <c r="G1515" s="89" t="s">
        <v>225</v>
      </c>
      <c r="H1515" s="304">
        <v>663.166</v>
      </c>
      <c r="I1515" s="90">
        <v>0</v>
      </c>
      <c r="J1515" s="90">
        <f>ROUND(I1515*H1515,2)</f>
        <v>0</v>
      </c>
      <c r="K1515" s="88" t="s">
        <v>5267</v>
      </c>
      <c r="L1515" s="85"/>
      <c r="M1515" s="278" t="s">
        <v>5</v>
      </c>
      <c r="N1515" s="279" t="s">
        <v>42</v>
      </c>
      <c r="O1515" s="280">
        <v>0.119</v>
      </c>
      <c r="P1515" s="280">
        <f>O1515*H1515</f>
        <v>78.916754</v>
      </c>
      <c r="Q1515" s="280">
        <v>0.00026</v>
      </c>
      <c r="R1515" s="280">
        <f>Q1515*H1515</f>
        <v>0.17242316</v>
      </c>
      <c r="S1515" s="280">
        <v>0</v>
      </c>
      <c r="T1515" s="281">
        <f>S1515*H1515</f>
        <v>0</v>
      </c>
      <c r="AR1515" s="185" t="s">
        <v>214</v>
      </c>
      <c r="AT1515" s="185" t="s">
        <v>140</v>
      </c>
      <c r="AU1515" s="185" t="s">
        <v>81</v>
      </c>
      <c r="AY1515" s="185" t="s">
        <v>138</v>
      </c>
      <c r="BE1515" s="282">
        <f>IF(N1515="základní",J1515,0)</f>
        <v>0</v>
      </c>
      <c r="BF1515" s="282">
        <f>IF(N1515="snížená",J1515,0)</f>
        <v>0</v>
      </c>
      <c r="BG1515" s="282">
        <f>IF(N1515="zákl. přenesená",J1515,0)</f>
        <v>0</v>
      </c>
      <c r="BH1515" s="282">
        <f>IF(N1515="sníž. přenesená",J1515,0)</f>
        <v>0</v>
      </c>
      <c r="BI1515" s="282">
        <f>IF(N1515="nulová",J1515,0)</f>
        <v>0</v>
      </c>
      <c r="BJ1515" s="185" t="s">
        <v>79</v>
      </c>
      <c r="BK1515" s="282">
        <f>ROUND(I1515*H1515,2)</f>
        <v>0</v>
      </c>
      <c r="BL1515" s="185" t="s">
        <v>214</v>
      </c>
      <c r="BM1515" s="185" t="s">
        <v>3083</v>
      </c>
    </row>
    <row r="1516" spans="2:63" s="266" customFormat="1" ht="29.85" customHeight="1">
      <c r="B1516" s="265"/>
      <c r="D1516" s="267" t="s">
        <v>70</v>
      </c>
      <c r="E1516" s="276" t="s">
        <v>3084</v>
      </c>
      <c r="F1516" s="276" t="s">
        <v>3085</v>
      </c>
      <c r="H1516" s="307"/>
      <c r="J1516" s="277">
        <f>BK1516</f>
        <v>0</v>
      </c>
      <c r="L1516" s="265"/>
      <c r="M1516" s="270"/>
      <c r="N1516" s="271"/>
      <c r="O1516" s="271"/>
      <c r="P1516" s="272">
        <f>SUM(P1517:P1523)</f>
        <v>4068.81</v>
      </c>
      <c r="Q1516" s="271"/>
      <c r="R1516" s="272">
        <f>SUM(R1517:R1523)</f>
        <v>10.1362</v>
      </c>
      <c r="S1516" s="271"/>
      <c r="T1516" s="273">
        <f>SUM(T1517:T1523)</f>
        <v>0</v>
      </c>
      <c r="AR1516" s="267" t="s">
        <v>81</v>
      </c>
      <c r="AT1516" s="274" t="s">
        <v>70</v>
      </c>
      <c r="AU1516" s="274" t="s">
        <v>79</v>
      </c>
      <c r="AY1516" s="267" t="s">
        <v>138</v>
      </c>
      <c r="BK1516" s="275">
        <f>SUM(BK1517:BK1523)</f>
        <v>0</v>
      </c>
    </row>
    <row r="1517" spans="2:65" s="196" customFormat="1" ht="25.5" customHeight="1">
      <c r="B1517" s="85"/>
      <c r="C1517" s="86" t="s">
        <v>3086</v>
      </c>
      <c r="D1517" s="86" t="s">
        <v>140</v>
      </c>
      <c r="E1517" s="87" t="s">
        <v>3087</v>
      </c>
      <c r="F1517" s="88" t="s">
        <v>3088</v>
      </c>
      <c r="G1517" s="89" t="s">
        <v>225</v>
      </c>
      <c r="H1517" s="304">
        <v>3260</v>
      </c>
      <c r="I1517" s="90">
        <v>0</v>
      </c>
      <c r="J1517" s="90">
        <f aca="true" t="shared" si="120" ref="J1517:J1523">ROUND(I1517*H1517,2)</f>
        <v>0</v>
      </c>
      <c r="K1517" s="88" t="s">
        <v>5267</v>
      </c>
      <c r="L1517" s="85"/>
      <c r="M1517" s="278" t="s">
        <v>5</v>
      </c>
      <c r="N1517" s="279" t="s">
        <v>42</v>
      </c>
      <c r="O1517" s="280">
        <v>0.264</v>
      </c>
      <c r="P1517" s="280">
        <f aca="true" t="shared" si="121" ref="P1517:P1523">O1517*H1517</f>
        <v>860.64</v>
      </c>
      <c r="Q1517" s="280">
        <v>0.00103</v>
      </c>
      <c r="R1517" s="280">
        <f aca="true" t="shared" si="122" ref="R1517:R1523">Q1517*H1517</f>
        <v>3.3578</v>
      </c>
      <c r="S1517" s="280">
        <v>0</v>
      </c>
      <c r="T1517" s="281">
        <f aca="true" t="shared" si="123" ref="T1517:T1523">S1517*H1517</f>
        <v>0</v>
      </c>
      <c r="AR1517" s="185" t="s">
        <v>214</v>
      </c>
      <c r="AT1517" s="185" t="s">
        <v>140</v>
      </c>
      <c r="AU1517" s="185" t="s">
        <v>81</v>
      </c>
      <c r="AY1517" s="185" t="s">
        <v>138</v>
      </c>
      <c r="BE1517" s="282">
        <f aca="true" t="shared" si="124" ref="BE1517:BE1523">IF(N1517="základní",J1517,0)</f>
        <v>0</v>
      </c>
      <c r="BF1517" s="282">
        <f aca="true" t="shared" si="125" ref="BF1517:BF1523">IF(N1517="snížená",J1517,0)</f>
        <v>0</v>
      </c>
      <c r="BG1517" s="282">
        <f aca="true" t="shared" si="126" ref="BG1517:BG1523">IF(N1517="zákl. přenesená",J1517,0)</f>
        <v>0</v>
      </c>
      <c r="BH1517" s="282">
        <f aca="true" t="shared" si="127" ref="BH1517:BH1523">IF(N1517="sníž. přenesená",J1517,0)</f>
        <v>0</v>
      </c>
      <c r="BI1517" s="282">
        <f aca="true" t="shared" si="128" ref="BI1517:BI1523">IF(N1517="nulová",J1517,0)</f>
        <v>0</v>
      </c>
      <c r="BJ1517" s="185" t="s">
        <v>79</v>
      </c>
      <c r="BK1517" s="282">
        <f aca="true" t="shared" si="129" ref="BK1517:BK1523">ROUND(I1517*H1517,2)</f>
        <v>0</v>
      </c>
      <c r="BL1517" s="185" t="s">
        <v>214</v>
      </c>
      <c r="BM1517" s="185" t="s">
        <v>3089</v>
      </c>
    </row>
    <row r="1518" spans="2:65" s="196" customFormat="1" ht="38.25" customHeight="1">
      <c r="B1518" s="85"/>
      <c r="C1518" s="86" t="s">
        <v>3090</v>
      </c>
      <c r="D1518" s="86" t="s">
        <v>140</v>
      </c>
      <c r="E1518" s="87" t="s">
        <v>3091</v>
      </c>
      <c r="F1518" s="88" t="s">
        <v>3092</v>
      </c>
      <c r="G1518" s="89" t="s">
        <v>225</v>
      </c>
      <c r="H1518" s="304">
        <v>3260</v>
      </c>
      <c r="I1518" s="90">
        <v>0</v>
      </c>
      <c r="J1518" s="90">
        <f t="shared" si="120"/>
        <v>0</v>
      </c>
      <c r="K1518" s="88" t="s">
        <v>5267</v>
      </c>
      <c r="L1518" s="85"/>
      <c r="M1518" s="278" t="s">
        <v>5</v>
      </c>
      <c r="N1518" s="279" t="s">
        <v>42</v>
      </c>
      <c r="O1518" s="280">
        <v>0.268</v>
      </c>
      <c r="P1518" s="280">
        <f t="shared" si="121"/>
        <v>873.6800000000001</v>
      </c>
      <c r="Q1518" s="280">
        <v>0.00051</v>
      </c>
      <c r="R1518" s="280">
        <f t="shared" si="122"/>
        <v>1.6626</v>
      </c>
      <c r="S1518" s="280">
        <v>0</v>
      </c>
      <c r="T1518" s="281">
        <f t="shared" si="123"/>
        <v>0</v>
      </c>
      <c r="AR1518" s="185" t="s">
        <v>214</v>
      </c>
      <c r="AT1518" s="185" t="s">
        <v>140</v>
      </c>
      <c r="AU1518" s="185" t="s">
        <v>81</v>
      </c>
      <c r="AY1518" s="185" t="s">
        <v>138</v>
      </c>
      <c r="BE1518" s="282">
        <f t="shared" si="124"/>
        <v>0</v>
      </c>
      <c r="BF1518" s="282">
        <f t="shared" si="125"/>
        <v>0</v>
      </c>
      <c r="BG1518" s="282">
        <f t="shared" si="126"/>
        <v>0</v>
      </c>
      <c r="BH1518" s="282">
        <f t="shared" si="127"/>
        <v>0</v>
      </c>
      <c r="BI1518" s="282">
        <f t="shared" si="128"/>
        <v>0</v>
      </c>
      <c r="BJ1518" s="185" t="s">
        <v>79</v>
      </c>
      <c r="BK1518" s="282">
        <f t="shared" si="129"/>
        <v>0</v>
      </c>
      <c r="BL1518" s="185" t="s">
        <v>214</v>
      </c>
      <c r="BM1518" s="185" t="s">
        <v>3093</v>
      </c>
    </row>
    <row r="1519" spans="2:65" s="196" customFormat="1" ht="25.5" customHeight="1">
      <c r="B1519" s="85"/>
      <c r="C1519" s="86" t="s">
        <v>3094</v>
      </c>
      <c r="D1519" s="86" t="s">
        <v>140</v>
      </c>
      <c r="E1519" s="87" t="s">
        <v>3095</v>
      </c>
      <c r="F1519" s="88" t="s">
        <v>3096</v>
      </c>
      <c r="G1519" s="89" t="s">
        <v>225</v>
      </c>
      <c r="H1519" s="304">
        <v>780</v>
      </c>
      <c r="I1519" s="90">
        <v>0</v>
      </c>
      <c r="J1519" s="90">
        <f t="shared" si="120"/>
        <v>0</v>
      </c>
      <c r="K1519" s="88" t="s">
        <v>5267</v>
      </c>
      <c r="L1519" s="85"/>
      <c r="M1519" s="278" t="s">
        <v>5</v>
      </c>
      <c r="N1519" s="279" t="s">
        <v>42</v>
      </c>
      <c r="O1519" s="280">
        <v>0.574</v>
      </c>
      <c r="P1519" s="280">
        <f t="shared" si="121"/>
        <v>447.71999999999997</v>
      </c>
      <c r="Q1519" s="280">
        <v>0.0012</v>
      </c>
      <c r="R1519" s="280">
        <f t="shared" si="122"/>
        <v>0.9359999999999999</v>
      </c>
      <c r="S1519" s="280">
        <v>0</v>
      </c>
      <c r="T1519" s="281">
        <f t="shared" si="123"/>
        <v>0</v>
      </c>
      <c r="AR1519" s="185" t="s">
        <v>214</v>
      </c>
      <c r="AT1519" s="185" t="s">
        <v>140</v>
      </c>
      <c r="AU1519" s="185" t="s">
        <v>81</v>
      </c>
      <c r="AY1519" s="185" t="s">
        <v>138</v>
      </c>
      <c r="BE1519" s="282">
        <f t="shared" si="124"/>
        <v>0</v>
      </c>
      <c r="BF1519" s="282">
        <f t="shared" si="125"/>
        <v>0</v>
      </c>
      <c r="BG1519" s="282">
        <f t="shared" si="126"/>
        <v>0</v>
      </c>
      <c r="BH1519" s="282">
        <f t="shared" si="127"/>
        <v>0</v>
      </c>
      <c r="BI1519" s="282">
        <f t="shared" si="128"/>
        <v>0</v>
      </c>
      <c r="BJ1519" s="185" t="s">
        <v>79</v>
      </c>
      <c r="BK1519" s="282">
        <f t="shared" si="129"/>
        <v>0</v>
      </c>
      <c r="BL1519" s="185" t="s">
        <v>214</v>
      </c>
      <c r="BM1519" s="185" t="s">
        <v>3097</v>
      </c>
    </row>
    <row r="1520" spans="2:65" s="196" customFormat="1" ht="25.5" customHeight="1">
      <c r="B1520" s="85"/>
      <c r="C1520" s="86" t="s">
        <v>3098</v>
      </c>
      <c r="D1520" s="86" t="s">
        <v>140</v>
      </c>
      <c r="E1520" s="87" t="s">
        <v>3099</v>
      </c>
      <c r="F1520" s="88" t="s">
        <v>3100</v>
      </c>
      <c r="G1520" s="89" t="s">
        <v>225</v>
      </c>
      <c r="H1520" s="304">
        <v>2230</v>
      </c>
      <c r="I1520" s="90">
        <v>0</v>
      </c>
      <c r="J1520" s="90">
        <f t="shared" si="120"/>
        <v>0</v>
      </c>
      <c r="K1520" s="88" t="s">
        <v>5267</v>
      </c>
      <c r="L1520" s="85"/>
      <c r="M1520" s="278" t="s">
        <v>5</v>
      </c>
      <c r="N1520" s="279" t="s">
        <v>42</v>
      </c>
      <c r="O1520" s="280">
        <v>0.724</v>
      </c>
      <c r="P1520" s="280">
        <f t="shared" si="121"/>
        <v>1614.52</v>
      </c>
      <c r="Q1520" s="280">
        <v>0.00156</v>
      </c>
      <c r="R1520" s="280">
        <f t="shared" si="122"/>
        <v>3.4788</v>
      </c>
      <c r="S1520" s="280">
        <v>0</v>
      </c>
      <c r="T1520" s="281">
        <f t="shared" si="123"/>
        <v>0</v>
      </c>
      <c r="AR1520" s="185" t="s">
        <v>214</v>
      </c>
      <c r="AT1520" s="185" t="s">
        <v>140</v>
      </c>
      <c r="AU1520" s="185" t="s">
        <v>81</v>
      </c>
      <c r="AY1520" s="185" t="s">
        <v>138</v>
      </c>
      <c r="BE1520" s="282">
        <f t="shared" si="124"/>
        <v>0</v>
      </c>
      <c r="BF1520" s="282">
        <f t="shared" si="125"/>
        <v>0</v>
      </c>
      <c r="BG1520" s="282">
        <f t="shared" si="126"/>
        <v>0</v>
      </c>
      <c r="BH1520" s="282">
        <f t="shared" si="127"/>
        <v>0</v>
      </c>
      <c r="BI1520" s="282">
        <f t="shared" si="128"/>
        <v>0</v>
      </c>
      <c r="BJ1520" s="185" t="s">
        <v>79</v>
      </c>
      <c r="BK1520" s="282">
        <f t="shared" si="129"/>
        <v>0</v>
      </c>
      <c r="BL1520" s="185" t="s">
        <v>214</v>
      </c>
      <c r="BM1520" s="185" t="s">
        <v>3101</v>
      </c>
    </row>
    <row r="1521" spans="2:65" s="196" customFormat="1" ht="25.5" customHeight="1">
      <c r="B1521" s="85"/>
      <c r="C1521" s="86" t="s">
        <v>3102</v>
      </c>
      <c r="D1521" s="86" t="s">
        <v>140</v>
      </c>
      <c r="E1521" s="87" t="s">
        <v>3103</v>
      </c>
      <c r="F1521" s="88" t="s">
        <v>3104</v>
      </c>
      <c r="G1521" s="89" t="s">
        <v>225</v>
      </c>
      <c r="H1521" s="304">
        <v>250</v>
      </c>
      <c r="I1521" s="90">
        <v>0</v>
      </c>
      <c r="J1521" s="90">
        <f t="shared" si="120"/>
        <v>0</v>
      </c>
      <c r="K1521" s="88" t="s">
        <v>5267</v>
      </c>
      <c r="L1521" s="85"/>
      <c r="M1521" s="278" t="s">
        <v>5</v>
      </c>
      <c r="N1521" s="279" t="s">
        <v>42</v>
      </c>
      <c r="O1521" s="280">
        <v>0.827</v>
      </c>
      <c r="P1521" s="280">
        <f t="shared" si="121"/>
        <v>206.75</v>
      </c>
      <c r="Q1521" s="280">
        <v>0.00192</v>
      </c>
      <c r="R1521" s="280">
        <f t="shared" si="122"/>
        <v>0.48000000000000004</v>
      </c>
      <c r="S1521" s="280">
        <v>0</v>
      </c>
      <c r="T1521" s="281">
        <f t="shared" si="123"/>
        <v>0</v>
      </c>
      <c r="AR1521" s="185" t="s">
        <v>214</v>
      </c>
      <c r="AT1521" s="185" t="s">
        <v>140</v>
      </c>
      <c r="AU1521" s="185" t="s">
        <v>81</v>
      </c>
      <c r="AY1521" s="185" t="s">
        <v>138</v>
      </c>
      <c r="BE1521" s="282">
        <f t="shared" si="124"/>
        <v>0</v>
      </c>
      <c r="BF1521" s="282">
        <f t="shared" si="125"/>
        <v>0</v>
      </c>
      <c r="BG1521" s="282">
        <f t="shared" si="126"/>
        <v>0</v>
      </c>
      <c r="BH1521" s="282">
        <f t="shared" si="127"/>
        <v>0</v>
      </c>
      <c r="BI1521" s="282">
        <f t="shared" si="128"/>
        <v>0</v>
      </c>
      <c r="BJ1521" s="185" t="s">
        <v>79</v>
      </c>
      <c r="BK1521" s="282">
        <f t="shared" si="129"/>
        <v>0</v>
      </c>
      <c r="BL1521" s="185" t="s">
        <v>214</v>
      </c>
      <c r="BM1521" s="185" t="s">
        <v>3105</v>
      </c>
    </row>
    <row r="1522" spans="2:65" s="196" customFormat="1" ht="25.5" customHeight="1">
      <c r="B1522" s="85"/>
      <c r="C1522" s="86" t="s">
        <v>3106</v>
      </c>
      <c r="D1522" s="86" t="s">
        <v>140</v>
      </c>
      <c r="E1522" s="87" t="s">
        <v>3107</v>
      </c>
      <c r="F1522" s="88" t="s">
        <v>3108</v>
      </c>
      <c r="G1522" s="89" t="s">
        <v>225</v>
      </c>
      <c r="H1522" s="304">
        <v>100</v>
      </c>
      <c r="I1522" s="90">
        <v>0</v>
      </c>
      <c r="J1522" s="90">
        <f t="shared" si="120"/>
        <v>0</v>
      </c>
      <c r="K1522" s="88" t="s">
        <v>5267</v>
      </c>
      <c r="L1522" s="85"/>
      <c r="M1522" s="278" t="s">
        <v>5</v>
      </c>
      <c r="N1522" s="279" t="s">
        <v>42</v>
      </c>
      <c r="O1522" s="280">
        <v>0.318</v>
      </c>
      <c r="P1522" s="280">
        <f t="shared" si="121"/>
        <v>31.8</v>
      </c>
      <c r="Q1522" s="280">
        <v>0.00101</v>
      </c>
      <c r="R1522" s="280">
        <f t="shared" si="122"/>
        <v>0.101</v>
      </c>
      <c r="S1522" s="280">
        <v>0</v>
      </c>
      <c r="T1522" s="281">
        <f t="shared" si="123"/>
        <v>0</v>
      </c>
      <c r="AR1522" s="185" t="s">
        <v>214</v>
      </c>
      <c r="AT1522" s="185" t="s">
        <v>140</v>
      </c>
      <c r="AU1522" s="185" t="s">
        <v>81</v>
      </c>
      <c r="AY1522" s="185" t="s">
        <v>138</v>
      </c>
      <c r="BE1522" s="282">
        <f t="shared" si="124"/>
        <v>0</v>
      </c>
      <c r="BF1522" s="282">
        <f t="shared" si="125"/>
        <v>0</v>
      </c>
      <c r="BG1522" s="282">
        <f t="shared" si="126"/>
        <v>0</v>
      </c>
      <c r="BH1522" s="282">
        <f t="shared" si="127"/>
        <v>0</v>
      </c>
      <c r="BI1522" s="282">
        <f t="shared" si="128"/>
        <v>0</v>
      </c>
      <c r="BJ1522" s="185" t="s">
        <v>79</v>
      </c>
      <c r="BK1522" s="282">
        <f t="shared" si="129"/>
        <v>0</v>
      </c>
      <c r="BL1522" s="185" t="s">
        <v>214</v>
      </c>
      <c r="BM1522" s="185" t="s">
        <v>3109</v>
      </c>
    </row>
    <row r="1523" spans="2:65" s="196" customFormat="1" ht="25.5" customHeight="1">
      <c r="B1523" s="85"/>
      <c r="C1523" s="86" t="s">
        <v>3110</v>
      </c>
      <c r="D1523" s="86" t="s">
        <v>140</v>
      </c>
      <c r="E1523" s="87" t="s">
        <v>3111</v>
      </c>
      <c r="F1523" s="88" t="s">
        <v>3112</v>
      </c>
      <c r="G1523" s="89" t="s">
        <v>225</v>
      </c>
      <c r="H1523" s="304">
        <v>100</v>
      </c>
      <c r="I1523" s="90">
        <v>0</v>
      </c>
      <c r="J1523" s="90">
        <f t="shared" si="120"/>
        <v>0</v>
      </c>
      <c r="K1523" s="88" t="s">
        <v>5267</v>
      </c>
      <c r="L1523" s="85"/>
      <c r="M1523" s="278" t="s">
        <v>5</v>
      </c>
      <c r="N1523" s="279" t="s">
        <v>42</v>
      </c>
      <c r="O1523" s="280">
        <v>0.337</v>
      </c>
      <c r="P1523" s="280">
        <f t="shared" si="121"/>
        <v>33.7</v>
      </c>
      <c r="Q1523" s="280">
        <v>0.0012</v>
      </c>
      <c r="R1523" s="280">
        <f t="shared" si="122"/>
        <v>0.12</v>
      </c>
      <c r="S1523" s="280">
        <v>0</v>
      </c>
      <c r="T1523" s="281">
        <f t="shared" si="123"/>
        <v>0</v>
      </c>
      <c r="AR1523" s="185" t="s">
        <v>214</v>
      </c>
      <c r="AT1523" s="185" t="s">
        <v>140</v>
      </c>
      <c r="AU1523" s="185" t="s">
        <v>81</v>
      </c>
      <c r="AY1523" s="185" t="s">
        <v>138</v>
      </c>
      <c r="BE1523" s="282">
        <f t="shared" si="124"/>
        <v>0</v>
      </c>
      <c r="BF1523" s="282">
        <f t="shared" si="125"/>
        <v>0</v>
      </c>
      <c r="BG1523" s="282">
        <f t="shared" si="126"/>
        <v>0</v>
      </c>
      <c r="BH1523" s="282">
        <f t="shared" si="127"/>
        <v>0</v>
      </c>
      <c r="BI1523" s="282">
        <f t="shared" si="128"/>
        <v>0</v>
      </c>
      <c r="BJ1523" s="185" t="s">
        <v>79</v>
      </c>
      <c r="BK1523" s="282">
        <f t="shared" si="129"/>
        <v>0</v>
      </c>
      <c r="BL1523" s="185" t="s">
        <v>214</v>
      </c>
      <c r="BM1523" s="185" t="s">
        <v>3113</v>
      </c>
    </row>
    <row r="1524" spans="2:63" s="266" customFormat="1" ht="37.35" customHeight="1">
      <c r="B1524" s="265"/>
      <c r="D1524" s="267" t="s">
        <v>70</v>
      </c>
      <c r="E1524" s="268" t="s">
        <v>228</v>
      </c>
      <c r="F1524" s="268" t="s">
        <v>3114</v>
      </c>
      <c r="H1524" s="307"/>
      <c r="J1524" s="269">
        <f>BK1524</f>
        <v>0</v>
      </c>
      <c r="L1524" s="265"/>
      <c r="M1524" s="270"/>
      <c r="N1524" s="271"/>
      <c r="O1524" s="271"/>
      <c r="P1524" s="272">
        <f>P1525+P1584+P1684</f>
        <v>765.1980000000001</v>
      </c>
      <c r="Q1524" s="271"/>
      <c r="R1524" s="272">
        <f>R1525+R1584+R1684</f>
        <v>0.78501</v>
      </c>
      <c r="S1524" s="271"/>
      <c r="T1524" s="273">
        <f>T1525+T1584+T1684</f>
        <v>0.1</v>
      </c>
      <c r="AR1524" s="267" t="s">
        <v>153</v>
      </c>
      <c r="AT1524" s="274" t="s">
        <v>70</v>
      </c>
      <c r="AU1524" s="274" t="s">
        <v>71</v>
      </c>
      <c r="AY1524" s="267" t="s">
        <v>138</v>
      </c>
      <c r="BK1524" s="275">
        <f>BK1525+BK1584+BK1684</f>
        <v>0</v>
      </c>
    </row>
    <row r="1525" spans="2:63" s="266" customFormat="1" ht="19.9" customHeight="1">
      <c r="B1525" s="265"/>
      <c r="D1525" s="267" t="s">
        <v>70</v>
      </c>
      <c r="E1525" s="276" t="s">
        <v>3115</v>
      </c>
      <c r="F1525" s="276" t="s">
        <v>3116</v>
      </c>
      <c r="H1525" s="307"/>
      <c r="J1525" s="277">
        <f>BK1525</f>
        <v>0</v>
      </c>
      <c r="L1525" s="265"/>
      <c r="M1525" s="270"/>
      <c r="N1525" s="271"/>
      <c r="O1525" s="271"/>
      <c r="P1525" s="272">
        <f>P1526+P1532+P1552+P1561+P1573+P1580</f>
        <v>0</v>
      </c>
      <c r="Q1525" s="271"/>
      <c r="R1525" s="272">
        <f>R1526+R1532+R1552+R1561+R1573+R1580</f>
        <v>0</v>
      </c>
      <c r="S1525" s="271"/>
      <c r="T1525" s="273">
        <f>T1526+T1532+T1552+T1561+T1573+T1580</f>
        <v>0</v>
      </c>
      <c r="AR1525" s="267" t="s">
        <v>153</v>
      </c>
      <c r="AT1525" s="274" t="s">
        <v>70</v>
      </c>
      <c r="AU1525" s="274" t="s">
        <v>79</v>
      </c>
      <c r="AY1525" s="267" t="s">
        <v>138</v>
      </c>
      <c r="BK1525" s="275">
        <f>BK1526+BK1532+BK1552+BK1561+BK1573+BK1580</f>
        <v>0</v>
      </c>
    </row>
    <row r="1526" spans="2:63" s="266" customFormat="1" ht="14.85" customHeight="1">
      <c r="B1526" s="265"/>
      <c r="D1526" s="267" t="s">
        <v>70</v>
      </c>
      <c r="E1526" s="276" t="s">
        <v>76</v>
      </c>
      <c r="F1526" s="276" t="s">
        <v>3117</v>
      </c>
      <c r="H1526" s="307"/>
      <c r="J1526" s="277">
        <f>BK1526</f>
        <v>0</v>
      </c>
      <c r="L1526" s="265"/>
      <c r="M1526" s="270"/>
      <c r="N1526" s="271"/>
      <c r="O1526" s="271"/>
      <c r="P1526" s="272">
        <f>SUM(P1527:P1531)</f>
        <v>0</v>
      </c>
      <c r="Q1526" s="271"/>
      <c r="R1526" s="272">
        <f>SUM(R1527:R1531)</f>
        <v>0</v>
      </c>
      <c r="S1526" s="271"/>
      <c r="T1526" s="273">
        <f>SUM(T1527:T1531)</f>
        <v>0</v>
      </c>
      <c r="AR1526" s="267" t="s">
        <v>153</v>
      </c>
      <c r="AT1526" s="274" t="s">
        <v>70</v>
      </c>
      <c r="AU1526" s="274" t="s">
        <v>81</v>
      </c>
      <c r="AY1526" s="267" t="s">
        <v>138</v>
      </c>
      <c r="BK1526" s="275">
        <f>SUM(BK1527:BK1531)</f>
        <v>0</v>
      </c>
    </row>
    <row r="1527" spans="2:65" s="196" customFormat="1" ht="16.5" customHeight="1">
      <c r="B1527" s="85"/>
      <c r="C1527" s="86" t="s">
        <v>3118</v>
      </c>
      <c r="D1527" s="86" t="s">
        <v>140</v>
      </c>
      <c r="E1527" s="87" t="s">
        <v>3119</v>
      </c>
      <c r="F1527" s="88" t="s">
        <v>3120</v>
      </c>
      <c r="G1527" s="89" t="s">
        <v>289</v>
      </c>
      <c r="H1527" s="304">
        <v>2</v>
      </c>
      <c r="I1527" s="90">
        <v>0</v>
      </c>
      <c r="J1527" s="90">
        <f>ROUND(I1527*H1527,2)</f>
        <v>0</v>
      </c>
      <c r="K1527" s="88" t="s">
        <v>5</v>
      </c>
      <c r="L1527" s="85"/>
      <c r="M1527" s="278" t="s">
        <v>5</v>
      </c>
      <c r="N1527" s="279" t="s">
        <v>42</v>
      </c>
      <c r="O1527" s="280">
        <v>0</v>
      </c>
      <c r="P1527" s="280">
        <f>O1527*H1527</f>
        <v>0</v>
      </c>
      <c r="Q1527" s="280">
        <v>0</v>
      </c>
      <c r="R1527" s="280">
        <f>Q1527*H1527</f>
        <v>0</v>
      </c>
      <c r="S1527" s="280">
        <v>0</v>
      </c>
      <c r="T1527" s="281">
        <f>S1527*H1527</f>
        <v>0</v>
      </c>
      <c r="AR1527" s="185" t="s">
        <v>717</v>
      </c>
      <c r="AT1527" s="185" t="s">
        <v>140</v>
      </c>
      <c r="AU1527" s="185" t="s">
        <v>153</v>
      </c>
      <c r="AY1527" s="185" t="s">
        <v>138</v>
      </c>
      <c r="BE1527" s="282">
        <f>IF(N1527="základní",J1527,0)</f>
        <v>0</v>
      </c>
      <c r="BF1527" s="282">
        <f>IF(N1527="snížená",J1527,0)</f>
        <v>0</v>
      </c>
      <c r="BG1527" s="282">
        <f>IF(N1527="zákl. přenesená",J1527,0)</f>
        <v>0</v>
      </c>
      <c r="BH1527" s="282">
        <f>IF(N1527="sníž. přenesená",J1527,0)</f>
        <v>0</v>
      </c>
      <c r="BI1527" s="282">
        <f>IF(N1527="nulová",J1527,0)</f>
        <v>0</v>
      </c>
      <c r="BJ1527" s="185" t="s">
        <v>79</v>
      </c>
      <c r="BK1527" s="282">
        <f>ROUND(I1527*H1527,2)</f>
        <v>0</v>
      </c>
      <c r="BL1527" s="185" t="s">
        <v>717</v>
      </c>
      <c r="BM1527" s="185" t="s">
        <v>3121</v>
      </c>
    </row>
    <row r="1528" spans="2:65" s="196" customFormat="1" ht="16.5" customHeight="1">
      <c r="B1528" s="85"/>
      <c r="C1528" s="86" t="s">
        <v>3122</v>
      </c>
      <c r="D1528" s="86" t="s">
        <v>140</v>
      </c>
      <c r="E1528" s="87" t="s">
        <v>3123</v>
      </c>
      <c r="F1528" s="88" t="s">
        <v>3124</v>
      </c>
      <c r="G1528" s="89" t="s">
        <v>289</v>
      </c>
      <c r="H1528" s="304">
        <v>1</v>
      </c>
      <c r="I1528" s="90">
        <v>0</v>
      </c>
      <c r="J1528" s="90">
        <f>ROUND(I1528*H1528,2)</f>
        <v>0</v>
      </c>
      <c r="K1528" s="88" t="s">
        <v>5</v>
      </c>
      <c r="L1528" s="85"/>
      <c r="M1528" s="278" t="s">
        <v>5</v>
      </c>
      <c r="N1528" s="279" t="s">
        <v>42</v>
      </c>
      <c r="O1528" s="280">
        <v>0</v>
      </c>
      <c r="P1528" s="280">
        <f>O1528*H1528</f>
        <v>0</v>
      </c>
      <c r="Q1528" s="280">
        <v>0</v>
      </c>
      <c r="R1528" s="280">
        <f>Q1528*H1528</f>
        <v>0</v>
      </c>
      <c r="S1528" s="280">
        <v>0</v>
      </c>
      <c r="T1528" s="281">
        <f>S1528*H1528</f>
        <v>0</v>
      </c>
      <c r="AR1528" s="185" t="s">
        <v>717</v>
      </c>
      <c r="AT1528" s="185" t="s">
        <v>140</v>
      </c>
      <c r="AU1528" s="185" t="s">
        <v>153</v>
      </c>
      <c r="AY1528" s="185" t="s">
        <v>138</v>
      </c>
      <c r="BE1528" s="282">
        <f>IF(N1528="základní",J1528,0)</f>
        <v>0</v>
      </c>
      <c r="BF1528" s="282">
        <f>IF(N1528="snížená",J1528,0)</f>
        <v>0</v>
      </c>
      <c r="BG1528" s="282">
        <f>IF(N1528="zákl. přenesená",J1528,0)</f>
        <v>0</v>
      </c>
      <c r="BH1528" s="282">
        <f>IF(N1528="sníž. přenesená",J1528,0)</f>
        <v>0</v>
      </c>
      <c r="BI1528" s="282">
        <f>IF(N1528="nulová",J1528,0)</f>
        <v>0</v>
      </c>
      <c r="BJ1528" s="185" t="s">
        <v>79</v>
      </c>
      <c r="BK1528" s="282">
        <f>ROUND(I1528*H1528,2)</f>
        <v>0</v>
      </c>
      <c r="BL1528" s="185" t="s">
        <v>717</v>
      </c>
      <c r="BM1528" s="185" t="s">
        <v>3125</v>
      </c>
    </row>
    <row r="1529" spans="2:65" s="196" customFormat="1" ht="16.5" customHeight="1">
      <c r="B1529" s="85"/>
      <c r="C1529" s="86" t="s">
        <v>3126</v>
      </c>
      <c r="D1529" s="86" t="s">
        <v>140</v>
      </c>
      <c r="E1529" s="87" t="s">
        <v>3127</v>
      </c>
      <c r="F1529" s="88" t="s">
        <v>3128</v>
      </c>
      <c r="G1529" s="89" t="s">
        <v>289</v>
      </c>
      <c r="H1529" s="304">
        <v>2</v>
      </c>
      <c r="I1529" s="90">
        <v>0</v>
      </c>
      <c r="J1529" s="90">
        <f>ROUND(I1529*H1529,2)</f>
        <v>0</v>
      </c>
      <c r="K1529" s="88" t="s">
        <v>5</v>
      </c>
      <c r="L1529" s="85"/>
      <c r="M1529" s="278" t="s">
        <v>5</v>
      </c>
      <c r="N1529" s="279" t="s">
        <v>42</v>
      </c>
      <c r="O1529" s="280">
        <v>0</v>
      </c>
      <c r="P1529" s="280">
        <f>O1529*H1529</f>
        <v>0</v>
      </c>
      <c r="Q1529" s="280">
        <v>0</v>
      </c>
      <c r="R1529" s="280">
        <f>Q1529*H1529</f>
        <v>0</v>
      </c>
      <c r="S1529" s="280">
        <v>0</v>
      </c>
      <c r="T1529" s="281">
        <f>S1529*H1529</f>
        <v>0</v>
      </c>
      <c r="AR1529" s="185" t="s">
        <v>717</v>
      </c>
      <c r="AT1529" s="185" t="s">
        <v>140</v>
      </c>
      <c r="AU1529" s="185" t="s">
        <v>153</v>
      </c>
      <c r="AY1529" s="185" t="s">
        <v>138</v>
      </c>
      <c r="BE1529" s="282">
        <f>IF(N1529="základní",J1529,0)</f>
        <v>0</v>
      </c>
      <c r="BF1529" s="282">
        <f>IF(N1529="snížená",J1529,0)</f>
        <v>0</v>
      </c>
      <c r="BG1529" s="282">
        <f>IF(N1529="zákl. přenesená",J1529,0)</f>
        <v>0</v>
      </c>
      <c r="BH1529" s="282">
        <f>IF(N1529="sníž. přenesená",J1529,0)</f>
        <v>0</v>
      </c>
      <c r="BI1529" s="282">
        <f>IF(N1529="nulová",J1529,0)</f>
        <v>0</v>
      </c>
      <c r="BJ1529" s="185" t="s">
        <v>79</v>
      </c>
      <c r="BK1529" s="282">
        <f>ROUND(I1529*H1529,2)</f>
        <v>0</v>
      </c>
      <c r="BL1529" s="185" t="s">
        <v>717</v>
      </c>
      <c r="BM1529" s="185" t="s">
        <v>3129</v>
      </c>
    </row>
    <row r="1530" spans="2:65" s="196" customFormat="1" ht="16.5" customHeight="1">
      <c r="B1530" s="85"/>
      <c r="C1530" s="86" t="s">
        <v>3130</v>
      </c>
      <c r="D1530" s="86" t="s">
        <v>140</v>
      </c>
      <c r="E1530" s="87" t="s">
        <v>3131</v>
      </c>
      <c r="F1530" s="88" t="s">
        <v>3132</v>
      </c>
      <c r="G1530" s="89" t="s">
        <v>289</v>
      </c>
      <c r="H1530" s="304">
        <v>2</v>
      </c>
      <c r="I1530" s="90">
        <v>0</v>
      </c>
      <c r="J1530" s="90">
        <f>ROUND(I1530*H1530,2)</f>
        <v>0</v>
      </c>
      <c r="K1530" s="88" t="s">
        <v>5</v>
      </c>
      <c r="L1530" s="85"/>
      <c r="M1530" s="278" t="s">
        <v>5</v>
      </c>
      <c r="N1530" s="279" t="s">
        <v>42</v>
      </c>
      <c r="O1530" s="280">
        <v>0</v>
      </c>
      <c r="P1530" s="280">
        <f>O1530*H1530</f>
        <v>0</v>
      </c>
      <c r="Q1530" s="280">
        <v>0</v>
      </c>
      <c r="R1530" s="280">
        <f>Q1530*H1530</f>
        <v>0</v>
      </c>
      <c r="S1530" s="280">
        <v>0</v>
      </c>
      <c r="T1530" s="281">
        <f>S1530*H1530</f>
        <v>0</v>
      </c>
      <c r="AR1530" s="185" t="s">
        <v>717</v>
      </c>
      <c r="AT1530" s="185" t="s">
        <v>140</v>
      </c>
      <c r="AU1530" s="185" t="s">
        <v>153</v>
      </c>
      <c r="AY1530" s="185" t="s">
        <v>138</v>
      </c>
      <c r="BE1530" s="282">
        <f>IF(N1530="základní",J1530,0)</f>
        <v>0</v>
      </c>
      <c r="BF1530" s="282">
        <f>IF(N1530="snížená",J1530,0)</f>
        <v>0</v>
      </c>
      <c r="BG1530" s="282">
        <f>IF(N1530="zákl. přenesená",J1530,0)</f>
        <v>0</v>
      </c>
      <c r="BH1530" s="282">
        <f>IF(N1530="sníž. přenesená",J1530,0)</f>
        <v>0</v>
      </c>
      <c r="BI1530" s="282">
        <f>IF(N1530="nulová",J1530,0)</f>
        <v>0</v>
      </c>
      <c r="BJ1530" s="185" t="s">
        <v>79</v>
      </c>
      <c r="BK1530" s="282">
        <f>ROUND(I1530*H1530,2)</f>
        <v>0</v>
      </c>
      <c r="BL1530" s="185" t="s">
        <v>717</v>
      </c>
      <c r="BM1530" s="185" t="s">
        <v>3133</v>
      </c>
    </row>
    <row r="1531" spans="2:65" s="196" customFormat="1" ht="16.5" customHeight="1">
      <c r="B1531" s="85"/>
      <c r="C1531" s="86" t="s">
        <v>3134</v>
      </c>
      <c r="D1531" s="86" t="s">
        <v>140</v>
      </c>
      <c r="E1531" s="87" t="s">
        <v>3135</v>
      </c>
      <c r="F1531" s="88" t="s">
        <v>3136</v>
      </c>
      <c r="G1531" s="89" t="s">
        <v>289</v>
      </c>
      <c r="H1531" s="304">
        <v>1</v>
      </c>
      <c r="I1531" s="90">
        <v>0</v>
      </c>
      <c r="J1531" s="90">
        <f>ROUND(I1531*H1531,2)</f>
        <v>0</v>
      </c>
      <c r="K1531" s="88" t="s">
        <v>5</v>
      </c>
      <c r="L1531" s="85"/>
      <c r="M1531" s="278" t="s">
        <v>5</v>
      </c>
      <c r="N1531" s="279" t="s">
        <v>42</v>
      </c>
      <c r="O1531" s="280">
        <v>0</v>
      </c>
      <c r="P1531" s="280">
        <f>O1531*H1531</f>
        <v>0</v>
      </c>
      <c r="Q1531" s="280">
        <v>0</v>
      </c>
      <c r="R1531" s="280">
        <f>Q1531*H1531</f>
        <v>0</v>
      </c>
      <c r="S1531" s="280">
        <v>0</v>
      </c>
      <c r="T1531" s="281">
        <f>S1531*H1531</f>
        <v>0</v>
      </c>
      <c r="AR1531" s="185" t="s">
        <v>717</v>
      </c>
      <c r="AT1531" s="185" t="s">
        <v>140</v>
      </c>
      <c r="AU1531" s="185" t="s">
        <v>153</v>
      </c>
      <c r="AY1531" s="185" t="s">
        <v>138</v>
      </c>
      <c r="BE1531" s="282">
        <f>IF(N1531="základní",J1531,0)</f>
        <v>0</v>
      </c>
      <c r="BF1531" s="282">
        <f>IF(N1531="snížená",J1531,0)</f>
        <v>0</v>
      </c>
      <c r="BG1531" s="282">
        <f>IF(N1531="zákl. přenesená",J1531,0)</f>
        <v>0</v>
      </c>
      <c r="BH1531" s="282">
        <f>IF(N1531="sníž. přenesená",J1531,0)</f>
        <v>0</v>
      </c>
      <c r="BI1531" s="282">
        <f>IF(N1531="nulová",J1531,0)</f>
        <v>0</v>
      </c>
      <c r="BJ1531" s="185" t="s">
        <v>79</v>
      </c>
      <c r="BK1531" s="282">
        <f>ROUND(I1531*H1531,2)</f>
        <v>0</v>
      </c>
      <c r="BL1531" s="185" t="s">
        <v>717</v>
      </c>
      <c r="BM1531" s="185" t="s">
        <v>3137</v>
      </c>
    </row>
    <row r="1532" spans="2:63" s="266" customFormat="1" ht="22.35" customHeight="1">
      <c r="B1532" s="265"/>
      <c r="D1532" s="267" t="s">
        <v>70</v>
      </c>
      <c r="E1532" s="276" t="s">
        <v>82</v>
      </c>
      <c r="F1532" s="276" t="s">
        <v>3138</v>
      </c>
      <c r="H1532" s="307"/>
      <c r="J1532" s="277">
        <f>BK1532</f>
        <v>0</v>
      </c>
      <c r="L1532" s="265"/>
      <c r="M1532" s="270"/>
      <c r="N1532" s="271"/>
      <c r="O1532" s="271"/>
      <c r="P1532" s="272">
        <f>SUM(P1533:P1551)</f>
        <v>0</v>
      </c>
      <c r="Q1532" s="271"/>
      <c r="R1532" s="272">
        <f>SUM(R1533:R1551)</f>
        <v>0</v>
      </c>
      <c r="S1532" s="271"/>
      <c r="T1532" s="273">
        <f>SUM(T1533:T1551)</f>
        <v>0</v>
      </c>
      <c r="AR1532" s="267" t="s">
        <v>153</v>
      </c>
      <c r="AT1532" s="274" t="s">
        <v>70</v>
      </c>
      <c r="AU1532" s="274" t="s">
        <v>81</v>
      </c>
      <c r="AY1532" s="267" t="s">
        <v>138</v>
      </c>
      <c r="BK1532" s="275">
        <f>SUM(BK1533:BK1551)</f>
        <v>0</v>
      </c>
    </row>
    <row r="1533" spans="2:65" s="196" customFormat="1" ht="16.5" customHeight="1">
      <c r="B1533" s="85"/>
      <c r="C1533" s="86" t="s">
        <v>3139</v>
      </c>
      <c r="D1533" s="86" t="s">
        <v>140</v>
      </c>
      <c r="E1533" s="87" t="s">
        <v>3140</v>
      </c>
      <c r="F1533" s="88" t="s">
        <v>3141</v>
      </c>
      <c r="G1533" s="89" t="s">
        <v>289</v>
      </c>
      <c r="H1533" s="304">
        <v>1</v>
      </c>
      <c r="I1533" s="90">
        <v>0</v>
      </c>
      <c r="J1533" s="90">
        <f aca="true" t="shared" si="130" ref="J1533:J1551">ROUND(I1533*H1533,2)</f>
        <v>0</v>
      </c>
      <c r="K1533" s="88" t="s">
        <v>5</v>
      </c>
      <c r="L1533" s="85"/>
      <c r="M1533" s="278" t="s">
        <v>5</v>
      </c>
      <c r="N1533" s="279" t="s">
        <v>42</v>
      </c>
      <c r="O1533" s="280">
        <v>0</v>
      </c>
      <c r="P1533" s="280">
        <f aca="true" t="shared" si="131" ref="P1533:P1551">O1533*H1533</f>
        <v>0</v>
      </c>
      <c r="Q1533" s="280">
        <v>0</v>
      </c>
      <c r="R1533" s="280">
        <f aca="true" t="shared" si="132" ref="R1533:R1551">Q1533*H1533</f>
        <v>0</v>
      </c>
      <c r="S1533" s="280">
        <v>0</v>
      </c>
      <c r="T1533" s="281">
        <f aca="true" t="shared" si="133" ref="T1533:T1551">S1533*H1533</f>
        <v>0</v>
      </c>
      <c r="AR1533" s="185" t="s">
        <v>717</v>
      </c>
      <c r="AT1533" s="185" t="s">
        <v>140</v>
      </c>
      <c r="AU1533" s="185" t="s">
        <v>153</v>
      </c>
      <c r="AY1533" s="185" t="s">
        <v>138</v>
      </c>
      <c r="BE1533" s="282">
        <f aca="true" t="shared" si="134" ref="BE1533:BE1551">IF(N1533="základní",J1533,0)</f>
        <v>0</v>
      </c>
      <c r="BF1533" s="282">
        <f aca="true" t="shared" si="135" ref="BF1533:BF1551">IF(N1533="snížená",J1533,0)</f>
        <v>0</v>
      </c>
      <c r="BG1533" s="282">
        <f aca="true" t="shared" si="136" ref="BG1533:BG1551">IF(N1533="zákl. přenesená",J1533,0)</f>
        <v>0</v>
      </c>
      <c r="BH1533" s="282">
        <f aca="true" t="shared" si="137" ref="BH1533:BH1551">IF(N1533="sníž. přenesená",J1533,0)</f>
        <v>0</v>
      </c>
      <c r="BI1533" s="282">
        <f aca="true" t="shared" si="138" ref="BI1533:BI1551">IF(N1533="nulová",J1533,0)</f>
        <v>0</v>
      </c>
      <c r="BJ1533" s="185" t="s">
        <v>79</v>
      </c>
      <c r="BK1533" s="282">
        <f aca="true" t="shared" si="139" ref="BK1533:BK1551">ROUND(I1533*H1533,2)</f>
        <v>0</v>
      </c>
      <c r="BL1533" s="185" t="s">
        <v>717</v>
      </c>
      <c r="BM1533" s="185" t="s">
        <v>3142</v>
      </c>
    </row>
    <row r="1534" spans="2:65" s="196" customFormat="1" ht="16.5" customHeight="1">
      <c r="B1534" s="85"/>
      <c r="C1534" s="86" t="s">
        <v>3143</v>
      </c>
      <c r="D1534" s="86" t="s">
        <v>140</v>
      </c>
      <c r="E1534" s="87" t="s">
        <v>3144</v>
      </c>
      <c r="F1534" s="88" t="s">
        <v>3145</v>
      </c>
      <c r="G1534" s="89" t="s">
        <v>2243</v>
      </c>
      <c r="H1534" s="304">
        <v>24</v>
      </c>
      <c r="I1534" s="90">
        <v>0</v>
      </c>
      <c r="J1534" s="90">
        <f t="shared" si="130"/>
        <v>0</v>
      </c>
      <c r="K1534" s="88" t="s">
        <v>5</v>
      </c>
      <c r="L1534" s="85"/>
      <c r="M1534" s="278" t="s">
        <v>5</v>
      </c>
      <c r="N1534" s="279" t="s">
        <v>42</v>
      </c>
      <c r="O1534" s="280">
        <v>0</v>
      </c>
      <c r="P1534" s="280">
        <f t="shared" si="131"/>
        <v>0</v>
      </c>
      <c r="Q1534" s="280">
        <v>0</v>
      </c>
      <c r="R1534" s="280">
        <f t="shared" si="132"/>
        <v>0</v>
      </c>
      <c r="S1534" s="280">
        <v>0</v>
      </c>
      <c r="T1534" s="281">
        <f t="shared" si="133"/>
        <v>0</v>
      </c>
      <c r="AR1534" s="185" t="s">
        <v>717</v>
      </c>
      <c r="AT1534" s="185" t="s">
        <v>140</v>
      </c>
      <c r="AU1534" s="185" t="s">
        <v>153</v>
      </c>
      <c r="AY1534" s="185" t="s">
        <v>138</v>
      </c>
      <c r="BE1534" s="282">
        <f t="shared" si="134"/>
        <v>0</v>
      </c>
      <c r="BF1534" s="282">
        <f t="shared" si="135"/>
        <v>0</v>
      </c>
      <c r="BG1534" s="282">
        <f t="shared" si="136"/>
        <v>0</v>
      </c>
      <c r="BH1534" s="282">
        <f t="shared" si="137"/>
        <v>0</v>
      </c>
      <c r="BI1534" s="282">
        <f t="shared" si="138"/>
        <v>0</v>
      </c>
      <c r="BJ1534" s="185" t="s">
        <v>79</v>
      </c>
      <c r="BK1534" s="282">
        <f t="shared" si="139"/>
        <v>0</v>
      </c>
      <c r="BL1534" s="185" t="s">
        <v>717</v>
      </c>
      <c r="BM1534" s="185" t="s">
        <v>3146</v>
      </c>
    </row>
    <row r="1535" spans="2:65" s="196" customFormat="1" ht="16.5" customHeight="1">
      <c r="B1535" s="85"/>
      <c r="C1535" s="86" t="s">
        <v>3147</v>
      </c>
      <c r="D1535" s="86" t="s">
        <v>140</v>
      </c>
      <c r="E1535" s="87" t="s">
        <v>3148</v>
      </c>
      <c r="F1535" s="88" t="s">
        <v>3149</v>
      </c>
      <c r="G1535" s="89" t="s">
        <v>289</v>
      </c>
      <c r="H1535" s="304">
        <v>1</v>
      </c>
      <c r="I1535" s="90">
        <v>0</v>
      </c>
      <c r="J1535" s="90">
        <f t="shared" si="130"/>
        <v>0</v>
      </c>
      <c r="K1535" s="88" t="s">
        <v>5</v>
      </c>
      <c r="L1535" s="85"/>
      <c r="M1535" s="278" t="s">
        <v>5</v>
      </c>
      <c r="N1535" s="279" t="s">
        <v>42</v>
      </c>
      <c r="O1535" s="280">
        <v>0</v>
      </c>
      <c r="P1535" s="280">
        <f t="shared" si="131"/>
        <v>0</v>
      </c>
      <c r="Q1535" s="280">
        <v>0</v>
      </c>
      <c r="R1535" s="280">
        <f t="shared" si="132"/>
        <v>0</v>
      </c>
      <c r="S1535" s="280">
        <v>0</v>
      </c>
      <c r="T1535" s="281">
        <f t="shared" si="133"/>
        <v>0</v>
      </c>
      <c r="AR1535" s="185" t="s">
        <v>717</v>
      </c>
      <c r="AT1535" s="185" t="s">
        <v>140</v>
      </c>
      <c r="AU1535" s="185" t="s">
        <v>153</v>
      </c>
      <c r="AY1535" s="185" t="s">
        <v>138</v>
      </c>
      <c r="BE1535" s="282">
        <f t="shared" si="134"/>
        <v>0</v>
      </c>
      <c r="BF1535" s="282">
        <f t="shared" si="135"/>
        <v>0</v>
      </c>
      <c r="BG1535" s="282">
        <f t="shared" si="136"/>
        <v>0</v>
      </c>
      <c r="BH1535" s="282">
        <f t="shared" si="137"/>
        <v>0</v>
      </c>
      <c r="BI1535" s="282">
        <f t="shared" si="138"/>
        <v>0</v>
      </c>
      <c r="BJ1535" s="185" t="s">
        <v>79</v>
      </c>
      <c r="BK1535" s="282">
        <f t="shared" si="139"/>
        <v>0</v>
      </c>
      <c r="BL1535" s="185" t="s">
        <v>717</v>
      </c>
      <c r="BM1535" s="185" t="s">
        <v>3150</v>
      </c>
    </row>
    <row r="1536" spans="2:65" s="196" customFormat="1" ht="16.5" customHeight="1">
      <c r="B1536" s="85"/>
      <c r="C1536" s="86" t="s">
        <v>3151</v>
      </c>
      <c r="D1536" s="86" t="s">
        <v>140</v>
      </c>
      <c r="E1536" s="87" t="s">
        <v>3152</v>
      </c>
      <c r="F1536" s="88" t="s">
        <v>3153</v>
      </c>
      <c r="G1536" s="89" t="s">
        <v>289</v>
      </c>
      <c r="H1536" s="304">
        <v>1</v>
      </c>
      <c r="I1536" s="90">
        <v>0</v>
      </c>
      <c r="J1536" s="90">
        <f t="shared" si="130"/>
        <v>0</v>
      </c>
      <c r="K1536" s="88" t="s">
        <v>5</v>
      </c>
      <c r="L1536" s="85"/>
      <c r="M1536" s="278" t="s">
        <v>5</v>
      </c>
      <c r="N1536" s="279" t="s">
        <v>42</v>
      </c>
      <c r="O1536" s="280">
        <v>0</v>
      </c>
      <c r="P1536" s="280">
        <f t="shared" si="131"/>
        <v>0</v>
      </c>
      <c r="Q1536" s="280">
        <v>0</v>
      </c>
      <c r="R1536" s="280">
        <f t="shared" si="132"/>
        <v>0</v>
      </c>
      <c r="S1536" s="280">
        <v>0</v>
      </c>
      <c r="T1536" s="281">
        <f t="shared" si="133"/>
        <v>0</v>
      </c>
      <c r="AR1536" s="185" t="s">
        <v>717</v>
      </c>
      <c r="AT1536" s="185" t="s">
        <v>140</v>
      </c>
      <c r="AU1536" s="185" t="s">
        <v>153</v>
      </c>
      <c r="AY1536" s="185" t="s">
        <v>138</v>
      </c>
      <c r="BE1536" s="282">
        <f t="shared" si="134"/>
        <v>0</v>
      </c>
      <c r="BF1536" s="282">
        <f t="shared" si="135"/>
        <v>0</v>
      </c>
      <c r="BG1536" s="282">
        <f t="shared" si="136"/>
        <v>0</v>
      </c>
      <c r="BH1536" s="282">
        <f t="shared" si="137"/>
        <v>0</v>
      </c>
      <c r="BI1536" s="282">
        <f t="shared" si="138"/>
        <v>0</v>
      </c>
      <c r="BJ1536" s="185" t="s">
        <v>79</v>
      </c>
      <c r="BK1536" s="282">
        <f t="shared" si="139"/>
        <v>0</v>
      </c>
      <c r="BL1536" s="185" t="s">
        <v>717</v>
      </c>
      <c r="BM1536" s="185" t="s">
        <v>3154</v>
      </c>
    </row>
    <row r="1537" spans="2:65" s="196" customFormat="1" ht="16.5" customHeight="1">
      <c r="B1537" s="85"/>
      <c r="C1537" s="86" t="s">
        <v>3155</v>
      </c>
      <c r="D1537" s="86" t="s">
        <v>140</v>
      </c>
      <c r="E1537" s="87" t="s">
        <v>3156</v>
      </c>
      <c r="F1537" s="88" t="s">
        <v>3157</v>
      </c>
      <c r="G1537" s="89" t="s">
        <v>289</v>
      </c>
      <c r="H1537" s="304">
        <v>50</v>
      </c>
      <c r="I1537" s="90">
        <v>0</v>
      </c>
      <c r="J1537" s="90">
        <f t="shared" si="130"/>
        <v>0</v>
      </c>
      <c r="K1537" s="88" t="s">
        <v>5</v>
      </c>
      <c r="L1537" s="85"/>
      <c r="M1537" s="278" t="s">
        <v>5</v>
      </c>
      <c r="N1537" s="279" t="s">
        <v>42</v>
      </c>
      <c r="O1537" s="280">
        <v>0</v>
      </c>
      <c r="P1537" s="280">
        <f t="shared" si="131"/>
        <v>0</v>
      </c>
      <c r="Q1537" s="280">
        <v>0</v>
      </c>
      <c r="R1537" s="280">
        <f t="shared" si="132"/>
        <v>0</v>
      </c>
      <c r="S1537" s="280">
        <v>0</v>
      </c>
      <c r="T1537" s="281">
        <f t="shared" si="133"/>
        <v>0</v>
      </c>
      <c r="AR1537" s="185" t="s">
        <v>717</v>
      </c>
      <c r="AT1537" s="185" t="s">
        <v>140</v>
      </c>
      <c r="AU1537" s="185" t="s">
        <v>153</v>
      </c>
      <c r="AY1537" s="185" t="s">
        <v>138</v>
      </c>
      <c r="BE1537" s="282">
        <f t="shared" si="134"/>
        <v>0</v>
      </c>
      <c r="BF1537" s="282">
        <f t="shared" si="135"/>
        <v>0</v>
      </c>
      <c r="BG1537" s="282">
        <f t="shared" si="136"/>
        <v>0</v>
      </c>
      <c r="BH1537" s="282">
        <f t="shared" si="137"/>
        <v>0</v>
      </c>
      <c r="BI1537" s="282">
        <f t="shared" si="138"/>
        <v>0</v>
      </c>
      <c r="BJ1537" s="185" t="s">
        <v>79</v>
      </c>
      <c r="BK1537" s="282">
        <f t="shared" si="139"/>
        <v>0</v>
      </c>
      <c r="BL1537" s="185" t="s">
        <v>717</v>
      </c>
      <c r="BM1537" s="185" t="s">
        <v>3158</v>
      </c>
    </row>
    <row r="1538" spans="2:65" s="196" customFormat="1" ht="16.5" customHeight="1">
      <c r="B1538" s="85"/>
      <c r="C1538" s="86" t="s">
        <v>3159</v>
      </c>
      <c r="D1538" s="86" t="s">
        <v>140</v>
      </c>
      <c r="E1538" s="87" t="s">
        <v>3160</v>
      </c>
      <c r="F1538" s="88" t="s">
        <v>3161</v>
      </c>
      <c r="G1538" s="89" t="s">
        <v>289</v>
      </c>
      <c r="H1538" s="304">
        <v>3</v>
      </c>
      <c r="I1538" s="90">
        <v>0</v>
      </c>
      <c r="J1538" s="90">
        <f t="shared" si="130"/>
        <v>0</v>
      </c>
      <c r="K1538" s="88" t="s">
        <v>5</v>
      </c>
      <c r="L1538" s="85"/>
      <c r="M1538" s="278" t="s">
        <v>5</v>
      </c>
      <c r="N1538" s="279" t="s">
        <v>42</v>
      </c>
      <c r="O1538" s="280">
        <v>0</v>
      </c>
      <c r="P1538" s="280">
        <f t="shared" si="131"/>
        <v>0</v>
      </c>
      <c r="Q1538" s="280">
        <v>0</v>
      </c>
      <c r="R1538" s="280">
        <f t="shared" si="132"/>
        <v>0</v>
      </c>
      <c r="S1538" s="280">
        <v>0</v>
      </c>
      <c r="T1538" s="281">
        <f t="shared" si="133"/>
        <v>0</v>
      </c>
      <c r="AR1538" s="185" t="s">
        <v>717</v>
      </c>
      <c r="AT1538" s="185" t="s">
        <v>140</v>
      </c>
      <c r="AU1538" s="185" t="s">
        <v>153</v>
      </c>
      <c r="AY1538" s="185" t="s">
        <v>138</v>
      </c>
      <c r="BE1538" s="282">
        <f t="shared" si="134"/>
        <v>0</v>
      </c>
      <c r="BF1538" s="282">
        <f t="shared" si="135"/>
        <v>0</v>
      </c>
      <c r="BG1538" s="282">
        <f t="shared" si="136"/>
        <v>0</v>
      </c>
      <c r="BH1538" s="282">
        <f t="shared" si="137"/>
        <v>0</v>
      </c>
      <c r="BI1538" s="282">
        <f t="shared" si="138"/>
        <v>0</v>
      </c>
      <c r="BJ1538" s="185" t="s">
        <v>79</v>
      </c>
      <c r="BK1538" s="282">
        <f t="shared" si="139"/>
        <v>0</v>
      </c>
      <c r="BL1538" s="185" t="s">
        <v>717</v>
      </c>
      <c r="BM1538" s="185" t="s">
        <v>3162</v>
      </c>
    </row>
    <row r="1539" spans="2:65" s="196" customFormat="1" ht="16.5" customHeight="1">
      <c r="B1539" s="85"/>
      <c r="C1539" s="86" t="s">
        <v>3163</v>
      </c>
      <c r="D1539" s="86" t="s">
        <v>140</v>
      </c>
      <c r="E1539" s="87" t="s">
        <v>3164</v>
      </c>
      <c r="F1539" s="88" t="s">
        <v>3165</v>
      </c>
      <c r="G1539" s="89" t="s">
        <v>289</v>
      </c>
      <c r="H1539" s="304">
        <v>14</v>
      </c>
      <c r="I1539" s="90">
        <v>0</v>
      </c>
      <c r="J1539" s="90">
        <f t="shared" si="130"/>
        <v>0</v>
      </c>
      <c r="K1539" s="88" t="s">
        <v>5</v>
      </c>
      <c r="L1539" s="85"/>
      <c r="M1539" s="278" t="s">
        <v>5</v>
      </c>
      <c r="N1539" s="279" t="s">
        <v>42</v>
      </c>
      <c r="O1539" s="280">
        <v>0</v>
      </c>
      <c r="P1539" s="280">
        <f t="shared" si="131"/>
        <v>0</v>
      </c>
      <c r="Q1539" s="280">
        <v>0</v>
      </c>
      <c r="R1539" s="280">
        <f t="shared" si="132"/>
        <v>0</v>
      </c>
      <c r="S1539" s="280">
        <v>0</v>
      </c>
      <c r="T1539" s="281">
        <f t="shared" si="133"/>
        <v>0</v>
      </c>
      <c r="AR1539" s="185" t="s">
        <v>717</v>
      </c>
      <c r="AT1539" s="185" t="s">
        <v>140</v>
      </c>
      <c r="AU1539" s="185" t="s">
        <v>153</v>
      </c>
      <c r="AY1539" s="185" t="s">
        <v>138</v>
      </c>
      <c r="BE1539" s="282">
        <f t="shared" si="134"/>
        <v>0</v>
      </c>
      <c r="BF1539" s="282">
        <f t="shared" si="135"/>
        <v>0</v>
      </c>
      <c r="BG1539" s="282">
        <f t="shared" si="136"/>
        <v>0</v>
      </c>
      <c r="BH1539" s="282">
        <f t="shared" si="137"/>
        <v>0</v>
      </c>
      <c r="BI1539" s="282">
        <f t="shared" si="138"/>
        <v>0</v>
      </c>
      <c r="BJ1539" s="185" t="s">
        <v>79</v>
      </c>
      <c r="BK1539" s="282">
        <f t="shared" si="139"/>
        <v>0</v>
      </c>
      <c r="BL1539" s="185" t="s">
        <v>717</v>
      </c>
      <c r="BM1539" s="185" t="s">
        <v>3166</v>
      </c>
    </row>
    <row r="1540" spans="2:65" s="196" customFormat="1" ht="16.5" customHeight="1">
      <c r="B1540" s="85"/>
      <c r="C1540" s="86" t="s">
        <v>3167</v>
      </c>
      <c r="D1540" s="86" t="s">
        <v>140</v>
      </c>
      <c r="E1540" s="87" t="s">
        <v>3168</v>
      </c>
      <c r="F1540" s="88" t="s">
        <v>3169</v>
      </c>
      <c r="G1540" s="89" t="s">
        <v>234</v>
      </c>
      <c r="H1540" s="304">
        <v>2</v>
      </c>
      <c r="I1540" s="90">
        <v>0</v>
      </c>
      <c r="J1540" s="90">
        <f t="shared" si="130"/>
        <v>0</v>
      </c>
      <c r="K1540" s="88" t="s">
        <v>5</v>
      </c>
      <c r="L1540" s="85"/>
      <c r="M1540" s="278" t="s">
        <v>5</v>
      </c>
      <c r="N1540" s="279" t="s">
        <v>42</v>
      </c>
      <c r="O1540" s="280">
        <v>0</v>
      </c>
      <c r="P1540" s="280">
        <f t="shared" si="131"/>
        <v>0</v>
      </c>
      <c r="Q1540" s="280">
        <v>0</v>
      </c>
      <c r="R1540" s="280">
        <f t="shared" si="132"/>
        <v>0</v>
      </c>
      <c r="S1540" s="280">
        <v>0</v>
      </c>
      <c r="T1540" s="281">
        <f t="shared" si="133"/>
        <v>0</v>
      </c>
      <c r="AR1540" s="185" t="s">
        <v>717</v>
      </c>
      <c r="AT1540" s="185" t="s">
        <v>140</v>
      </c>
      <c r="AU1540" s="185" t="s">
        <v>153</v>
      </c>
      <c r="AY1540" s="185" t="s">
        <v>138</v>
      </c>
      <c r="BE1540" s="282">
        <f t="shared" si="134"/>
        <v>0</v>
      </c>
      <c r="BF1540" s="282">
        <f t="shared" si="135"/>
        <v>0</v>
      </c>
      <c r="BG1540" s="282">
        <f t="shared" si="136"/>
        <v>0</v>
      </c>
      <c r="BH1540" s="282">
        <f t="shared" si="137"/>
        <v>0</v>
      </c>
      <c r="BI1540" s="282">
        <f t="shared" si="138"/>
        <v>0</v>
      </c>
      <c r="BJ1540" s="185" t="s">
        <v>79</v>
      </c>
      <c r="BK1540" s="282">
        <f t="shared" si="139"/>
        <v>0</v>
      </c>
      <c r="BL1540" s="185" t="s">
        <v>717</v>
      </c>
      <c r="BM1540" s="185" t="s">
        <v>3170</v>
      </c>
    </row>
    <row r="1541" spans="2:65" s="196" customFormat="1" ht="16.5" customHeight="1">
      <c r="B1541" s="85"/>
      <c r="C1541" s="86" t="s">
        <v>3171</v>
      </c>
      <c r="D1541" s="86" t="s">
        <v>140</v>
      </c>
      <c r="E1541" s="87" t="s">
        <v>3172</v>
      </c>
      <c r="F1541" s="88" t="s">
        <v>3173</v>
      </c>
      <c r="G1541" s="89" t="s">
        <v>289</v>
      </c>
      <c r="H1541" s="304">
        <v>2</v>
      </c>
      <c r="I1541" s="90">
        <v>0</v>
      </c>
      <c r="J1541" s="90">
        <f t="shared" si="130"/>
        <v>0</v>
      </c>
      <c r="K1541" s="88" t="s">
        <v>5</v>
      </c>
      <c r="L1541" s="85"/>
      <c r="M1541" s="278" t="s">
        <v>5</v>
      </c>
      <c r="N1541" s="279" t="s">
        <v>42</v>
      </c>
      <c r="O1541" s="280">
        <v>0</v>
      </c>
      <c r="P1541" s="280">
        <f t="shared" si="131"/>
        <v>0</v>
      </c>
      <c r="Q1541" s="280">
        <v>0</v>
      </c>
      <c r="R1541" s="280">
        <f t="shared" si="132"/>
        <v>0</v>
      </c>
      <c r="S1541" s="280">
        <v>0</v>
      </c>
      <c r="T1541" s="281">
        <f t="shared" si="133"/>
        <v>0</v>
      </c>
      <c r="AR1541" s="185" t="s">
        <v>717</v>
      </c>
      <c r="AT1541" s="185" t="s">
        <v>140</v>
      </c>
      <c r="AU1541" s="185" t="s">
        <v>153</v>
      </c>
      <c r="AY1541" s="185" t="s">
        <v>138</v>
      </c>
      <c r="BE1541" s="282">
        <f t="shared" si="134"/>
        <v>0</v>
      </c>
      <c r="BF1541" s="282">
        <f t="shared" si="135"/>
        <v>0</v>
      </c>
      <c r="BG1541" s="282">
        <f t="shared" si="136"/>
        <v>0</v>
      </c>
      <c r="BH1541" s="282">
        <f t="shared" si="137"/>
        <v>0</v>
      </c>
      <c r="BI1541" s="282">
        <f t="shared" si="138"/>
        <v>0</v>
      </c>
      <c r="BJ1541" s="185" t="s">
        <v>79</v>
      </c>
      <c r="BK1541" s="282">
        <f t="shared" si="139"/>
        <v>0</v>
      </c>
      <c r="BL1541" s="185" t="s">
        <v>717</v>
      </c>
      <c r="BM1541" s="185" t="s">
        <v>3174</v>
      </c>
    </row>
    <row r="1542" spans="2:65" s="196" customFormat="1" ht="16.5" customHeight="1">
      <c r="B1542" s="85"/>
      <c r="C1542" s="86" t="s">
        <v>3175</v>
      </c>
      <c r="D1542" s="86" t="s">
        <v>140</v>
      </c>
      <c r="E1542" s="87" t="s">
        <v>3176</v>
      </c>
      <c r="F1542" s="88" t="s">
        <v>3177</v>
      </c>
      <c r="G1542" s="89" t="s">
        <v>289</v>
      </c>
      <c r="H1542" s="304">
        <v>10</v>
      </c>
      <c r="I1542" s="90">
        <v>0</v>
      </c>
      <c r="J1542" s="90">
        <f t="shared" si="130"/>
        <v>0</v>
      </c>
      <c r="K1542" s="88" t="s">
        <v>5</v>
      </c>
      <c r="L1542" s="85"/>
      <c r="M1542" s="278" t="s">
        <v>5</v>
      </c>
      <c r="N1542" s="279" t="s">
        <v>42</v>
      </c>
      <c r="O1542" s="280">
        <v>0</v>
      </c>
      <c r="P1542" s="280">
        <f t="shared" si="131"/>
        <v>0</v>
      </c>
      <c r="Q1542" s="280">
        <v>0</v>
      </c>
      <c r="R1542" s="280">
        <f t="shared" si="132"/>
        <v>0</v>
      </c>
      <c r="S1542" s="280">
        <v>0</v>
      </c>
      <c r="T1542" s="281">
        <f t="shared" si="133"/>
        <v>0</v>
      </c>
      <c r="AR1542" s="185" t="s">
        <v>717</v>
      </c>
      <c r="AT1542" s="185" t="s">
        <v>140</v>
      </c>
      <c r="AU1542" s="185" t="s">
        <v>153</v>
      </c>
      <c r="AY1542" s="185" t="s">
        <v>138</v>
      </c>
      <c r="BE1542" s="282">
        <f t="shared" si="134"/>
        <v>0</v>
      </c>
      <c r="BF1542" s="282">
        <f t="shared" si="135"/>
        <v>0</v>
      </c>
      <c r="BG1542" s="282">
        <f t="shared" si="136"/>
        <v>0</v>
      </c>
      <c r="BH1542" s="282">
        <f t="shared" si="137"/>
        <v>0</v>
      </c>
      <c r="BI1542" s="282">
        <f t="shared" si="138"/>
        <v>0</v>
      </c>
      <c r="BJ1542" s="185" t="s">
        <v>79</v>
      </c>
      <c r="BK1542" s="282">
        <f t="shared" si="139"/>
        <v>0</v>
      </c>
      <c r="BL1542" s="185" t="s">
        <v>717</v>
      </c>
      <c r="BM1542" s="185" t="s">
        <v>3178</v>
      </c>
    </row>
    <row r="1543" spans="2:65" s="196" customFormat="1" ht="16.5" customHeight="1">
      <c r="B1543" s="85"/>
      <c r="C1543" s="86" t="s">
        <v>3179</v>
      </c>
      <c r="D1543" s="86" t="s">
        <v>140</v>
      </c>
      <c r="E1543" s="87" t="s">
        <v>3180</v>
      </c>
      <c r="F1543" s="88" t="s">
        <v>3181</v>
      </c>
      <c r="G1543" s="89" t="s">
        <v>289</v>
      </c>
      <c r="H1543" s="304">
        <v>1</v>
      </c>
      <c r="I1543" s="90">
        <v>0</v>
      </c>
      <c r="J1543" s="90">
        <f t="shared" si="130"/>
        <v>0</v>
      </c>
      <c r="K1543" s="88" t="s">
        <v>5</v>
      </c>
      <c r="L1543" s="85"/>
      <c r="M1543" s="278" t="s">
        <v>5</v>
      </c>
      <c r="N1543" s="279" t="s">
        <v>42</v>
      </c>
      <c r="O1543" s="280">
        <v>0</v>
      </c>
      <c r="P1543" s="280">
        <f t="shared" si="131"/>
        <v>0</v>
      </c>
      <c r="Q1543" s="280">
        <v>0</v>
      </c>
      <c r="R1543" s="280">
        <f t="shared" si="132"/>
        <v>0</v>
      </c>
      <c r="S1543" s="280">
        <v>0</v>
      </c>
      <c r="T1543" s="281">
        <f t="shared" si="133"/>
        <v>0</v>
      </c>
      <c r="AR1543" s="185" t="s">
        <v>717</v>
      </c>
      <c r="AT1543" s="185" t="s">
        <v>140</v>
      </c>
      <c r="AU1543" s="185" t="s">
        <v>153</v>
      </c>
      <c r="AY1543" s="185" t="s">
        <v>138</v>
      </c>
      <c r="BE1543" s="282">
        <f t="shared" si="134"/>
        <v>0</v>
      </c>
      <c r="BF1543" s="282">
        <f t="shared" si="135"/>
        <v>0</v>
      </c>
      <c r="BG1543" s="282">
        <f t="shared" si="136"/>
        <v>0</v>
      </c>
      <c r="BH1543" s="282">
        <f t="shared" si="137"/>
        <v>0</v>
      </c>
      <c r="BI1543" s="282">
        <f t="shared" si="138"/>
        <v>0</v>
      </c>
      <c r="BJ1543" s="185" t="s">
        <v>79</v>
      </c>
      <c r="BK1543" s="282">
        <f t="shared" si="139"/>
        <v>0</v>
      </c>
      <c r="BL1543" s="185" t="s">
        <v>717</v>
      </c>
      <c r="BM1543" s="185" t="s">
        <v>3182</v>
      </c>
    </row>
    <row r="1544" spans="2:65" s="196" customFormat="1" ht="16.5" customHeight="1">
      <c r="B1544" s="85"/>
      <c r="C1544" s="86" t="s">
        <v>3183</v>
      </c>
      <c r="D1544" s="86" t="s">
        <v>140</v>
      </c>
      <c r="E1544" s="87" t="s">
        <v>3184</v>
      </c>
      <c r="F1544" s="88" t="s">
        <v>3185</v>
      </c>
      <c r="G1544" s="89" t="s">
        <v>289</v>
      </c>
      <c r="H1544" s="304">
        <v>1</v>
      </c>
      <c r="I1544" s="90">
        <v>0</v>
      </c>
      <c r="J1544" s="90">
        <f t="shared" si="130"/>
        <v>0</v>
      </c>
      <c r="K1544" s="88" t="s">
        <v>5</v>
      </c>
      <c r="L1544" s="85"/>
      <c r="M1544" s="278" t="s">
        <v>5</v>
      </c>
      <c r="N1544" s="279" t="s">
        <v>42</v>
      </c>
      <c r="O1544" s="280">
        <v>0</v>
      </c>
      <c r="P1544" s="280">
        <f t="shared" si="131"/>
        <v>0</v>
      </c>
      <c r="Q1544" s="280">
        <v>0</v>
      </c>
      <c r="R1544" s="280">
        <f t="shared" si="132"/>
        <v>0</v>
      </c>
      <c r="S1544" s="280">
        <v>0</v>
      </c>
      <c r="T1544" s="281">
        <f t="shared" si="133"/>
        <v>0</v>
      </c>
      <c r="AR1544" s="185" t="s">
        <v>717</v>
      </c>
      <c r="AT1544" s="185" t="s">
        <v>140</v>
      </c>
      <c r="AU1544" s="185" t="s">
        <v>153</v>
      </c>
      <c r="AY1544" s="185" t="s">
        <v>138</v>
      </c>
      <c r="BE1544" s="282">
        <f t="shared" si="134"/>
        <v>0</v>
      </c>
      <c r="BF1544" s="282">
        <f t="shared" si="135"/>
        <v>0</v>
      </c>
      <c r="BG1544" s="282">
        <f t="shared" si="136"/>
        <v>0</v>
      </c>
      <c r="BH1544" s="282">
        <f t="shared" si="137"/>
        <v>0</v>
      </c>
      <c r="BI1544" s="282">
        <f t="shared" si="138"/>
        <v>0</v>
      </c>
      <c r="BJ1544" s="185" t="s">
        <v>79</v>
      </c>
      <c r="BK1544" s="282">
        <f t="shared" si="139"/>
        <v>0</v>
      </c>
      <c r="BL1544" s="185" t="s">
        <v>717</v>
      </c>
      <c r="BM1544" s="185" t="s">
        <v>3186</v>
      </c>
    </row>
    <row r="1545" spans="2:65" s="196" customFormat="1" ht="16.5" customHeight="1">
      <c r="B1545" s="85"/>
      <c r="C1545" s="86" t="s">
        <v>3187</v>
      </c>
      <c r="D1545" s="86" t="s">
        <v>140</v>
      </c>
      <c r="E1545" s="87" t="s">
        <v>3188</v>
      </c>
      <c r="F1545" s="88" t="s">
        <v>3189</v>
      </c>
      <c r="G1545" s="89" t="s">
        <v>234</v>
      </c>
      <c r="H1545" s="304">
        <v>2</v>
      </c>
      <c r="I1545" s="90">
        <v>0</v>
      </c>
      <c r="J1545" s="90">
        <f t="shared" si="130"/>
        <v>0</v>
      </c>
      <c r="K1545" s="88" t="s">
        <v>5</v>
      </c>
      <c r="L1545" s="85"/>
      <c r="M1545" s="278" t="s">
        <v>5</v>
      </c>
      <c r="N1545" s="279" t="s">
        <v>42</v>
      </c>
      <c r="O1545" s="280">
        <v>0</v>
      </c>
      <c r="P1545" s="280">
        <f t="shared" si="131"/>
        <v>0</v>
      </c>
      <c r="Q1545" s="280">
        <v>0</v>
      </c>
      <c r="R1545" s="280">
        <f t="shared" si="132"/>
        <v>0</v>
      </c>
      <c r="S1545" s="280">
        <v>0</v>
      </c>
      <c r="T1545" s="281">
        <f t="shared" si="133"/>
        <v>0</v>
      </c>
      <c r="AR1545" s="185" t="s">
        <v>717</v>
      </c>
      <c r="AT1545" s="185" t="s">
        <v>140</v>
      </c>
      <c r="AU1545" s="185" t="s">
        <v>153</v>
      </c>
      <c r="AY1545" s="185" t="s">
        <v>138</v>
      </c>
      <c r="BE1545" s="282">
        <f t="shared" si="134"/>
        <v>0</v>
      </c>
      <c r="BF1545" s="282">
        <f t="shared" si="135"/>
        <v>0</v>
      </c>
      <c r="BG1545" s="282">
        <f t="shared" si="136"/>
        <v>0</v>
      </c>
      <c r="BH1545" s="282">
        <f t="shared" si="137"/>
        <v>0</v>
      </c>
      <c r="BI1545" s="282">
        <f t="shared" si="138"/>
        <v>0</v>
      </c>
      <c r="BJ1545" s="185" t="s">
        <v>79</v>
      </c>
      <c r="BK1545" s="282">
        <f t="shared" si="139"/>
        <v>0</v>
      </c>
      <c r="BL1545" s="185" t="s">
        <v>717</v>
      </c>
      <c r="BM1545" s="185" t="s">
        <v>3190</v>
      </c>
    </row>
    <row r="1546" spans="2:65" s="196" customFormat="1" ht="16.5" customHeight="1">
      <c r="B1546" s="85"/>
      <c r="C1546" s="86" t="s">
        <v>3191</v>
      </c>
      <c r="D1546" s="86" t="s">
        <v>140</v>
      </c>
      <c r="E1546" s="87" t="s">
        <v>3192</v>
      </c>
      <c r="F1546" s="88" t="s">
        <v>3193</v>
      </c>
      <c r="G1546" s="89" t="s">
        <v>289</v>
      </c>
      <c r="H1546" s="304">
        <v>1</v>
      </c>
      <c r="I1546" s="90">
        <v>0</v>
      </c>
      <c r="J1546" s="90">
        <f t="shared" si="130"/>
        <v>0</v>
      </c>
      <c r="K1546" s="88" t="s">
        <v>5</v>
      </c>
      <c r="L1546" s="85"/>
      <c r="M1546" s="278" t="s">
        <v>5</v>
      </c>
      <c r="N1546" s="279" t="s">
        <v>42</v>
      </c>
      <c r="O1546" s="280">
        <v>0</v>
      </c>
      <c r="P1546" s="280">
        <f t="shared" si="131"/>
        <v>0</v>
      </c>
      <c r="Q1546" s="280">
        <v>0</v>
      </c>
      <c r="R1546" s="280">
        <f t="shared" si="132"/>
        <v>0</v>
      </c>
      <c r="S1546" s="280">
        <v>0</v>
      </c>
      <c r="T1546" s="281">
        <f t="shared" si="133"/>
        <v>0</v>
      </c>
      <c r="AR1546" s="185" t="s">
        <v>717</v>
      </c>
      <c r="AT1546" s="185" t="s">
        <v>140</v>
      </c>
      <c r="AU1546" s="185" t="s">
        <v>153</v>
      </c>
      <c r="AY1546" s="185" t="s">
        <v>138</v>
      </c>
      <c r="BE1546" s="282">
        <f t="shared" si="134"/>
        <v>0</v>
      </c>
      <c r="BF1546" s="282">
        <f t="shared" si="135"/>
        <v>0</v>
      </c>
      <c r="BG1546" s="282">
        <f t="shared" si="136"/>
        <v>0</v>
      </c>
      <c r="BH1546" s="282">
        <f t="shared" si="137"/>
        <v>0</v>
      </c>
      <c r="BI1546" s="282">
        <f t="shared" si="138"/>
        <v>0</v>
      </c>
      <c r="BJ1546" s="185" t="s">
        <v>79</v>
      </c>
      <c r="BK1546" s="282">
        <f t="shared" si="139"/>
        <v>0</v>
      </c>
      <c r="BL1546" s="185" t="s">
        <v>717</v>
      </c>
      <c r="BM1546" s="185" t="s">
        <v>3194</v>
      </c>
    </row>
    <row r="1547" spans="2:65" s="196" customFormat="1" ht="16.5" customHeight="1">
      <c r="B1547" s="85"/>
      <c r="C1547" s="86" t="s">
        <v>3195</v>
      </c>
      <c r="D1547" s="86" t="s">
        <v>140</v>
      </c>
      <c r="E1547" s="87" t="s">
        <v>3196</v>
      </c>
      <c r="F1547" s="88" t="s">
        <v>3197</v>
      </c>
      <c r="G1547" s="89" t="s">
        <v>289</v>
      </c>
      <c r="H1547" s="304">
        <v>2</v>
      </c>
      <c r="I1547" s="90">
        <v>0</v>
      </c>
      <c r="J1547" s="90">
        <f t="shared" si="130"/>
        <v>0</v>
      </c>
      <c r="K1547" s="88" t="s">
        <v>5</v>
      </c>
      <c r="L1547" s="85"/>
      <c r="M1547" s="278" t="s">
        <v>5</v>
      </c>
      <c r="N1547" s="279" t="s">
        <v>42</v>
      </c>
      <c r="O1547" s="280">
        <v>0</v>
      </c>
      <c r="P1547" s="280">
        <f t="shared" si="131"/>
        <v>0</v>
      </c>
      <c r="Q1547" s="280">
        <v>0</v>
      </c>
      <c r="R1547" s="280">
        <f t="shared" si="132"/>
        <v>0</v>
      </c>
      <c r="S1547" s="280">
        <v>0</v>
      </c>
      <c r="T1547" s="281">
        <f t="shared" si="133"/>
        <v>0</v>
      </c>
      <c r="AR1547" s="185" t="s">
        <v>717</v>
      </c>
      <c r="AT1547" s="185" t="s">
        <v>140</v>
      </c>
      <c r="AU1547" s="185" t="s">
        <v>153</v>
      </c>
      <c r="AY1547" s="185" t="s">
        <v>138</v>
      </c>
      <c r="BE1547" s="282">
        <f t="shared" si="134"/>
        <v>0</v>
      </c>
      <c r="BF1547" s="282">
        <f t="shared" si="135"/>
        <v>0</v>
      </c>
      <c r="BG1547" s="282">
        <f t="shared" si="136"/>
        <v>0</v>
      </c>
      <c r="BH1547" s="282">
        <f t="shared" si="137"/>
        <v>0</v>
      </c>
      <c r="BI1547" s="282">
        <f t="shared" si="138"/>
        <v>0</v>
      </c>
      <c r="BJ1547" s="185" t="s">
        <v>79</v>
      </c>
      <c r="BK1547" s="282">
        <f t="shared" si="139"/>
        <v>0</v>
      </c>
      <c r="BL1547" s="185" t="s">
        <v>717</v>
      </c>
      <c r="BM1547" s="185" t="s">
        <v>3198</v>
      </c>
    </row>
    <row r="1548" spans="2:65" s="196" customFormat="1" ht="16.5" customHeight="1">
      <c r="B1548" s="85"/>
      <c r="C1548" s="86" t="s">
        <v>3199</v>
      </c>
      <c r="D1548" s="86" t="s">
        <v>140</v>
      </c>
      <c r="E1548" s="87" t="s">
        <v>3200</v>
      </c>
      <c r="F1548" s="88" t="s">
        <v>3201</v>
      </c>
      <c r="G1548" s="89" t="s">
        <v>289</v>
      </c>
      <c r="H1548" s="304">
        <v>2</v>
      </c>
      <c r="I1548" s="90">
        <v>0</v>
      </c>
      <c r="J1548" s="90">
        <f t="shared" si="130"/>
        <v>0</v>
      </c>
      <c r="K1548" s="88" t="s">
        <v>5</v>
      </c>
      <c r="L1548" s="85"/>
      <c r="M1548" s="278" t="s">
        <v>5</v>
      </c>
      <c r="N1548" s="279" t="s">
        <v>42</v>
      </c>
      <c r="O1548" s="280">
        <v>0</v>
      </c>
      <c r="P1548" s="280">
        <f t="shared" si="131"/>
        <v>0</v>
      </c>
      <c r="Q1548" s="280">
        <v>0</v>
      </c>
      <c r="R1548" s="280">
        <f t="shared" si="132"/>
        <v>0</v>
      </c>
      <c r="S1548" s="280">
        <v>0</v>
      </c>
      <c r="T1548" s="281">
        <f t="shared" si="133"/>
        <v>0</v>
      </c>
      <c r="AR1548" s="185" t="s">
        <v>717</v>
      </c>
      <c r="AT1548" s="185" t="s">
        <v>140</v>
      </c>
      <c r="AU1548" s="185" t="s">
        <v>153</v>
      </c>
      <c r="AY1548" s="185" t="s">
        <v>138</v>
      </c>
      <c r="BE1548" s="282">
        <f t="shared" si="134"/>
        <v>0</v>
      </c>
      <c r="BF1548" s="282">
        <f t="shared" si="135"/>
        <v>0</v>
      </c>
      <c r="BG1548" s="282">
        <f t="shared" si="136"/>
        <v>0</v>
      </c>
      <c r="BH1548" s="282">
        <f t="shared" si="137"/>
        <v>0</v>
      </c>
      <c r="BI1548" s="282">
        <f t="shared" si="138"/>
        <v>0</v>
      </c>
      <c r="BJ1548" s="185" t="s">
        <v>79</v>
      </c>
      <c r="BK1548" s="282">
        <f t="shared" si="139"/>
        <v>0</v>
      </c>
      <c r="BL1548" s="185" t="s">
        <v>717</v>
      </c>
      <c r="BM1548" s="185" t="s">
        <v>3202</v>
      </c>
    </row>
    <row r="1549" spans="2:65" s="196" customFormat="1" ht="16.5" customHeight="1">
      <c r="B1549" s="85"/>
      <c r="C1549" s="86" t="s">
        <v>3203</v>
      </c>
      <c r="D1549" s="86" t="s">
        <v>140</v>
      </c>
      <c r="E1549" s="87" t="s">
        <v>3204</v>
      </c>
      <c r="F1549" s="88" t="s">
        <v>3205</v>
      </c>
      <c r="G1549" s="89" t="s">
        <v>289</v>
      </c>
      <c r="H1549" s="304">
        <v>1</v>
      </c>
      <c r="I1549" s="90">
        <v>0</v>
      </c>
      <c r="J1549" s="90">
        <f t="shared" si="130"/>
        <v>0</v>
      </c>
      <c r="K1549" s="88" t="s">
        <v>5</v>
      </c>
      <c r="L1549" s="85"/>
      <c r="M1549" s="278" t="s">
        <v>5</v>
      </c>
      <c r="N1549" s="279" t="s">
        <v>42</v>
      </c>
      <c r="O1549" s="280">
        <v>0</v>
      </c>
      <c r="P1549" s="280">
        <f t="shared" si="131"/>
        <v>0</v>
      </c>
      <c r="Q1549" s="280">
        <v>0</v>
      </c>
      <c r="R1549" s="280">
        <f t="shared" si="132"/>
        <v>0</v>
      </c>
      <c r="S1549" s="280">
        <v>0</v>
      </c>
      <c r="T1549" s="281">
        <f t="shared" si="133"/>
        <v>0</v>
      </c>
      <c r="AR1549" s="185" t="s">
        <v>717</v>
      </c>
      <c r="AT1549" s="185" t="s">
        <v>140</v>
      </c>
      <c r="AU1549" s="185" t="s">
        <v>153</v>
      </c>
      <c r="AY1549" s="185" t="s">
        <v>138</v>
      </c>
      <c r="BE1549" s="282">
        <f t="shared" si="134"/>
        <v>0</v>
      </c>
      <c r="BF1549" s="282">
        <f t="shared" si="135"/>
        <v>0</v>
      </c>
      <c r="BG1549" s="282">
        <f t="shared" si="136"/>
        <v>0</v>
      </c>
      <c r="BH1549" s="282">
        <f t="shared" si="137"/>
        <v>0</v>
      </c>
      <c r="BI1549" s="282">
        <f t="shared" si="138"/>
        <v>0</v>
      </c>
      <c r="BJ1549" s="185" t="s">
        <v>79</v>
      </c>
      <c r="BK1549" s="282">
        <f t="shared" si="139"/>
        <v>0</v>
      </c>
      <c r="BL1549" s="185" t="s">
        <v>717</v>
      </c>
      <c r="BM1549" s="185" t="s">
        <v>3206</v>
      </c>
    </row>
    <row r="1550" spans="2:65" s="196" customFormat="1" ht="16.5" customHeight="1">
      <c r="B1550" s="85"/>
      <c r="C1550" s="86" t="s">
        <v>3207</v>
      </c>
      <c r="D1550" s="86" t="s">
        <v>140</v>
      </c>
      <c r="E1550" s="87" t="s">
        <v>3208</v>
      </c>
      <c r="F1550" s="88" t="s">
        <v>3209</v>
      </c>
      <c r="G1550" s="89" t="s">
        <v>289</v>
      </c>
      <c r="H1550" s="304">
        <v>2</v>
      </c>
      <c r="I1550" s="90">
        <v>0</v>
      </c>
      <c r="J1550" s="90">
        <f t="shared" si="130"/>
        <v>0</v>
      </c>
      <c r="K1550" s="88" t="s">
        <v>5</v>
      </c>
      <c r="L1550" s="85"/>
      <c r="M1550" s="278" t="s">
        <v>5</v>
      </c>
      <c r="N1550" s="279" t="s">
        <v>42</v>
      </c>
      <c r="O1550" s="280">
        <v>0</v>
      </c>
      <c r="P1550" s="280">
        <f t="shared" si="131"/>
        <v>0</v>
      </c>
      <c r="Q1550" s="280">
        <v>0</v>
      </c>
      <c r="R1550" s="280">
        <f t="shared" si="132"/>
        <v>0</v>
      </c>
      <c r="S1550" s="280">
        <v>0</v>
      </c>
      <c r="T1550" s="281">
        <f t="shared" si="133"/>
        <v>0</v>
      </c>
      <c r="AR1550" s="185" t="s">
        <v>717</v>
      </c>
      <c r="AT1550" s="185" t="s">
        <v>140</v>
      </c>
      <c r="AU1550" s="185" t="s">
        <v>153</v>
      </c>
      <c r="AY1550" s="185" t="s">
        <v>138</v>
      </c>
      <c r="BE1550" s="282">
        <f t="shared" si="134"/>
        <v>0</v>
      </c>
      <c r="BF1550" s="282">
        <f t="shared" si="135"/>
        <v>0</v>
      </c>
      <c r="BG1550" s="282">
        <f t="shared" si="136"/>
        <v>0</v>
      </c>
      <c r="BH1550" s="282">
        <f t="shared" si="137"/>
        <v>0</v>
      </c>
      <c r="BI1550" s="282">
        <f t="shared" si="138"/>
        <v>0</v>
      </c>
      <c r="BJ1550" s="185" t="s">
        <v>79</v>
      </c>
      <c r="BK1550" s="282">
        <f t="shared" si="139"/>
        <v>0</v>
      </c>
      <c r="BL1550" s="185" t="s">
        <v>717</v>
      </c>
      <c r="BM1550" s="185" t="s">
        <v>3210</v>
      </c>
    </row>
    <row r="1551" spans="2:65" s="196" customFormat="1" ht="16.5" customHeight="1">
      <c r="B1551" s="85"/>
      <c r="C1551" s="86" t="s">
        <v>3211</v>
      </c>
      <c r="D1551" s="86" t="s">
        <v>140</v>
      </c>
      <c r="E1551" s="87" t="s">
        <v>3212</v>
      </c>
      <c r="F1551" s="88" t="s">
        <v>3213</v>
      </c>
      <c r="G1551" s="89" t="s">
        <v>289</v>
      </c>
      <c r="H1551" s="304">
        <v>1</v>
      </c>
      <c r="I1551" s="90">
        <v>0</v>
      </c>
      <c r="J1551" s="90">
        <f t="shared" si="130"/>
        <v>0</v>
      </c>
      <c r="K1551" s="88" t="s">
        <v>5</v>
      </c>
      <c r="L1551" s="85"/>
      <c r="M1551" s="278" t="s">
        <v>5</v>
      </c>
      <c r="N1551" s="279" t="s">
        <v>42</v>
      </c>
      <c r="O1551" s="280">
        <v>0</v>
      </c>
      <c r="P1551" s="280">
        <f t="shared" si="131"/>
        <v>0</v>
      </c>
      <c r="Q1551" s="280">
        <v>0</v>
      </c>
      <c r="R1551" s="280">
        <f t="shared" si="132"/>
        <v>0</v>
      </c>
      <c r="S1551" s="280">
        <v>0</v>
      </c>
      <c r="T1551" s="281">
        <f t="shared" si="133"/>
        <v>0</v>
      </c>
      <c r="AR1551" s="185" t="s">
        <v>717</v>
      </c>
      <c r="AT1551" s="185" t="s">
        <v>140</v>
      </c>
      <c r="AU1551" s="185" t="s">
        <v>153</v>
      </c>
      <c r="AY1551" s="185" t="s">
        <v>138</v>
      </c>
      <c r="BE1551" s="282">
        <f t="shared" si="134"/>
        <v>0</v>
      </c>
      <c r="BF1551" s="282">
        <f t="shared" si="135"/>
        <v>0</v>
      </c>
      <c r="BG1551" s="282">
        <f t="shared" si="136"/>
        <v>0</v>
      </c>
      <c r="BH1551" s="282">
        <f t="shared" si="137"/>
        <v>0</v>
      </c>
      <c r="BI1551" s="282">
        <f t="shared" si="138"/>
        <v>0</v>
      </c>
      <c r="BJ1551" s="185" t="s">
        <v>79</v>
      </c>
      <c r="BK1551" s="282">
        <f t="shared" si="139"/>
        <v>0</v>
      </c>
      <c r="BL1551" s="185" t="s">
        <v>717</v>
      </c>
      <c r="BM1551" s="185" t="s">
        <v>3214</v>
      </c>
    </row>
    <row r="1552" spans="2:63" s="266" customFormat="1" ht="22.35" customHeight="1">
      <c r="B1552" s="265"/>
      <c r="D1552" s="267" t="s">
        <v>70</v>
      </c>
      <c r="E1552" s="276" t="s">
        <v>85</v>
      </c>
      <c r="F1552" s="276" t="s">
        <v>3215</v>
      </c>
      <c r="H1552" s="307"/>
      <c r="J1552" s="277">
        <f>BK1552</f>
        <v>0</v>
      </c>
      <c r="L1552" s="265"/>
      <c r="M1552" s="270"/>
      <c r="N1552" s="271"/>
      <c r="O1552" s="271"/>
      <c r="P1552" s="272">
        <f>SUM(P1553:P1560)</f>
        <v>0</v>
      </c>
      <c r="Q1552" s="271"/>
      <c r="R1552" s="272">
        <f>SUM(R1553:R1560)</f>
        <v>0</v>
      </c>
      <c r="S1552" s="271"/>
      <c r="T1552" s="273">
        <f>SUM(T1553:T1560)</f>
        <v>0</v>
      </c>
      <c r="AR1552" s="267" t="s">
        <v>153</v>
      </c>
      <c r="AT1552" s="274" t="s">
        <v>70</v>
      </c>
      <c r="AU1552" s="274" t="s">
        <v>81</v>
      </c>
      <c r="AY1552" s="267" t="s">
        <v>138</v>
      </c>
      <c r="BK1552" s="275">
        <f>SUM(BK1553:BK1560)</f>
        <v>0</v>
      </c>
    </row>
    <row r="1553" spans="2:65" s="196" customFormat="1" ht="16.5" customHeight="1">
      <c r="B1553" s="85"/>
      <c r="C1553" s="86" t="s">
        <v>3216</v>
      </c>
      <c r="D1553" s="86" t="s">
        <v>140</v>
      </c>
      <c r="E1553" s="87" t="s">
        <v>3217</v>
      </c>
      <c r="F1553" s="88" t="s">
        <v>3218</v>
      </c>
      <c r="G1553" s="89" t="s">
        <v>3219</v>
      </c>
      <c r="H1553" s="304">
        <v>28</v>
      </c>
      <c r="I1553" s="90">
        <v>0</v>
      </c>
      <c r="J1553" s="90">
        <f aca="true" t="shared" si="140" ref="J1553:J1560">ROUND(I1553*H1553,2)</f>
        <v>0</v>
      </c>
      <c r="K1553" s="88" t="s">
        <v>5</v>
      </c>
      <c r="L1553" s="85"/>
      <c r="M1553" s="278" t="s">
        <v>5</v>
      </c>
      <c r="N1553" s="279" t="s">
        <v>42</v>
      </c>
      <c r="O1553" s="280">
        <v>0</v>
      </c>
      <c r="P1553" s="280">
        <f aca="true" t="shared" si="141" ref="P1553:P1560">O1553*H1553</f>
        <v>0</v>
      </c>
      <c r="Q1553" s="280">
        <v>0</v>
      </c>
      <c r="R1553" s="280">
        <f aca="true" t="shared" si="142" ref="R1553:R1560">Q1553*H1553</f>
        <v>0</v>
      </c>
      <c r="S1553" s="280">
        <v>0</v>
      </c>
      <c r="T1553" s="281">
        <f aca="true" t="shared" si="143" ref="T1553:T1560">S1553*H1553</f>
        <v>0</v>
      </c>
      <c r="AR1553" s="185" t="s">
        <v>717</v>
      </c>
      <c r="AT1553" s="185" t="s">
        <v>140</v>
      </c>
      <c r="AU1553" s="185" t="s">
        <v>153</v>
      </c>
      <c r="AY1553" s="185" t="s">
        <v>138</v>
      </c>
      <c r="BE1553" s="282">
        <f aca="true" t="shared" si="144" ref="BE1553:BE1560">IF(N1553="základní",J1553,0)</f>
        <v>0</v>
      </c>
      <c r="BF1553" s="282">
        <f aca="true" t="shared" si="145" ref="BF1553:BF1560">IF(N1553="snížená",J1553,0)</f>
        <v>0</v>
      </c>
      <c r="BG1553" s="282">
        <f aca="true" t="shared" si="146" ref="BG1553:BG1560">IF(N1553="zákl. přenesená",J1553,0)</f>
        <v>0</v>
      </c>
      <c r="BH1553" s="282">
        <f aca="true" t="shared" si="147" ref="BH1553:BH1560">IF(N1553="sníž. přenesená",J1553,0)</f>
        <v>0</v>
      </c>
      <c r="BI1553" s="282">
        <f aca="true" t="shared" si="148" ref="BI1553:BI1560">IF(N1553="nulová",J1553,0)</f>
        <v>0</v>
      </c>
      <c r="BJ1553" s="185" t="s">
        <v>79</v>
      </c>
      <c r="BK1553" s="282">
        <f aca="true" t="shared" si="149" ref="BK1553:BK1560">ROUND(I1553*H1553,2)</f>
        <v>0</v>
      </c>
      <c r="BL1553" s="185" t="s">
        <v>717</v>
      </c>
      <c r="BM1553" s="185" t="s">
        <v>3220</v>
      </c>
    </row>
    <row r="1554" spans="2:65" s="196" customFormat="1" ht="16.5" customHeight="1">
      <c r="B1554" s="85"/>
      <c r="C1554" s="86" t="s">
        <v>3221</v>
      </c>
      <c r="D1554" s="86" t="s">
        <v>140</v>
      </c>
      <c r="E1554" s="87" t="s">
        <v>3222</v>
      </c>
      <c r="F1554" s="88" t="s">
        <v>3223</v>
      </c>
      <c r="G1554" s="89" t="s">
        <v>234</v>
      </c>
      <c r="H1554" s="304">
        <v>15</v>
      </c>
      <c r="I1554" s="90">
        <v>0</v>
      </c>
      <c r="J1554" s="90">
        <f t="shared" si="140"/>
        <v>0</v>
      </c>
      <c r="K1554" s="88" t="s">
        <v>5</v>
      </c>
      <c r="L1554" s="85"/>
      <c r="M1554" s="278" t="s">
        <v>5</v>
      </c>
      <c r="N1554" s="279" t="s">
        <v>42</v>
      </c>
      <c r="O1554" s="280">
        <v>0</v>
      </c>
      <c r="P1554" s="280">
        <f t="shared" si="141"/>
        <v>0</v>
      </c>
      <c r="Q1554" s="280">
        <v>0</v>
      </c>
      <c r="R1554" s="280">
        <f t="shared" si="142"/>
        <v>0</v>
      </c>
      <c r="S1554" s="280">
        <v>0</v>
      </c>
      <c r="T1554" s="281">
        <f t="shared" si="143"/>
        <v>0</v>
      </c>
      <c r="AR1554" s="185" t="s">
        <v>717</v>
      </c>
      <c r="AT1554" s="185" t="s">
        <v>140</v>
      </c>
      <c r="AU1554" s="185" t="s">
        <v>153</v>
      </c>
      <c r="AY1554" s="185" t="s">
        <v>138</v>
      </c>
      <c r="BE1554" s="282">
        <f t="shared" si="144"/>
        <v>0</v>
      </c>
      <c r="BF1554" s="282">
        <f t="shared" si="145"/>
        <v>0</v>
      </c>
      <c r="BG1554" s="282">
        <f t="shared" si="146"/>
        <v>0</v>
      </c>
      <c r="BH1554" s="282">
        <f t="shared" si="147"/>
        <v>0</v>
      </c>
      <c r="BI1554" s="282">
        <f t="shared" si="148"/>
        <v>0</v>
      </c>
      <c r="BJ1554" s="185" t="s">
        <v>79</v>
      </c>
      <c r="BK1554" s="282">
        <f t="shared" si="149"/>
        <v>0</v>
      </c>
      <c r="BL1554" s="185" t="s">
        <v>717</v>
      </c>
      <c r="BM1554" s="185" t="s">
        <v>3224</v>
      </c>
    </row>
    <row r="1555" spans="2:65" s="196" customFormat="1" ht="16.5" customHeight="1">
      <c r="B1555" s="85"/>
      <c r="C1555" s="86" t="s">
        <v>3225</v>
      </c>
      <c r="D1555" s="86" t="s">
        <v>140</v>
      </c>
      <c r="E1555" s="87" t="s">
        <v>3226</v>
      </c>
      <c r="F1555" s="88" t="s">
        <v>3227</v>
      </c>
      <c r="G1555" s="89" t="s">
        <v>234</v>
      </c>
      <c r="H1555" s="304">
        <v>151</v>
      </c>
      <c r="I1555" s="90">
        <v>0</v>
      </c>
      <c r="J1555" s="90">
        <f t="shared" si="140"/>
        <v>0</v>
      </c>
      <c r="K1555" s="88" t="s">
        <v>5</v>
      </c>
      <c r="L1555" s="85"/>
      <c r="M1555" s="278" t="s">
        <v>5</v>
      </c>
      <c r="N1555" s="279" t="s">
        <v>42</v>
      </c>
      <c r="O1555" s="280">
        <v>0</v>
      </c>
      <c r="P1555" s="280">
        <f t="shared" si="141"/>
        <v>0</v>
      </c>
      <c r="Q1555" s="280">
        <v>0</v>
      </c>
      <c r="R1555" s="280">
        <f t="shared" si="142"/>
        <v>0</v>
      </c>
      <c r="S1555" s="280">
        <v>0</v>
      </c>
      <c r="T1555" s="281">
        <f t="shared" si="143"/>
        <v>0</v>
      </c>
      <c r="AR1555" s="185" t="s">
        <v>717</v>
      </c>
      <c r="AT1555" s="185" t="s">
        <v>140</v>
      </c>
      <c r="AU1555" s="185" t="s">
        <v>153</v>
      </c>
      <c r="AY1555" s="185" t="s">
        <v>138</v>
      </c>
      <c r="BE1555" s="282">
        <f t="shared" si="144"/>
        <v>0</v>
      </c>
      <c r="BF1555" s="282">
        <f t="shared" si="145"/>
        <v>0</v>
      </c>
      <c r="BG1555" s="282">
        <f t="shared" si="146"/>
        <v>0</v>
      </c>
      <c r="BH1555" s="282">
        <f t="shared" si="147"/>
        <v>0</v>
      </c>
      <c r="BI1555" s="282">
        <f t="shared" si="148"/>
        <v>0</v>
      </c>
      <c r="BJ1555" s="185" t="s">
        <v>79</v>
      </c>
      <c r="BK1555" s="282">
        <f t="shared" si="149"/>
        <v>0</v>
      </c>
      <c r="BL1555" s="185" t="s">
        <v>717</v>
      </c>
      <c r="BM1555" s="185" t="s">
        <v>3228</v>
      </c>
    </row>
    <row r="1556" spans="2:65" s="196" customFormat="1" ht="16.5" customHeight="1">
      <c r="B1556" s="85"/>
      <c r="C1556" s="86" t="s">
        <v>3229</v>
      </c>
      <c r="D1556" s="86" t="s">
        <v>140</v>
      </c>
      <c r="E1556" s="87" t="s">
        <v>3230</v>
      </c>
      <c r="F1556" s="88" t="s">
        <v>3231</v>
      </c>
      <c r="G1556" s="89" t="s">
        <v>234</v>
      </c>
      <c r="H1556" s="304">
        <v>15</v>
      </c>
      <c r="I1556" s="90">
        <v>0</v>
      </c>
      <c r="J1556" s="90">
        <f t="shared" si="140"/>
        <v>0</v>
      </c>
      <c r="K1556" s="88" t="s">
        <v>5</v>
      </c>
      <c r="L1556" s="85"/>
      <c r="M1556" s="278" t="s">
        <v>5</v>
      </c>
      <c r="N1556" s="279" t="s">
        <v>42</v>
      </c>
      <c r="O1556" s="280">
        <v>0</v>
      </c>
      <c r="P1556" s="280">
        <f t="shared" si="141"/>
        <v>0</v>
      </c>
      <c r="Q1556" s="280">
        <v>0</v>
      </c>
      <c r="R1556" s="280">
        <f t="shared" si="142"/>
        <v>0</v>
      </c>
      <c r="S1556" s="280">
        <v>0</v>
      </c>
      <c r="T1556" s="281">
        <f t="shared" si="143"/>
        <v>0</v>
      </c>
      <c r="AR1556" s="185" t="s">
        <v>717</v>
      </c>
      <c r="AT1556" s="185" t="s">
        <v>140</v>
      </c>
      <c r="AU1556" s="185" t="s">
        <v>153</v>
      </c>
      <c r="AY1556" s="185" t="s">
        <v>138</v>
      </c>
      <c r="BE1556" s="282">
        <f t="shared" si="144"/>
        <v>0</v>
      </c>
      <c r="BF1556" s="282">
        <f t="shared" si="145"/>
        <v>0</v>
      </c>
      <c r="BG1556" s="282">
        <f t="shared" si="146"/>
        <v>0</v>
      </c>
      <c r="BH1556" s="282">
        <f t="shared" si="147"/>
        <v>0</v>
      </c>
      <c r="BI1556" s="282">
        <f t="shared" si="148"/>
        <v>0</v>
      </c>
      <c r="BJ1556" s="185" t="s">
        <v>79</v>
      </c>
      <c r="BK1556" s="282">
        <f t="shared" si="149"/>
        <v>0</v>
      </c>
      <c r="BL1556" s="185" t="s">
        <v>717</v>
      </c>
      <c r="BM1556" s="185" t="s">
        <v>3232</v>
      </c>
    </row>
    <row r="1557" spans="2:65" s="196" customFormat="1" ht="16.5" customHeight="1">
      <c r="B1557" s="85"/>
      <c r="C1557" s="86" t="s">
        <v>3233</v>
      </c>
      <c r="D1557" s="86" t="s">
        <v>140</v>
      </c>
      <c r="E1557" s="87" t="s">
        <v>3234</v>
      </c>
      <c r="F1557" s="88" t="s">
        <v>3235</v>
      </c>
      <c r="G1557" s="89" t="s">
        <v>234</v>
      </c>
      <c r="H1557" s="304">
        <v>15</v>
      </c>
      <c r="I1557" s="90">
        <v>0</v>
      </c>
      <c r="J1557" s="90">
        <f t="shared" si="140"/>
        <v>0</v>
      </c>
      <c r="K1557" s="88" t="s">
        <v>5</v>
      </c>
      <c r="L1557" s="85"/>
      <c r="M1557" s="278" t="s">
        <v>5</v>
      </c>
      <c r="N1557" s="279" t="s">
        <v>42</v>
      </c>
      <c r="O1557" s="280">
        <v>0</v>
      </c>
      <c r="P1557" s="280">
        <f t="shared" si="141"/>
        <v>0</v>
      </c>
      <c r="Q1557" s="280">
        <v>0</v>
      </c>
      <c r="R1557" s="280">
        <f t="shared" si="142"/>
        <v>0</v>
      </c>
      <c r="S1557" s="280">
        <v>0</v>
      </c>
      <c r="T1557" s="281">
        <f t="shared" si="143"/>
        <v>0</v>
      </c>
      <c r="AR1557" s="185" t="s">
        <v>717</v>
      </c>
      <c r="AT1557" s="185" t="s">
        <v>140</v>
      </c>
      <c r="AU1557" s="185" t="s">
        <v>153</v>
      </c>
      <c r="AY1557" s="185" t="s">
        <v>138</v>
      </c>
      <c r="BE1557" s="282">
        <f t="shared" si="144"/>
        <v>0</v>
      </c>
      <c r="BF1557" s="282">
        <f t="shared" si="145"/>
        <v>0</v>
      </c>
      <c r="BG1557" s="282">
        <f t="shared" si="146"/>
        <v>0</v>
      </c>
      <c r="BH1557" s="282">
        <f t="shared" si="147"/>
        <v>0</v>
      </c>
      <c r="BI1557" s="282">
        <f t="shared" si="148"/>
        <v>0</v>
      </c>
      <c r="BJ1557" s="185" t="s">
        <v>79</v>
      </c>
      <c r="BK1557" s="282">
        <f t="shared" si="149"/>
        <v>0</v>
      </c>
      <c r="BL1557" s="185" t="s">
        <v>717</v>
      </c>
      <c r="BM1557" s="185" t="s">
        <v>3236</v>
      </c>
    </row>
    <row r="1558" spans="2:65" s="196" customFormat="1" ht="16.5" customHeight="1">
      <c r="B1558" s="85"/>
      <c r="C1558" s="86" t="s">
        <v>3237</v>
      </c>
      <c r="D1558" s="86" t="s">
        <v>140</v>
      </c>
      <c r="E1558" s="87" t="s">
        <v>3238</v>
      </c>
      <c r="F1558" s="88" t="s">
        <v>3239</v>
      </c>
      <c r="G1558" s="89" t="s">
        <v>234</v>
      </c>
      <c r="H1558" s="304">
        <v>18</v>
      </c>
      <c r="I1558" s="90">
        <v>0</v>
      </c>
      <c r="J1558" s="90">
        <f t="shared" si="140"/>
        <v>0</v>
      </c>
      <c r="K1558" s="88" t="s">
        <v>5</v>
      </c>
      <c r="L1558" s="85"/>
      <c r="M1558" s="278" t="s">
        <v>5</v>
      </c>
      <c r="N1558" s="279" t="s">
        <v>42</v>
      </c>
      <c r="O1558" s="280">
        <v>0</v>
      </c>
      <c r="P1558" s="280">
        <f t="shared" si="141"/>
        <v>0</v>
      </c>
      <c r="Q1558" s="280">
        <v>0</v>
      </c>
      <c r="R1558" s="280">
        <f t="shared" si="142"/>
        <v>0</v>
      </c>
      <c r="S1558" s="280">
        <v>0</v>
      </c>
      <c r="T1558" s="281">
        <f t="shared" si="143"/>
        <v>0</v>
      </c>
      <c r="AR1558" s="185" t="s">
        <v>717</v>
      </c>
      <c r="AT1558" s="185" t="s">
        <v>140</v>
      </c>
      <c r="AU1558" s="185" t="s">
        <v>153</v>
      </c>
      <c r="AY1558" s="185" t="s">
        <v>138</v>
      </c>
      <c r="BE1558" s="282">
        <f t="shared" si="144"/>
        <v>0</v>
      </c>
      <c r="BF1558" s="282">
        <f t="shared" si="145"/>
        <v>0</v>
      </c>
      <c r="BG1558" s="282">
        <f t="shared" si="146"/>
        <v>0</v>
      </c>
      <c r="BH1558" s="282">
        <f t="shared" si="147"/>
        <v>0</v>
      </c>
      <c r="BI1558" s="282">
        <f t="shared" si="148"/>
        <v>0</v>
      </c>
      <c r="BJ1558" s="185" t="s">
        <v>79</v>
      </c>
      <c r="BK1558" s="282">
        <f t="shared" si="149"/>
        <v>0</v>
      </c>
      <c r="BL1558" s="185" t="s">
        <v>717</v>
      </c>
      <c r="BM1558" s="185" t="s">
        <v>3240</v>
      </c>
    </row>
    <row r="1559" spans="2:65" s="196" customFormat="1" ht="16.5" customHeight="1">
      <c r="B1559" s="85"/>
      <c r="C1559" s="86" t="s">
        <v>3241</v>
      </c>
      <c r="D1559" s="86" t="s">
        <v>140</v>
      </c>
      <c r="E1559" s="87" t="s">
        <v>3242</v>
      </c>
      <c r="F1559" s="88" t="s">
        <v>3243</v>
      </c>
      <c r="G1559" s="89" t="s">
        <v>234</v>
      </c>
      <c r="H1559" s="304">
        <v>15</v>
      </c>
      <c r="I1559" s="90">
        <v>0</v>
      </c>
      <c r="J1559" s="90">
        <f t="shared" si="140"/>
        <v>0</v>
      </c>
      <c r="K1559" s="88" t="s">
        <v>5</v>
      </c>
      <c r="L1559" s="85"/>
      <c r="M1559" s="278" t="s">
        <v>5</v>
      </c>
      <c r="N1559" s="279" t="s">
        <v>42</v>
      </c>
      <c r="O1559" s="280">
        <v>0</v>
      </c>
      <c r="P1559" s="280">
        <f t="shared" si="141"/>
        <v>0</v>
      </c>
      <c r="Q1559" s="280">
        <v>0</v>
      </c>
      <c r="R1559" s="280">
        <f t="shared" si="142"/>
        <v>0</v>
      </c>
      <c r="S1559" s="280">
        <v>0</v>
      </c>
      <c r="T1559" s="281">
        <f t="shared" si="143"/>
        <v>0</v>
      </c>
      <c r="AR1559" s="185" t="s">
        <v>717</v>
      </c>
      <c r="AT1559" s="185" t="s">
        <v>140</v>
      </c>
      <c r="AU1559" s="185" t="s">
        <v>153</v>
      </c>
      <c r="AY1559" s="185" t="s">
        <v>138</v>
      </c>
      <c r="BE1559" s="282">
        <f t="shared" si="144"/>
        <v>0</v>
      </c>
      <c r="BF1559" s="282">
        <f t="shared" si="145"/>
        <v>0</v>
      </c>
      <c r="BG1559" s="282">
        <f t="shared" si="146"/>
        <v>0</v>
      </c>
      <c r="BH1559" s="282">
        <f t="shared" si="147"/>
        <v>0</v>
      </c>
      <c r="BI1559" s="282">
        <f t="shared" si="148"/>
        <v>0</v>
      </c>
      <c r="BJ1559" s="185" t="s">
        <v>79</v>
      </c>
      <c r="BK1559" s="282">
        <f t="shared" si="149"/>
        <v>0</v>
      </c>
      <c r="BL1559" s="185" t="s">
        <v>717</v>
      </c>
      <c r="BM1559" s="185" t="s">
        <v>3244</v>
      </c>
    </row>
    <row r="1560" spans="2:65" s="196" customFormat="1" ht="16.5" customHeight="1">
      <c r="B1560" s="85"/>
      <c r="C1560" s="86" t="s">
        <v>3245</v>
      </c>
      <c r="D1560" s="86" t="s">
        <v>140</v>
      </c>
      <c r="E1560" s="87" t="s">
        <v>3246</v>
      </c>
      <c r="F1560" s="88" t="s">
        <v>3247</v>
      </c>
      <c r="G1560" s="89" t="s">
        <v>234</v>
      </c>
      <c r="H1560" s="304">
        <v>45</v>
      </c>
      <c r="I1560" s="90">
        <v>0</v>
      </c>
      <c r="J1560" s="90">
        <f t="shared" si="140"/>
        <v>0</v>
      </c>
      <c r="K1560" s="88" t="s">
        <v>5</v>
      </c>
      <c r="L1560" s="85"/>
      <c r="M1560" s="278" t="s">
        <v>5</v>
      </c>
      <c r="N1560" s="279" t="s">
        <v>42</v>
      </c>
      <c r="O1560" s="280">
        <v>0</v>
      </c>
      <c r="P1560" s="280">
        <f t="shared" si="141"/>
        <v>0</v>
      </c>
      <c r="Q1560" s="280">
        <v>0</v>
      </c>
      <c r="R1560" s="280">
        <f t="shared" si="142"/>
        <v>0</v>
      </c>
      <c r="S1560" s="280">
        <v>0</v>
      </c>
      <c r="T1560" s="281">
        <f t="shared" si="143"/>
        <v>0</v>
      </c>
      <c r="AR1560" s="185" t="s">
        <v>717</v>
      </c>
      <c r="AT1560" s="185" t="s">
        <v>140</v>
      </c>
      <c r="AU1560" s="185" t="s">
        <v>153</v>
      </c>
      <c r="AY1560" s="185" t="s">
        <v>138</v>
      </c>
      <c r="BE1560" s="282">
        <f t="shared" si="144"/>
        <v>0</v>
      </c>
      <c r="BF1560" s="282">
        <f t="shared" si="145"/>
        <v>0</v>
      </c>
      <c r="BG1560" s="282">
        <f t="shared" si="146"/>
        <v>0</v>
      </c>
      <c r="BH1560" s="282">
        <f t="shared" si="147"/>
        <v>0</v>
      </c>
      <c r="BI1560" s="282">
        <f t="shared" si="148"/>
        <v>0</v>
      </c>
      <c r="BJ1560" s="185" t="s">
        <v>79</v>
      </c>
      <c r="BK1560" s="282">
        <f t="shared" si="149"/>
        <v>0</v>
      </c>
      <c r="BL1560" s="185" t="s">
        <v>717</v>
      </c>
      <c r="BM1560" s="185" t="s">
        <v>3248</v>
      </c>
    </row>
    <row r="1561" spans="2:63" s="266" customFormat="1" ht="22.35" customHeight="1">
      <c r="B1561" s="265"/>
      <c r="D1561" s="267" t="s">
        <v>70</v>
      </c>
      <c r="E1561" s="276" t="s">
        <v>88</v>
      </c>
      <c r="F1561" s="276" t="s">
        <v>3249</v>
      </c>
      <c r="H1561" s="307"/>
      <c r="J1561" s="277">
        <f>BK1561</f>
        <v>0</v>
      </c>
      <c r="L1561" s="265"/>
      <c r="M1561" s="270"/>
      <c r="N1561" s="271"/>
      <c r="O1561" s="271"/>
      <c r="P1561" s="272">
        <f>SUM(P1562:P1572)</f>
        <v>0</v>
      </c>
      <c r="Q1561" s="271"/>
      <c r="R1561" s="272">
        <f>SUM(R1562:R1572)</f>
        <v>0</v>
      </c>
      <c r="S1561" s="271"/>
      <c r="T1561" s="273">
        <f>SUM(T1562:T1572)</f>
        <v>0</v>
      </c>
      <c r="AR1561" s="267" t="s">
        <v>153</v>
      </c>
      <c r="AT1561" s="274" t="s">
        <v>70</v>
      </c>
      <c r="AU1561" s="274" t="s">
        <v>81</v>
      </c>
      <c r="AY1561" s="267" t="s">
        <v>138</v>
      </c>
      <c r="BK1561" s="275">
        <f>SUM(BK1562:BK1572)</f>
        <v>0</v>
      </c>
    </row>
    <row r="1562" spans="2:65" s="196" customFormat="1" ht="16.5" customHeight="1">
      <c r="B1562" s="85"/>
      <c r="C1562" s="86" t="s">
        <v>3250</v>
      </c>
      <c r="D1562" s="86" t="s">
        <v>140</v>
      </c>
      <c r="E1562" s="87" t="s">
        <v>3251</v>
      </c>
      <c r="F1562" s="88" t="s">
        <v>3252</v>
      </c>
      <c r="G1562" s="89" t="s">
        <v>234</v>
      </c>
      <c r="H1562" s="304">
        <v>45</v>
      </c>
      <c r="I1562" s="90">
        <v>0</v>
      </c>
      <c r="J1562" s="90">
        <f aca="true" t="shared" si="150" ref="J1562:J1572">ROUND(I1562*H1562,2)</f>
        <v>0</v>
      </c>
      <c r="K1562" s="88" t="s">
        <v>5</v>
      </c>
      <c r="L1562" s="85"/>
      <c r="M1562" s="278" t="s">
        <v>5</v>
      </c>
      <c r="N1562" s="279" t="s">
        <v>42</v>
      </c>
      <c r="O1562" s="280">
        <v>0</v>
      </c>
      <c r="P1562" s="280">
        <f aca="true" t="shared" si="151" ref="P1562:P1572">O1562*H1562</f>
        <v>0</v>
      </c>
      <c r="Q1562" s="280">
        <v>0</v>
      </c>
      <c r="R1562" s="280">
        <f aca="true" t="shared" si="152" ref="R1562:R1572">Q1562*H1562</f>
        <v>0</v>
      </c>
      <c r="S1562" s="280">
        <v>0</v>
      </c>
      <c r="T1562" s="281">
        <f aca="true" t="shared" si="153" ref="T1562:T1572">S1562*H1562</f>
        <v>0</v>
      </c>
      <c r="AR1562" s="185" t="s">
        <v>717</v>
      </c>
      <c r="AT1562" s="185" t="s">
        <v>140</v>
      </c>
      <c r="AU1562" s="185" t="s">
        <v>153</v>
      </c>
      <c r="AY1562" s="185" t="s">
        <v>138</v>
      </c>
      <c r="BE1562" s="282">
        <f aca="true" t="shared" si="154" ref="BE1562:BE1572">IF(N1562="základní",J1562,0)</f>
        <v>0</v>
      </c>
      <c r="BF1562" s="282">
        <f aca="true" t="shared" si="155" ref="BF1562:BF1572">IF(N1562="snížená",J1562,0)</f>
        <v>0</v>
      </c>
      <c r="BG1562" s="282">
        <f aca="true" t="shared" si="156" ref="BG1562:BG1572">IF(N1562="zákl. přenesená",J1562,0)</f>
        <v>0</v>
      </c>
      <c r="BH1562" s="282">
        <f aca="true" t="shared" si="157" ref="BH1562:BH1572">IF(N1562="sníž. přenesená",J1562,0)</f>
        <v>0</v>
      </c>
      <c r="BI1562" s="282">
        <f aca="true" t="shared" si="158" ref="BI1562:BI1572">IF(N1562="nulová",J1562,0)</f>
        <v>0</v>
      </c>
      <c r="BJ1562" s="185" t="s">
        <v>79</v>
      </c>
      <c r="BK1562" s="282">
        <f aca="true" t="shared" si="159" ref="BK1562:BK1572">ROUND(I1562*H1562,2)</f>
        <v>0</v>
      </c>
      <c r="BL1562" s="185" t="s">
        <v>717</v>
      </c>
      <c r="BM1562" s="185" t="s">
        <v>3253</v>
      </c>
    </row>
    <row r="1563" spans="2:65" s="196" customFormat="1" ht="16.5" customHeight="1">
      <c r="B1563" s="85"/>
      <c r="C1563" s="86" t="s">
        <v>3254</v>
      </c>
      <c r="D1563" s="86" t="s">
        <v>140</v>
      </c>
      <c r="E1563" s="87" t="s">
        <v>3255</v>
      </c>
      <c r="F1563" s="88" t="s">
        <v>3256</v>
      </c>
      <c r="G1563" s="89" t="s">
        <v>234</v>
      </c>
      <c r="H1563" s="304">
        <v>15</v>
      </c>
      <c r="I1563" s="90">
        <v>0</v>
      </c>
      <c r="J1563" s="90">
        <f t="shared" si="150"/>
        <v>0</v>
      </c>
      <c r="K1563" s="88" t="s">
        <v>5</v>
      </c>
      <c r="L1563" s="85"/>
      <c r="M1563" s="278" t="s">
        <v>5</v>
      </c>
      <c r="N1563" s="279" t="s">
        <v>42</v>
      </c>
      <c r="O1563" s="280">
        <v>0</v>
      </c>
      <c r="P1563" s="280">
        <f t="shared" si="151"/>
        <v>0</v>
      </c>
      <c r="Q1563" s="280">
        <v>0</v>
      </c>
      <c r="R1563" s="280">
        <f t="shared" si="152"/>
        <v>0</v>
      </c>
      <c r="S1563" s="280">
        <v>0</v>
      </c>
      <c r="T1563" s="281">
        <f t="shared" si="153"/>
        <v>0</v>
      </c>
      <c r="AR1563" s="185" t="s">
        <v>717</v>
      </c>
      <c r="AT1563" s="185" t="s">
        <v>140</v>
      </c>
      <c r="AU1563" s="185" t="s">
        <v>153</v>
      </c>
      <c r="AY1563" s="185" t="s">
        <v>138</v>
      </c>
      <c r="BE1563" s="282">
        <f t="shared" si="154"/>
        <v>0</v>
      </c>
      <c r="BF1563" s="282">
        <f t="shared" si="155"/>
        <v>0</v>
      </c>
      <c r="BG1563" s="282">
        <f t="shared" si="156"/>
        <v>0</v>
      </c>
      <c r="BH1563" s="282">
        <f t="shared" si="157"/>
        <v>0</v>
      </c>
      <c r="BI1563" s="282">
        <f t="shared" si="158"/>
        <v>0</v>
      </c>
      <c r="BJ1563" s="185" t="s">
        <v>79</v>
      </c>
      <c r="BK1563" s="282">
        <f t="shared" si="159"/>
        <v>0</v>
      </c>
      <c r="BL1563" s="185" t="s">
        <v>717</v>
      </c>
      <c r="BM1563" s="185" t="s">
        <v>3257</v>
      </c>
    </row>
    <row r="1564" spans="2:65" s="196" customFormat="1" ht="16.5" customHeight="1">
      <c r="B1564" s="85"/>
      <c r="C1564" s="86" t="s">
        <v>3258</v>
      </c>
      <c r="D1564" s="86" t="s">
        <v>140</v>
      </c>
      <c r="E1564" s="87" t="s">
        <v>3259</v>
      </c>
      <c r="F1564" s="88" t="s">
        <v>3260</v>
      </c>
      <c r="G1564" s="89" t="s">
        <v>234</v>
      </c>
      <c r="H1564" s="304">
        <v>15</v>
      </c>
      <c r="I1564" s="90">
        <v>0</v>
      </c>
      <c r="J1564" s="90">
        <f t="shared" si="150"/>
        <v>0</v>
      </c>
      <c r="K1564" s="88" t="s">
        <v>5</v>
      </c>
      <c r="L1564" s="85"/>
      <c r="M1564" s="278" t="s">
        <v>5</v>
      </c>
      <c r="N1564" s="279" t="s">
        <v>42</v>
      </c>
      <c r="O1564" s="280">
        <v>0</v>
      </c>
      <c r="P1564" s="280">
        <f t="shared" si="151"/>
        <v>0</v>
      </c>
      <c r="Q1564" s="280">
        <v>0</v>
      </c>
      <c r="R1564" s="280">
        <f t="shared" si="152"/>
        <v>0</v>
      </c>
      <c r="S1564" s="280">
        <v>0</v>
      </c>
      <c r="T1564" s="281">
        <f t="shared" si="153"/>
        <v>0</v>
      </c>
      <c r="AR1564" s="185" t="s">
        <v>717</v>
      </c>
      <c r="AT1564" s="185" t="s">
        <v>140</v>
      </c>
      <c r="AU1564" s="185" t="s">
        <v>153</v>
      </c>
      <c r="AY1564" s="185" t="s">
        <v>138</v>
      </c>
      <c r="BE1564" s="282">
        <f t="shared" si="154"/>
        <v>0</v>
      </c>
      <c r="BF1564" s="282">
        <f t="shared" si="155"/>
        <v>0</v>
      </c>
      <c r="BG1564" s="282">
        <f t="shared" si="156"/>
        <v>0</v>
      </c>
      <c r="BH1564" s="282">
        <f t="shared" si="157"/>
        <v>0</v>
      </c>
      <c r="BI1564" s="282">
        <f t="shared" si="158"/>
        <v>0</v>
      </c>
      <c r="BJ1564" s="185" t="s">
        <v>79</v>
      </c>
      <c r="BK1564" s="282">
        <f t="shared" si="159"/>
        <v>0</v>
      </c>
      <c r="BL1564" s="185" t="s">
        <v>717</v>
      </c>
      <c r="BM1564" s="185" t="s">
        <v>3261</v>
      </c>
    </row>
    <row r="1565" spans="2:65" s="196" customFormat="1" ht="16.5" customHeight="1">
      <c r="B1565" s="85"/>
      <c r="C1565" s="86" t="s">
        <v>3262</v>
      </c>
      <c r="D1565" s="86" t="s">
        <v>140</v>
      </c>
      <c r="E1565" s="87" t="s">
        <v>3263</v>
      </c>
      <c r="F1565" s="88" t="s">
        <v>3264</v>
      </c>
      <c r="G1565" s="89" t="s">
        <v>289</v>
      </c>
      <c r="H1565" s="304">
        <v>2</v>
      </c>
      <c r="I1565" s="90">
        <v>0</v>
      </c>
      <c r="J1565" s="90">
        <f t="shared" si="150"/>
        <v>0</v>
      </c>
      <c r="K1565" s="88" t="s">
        <v>5</v>
      </c>
      <c r="L1565" s="85"/>
      <c r="M1565" s="278" t="s">
        <v>5</v>
      </c>
      <c r="N1565" s="279" t="s">
        <v>42</v>
      </c>
      <c r="O1565" s="280">
        <v>0</v>
      </c>
      <c r="P1565" s="280">
        <f t="shared" si="151"/>
        <v>0</v>
      </c>
      <c r="Q1565" s="280">
        <v>0</v>
      </c>
      <c r="R1565" s="280">
        <f t="shared" si="152"/>
        <v>0</v>
      </c>
      <c r="S1565" s="280">
        <v>0</v>
      </c>
      <c r="T1565" s="281">
        <f t="shared" si="153"/>
        <v>0</v>
      </c>
      <c r="AR1565" s="185" t="s">
        <v>717</v>
      </c>
      <c r="AT1565" s="185" t="s">
        <v>140</v>
      </c>
      <c r="AU1565" s="185" t="s">
        <v>153</v>
      </c>
      <c r="AY1565" s="185" t="s">
        <v>138</v>
      </c>
      <c r="BE1565" s="282">
        <f t="shared" si="154"/>
        <v>0</v>
      </c>
      <c r="BF1565" s="282">
        <f t="shared" si="155"/>
        <v>0</v>
      </c>
      <c r="BG1565" s="282">
        <f t="shared" si="156"/>
        <v>0</v>
      </c>
      <c r="BH1565" s="282">
        <f t="shared" si="157"/>
        <v>0</v>
      </c>
      <c r="BI1565" s="282">
        <f t="shared" si="158"/>
        <v>0</v>
      </c>
      <c r="BJ1565" s="185" t="s">
        <v>79</v>
      </c>
      <c r="BK1565" s="282">
        <f t="shared" si="159"/>
        <v>0</v>
      </c>
      <c r="BL1565" s="185" t="s">
        <v>717</v>
      </c>
      <c r="BM1565" s="185" t="s">
        <v>3265</v>
      </c>
    </row>
    <row r="1566" spans="2:65" s="196" customFormat="1" ht="16.5" customHeight="1">
      <c r="B1566" s="85"/>
      <c r="C1566" s="86" t="s">
        <v>3266</v>
      </c>
      <c r="D1566" s="86" t="s">
        <v>140</v>
      </c>
      <c r="E1566" s="87" t="s">
        <v>3267</v>
      </c>
      <c r="F1566" s="88" t="s">
        <v>3268</v>
      </c>
      <c r="G1566" s="89" t="s">
        <v>289</v>
      </c>
      <c r="H1566" s="304">
        <v>24</v>
      </c>
      <c r="I1566" s="90">
        <v>0</v>
      </c>
      <c r="J1566" s="90">
        <f t="shared" si="150"/>
        <v>0</v>
      </c>
      <c r="K1566" s="88" t="s">
        <v>5</v>
      </c>
      <c r="L1566" s="85"/>
      <c r="M1566" s="278" t="s">
        <v>5</v>
      </c>
      <c r="N1566" s="279" t="s">
        <v>42</v>
      </c>
      <c r="O1566" s="280">
        <v>0</v>
      </c>
      <c r="P1566" s="280">
        <f t="shared" si="151"/>
        <v>0</v>
      </c>
      <c r="Q1566" s="280">
        <v>0</v>
      </c>
      <c r="R1566" s="280">
        <f t="shared" si="152"/>
        <v>0</v>
      </c>
      <c r="S1566" s="280">
        <v>0</v>
      </c>
      <c r="T1566" s="281">
        <f t="shared" si="153"/>
        <v>0</v>
      </c>
      <c r="AR1566" s="185" t="s">
        <v>717</v>
      </c>
      <c r="AT1566" s="185" t="s">
        <v>140</v>
      </c>
      <c r="AU1566" s="185" t="s">
        <v>153</v>
      </c>
      <c r="AY1566" s="185" t="s">
        <v>138</v>
      </c>
      <c r="BE1566" s="282">
        <f t="shared" si="154"/>
        <v>0</v>
      </c>
      <c r="BF1566" s="282">
        <f t="shared" si="155"/>
        <v>0</v>
      </c>
      <c r="BG1566" s="282">
        <f t="shared" si="156"/>
        <v>0</v>
      </c>
      <c r="BH1566" s="282">
        <f t="shared" si="157"/>
        <v>0</v>
      </c>
      <c r="BI1566" s="282">
        <f t="shared" si="158"/>
        <v>0</v>
      </c>
      <c r="BJ1566" s="185" t="s">
        <v>79</v>
      </c>
      <c r="BK1566" s="282">
        <f t="shared" si="159"/>
        <v>0</v>
      </c>
      <c r="BL1566" s="185" t="s">
        <v>717</v>
      </c>
      <c r="BM1566" s="185" t="s">
        <v>3269</v>
      </c>
    </row>
    <row r="1567" spans="2:65" s="196" customFormat="1" ht="16.5" customHeight="1">
      <c r="B1567" s="85"/>
      <c r="C1567" s="86" t="s">
        <v>3270</v>
      </c>
      <c r="D1567" s="86" t="s">
        <v>140</v>
      </c>
      <c r="E1567" s="87" t="s">
        <v>3271</v>
      </c>
      <c r="F1567" s="88" t="s">
        <v>3272</v>
      </c>
      <c r="G1567" s="89" t="s">
        <v>234</v>
      </c>
      <c r="H1567" s="304">
        <v>15</v>
      </c>
      <c r="I1567" s="90">
        <v>0</v>
      </c>
      <c r="J1567" s="90">
        <f t="shared" si="150"/>
        <v>0</v>
      </c>
      <c r="K1567" s="88" t="s">
        <v>5</v>
      </c>
      <c r="L1567" s="85"/>
      <c r="M1567" s="278" t="s">
        <v>5</v>
      </c>
      <c r="N1567" s="279" t="s">
        <v>42</v>
      </c>
      <c r="O1567" s="280">
        <v>0</v>
      </c>
      <c r="P1567" s="280">
        <f t="shared" si="151"/>
        <v>0</v>
      </c>
      <c r="Q1567" s="280">
        <v>0</v>
      </c>
      <c r="R1567" s="280">
        <f t="shared" si="152"/>
        <v>0</v>
      </c>
      <c r="S1567" s="280">
        <v>0</v>
      </c>
      <c r="T1567" s="281">
        <f t="shared" si="153"/>
        <v>0</v>
      </c>
      <c r="AR1567" s="185" t="s">
        <v>717</v>
      </c>
      <c r="AT1567" s="185" t="s">
        <v>140</v>
      </c>
      <c r="AU1567" s="185" t="s">
        <v>153</v>
      </c>
      <c r="AY1567" s="185" t="s">
        <v>138</v>
      </c>
      <c r="BE1567" s="282">
        <f t="shared" si="154"/>
        <v>0</v>
      </c>
      <c r="BF1567" s="282">
        <f t="shared" si="155"/>
        <v>0</v>
      </c>
      <c r="BG1567" s="282">
        <f t="shared" si="156"/>
        <v>0</v>
      </c>
      <c r="BH1567" s="282">
        <f t="shared" si="157"/>
        <v>0</v>
      </c>
      <c r="BI1567" s="282">
        <f t="shared" si="158"/>
        <v>0</v>
      </c>
      <c r="BJ1567" s="185" t="s">
        <v>79</v>
      </c>
      <c r="BK1567" s="282">
        <f t="shared" si="159"/>
        <v>0</v>
      </c>
      <c r="BL1567" s="185" t="s">
        <v>717</v>
      </c>
      <c r="BM1567" s="185" t="s">
        <v>3273</v>
      </c>
    </row>
    <row r="1568" spans="2:65" s="196" customFormat="1" ht="16.5" customHeight="1">
      <c r="B1568" s="85"/>
      <c r="C1568" s="86" t="s">
        <v>3274</v>
      </c>
      <c r="D1568" s="86" t="s">
        <v>140</v>
      </c>
      <c r="E1568" s="87" t="s">
        <v>3275</v>
      </c>
      <c r="F1568" s="88" t="s">
        <v>3276</v>
      </c>
      <c r="G1568" s="89" t="s">
        <v>234</v>
      </c>
      <c r="H1568" s="304">
        <v>151</v>
      </c>
      <c r="I1568" s="90">
        <v>0</v>
      </c>
      <c r="J1568" s="90">
        <f t="shared" si="150"/>
        <v>0</v>
      </c>
      <c r="K1568" s="88" t="s">
        <v>5</v>
      </c>
      <c r="L1568" s="85"/>
      <c r="M1568" s="278" t="s">
        <v>5</v>
      </c>
      <c r="N1568" s="279" t="s">
        <v>42</v>
      </c>
      <c r="O1568" s="280">
        <v>0</v>
      </c>
      <c r="P1568" s="280">
        <f t="shared" si="151"/>
        <v>0</v>
      </c>
      <c r="Q1568" s="280">
        <v>0</v>
      </c>
      <c r="R1568" s="280">
        <f t="shared" si="152"/>
        <v>0</v>
      </c>
      <c r="S1568" s="280">
        <v>0</v>
      </c>
      <c r="T1568" s="281">
        <f t="shared" si="153"/>
        <v>0</v>
      </c>
      <c r="AR1568" s="185" t="s">
        <v>717</v>
      </c>
      <c r="AT1568" s="185" t="s">
        <v>140</v>
      </c>
      <c r="AU1568" s="185" t="s">
        <v>153</v>
      </c>
      <c r="AY1568" s="185" t="s">
        <v>138</v>
      </c>
      <c r="BE1568" s="282">
        <f t="shared" si="154"/>
        <v>0</v>
      </c>
      <c r="BF1568" s="282">
        <f t="shared" si="155"/>
        <v>0</v>
      </c>
      <c r="BG1568" s="282">
        <f t="shared" si="156"/>
        <v>0</v>
      </c>
      <c r="BH1568" s="282">
        <f t="shared" si="157"/>
        <v>0</v>
      </c>
      <c r="BI1568" s="282">
        <f t="shared" si="158"/>
        <v>0</v>
      </c>
      <c r="BJ1568" s="185" t="s">
        <v>79</v>
      </c>
      <c r="BK1568" s="282">
        <f t="shared" si="159"/>
        <v>0</v>
      </c>
      <c r="BL1568" s="185" t="s">
        <v>717</v>
      </c>
      <c r="BM1568" s="185" t="s">
        <v>3277</v>
      </c>
    </row>
    <row r="1569" spans="2:65" s="196" customFormat="1" ht="16.5" customHeight="1">
      <c r="B1569" s="85"/>
      <c r="C1569" s="86" t="s">
        <v>3278</v>
      </c>
      <c r="D1569" s="86" t="s">
        <v>140</v>
      </c>
      <c r="E1569" s="87" t="s">
        <v>3279</v>
      </c>
      <c r="F1569" s="88" t="s">
        <v>3280</v>
      </c>
      <c r="G1569" s="89" t="s">
        <v>289</v>
      </c>
      <c r="H1569" s="304">
        <v>28</v>
      </c>
      <c r="I1569" s="90">
        <v>0</v>
      </c>
      <c r="J1569" s="90">
        <f t="shared" si="150"/>
        <v>0</v>
      </c>
      <c r="K1569" s="88" t="s">
        <v>5</v>
      </c>
      <c r="L1569" s="85"/>
      <c r="M1569" s="278" t="s">
        <v>5</v>
      </c>
      <c r="N1569" s="279" t="s">
        <v>42</v>
      </c>
      <c r="O1569" s="280">
        <v>0</v>
      </c>
      <c r="P1569" s="280">
        <f t="shared" si="151"/>
        <v>0</v>
      </c>
      <c r="Q1569" s="280">
        <v>0</v>
      </c>
      <c r="R1569" s="280">
        <f t="shared" si="152"/>
        <v>0</v>
      </c>
      <c r="S1569" s="280">
        <v>0</v>
      </c>
      <c r="T1569" s="281">
        <f t="shared" si="153"/>
        <v>0</v>
      </c>
      <c r="AR1569" s="185" t="s">
        <v>717</v>
      </c>
      <c r="AT1569" s="185" t="s">
        <v>140</v>
      </c>
      <c r="AU1569" s="185" t="s">
        <v>153</v>
      </c>
      <c r="AY1569" s="185" t="s">
        <v>138</v>
      </c>
      <c r="BE1569" s="282">
        <f t="shared" si="154"/>
        <v>0</v>
      </c>
      <c r="BF1569" s="282">
        <f t="shared" si="155"/>
        <v>0</v>
      </c>
      <c r="BG1569" s="282">
        <f t="shared" si="156"/>
        <v>0</v>
      </c>
      <c r="BH1569" s="282">
        <f t="shared" si="157"/>
        <v>0</v>
      </c>
      <c r="BI1569" s="282">
        <f t="shared" si="158"/>
        <v>0</v>
      </c>
      <c r="BJ1569" s="185" t="s">
        <v>79</v>
      </c>
      <c r="BK1569" s="282">
        <f t="shared" si="159"/>
        <v>0</v>
      </c>
      <c r="BL1569" s="185" t="s">
        <v>717</v>
      </c>
      <c r="BM1569" s="185" t="s">
        <v>3281</v>
      </c>
    </row>
    <row r="1570" spans="2:65" s="196" customFormat="1" ht="16.5" customHeight="1">
      <c r="B1570" s="85"/>
      <c r="C1570" s="86" t="s">
        <v>3282</v>
      </c>
      <c r="D1570" s="86" t="s">
        <v>140</v>
      </c>
      <c r="E1570" s="87" t="s">
        <v>3283</v>
      </c>
      <c r="F1570" s="88" t="s">
        <v>3284</v>
      </c>
      <c r="G1570" s="89" t="s">
        <v>234</v>
      </c>
      <c r="H1570" s="304">
        <v>18</v>
      </c>
      <c r="I1570" s="90">
        <v>0</v>
      </c>
      <c r="J1570" s="90">
        <f t="shared" si="150"/>
        <v>0</v>
      </c>
      <c r="K1570" s="88" t="s">
        <v>5</v>
      </c>
      <c r="L1570" s="85"/>
      <c r="M1570" s="278" t="s">
        <v>5</v>
      </c>
      <c r="N1570" s="279" t="s">
        <v>42</v>
      </c>
      <c r="O1570" s="280">
        <v>0</v>
      </c>
      <c r="P1570" s="280">
        <f t="shared" si="151"/>
        <v>0</v>
      </c>
      <c r="Q1570" s="280">
        <v>0</v>
      </c>
      <c r="R1570" s="280">
        <f t="shared" si="152"/>
        <v>0</v>
      </c>
      <c r="S1570" s="280">
        <v>0</v>
      </c>
      <c r="T1570" s="281">
        <f t="shared" si="153"/>
        <v>0</v>
      </c>
      <c r="AR1570" s="185" t="s">
        <v>717</v>
      </c>
      <c r="AT1570" s="185" t="s">
        <v>140</v>
      </c>
      <c r="AU1570" s="185" t="s">
        <v>153</v>
      </c>
      <c r="AY1570" s="185" t="s">
        <v>138</v>
      </c>
      <c r="BE1570" s="282">
        <f t="shared" si="154"/>
        <v>0</v>
      </c>
      <c r="BF1570" s="282">
        <f t="shared" si="155"/>
        <v>0</v>
      </c>
      <c r="BG1570" s="282">
        <f t="shared" si="156"/>
        <v>0</v>
      </c>
      <c r="BH1570" s="282">
        <f t="shared" si="157"/>
        <v>0</v>
      </c>
      <c r="BI1570" s="282">
        <f t="shared" si="158"/>
        <v>0</v>
      </c>
      <c r="BJ1570" s="185" t="s">
        <v>79</v>
      </c>
      <c r="BK1570" s="282">
        <f t="shared" si="159"/>
        <v>0</v>
      </c>
      <c r="BL1570" s="185" t="s">
        <v>717</v>
      </c>
      <c r="BM1570" s="185" t="s">
        <v>3285</v>
      </c>
    </row>
    <row r="1571" spans="2:65" s="196" customFormat="1" ht="16.5" customHeight="1">
      <c r="B1571" s="85"/>
      <c r="C1571" s="86" t="s">
        <v>3286</v>
      </c>
      <c r="D1571" s="86" t="s">
        <v>140</v>
      </c>
      <c r="E1571" s="87" t="s">
        <v>3287</v>
      </c>
      <c r="F1571" s="88" t="s">
        <v>3288</v>
      </c>
      <c r="G1571" s="89" t="s">
        <v>234</v>
      </c>
      <c r="H1571" s="304">
        <v>15</v>
      </c>
      <c r="I1571" s="90">
        <v>0</v>
      </c>
      <c r="J1571" s="90">
        <f t="shared" si="150"/>
        <v>0</v>
      </c>
      <c r="K1571" s="88" t="s">
        <v>5</v>
      </c>
      <c r="L1571" s="85"/>
      <c r="M1571" s="278" t="s">
        <v>5</v>
      </c>
      <c r="N1571" s="279" t="s">
        <v>42</v>
      </c>
      <c r="O1571" s="280">
        <v>0</v>
      </c>
      <c r="P1571" s="280">
        <f t="shared" si="151"/>
        <v>0</v>
      </c>
      <c r="Q1571" s="280">
        <v>0</v>
      </c>
      <c r="R1571" s="280">
        <f t="shared" si="152"/>
        <v>0</v>
      </c>
      <c r="S1571" s="280">
        <v>0</v>
      </c>
      <c r="T1571" s="281">
        <f t="shared" si="153"/>
        <v>0</v>
      </c>
      <c r="AR1571" s="185" t="s">
        <v>717</v>
      </c>
      <c r="AT1571" s="185" t="s">
        <v>140</v>
      </c>
      <c r="AU1571" s="185" t="s">
        <v>153</v>
      </c>
      <c r="AY1571" s="185" t="s">
        <v>138</v>
      </c>
      <c r="BE1571" s="282">
        <f t="shared" si="154"/>
        <v>0</v>
      </c>
      <c r="BF1571" s="282">
        <f t="shared" si="155"/>
        <v>0</v>
      </c>
      <c r="BG1571" s="282">
        <f t="shared" si="156"/>
        <v>0</v>
      </c>
      <c r="BH1571" s="282">
        <f t="shared" si="157"/>
        <v>0</v>
      </c>
      <c r="BI1571" s="282">
        <f t="shared" si="158"/>
        <v>0</v>
      </c>
      <c r="BJ1571" s="185" t="s">
        <v>79</v>
      </c>
      <c r="BK1571" s="282">
        <f t="shared" si="159"/>
        <v>0</v>
      </c>
      <c r="BL1571" s="185" t="s">
        <v>717</v>
      </c>
      <c r="BM1571" s="185" t="s">
        <v>3289</v>
      </c>
    </row>
    <row r="1572" spans="2:65" s="196" customFormat="1" ht="16.5" customHeight="1">
      <c r="B1572" s="85"/>
      <c r="C1572" s="86" t="s">
        <v>3290</v>
      </c>
      <c r="D1572" s="86" t="s">
        <v>140</v>
      </c>
      <c r="E1572" s="87" t="s">
        <v>3291</v>
      </c>
      <c r="F1572" s="88" t="s">
        <v>3292</v>
      </c>
      <c r="G1572" s="89" t="s">
        <v>460</v>
      </c>
      <c r="H1572" s="304">
        <v>1</v>
      </c>
      <c r="I1572" s="90">
        <v>0</v>
      </c>
      <c r="J1572" s="90">
        <f t="shared" si="150"/>
        <v>0</v>
      </c>
      <c r="K1572" s="88" t="s">
        <v>5</v>
      </c>
      <c r="L1572" s="85"/>
      <c r="M1572" s="278" t="s">
        <v>5</v>
      </c>
      <c r="N1572" s="279" t="s">
        <v>42</v>
      </c>
      <c r="O1572" s="280">
        <v>0</v>
      </c>
      <c r="P1572" s="280">
        <f t="shared" si="151"/>
        <v>0</v>
      </c>
      <c r="Q1572" s="280">
        <v>0</v>
      </c>
      <c r="R1572" s="280">
        <f t="shared" si="152"/>
        <v>0</v>
      </c>
      <c r="S1572" s="280">
        <v>0</v>
      </c>
      <c r="T1572" s="281">
        <f t="shared" si="153"/>
        <v>0</v>
      </c>
      <c r="AR1572" s="185" t="s">
        <v>717</v>
      </c>
      <c r="AT1572" s="185" t="s">
        <v>140</v>
      </c>
      <c r="AU1572" s="185" t="s">
        <v>153</v>
      </c>
      <c r="AY1572" s="185" t="s">
        <v>138</v>
      </c>
      <c r="BE1572" s="282">
        <f t="shared" si="154"/>
        <v>0</v>
      </c>
      <c r="BF1572" s="282">
        <f t="shared" si="155"/>
        <v>0</v>
      </c>
      <c r="BG1572" s="282">
        <f t="shared" si="156"/>
        <v>0</v>
      </c>
      <c r="BH1572" s="282">
        <f t="shared" si="157"/>
        <v>0</v>
      </c>
      <c r="BI1572" s="282">
        <f t="shared" si="158"/>
        <v>0</v>
      </c>
      <c r="BJ1572" s="185" t="s">
        <v>79</v>
      </c>
      <c r="BK1572" s="282">
        <f t="shared" si="159"/>
        <v>0</v>
      </c>
      <c r="BL1572" s="185" t="s">
        <v>717</v>
      </c>
      <c r="BM1572" s="185" t="s">
        <v>3293</v>
      </c>
    </row>
    <row r="1573" spans="2:63" s="266" customFormat="1" ht="22.35" customHeight="1">
      <c r="B1573" s="265"/>
      <c r="D1573" s="267" t="s">
        <v>70</v>
      </c>
      <c r="E1573" s="276" t="s">
        <v>91</v>
      </c>
      <c r="F1573" s="276" t="s">
        <v>3294</v>
      </c>
      <c r="H1573" s="307"/>
      <c r="J1573" s="277">
        <f>BK1573</f>
        <v>0</v>
      </c>
      <c r="L1573" s="265"/>
      <c r="M1573" s="270"/>
      <c r="N1573" s="271"/>
      <c r="O1573" s="271"/>
      <c r="P1573" s="272">
        <f>SUM(P1574:P1579)</f>
        <v>0</v>
      </c>
      <c r="Q1573" s="271"/>
      <c r="R1573" s="272">
        <f>SUM(R1574:R1579)</f>
        <v>0</v>
      </c>
      <c r="S1573" s="271"/>
      <c r="T1573" s="273">
        <f>SUM(T1574:T1579)</f>
        <v>0</v>
      </c>
      <c r="AR1573" s="267" t="s">
        <v>153</v>
      </c>
      <c r="AT1573" s="274" t="s">
        <v>70</v>
      </c>
      <c r="AU1573" s="274" t="s">
        <v>81</v>
      </c>
      <c r="AY1573" s="267" t="s">
        <v>138</v>
      </c>
      <c r="BK1573" s="275">
        <f>SUM(BK1574:BK1579)</f>
        <v>0</v>
      </c>
    </row>
    <row r="1574" spans="2:65" s="196" customFormat="1" ht="16.5" customHeight="1">
      <c r="B1574" s="85"/>
      <c r="C1574" s="86" t="s">
        <v>3295</v>
      </c>
      <c r="D1574" s="86" t="s">
        <v>140</v>
      </c>
      <c r="E1574" s="87" t="s">
        <v>3296</v>
      </c>
      <c r="F1574" s="88" t="s">
        <v>3297</v>
      </c>
      <c r="G1574" s="89" t="s">
        <v>289</v>
      </c>
      <c r="H1574" s="304">
        <v>12</v>
      </c>
      <c r="I1574" s="90">
        <v>0</v>
      </c>
      <c r="J1574" s="90">
        <f aca="true" t="shared" si="160" ref="J1574:J1579">ROUND(I1574*H1574,2)</f>
        <v>0</v>
      </c>
      <c r="K1574" s="88" t="s">
        <v>5</v>
      </c>
      <c r="L1574" s="85"/>
      <c r="M1574" s="278" t="s">
        <v>5</v>
      </c>
      <c r="N1574" s="279" t="s">
        <v>42</v>
      </c>
      <c r="O1574" s="280">
        <v>0</v>
      </c>
      <c r="P1574" s="280">
        <f aca="true" t="shared" si="161" ref="P1574:P1579">O1574*H1574</f>
        <v>0</v>
      </c>
      <c r="Q1574" s="280">
        <v>0</v>
      </c>
      <c r="R1574" s="280">
        <f aca="true" t="shared" si="162" ref="R1574:R1579">Q1574*H1574</f>
        <v>0</v>
      </c>
      <c r="S1574" s="280">
        <v>0</v>
      </c>
      <c r="T1574" s="281">
        <f aca="true" t="shared" si="163" ref="T1574:T1579">S1574*H1574</f>
        <v>0</v>
      </c>
      <c r="AR1574" s="185" t="s">
        <v>717</v>
      </c>
      <c r="AT1574" s="185" t="s">
        <v>140</v>
      </c>
      <c r="AU1574" s="185" t="s">
        <v>153</v>
      </c>
      <c r="AY1574" s="185" t="s">
        <v>138</v>
      </c>
      <c r="BE1574" s="282">
        <f aca="true" t="shared" si="164" ref="BE1574:BE1579">IF(N1574="základní",J1574,0)</f>
        <v>0</v>
      </c>
      <c r="BF1574" s="282">
        <f aca="true" t="shared" si="165" ref="BF1574:BF1579">IF(N1574="snížená",J1574,0)</f>
        <v>0</v>
      </c>
      <c r="BG1574" s="282">
        <f aca="true" t="shared" si="166" ref="BG1574:BG1579">IF(N1574="zákl. přenesená",J1574,0)</f>
        <v>0</v>
      </c>
      <c r="BH1574" s="282">
        <f aca="true" t="shared" si="167" ref="BH1574:BH1579">IF(N1574="sníž. přenesená",J1574,0)</f>
        <v>0</v>
      </c>
      <c r="BI1574" s="282">
        <f aca="true" t="shared" si="168" ref="BI1574:BI1579">IF(N1574="nulová",J1574,0)</f>
        <v>0</v>
      </c>
      <c r="BJ1574" s="185" t="s">
        <v>79</v>
      </c>
      <c r="BK1574" s="282">
        <f aca="true" t="shared" si="169" ref="BK1574:BK1579">ROUND(I1574*H1574,2)</f>
        <v>0</v>
      </c>
      <c r="BL1574" s="185" t="s">
        <v>717</v>
      </c>
      <c r="BM1574" s="185" t="s">
        <v>3298</v>
      </c>
    </row>
    <row r="1575" spans="2:65" s="196" customFormat="1" ht="16.5" customHeight="1">
      <c r="B1575" s="85"/>
      <c r="C1575" s="86" t="s">
        <v>3299</v>
      </c>
      <c r="D1575" s="86" t="s">
        <v>140</v>
      </c>
      <c r="E1575" s="87" t="s">
        <v>3300</v>
      </c>
      <c r="F1575" s="88" t="s">
        <v>3301</v>
      </c>
      <c r="G1575" s="89" t="s">
        <v>289</v>
      </c>
      <c r="H1575" s="304">
        <v>120</v>
      </c>
      <c r="I1575" s="90">
        <v>0</v>
      </c>
      <c r="J1575" s="90">
        <f t="shared" si="160"/>
        <v>0</v>
      </c>
      <c r="K1575" s="88" t="s">
        <v>5</v>
      </c>
      <c r="L1575" s="85"/>
      <c r="M1575" s="278" t="s">
        <v>5</v>
      </c>
      <c r="N1575" s="279" t="s">
        <v>42</v>
      </c>
      <c r="O1575" s="280">
        <v>0</v>
      </c>
      <c r="P1575" s="280">
        <f t="shared" si="161"/>
        <v>0</v>
      </c>
      <c r="Q1575" s="280">
        <v>0</v>
      </c>
      <c r="R1575" s="280">
        <f t="shared" si="162"/>
        <v>0</v>
      </c>
      <c r="S1575" s="280">
        <v>0</v>
      </c>
      <c r="T1575" s="281">
        <f t="shared" si="163"/>
        <v>0</v>
      </c>
      <c r="AR1575" s="185" t="s">
        <v>717</v>
      </c>
      <c r="AT1575" s="185" t="s">
        <v>140</v>
      </c>
      <c r="AU1575" s="185" t="s">
        <v>153</v>
      </c>
      <c r="AY1575" s="185" t="s">
        <v>138</v>
      </c>
      <c r="BE1575" s="282">
        <f t="shared" si="164"/>
        <v>0</v>
      </c>
      <c r="BF1575" s="282">
        <f t="shared" si="165"/>
        <v>0</v>
      </c>
      <c r="BG1575" s="282">
        <f t="shared" si="166"/>
        <v>0</v>
      </c>
      <c r="BH1575" s="282">
        <f t="shared" si="167"/>
        <v>0</v>
      </c>
      <c r="BI1575" s="282">
        <f t="shared" si="168"/>
        <v>0</v>
      </c>
      <c r="BJ1575" s="185" t="s">
        <v>79</v>
      </c>
      <c r="BK1575" s="282">
        <f t="shared" si="169"/>
        <v>0</v>
      </c>
      <c r="BL1575" s="185" t="s">
        <v>717</v>
      </c>
      <c r="BM1575" s="185" t="s">
        <v>3302</v>
      </c>
    </row>
    <row r="1576" spans="2:65" s="196" customFormat="1" ht="16.5" customHeight="1">
      <c r="B1576" s="85"/>
      <c r="C1576" s="86" t="s">
        <v>3303</v>
      </c>
      <c r="D1576" s="86" t="s">
        <v>140</v>
      </c>
      <c r="E1576" s="87" t="s">
        <v>3304</v>
      </c>
      <c r="F1576" s="88" t="s">
        <v>3305</v>
      </c>
      <c r="G1576" s="89" t="s">
        <v>289</v>
      </c>
      <c r="H1576" s="304">
        <v>120</v>
      </c>
      <c r="I1576" s="90">
        <v>0</v>
      </c>
      <c r="J1576" s="90">
        <f t="shared" si="160"/>
        <v>0</v>
      </c>
      <c r="K1576" s="88" t="s">
        <v>5</v>
      </c>
      <c r="L1576" s="85"/>
      <c r="M1576" s="278" t="s">
        <v>5</v>
      </c>
      <c r="N1576" s="279" t="s">
        <v>42</v>
      </c>
      <c r="O1576" s="280">
        <v>0</v>
      </c>
      <c r="P1576" s="280">
        <f t="shared" si="161"/>
        <v>0</v>
      </c>
      <c r="Q1576" s="280">
        <v>0</v>
      </c>
      <c r="R1576" s="280">
        <f t="shared" si="162"/>
        <v>0</v>
      </c>
      <c r="S1576" s="280">
        <v>0</v>
      </c>
      <c r="T1576" s="281">
        <f t="shared" si="163"/>
        <v>0</v>
      </c>
      <c r="AR1576" s="185" t="s">
        <v>717</v>
      </c>
      <c r="AT1576" s="185" t="s">
        <v>140</v>
      </c>
      <c r="AU1576" s="185" t="s">
        <v>153</v>
      </c>
      <c r="AY1576" s="185" t="s">
        <v>138</v>
      </c>
      <c r="BE1576" s="282">
        <f t="shared" si="164"/>
        <v>0</v>
      </c>
      <c r="BF1576" s="282">
        <f t="shared" si="165"/>
        <v>0</v>
      </c>
      <c r="BG1576" s="282">
        <f t="shared" si="166"/>
        <v>0</v>
      </c>
      <c r="BH1576" s="282">
        <f t="shared" si="167"/>
        <v>0</v>
      </c>
      <c r="BI1576" s="282">
        <f t="shared" si="168"/>
        <v>0</v>
      </c>
      <c r="BJ1576" s="185" t="s">
        <v>79</v>
      </c>
      <c r="BK1576" s="282">
        <f t="shared" si="169"/>
        <v>0</v>
      </c>
      <c r="BL1576" s="185" t="s">
        <v>717</v>
      </c>
      <c r="BM1576" s="185" t="s">
        <v>3306</v>
      </c>
    </row>
    <row r="1577" spans="2:65" s="196" customFormat="1" ht="16.5" customHeight="1">
      <c r="B1577" s="85"/>
      <c r="C1577" s="86" t="s">
        <v>3307</v>
      </c>
      <c r="D1577" s="86" t="s">
        <v>140</v>
      </c>
      <c r="E1577" s="87" t="s">
        <v>3308</v>
      </c>
      <c r="F1577" s="88" t="s">
        <v>3309</v>
      </c>
      <c r="G1577" s="89" t="s">
        <v>289</v>
      </c>
      <c r="H1577" s="304">
        <v>1</v>
      </c>
      <c r="I1577" s="90">
        <v>0</v>
      </c>
      <c r="J1577" s="90">
        <f t="shared" si="160"/>
        <v>0</v>
      </c>
      <c r="K1577" s="88" t="s">
        <v>5</v>
      </c>
      <c r="L1577" s="85"/>
      <c r="M1577" s="278" t="s">
        <v>5</v>
      </c>
      <c r="N1577" s="279" t="s">
        <v>42</v>
      </c>
      <c r="O1577" s="280">
        <v>0</v>
      </c>
      <c r="P1577" s="280">
        <f t="shared" si="161"/>
        <v>0</v>
      </c>
      <c r="Q1577" s="280">
        <v>0</v>
      </c>
      <c r="R1577" s="280">
        <f t="shared" si="162"/>
        <v>0</v>
      </c>
      <c r="S1577" s="280">
        <v>0</v>
      </c>
      <c r="T1577" s="281">
        <f t="shared" si="163"/>
        <v>0</v>
      </c>
      <c r="AR1577" s="185" t="s">
        <v>717</v>
      </c>
      <c r="AT1577" s="185" t="s">
        <v>140</v>
      </c>
      <c r="AU1577" s="185" t="s">
        <v>153</v>
      </c>
      <c r="AY1577" s="185" t="s">
        <v>138</v>
      </c>
      <c r="BE1577" s="282">
        <f t="shared" si="164"/>
        <v>0</v>
      </c>
      <c r="BF1577" s="282">
        <f t="shared" si="165"/>
        <v>0</v>
      </c>
      <c r="BG1577" s="282">
        <f t="shared" si="166"/>
        <v>0</v>
      </c>
      <c r="BH1577" s="282">
        <f t="shared" si="167"/>
        <v>0</v>
      </c>
      <c r="BI1577" s="282">
        <f t="shared" si="168"/>
        <v>0</v>
      </c>
      <c r="BJ1577" s="185" t="s">
        <v>79</v>
      </c>
      <c r="BK1577" s="282">
        <f t="shared" si="169"/>
        <v>0</v>
      </c>
      <c r="BL1577" s="185" t="s">
        <v>717</v>
      </c>
      <c r="BM1577" s="185" t="s">
        <v>3310</v>
      </c>
    </row>
    <row r="1578" spans="2:65" s="196" customFormat="1" ht="16.5" customHeight="1">
      <c r="B1578" s="85"/>
      <c r="C1578" s="86" t="s">
        <v>3311</v>
      </c>
      <c r="D1578" s="86" t="s">
        <v>140</v>
      </c>
      <c r="E1578" s="87" t="s">
        <v>3312</v>
      </c>
      <c r="F1578" s="88" t="s">
        <v>3313</v>
      </c>
      <c r="G1578" s="89" t="s">
        <v>289</v>
      </c>
      <c r="H1578" s="304">
        <v>2</v>
      </c>
      <c r="I1578" s="90">
        <v>0</v>
      </c>
      <c r="J1578" s="90">
        <f t="shared" si="160"/>
        <v>0</v>
      </c>
      <c r="K1578" s="88" t="s">
        <v>5</v>
      </c>
      <c r="L1578" s="85"/>
      <c r="M1578" s="278" t="s">
        <v>5</v>
      </c>
      <c r="N1578" s="279" t="s">
        <v>42</v>
      </c>
      <c r="O1578" s="280">
        <v>0</v>
      </c>
      <c r="P1578" s="280">
        <f t="shared" si="161"/>
        <v>0</v>
      </c>
      <c r="Q1578" s="280">
        <v>0</v>
      </c>
      <c r="R1578" s="280">
        <f t="shared" si="162"/>
        <v>0</v>
      </c>
      <c r="S1578" s="280">
        <v>0</v>
      </c>
      <c r="T1578" s="281">
        <f t="shared" si="163"/>
        <v>0</v>
      </c>
      <c r="AR1578" s="185" t="s">
        <v>717</v>
      </c>
      <c r="AT1578" s="185" t="s">
        <v>140</v>
      </c>
      <c r="AU1578" s="185" t="s">
        <v>153</v>
      </c>
      <c r="AY1578" s="185" t="s">
        <v>138</v>
      </c>
      <c r="BE1578" s="282">
        <f t="shared" si="164"/>
        <v>0</v>
      </c>
      <c r="BF1578" s="282">
        <f t="shared" si="165"/>
        <v>0</v>
      </c>
      <c r="BG1578" s="282">
        <f t="shared" si="166"/>
        <v>0</v>
      </c>
      <c r="BH1578" s="282">
        <f t="shared" si="167"/>
        <v>0</v>
      </c>
      <c r="BI1578" s="282">
        <f t="shared" si="168"/>
        <v>0</v>
      </c>
      <c r="BJ1578" s="185" t="s">
        <v>79</v>
      </c>
      <c r="BK1578" s="282">
        <f t="shared" si="169"/>
        <v>0</v>
      </c>
      <c r="BL1578" s="185" t="s">
        <v>717</v>
      </c>
      <c r="BM1578" s="185" t="s">
        <v>3314</v>
      </c>
    </row>
    <row r="1579" spans="2:65" s="196" customFormat="1" ht="16.5" customHeight="1">
      <c r="B1579" s="85"/>
      <c r="C1579" s="86" t="s">
        <v>3315</v>
      </c>
      <c r="D1579" s="86" t="s">
        <v>140</v>
      </c>
      <c r="E1579" s="87" t="s">
        <v>3316</v>
      </c>
      <c r="F1579" s="88" t="s">
        <v>3317</v>
      </c>
      <c r="G1579" s="89" t="s">
        <v>289</v>
      </c>
      <c r="H1579" s="304">
        <v>6</v>
      </c>
      <c r="I1579" s="90">
        <v>0</v>
      </c>
      <c r="J1579" s="90">
        <f t="shared" si="160"/>
        <v>0</v>
      </c>
      <c r="K1579" s="88" t="s">
        <v>5</v>
      </c>
      <c r="L1579" s="85"/>
      <c r="M1579" s="278" t="s">
        <v>5</v>
      </c>
      <c r="N1579" s="279" t="s">
        <v>42</v>
      </c>
      <c r="O1579" s="280">
        <v>0</v>
      </c>
      <c r="P1579" s="280">
        <f t="shared" si="161"/>
        <v>0</v>
      </c>
      <c r="Q1579" s="280">
        <v>0</v>
      </c>
      <c r="R1579" s="280">
        <f t="shared" si="162"/>
        <v>0</v>
      </c>
      <c r="S1579" s="280">
        <v>0</v>
      </c>
      <c r="T1579" s="281">
        <f t="shared" si="163"/>
        <v>0</v>
      </c>
      <c r="AR1579" s="185" t="s">
        <v>717</v>
      </c>
      <c r="AT1579" s="185" t="s">
        <v>140</v>
      </c>
      <c r="AU1579" s="185" t="s">
        <v>153</v>
      </c>
      <c r="AY1579" s="185" t="s">
        <v>138</v>
      </c>
      <c r="BE1579" s="282">
        <f t="shared" si="164"/>
        <v>0</v>
      </c>
      <c r="BF1579" s="282">
        <f t="shared" si="165"/>
        <v>0</v>
      </c>
      <c r="BG1579" s="282">
        <f t="shared" si="166"/>
        <v>0</v>
      </c>
      <c r="BH1579" s="282">
        <f t="shared" si="167"/>
        <v>0</v>
      </c>
      <c r="BI1579" s="282">
        <f t="shared" si="168"/>
        <v>0</v>
      </c>
      <c r="BJ1579" s="185" t="s">
        <v>79</v>
      </c>
      <c r="BK1579" s="282">
        <f t="shared" si="169"/>
        <v>0</v>
      </c>
      <c r="BL1579" s="185" t="s">
        <v>717</v>
      </c>
      <c r="BM1579" s="185" t="s">
        <v>3318</v>
      </c>
    </row>
    <row r="1580" spans="2:63" s="266" customFormat="1" ht="22.35" customHeight="1">
      <c r="B1580" s="265"/>
      <c r="D1580" s="267" t="s">
        <v>70</v>
      </c>
      <c r="E1580" s="276" t="s">
        <v>94</v>
      </c>
      <c r="F1580" s="276" t="s">
        <v>3319</v>
      </c>
      <c r="H1580" s="307"/>
      <c r="J1580" s="277">
        <f>BK1580</f>
        <v>0</v>
      </c>
      <c r="L1580" s="265"/>
      <c r="M1580" s="270"/>
      <c r="N1580" s="271"/>
      <c r="O1580" s="271"/>
      <c r="P1580" s="272">
        <f>SUM(P1581:P1583)</f>
        <v>0</v>
      </c>
      <c r="Q1580" s="271"/>
      <c r="R1580" s="272">
        <f>SUM(R1581:R1583)</f>
        <v>0</v>
      </c>
      <c r="S1580" s="271"/>
      <c r="T1580" s="273">
        <f>SUM(T1581:T1583)</f>
        <v>0</v>
      </c>
      <c r="AR1580" s="267" t="s">
        <v>153</v>
      </c>
      <c r="AT1580" s="274" t="s">
        <v>70</v>
      </c>
      <c r="AU1580" s="274" t="s">
        <v>81</v>
      </c>
      <c r="AY1580" s="267" t="s">
        <v>138</v>
      </c>
      <c r="BK1580" s="275">
        <f>SUM(BK1581:BK1583)</f>
        <v>0</v>
      </c>
    </row>
    <row r="1581" spans="2:65" s="196" customFormat="1" ht="16.5" customHeight="1">
      <c r="B1581" s="85"/>
      <c r="C1581" s="86" t="s">
        <v>3320</v>
      </c>
      <c r="D1581" s="86" t="s">
        <v>140</v>
      </c>
      <c r="E1581" s="87" t="s">
        <v>3321</v>
      </c>
      <c r="F1581" s="88" t="s">
        <v>3322</v>
      </c>
      <c r="G1581" s="89" t="s">
        <v>289</v>
      </c>
      <c r="H1581" s="304">
        <v>1</v>
      </c>
      <c r="I1581" s="90">
        <v>0</v>
      </c>
      <c r="J1581" s="90">
        <f>ROUND(I1581*H1581,2)</f>
        <v>0</v>
      </c>
      <c r="K1581" s="88" t="s">
        <v>5</v>
      </c>
      <c r="L1581" s="85"/>
      <c r="M1581" s="278" t="s">
        <v>5</v>
      </c>
      <c r="N1581" s="279" t="s">
        <v>42</v>
      </c>
      <c r="O1581" s="280">
        <v>0</v>
      </c>
      <c r="P1581" s="280">
        <f>O1581*H1581</f>
        <v>0</v>
      </c>
      <c r="Q1581" s="280">
        <v>0</v>
      </c>
      <c r="R1581" s="280">
        <f>Q1581*H1581</f>
        <v>0</v>
      </c>
      <c r="S1581" s="280">
        <v>0</v>
      </c>
      <c r="T1581" s="281">
        <f>S1581*H1581</f>
        <v>0</v>
      </c>
      <c r="AR1581" s="185" t="s">
        <v>717</v>
      </c>
      <c r="AT1581" s="185" t="s">
        <v>140</v>
      </c>
      <c r="AU1581" s="185" t="s">
        <v>153</v>
      </c>
      <c r="AY1581" s="185" t="s">
        <v>138</v>
      </c>
      <c r="BE1581" s="282">
        <f>IF(N1581="základní",J1581,0)</f>
        <v>0</v>
      </c>
      <c r="BF1581" s="282">
        <f>IF(N1581="snížená",J1581,0)</f>
        <v>0</v>
      </c>
      <c r="BG1581" s="282">
        <f>IF(N1581="zákl. přenesená",J1581,0)</f>
        <v>0</v>
      </c>
      <c r="BH1581" s="282">
        <f>IF(N1581="sníž. přenesená",J1581,0)</f>
        <v>0</v>
      </c>
      <c r="BI1581" s="282">
        <f>IF(N1581="nulová",J1581,0)</f>
        <v>0</v>
      </c>
      <c r="BJ1581" s="185" t="s">
        <v>79</v>
      </c>
      <c r="BK1581" s="282">
        <f>ROUND(I1581*H1581,2)</f>
        <v>0</v>
      </c>
      <c r="BL1581" s="185" t="s">
        <v>717</v>
      </c>
      <c r="BM1581" s="185" t="s">
        <v>3323</v>
      </c>
    </row>
    <row r="1582" spans="2:65" s="196" customFormat="1" ht="16.5" customHeight="1">
      <c r="B1582" s="85"/>
      <c r="C1582" s="86" t="s">
        <v>3324</v>
      </c>
      <c r="D1582" s="86" t="s">
        <v>140</v>
      </c>
      <c r="E1582" s="87" t="s">
        <v>3325</v>
      </c>
      <c r="F1582" s="88" t="s">
        <v>3326</v>
      </c>
      <c r="G1582" s="89" t="s">
        <v>289</v>
      </c>
      <c r="H1582" s="304">
        <v>2</v>
      </c>
      <c r="I1582" s="90">
        <v>0</v>
      </c>
      <c r="J1582" s="90">
        <f>ROUND(I1582*H1582,2)</f>
        <v>0</v>
      </c>
      <c r="K1582" s="88" t="s">
        <v>5</v>
      </c>
      <c r="L1582" s="85"/>
      <c r="M1582" s="278" t="s">
        <v>5</v>
      </c>
      <c r="N1582" s="279" t="s">
        <v>42</v>
      </c>
      <c r="O1582" s="280">
        <v>0</v>
      </c>
      <c r="P1582" s="280">
        <f>O1582*H1582</f>
        <v>0</v>
      </c>
      <c r="Q1582" s="280">
        <v>0</v>
      </c>
      <c r="R1582" s="280">
        <f>Q1582*H1582</f>
        <v>0</v>
      </c>
      <c r="S1582" s="280">
        <v>0</v>
      </c>
      <c r="T1582" s="281">
        <f>S1582*H1582</f>
        <v>0</v>
      </c>
      <c r="AR1582" s="185" t="s">
        <v>717</v>
      </c>
      <c r="AT1582" s="185" t="s">
        <v>140</v>
      </c>
      <c r="AU1582" s="185" t="s">
        <v>153</v>
      </c>
      <c r="AY1582" s="185" t="s">
        <v>138</v>
      </c>
      <c r="BE1582" s="282">
        <f>IF(N1582="základní",J1582,0)</f>
        <v>0</v>
      </c>
      <c r="BF1582" s="282">
        <f>IF(N1582="snížená",J1582,0)</f>
        <v>0</v>
      </c>
      <c r="BG1582" s="282">
        <f>IF(N1582="zákl. přenesená",J1582,0)</f>
        <v>0</v>
      </c>
      <c r="BH1582" s="282">
        <f>IF(N1582="sníž. přenesená",J1582,0)</f>
        <v>0</v>
      </c>
      <c r="BI1582" s="282">
        <f>IF(N1582="nulová",J1582,0)</f>
        <v>0</v>
      </c>
      <c r="BJ1582" s="185" t="s">
        <v>79</v>
      </c>
      <c r="BK1582" s="282">
        <f>ROUND(I1582*H1582,2)</f>
        <v>0</v>
      </c>
      <c r="BL1582" s="185" t="s">
        <v>717</v>
      </c>
      <c r="BM1582" s="185" t="s">
        <v>3327</v>
      </c>
    </row>
    <row r="1583" spans="2:65" s="196" customFormat="1" ht="16.5" customHeight="1">
      <c r="B1583" s="85"/>
      <c r="C1583" s="86" t="s">
        <v>3328</v>
      </c>
      <c r="D1583" s="86" t="s">
        <v>140</v>
      </c>
      <c r="E1583" s="87" t="s">
        <v>3329</v>
      </c>
      <c r="F1583" s="88" t="s">
        <v>3330</v>
      </c>
      <c r="G1583" s="89" t="s">
        <v>289</v>
      </c>
      <c r="H1583" s="304">
        <v>1</v>
      </c>
      <c r="I1583" s="90">
        <v>0</v>
      </c>
      <c r="J1583" s="90">
        <f>ROUND(I1583*H1583,2)</f>
        <v>0</v>
      </c>
      <c r="K1583" s="88" t="s">
        <v>5</v>
      </c>
      <c r="L1583" s="85"/>
      <c r="M1583" s="278" t="s">
        <v>5</v>
      </c>
      <c r="N1583" s="279" t="s">
        <v>42</v>
      </c>
      <c r="O1583" s="280">
        <v>0</v>
      </c>
      <c r="P1583" s="280">
        <f>O1583*H1583</f>
        <v>0</v>
      </c>
      <c r="Q1583" s="280">
        <v>0</v>
      </c>
      <c r="R1583" s="280">
        <f>Q1583*H1583</f>
        <v>0</v>
      </c>
      <c r="S1583" s="280">
        <v>0</v>
      </c>
      <c r="T1583" s="281">
        <f>S1583*H1583</f>
        <v>0</v>
      </c>
      <c r="AR1583" s="185" t="s">
        <v>717</v>
      </c>
      <c r="AT1583" s="185" t="s">
        <v>140</v>
      </c>
      <c r="AU1583" s="185" t="s">
        <v>153</v>
      </c>
      <c r="AY1583" s="185" t="s">
        <v>138</v>
      </c>
      <c r="BE1583" s="282">
        <f>IF(N1583="základní",J1583,0)</f>
        <v>0</v>
      </c>
      <c r="BF1583" s="282">
        <f>IF(N1583="snížená",J1583,0)</f>
        <v>0</v>
      </c>
      <c r="BG1583" s="282">
        <f>IF(N1583="zákl. přenesená",J1583,0)</f>
        <v>0</v>
      </c>
      <c r="BH1583" s="282">
        <f>IF(N1583="sníž. přenesená",J1583,0)</f>
        <v>0</v>
      </c>
      <c r="BI1583" s="282">
        <f>IF(N1583="nulová",J1583,0)</f>
        <v>0</v>
      </c>
      <c r="BJ1583" s="185" t="s">
        <v>79</v>
      </c>
      <c r="BK1583" s="282">
        <f>ROUND(I1583*H1583,2)</f>
        <v>0</v>
      </c>
      <c r="BL1583" s="185" t="s">
        <v>717</v>
      </c>
      <c r="BM1583" s="185" t="s">
        <v>3331</v>
      </c>
    </row>
    <row r="1584" spans="2:63" s="266" customFormat="1" ht="29.85" customHeight="1">
      <c r="B1584" s="265"/>
      <c r="D1584" s="267" t="s">
        <v>70</v>
      </c>
      <c r="E1584" s="276" t="s">
        <v>3332</v>
      </c>
      <c r="F1584" s="276" t="s">
        <v>3333</v>
      </c>
      <c r="H1584" s="307"/>
      <c r="J1584" s="277">
        <f>BK1584</f>
        <v>0</v>
      </c>
      <c r="L1584" s="265"/>
      <c r="M1584" s="270"/>
      <c r="N1584" s="271"/>
      <c r="O1584" s="271"/>
      <c r="P1584" s="272">
        <f>P1585+P1587+P1589+P1592+P1594+P1677</f>
        <v>765.1980000000001</v>
      </c>
      <c r="Q1584" s="271"/>
      <c r="R1584" s="272">
        <f>R1585+R1587+R1589+R1592+R1594+R1677</f>
        <v>0.78501</v>
      </c>
      <c r="S1584" s="271"/>
      <c r="T1584" s="273">
        <f>T1585+T1587+T1589+T1592+T1594+T1677</f>
        <v>0.1</v>
      </c>
      <c r="AR1584" s="267" t="s">
        <v>153</v>
      </c>
      <c r="AT1584" s="274" t="s">
        <v>70</v>
      </c>
      <c r="AU1584" s="274" t="s">
        <v>79</v>
      </c>
      <c r="AY1584" s="267" t="s">
        <v>138</v>
      </c>
      <c r="BK1584" s="275">
        <f>BK1585+BK1587+BK1589+BK1592+BK1594+BK1677</f>
        <v>0</v>
      </c>
    </row>
    <row r="1585" spans="2:63" s="266" customFormat="1" ht="14.85" customHeight="1">
      <c r="B1585" s="265"/>
      <c r="D1585" s="267" t="s">
        <v>70</v>
      </c>
      <c r="E1585" s="276" t="s">
        <v>70</v>
      </c>
      <c r="F1585" s="276" t="s">
        <v>3334</v>
      </c>
      <c r="H1585" s="307"/>
      <c r="J1585" s="277">
        <f>BK1585</f>
        <v>0</v>
      </c>
      <c r="L1585" s="265"/>
      <c r="M1585" s="270"/>
      <c r="N1585" s="271"/>
      <c r="O1585" s="271"/>
      <c r="P1585" s="272">
        <f>P1586</f>
        <v>10.88</v>
      </c>
      <c r="Q1585" s="271"/>
      <c r="R1585" s="272">
        <f>R1586</f>
        <v>0</v>
      </c>
      <c r="S1585" s="271"/>
      <c r="T1585" s="273">
        <f>T1586</f>
        <v>0.1</v>
      </c>
      <c r="AR1585" s="267" t="s">
        <v>153</v>
      </c>
      <c r="AT1585" s="274" t="s">
        <v>70</v>
      </c>
      <c r="AU1585" s="274" t="s">
        <v>81</v>
      </c>
      <c r="AY1585" s="267" t="s">
        <v>138</v>
      </c>
      <c r="BK1585" s="275">
        <f>BK1586</f>
        <v>0</v>
      </c>
    </row>
    <row r="1586" spans="2:65" s="196" customFormat="1" ht="16.5" customHeight="1">
      <c r="B1586" s="85"/>
      <c r="C1586" s="86" t="s">
        <v>3335</v>
      </c>
      <c r="D1586" s="86" t="s">
        <v>140</v>
      </c>
      <c r="E1586" s="87" t="s">
        <v>3336</v>
      </c>
      <c r="F1586" s="88" t="s">
        <v>3337</v>
      </c>
      <c r="G1586" s="89" t="s">
        <v>2243</v>
      </c>
      <c r="H1586" s="304">
        <v>20</v>
      </c>
      <c r="I1586" s="90">
        <v>0</v>
      </c>
      <c r="J1586" s="90">
        <f>ROUND(I1586*H1586,2)</f>
        <v>0</v>
      </c>
      <c r="K1586" s="88" t="s">
        <v>5</v>
      </c>
      <c r="L1586" s="85"/>
      <c r="M1586" s="278" t="s">
        <v>5</v>
      </c>
      <c r="N1586" s="279" t="s">
        <v>42</v>
      </c>
      <c r="O1586" s="280">
        <v>0.544</v>
      </c>
      <c r="P1586" s="280">
        <f>O1586*H1586</f>
        <v>10.88</v>
      </c>
      <c r="Q1586" s="280">
        <v>0</v>
      </c>
      <c r="R1586" s="280">
        <f>Q1586*H1586</f>
        <v>0</v>
      </c>
      <c r="S1586" s="280">
        <v>0.005</v>
      </c>
      <c r="T1586" s="281">
        <f>S1586*H1586</f>
        <v>0.1</v>
      </c>
      <c r="AR1586" s="185" t="s">
        <v>145</v>
      </c>
      <c r="AT1586" s="185" t="s">
        <v>140</v>
      </c>
      <c r="AU1586" s="185" t="s">
        <v>153</v>
      </c>
      <c r="AY1586" s="185" t="s">
        <v>138</v>
      </c>
      <c r="BE1586" s="282">
        <f>IF(N1586="základní",J1586,0)</f>
        <v>0</v>
      </c>
      <c r="BF1586" s="282">
        <f>IF(N1586="snížená",J1586,0)</f>
        <v>0</v>
      </c>
      <c r="BG1586" s="282">
        <f>IF(N1586="zákl. přenesená",J1586,0)</f>
        <v>0</v>
      </c>
      <c r="BH1586" s="282">
        <f>IF(N1586="sníž. přenesená",J1586,0)</f>
        <v>0</v>
      </c>
      <c r="BI1586" s="282">
        <f>IF(N1586="nulová",J1586,0)</f>
        <v>0</v>
      </c>
      <c r="BJ1586" s="185" t="s">
        <v>79</v>
      </c>
      <c r="BK1586" s="282">
        <f>ROUND(I1586*H1586,2)</f>
        <v>0</v>
      </c>
      <c r="BL1586" s="185" t="s">
        <v>145</v>
      </c>
      <c r="BM1586" s="185" t="s">
        <v>3338</v>
      </c>
    </row>
    <row r="1587" spans="2:63" s="266" customFormat="1" ht="22.35" customHeight="1">
      <c r="B1587" s="265"/>
      <c r="D1587" s="267" t="s">
        <v>70</v>
      </c>
      <c r="E1587" s="276" t="s">
        <v>3339</v>
      </c>
      <c r="F1587" s="276" t="s">
        <v>3340</v>
      </c>
      <c r="H1587" s="307"/>
      <c r="J1587" s="277">
        <f>BK1587</f>
        <v>0</v>
      </c>
      <c r="L1587" s="265"/>
      <c r="M1587" s="270"/>
      <c r="N1587" s="271"/>
      <c r="O1587" s="271"/>
      <c r="P1587" s="272">
        <f>P1588</f>
        <v>31.842</v>
      </c>
      <c r="Q1587" s="271"/>
      <c r="R1587" s="272">
        <f>R1588</f>
        <v>0</v>
      </c>
      <c r="S1587" s="271"/>
      <c r="T1587" s="273">
        <f>T1588</f>
        <v>0</v>
      </c>
      <c r="AR1587" s="267" t="s">
        <v>81</v>
      </c>
      <c r="AT1587" s="274" t="s">
        <v>70</v>
      </c>
      <c r="AU1587" s="274" t="s">
        <v>81</v>
      </c>
      <c r="AY1587" s="267" t="s">
        <v>138</v>
      </c>
      <c r="BK1587" s="275">
        <f>BK1588</f>
        <v>0</v>
      </c>
    </row>
    <row r="1588" spans="2:65" s="196" customFormat="1" ht="38.25" customHeight="1">
      <c r="B1588" s="85"/>
      <c r="C1588" s="86" t="s">
        <v>3341</v>
      </c>
      <c r="D1588" s="86" t="s">
        <v>140</v>
      </c>
      <c r="E1588" s="87" t="s">
        <v>3342</v>
      </c>
      <c r="F1588" s="88" t="s">
        <v>3343</v>
      </c>
      <c r="G1588" s="89" t="s">
        <v>289</v>
      </c>
      <c r="H1588" s="304">
        <v>1</v>
      </c>
      <c r="I1588" s="90">
        <v>0</v>
      </c>
      <c r="J1588" s="90">
        <f>ROUND(I1588*H1588,2)</f>
        <v>0</v>
      </c>
      <c r="K1588" s="88"/>
      <c r="L1588" s="85"/>
      <c r="M1588" s="278" t="s">
        <v>5</v>
      </c>
      <c r="N1588" s="279" t="s">
        <v>42</v>
      </c>
      <c r="O1588" s="280">
        <v>31.842</v>
      </c>
      <c r="P1588" s="280">
        <f>O1588*H1588</f>
        <v>31.842</v>
      </c>
      <c r="Q1588" s="280">
        <v>0</v>
      </c>
      <c r="R1588" s="280">
        <f>Q1588*H1588</f>
        <v>0</v>
      </c>
      <c r="S1588" s="280">
        <v>0</v>
      </c>
      <c r="T1588" s="281">
        <f>S1588*H1588</f>
        <v>0</v>
      </c>
      <c r="AR1588" s="185" t="s">
        <v>214</v>
      </c>
      <c r="AT1588" s="185" t="s">
        <v>140</v>
      </c>
      <c r="AU1588" s="185" t="s">
        <v>153</v>
      </c>
      <c r="AY1588" s="185" t="s">
        <v>138</v>
      </c>
      <c r="BE1588" s="282">
        <f>IF(N1588="základní",J1588,0)</f>
        <v>0</v>
      </c>
      <c r="BF1588" s="282">
        <f>IF(N1588="snížená",J1588,0)</f>
        <v>0</v>
      </c>
      <c r="BG1588" s="282">
        <f>IF(N1588="zákl. přenesená",J1588,0)</f>
        <v>0</v>
      </c>
      <c r="BH1588" s="282">
        <f>IF(N1588="sníž. přenesená",J1588,0)</f>
        <v>0</v>
      </c>
      <c r="BI1588" s="282">
        <f>IF(N1588="nulová",J1588,0)</f>
        <v>0</v>
      </c>
      <c r="BJ1588" s="185" t="s">
        <v>79</v>
      </c>
      <c r="BK1588" s="282">
        <f>ROUND(I1588*H1588,2)</f>
        <v>0</v>
      </c>
      <c r="BL1588" s="185" t="s">
        <v>214</v>
      </c>
      <c r="BM1588" s="185" t="s">
        <v>3344</v>
      </c>
    </row>
    <row r="1589" spans="2:63" s="266" customFormat="1" ht="22.35" customHeight="1">
      <c r="B1589" s="265"/>
      <c r="D1589" s="267" t="s">
        <v>70</v>
      </c>
      <c r="E1589" s="276" t="s">
        <v>3345</v>
      </c>
      <c r="F1589" s="276" t="s">
        <v>3346</v>
      </c>
      <c r="H1589" s="307"/>
      <c r="J1589" s="277">
        <f>BK1589</f>
        <v>0</v>
      </c>
      <c r="L1589" s="265"/>
      <c r="M1589" s="270"/>
      <c r="N1589" s="271"/>
      <c r="O1589" s="271"/>
      <c r="P1589" s="272">
        <f>SUM(P1590:P1591)</f>
        <v>88.94200000000001</v>
      </c>
      <c r="Q1589" s="271"/>
      <c r="R1589" s="272">
        <f>SUM(R1590:R1591)</f>
        <v>0</v>
      </c>
      <c r="S1589" s="271"/>
      <c r="T1589" s="273">
        <f>SUM(T1590:T1591)</f>
        <v>0</v>
      </c>
      <c r="AR1589" s="267" t="s">
        <v>81</v>
      </c>
      <c r="AT1589" s="274" t="s">
        <v>70</v>
      </c>
      <c r="AU1589" s="274" t="s">
        <v>81</v>
      </c>
      <c r="AY1589" s="267" t="s">
        <v>138</v>
      </c>
      <c r="BK1589" s="275">
        <f>SUM(BK1590:BK1591)</f>
        <v>0</v>
      </c>
    </row>
    <row r="1590" spans="2:65" s="196" customFormat="1" ht="16.5" customHeight="1">
      <c r="B1590" s="85"/>
      <c r="C1590" s="86" t="s">
        <v>3347</v>
      </c>
      <c r="D1590" s="86" t="s">
        <v>140</v>
      </c>
      <c r="E1590" s="87" t="s">
        <v>3348</v>
      </c>
      <c r="F1590" s="88" t="s">
        <v>3349</v>
      </c>
      <c r="G1590" s="89" t="s">
        <v>289</v>
      </c>
      <c r="H1590" s="304">
        <v>12</v>
      </c>
      <c r="I1590" s="90">
        <v>0</v>
      </c>
      <c r="J1590" s="90">
        <f>ROUND(I1590*H1590,2)</f>
        <v>0</v>
      </c>
      <c r="K1590" s="88" t="s">
        <v>5267</v>
      </c>
      <c r="L1590" s="85"/>
      <c r="M1590" s="278" t="s">
        <v>5</v>
      </c>
      <c r="N1590" s="279" t="s">
        <v>42</v>
      </c>
      <c r="O1590" s="280">
        <v>6.405</v>
      </c>
      <c r="P1590" s="280">
        <f>O1590*H1590</f>
        <v>76.86</v>
      </c>
      <c r="Q1590" s="280">
        <v>0</v>
      </c>
      <c r="R1590" s="280">
        <f>Q1590*H1590</f>
        <v>0</v>
      </c>
      <c r="S1590" s="280">
        <v>0</v>
      </c>
      <c r="T1590" s="281">
        <f>S1590*H1590</f>
        <v>0</v>
      </c>
      <c r="AR1590" s="185" t="s">
        <v>214</v>
      </c>
      <c r="AT1590" s="185" t="s">
        <v>140</v>
      </c>
      <c r="AU1590" s="185" t="s">
        <v>153</v>
      </c>
      <c r="AY1590" s="185" t="s">
        <v>138</v>
      </c>
      <c r="BE1590" s="282">
        <f>IF(N1590="základní",J1590,0)</f>
        <v>0</v>
      </c>
      <c r="BF1590" s="282">
        <f>IF(N1590="snížená",J1590,0)</f>
        <v>0</v>
      </c>
      <c r="BG1590" s="282">
        <f>IF(N1590="zákl. přenesená",J1590,0)</f>
        <v>0</v>
      </c>
      <c r="BH1590" s="282">
        <f>IF(N1590="sníž. přenesená",J1590,0)</f>
        <v>0</v>
      </c>
      <c r="BI1590" s="282">
        <f>IF(N1590="nulová",J1590,0)</f>
        <v>0</v>
      </c>
      <c r="BJ1590" s="185" t="s">
        <v>79</v>
      </c>
      <c r="BK1590" s="282">
        <f>ROUND(I1590*H1590,2)</f>
        <v>0</v>
      </c>
      <c r="BL1590" s="185" t="s">
        <v>214</v>
      </c>
      <c r="BM1590" s="185" t="s">
        <v>3350</v>
      </c>
    </row>
    <row r="1591" spans="2:65" s="196" customFormat="1" ht="16.5" customHeight="1">
      <c r="B1591" s="85"/>
      <c r="C1591" s="86" t="s">
        <v>3351</v>
      </c>
      <c r="D1591" s="86" t="s">
        <v>140</v>
      </c>
      <c r="E1591" s="87" t="s">
        <v>3352</v>
      </c>
      <c r="F1591" s="88" t="s">
        <v>3353</v>
      </c>
      <c r="G1591" s="89" t="s">
        <v>289</v>
      </c>
      <c r="H1591" s="304">
        <v>1</v>
      </c>
      <c r="I1591" s="90">
        <v>0</v>
      </c>
      <c r="J1591" s="90">
        <f>ROUND(I1591*H1591,2)</f>
        <v>0</v>
      </c>
      <c r="K1591" s="88" t="s">
        <v>5267</v>
      </c>
      <c r="L1591" s="85"/>
      <c r="M1591" s="278" t="s">
        <v>5</v>
      </c>
      <c r="N1591" s="279" t="s">
        <v>42</v>
      </c>
      <c r="O1591" s="280">
        <v>12.082</v>
      </c>
      <c r="P1591" s="280">
        <f>O1591*H1591</f>
        <v>12.082</v>
      </c>
      <c r="Q1591" s="280">
        <v>0</v>
      </c>
      <c r="R1591" s="280">
        <f>Q1591*H1591</f>
        <v>0</v>
      </c>
      <c r="S1591" s="280">
        <v>0</v>
      </c>
      <c r="T1591" s="281">
        <f>S1591*H1591</f>
        <v>0</v>
      </c>
      <c r="AR1591" s="185" t="s">
        <v>214</v>
      </c>
      <c r="AT1591" s="185" t="s">
        <v>140</v>
      </c>
      <c r="AU1591" s="185" t="s">
        <v>153</v>
      </c>
      <c r="AY1591" s="185" t="s">
        <v>138</v>
      </c>
      <c r="BE1591" s="282">
        <f>IF(N1591="základní",J1591,0)</f>
        <v>0</v>
      </c>
      <c r="BF1591" s="282">
        <f>IF(N1591="snížená",J1591,0)</f>
        <v>0</v>
      </c>
      <c r="BG1591" s="282">
        <f>IF(N1591="zákl. přenesená",J1591,0)</f>
        <v>0</v>
      </c>
      <c r="BH1591" s="282">
        <f>IF(N1591="sníž. přenesená",J1591,0)</f>
        <v>0</v>
      </c>
      <c r="BI1591" s="282">
        <f>IF(N1591="nulová",J1591,0)</f>
        <v>0</v>
      </c>
      <c r="BJ1591" s="185" t="s">
        <v>79</v>
      </c>
      <c r="BK1591" s="282">
        <f>ROUND(I1591*H1591,2)</f>
        <v>0</v>
      </c>
      <c r="BL1591" s="185" t="s">
        <v>214</v>
      </c>
      <c r="BM1591" s="185" t="s">
        <v>3354</v>
      </c>
    </row>
    <row r="1592" spans="2:63" s="266" customFormat="1" ht="22.35" customHeight="1">
      <c r="B1592" s="265"/>
      <c r="D1592" s="267" t="s">
        <v>70</v>
      </c>
      <c r="E1592" s="276" t="s">
        <v>3355</v>
      </c>
      <c r="F1592" s="276" t="s">
        <v>3356</v>
      </c>
      <c r="H1592" s="307"/>
      <c r="J1592" s="277">
        <f>BK1592</f>
        <v>0</v>
      </c>
      <c r="L1592" s="265"/>
      <c r="M1592" s="270"/>
      <c r="N1592" s="271"/>
      <c r="O1592" s="271"/>
      <c r="P1592" s="272">
        <f>P1593</f>
        <v>17.454</v>
      </c>
      <c r="Q1592" s="271"/>
      <c r="R1592" s="272">
        <f>R1593</f>
        <v>0</v>
      </c>
      <c r="S1592" s="271"/>
      <c r="T1592" s="273">
        <f>T1593</f>
        <v>0</v>
      </c>
      <c r="AR1592" s="267" t="s">
        <v>81</v>
      </c>
      <c r="AT1592" s="274" t="s">
        <v>70</v>
      </c>
      <c r="AU1592" s="274" t="s">
        <v>81</v>
      </c>
      <c r="AY1592" s="267" t="s">
        <v>138</v>
      </c>
      <c r="BK1592" s="275">
        <f>BK1593</f>
        <v>0</v>
      </c>
    </row>
    <row r="1593" spans="2:65" s="196" customFormat="1" ht="16.5" customHeight="1">
      <c r="B1593" s="85"/>
      <c r="C1593" s="86" t="s">
        <v>2387</v>
      </c>
      <c r="D1593" s="86" t="s">
        <v>140</v>
      </c>
      <c r="E1593" s="87" t="s">
        <v>3357</v>
      </c>
      <c r="F1593" s="88" t="s">
        <v>3358</v>
      </c>
      <c r="G1593" s="89" t="s">
        <v>1801</v>
      </c>
      <c r="H1593" s="304">
        <v>2</v>
      </c>
      <c r="I1593" s="90">
        <v>0</v>
      </c>
      <c r="J1593" s="90">
        <f>ROUND(I1593*H1593,2)</f>
        <v>0</v>
      </c>
      <c r="K1593" s="88" t="s">
        <v>5</v>
      </c>
      <c r="L1593" s="85"/>
      <c r="M1593" s="278" t="s">
        <v>5</v>
      </c>
      <c r="N1593" s="279" t="s">
        <v>42</v>
      </c>
      <c r="O1593" s="280">
        <v>8.727</v>
      </c>
      <c r="P1593" s="280">
        <f>O1593*H1593</f>
        <v>17.454</v>
      </c>
      <c r="Q1593" s="280">
        <v>0</v>
      </c>
      <c r="R1593" s="280">
        <f>Q1593*H1593</f>
        <v>0</v>
      </c>
      <c r="S1593" s="280">
        <v>0</v>
      </c>
      <c r="T1593" s="281">
        <f>S1593*H1593</f>
        <v>0</v>
      </c>
      <c r="AR1593" s="185" t="s">
        <v>214</v>
      </c>
      <c r="AT1593" s="185" t="s">
        <v>140</v>
      </c>
      <c r="AU1593" s="185" t="s">
        <v>153</v>
      </c>
      <c r="AY1593" s="185" t="s">
        <v>138</v>
      </c>
      <c r="BE1593" s="282">
        <f>IF(N1593="základní",J1593,0)</f>
        <v>0</v>
      </c>
      <c r="BF1593" s="282">
        <f>IF(N1593="snížená",J1593,0)</f>
        <v>0</v>
      </c>
      <c r="BG1593" s="282">
        <f>IF(N1593="zákl. přenesená",J1593,0)</f>
        <v>0</v>
      </c>
      <c r="BH1593" s="282">
        <f>IF(N1593="sníž. přenesená",J1593,0)</f>
        <v>0</v>
      </c>
      <c r="BI1593" s="282">
        <f>IF(N1593="nulová",J1593,0)</f>
        <v>0</v>
      </c>
      <c r="BJ1593" s="185" t="s">
        <v>79</v>
      </c>
      <c r="BK1593" s="282">
        <f>ROUND(I1593*H1593,2)</f>
        <v>0</v>
      </c>
      <c r="BL1593" s="185" t="s">
        <v>214</v>
      </c>
      <c r="BM1593" s="185" t="s">
        <v>3359</v>
      </c>
    </row>
    <row r="1594" spans="2:63" s="266" customFormat="1" ht="22.35" customHeight="1">
      <c r="B1594" s="265"/>
      <c r="D1594" s="267" t="s">
        <v>70</v>
      </c>
      <c r="E1594" s="276" t="s">
        <v>3360</v>
      </c>
      <c r="F1594" s="276" t="s">
        <v>3361</v>
      </c>
      <c r="H1594" s="307"/>
      <c r="J1594" s="277">
        <f>BK1594</f>
        <v>0</v>
      </c>
      <c r="L1594" s="265"/>
      <c r="M1594" s="270"/>
      <c r="N1594" s="271"/>
      <c r="O1594" s="271"/>
      <c r="P1594" s="272">
        <f>SUM(P1595:P1676)</f>
        <v>598.464</v>
      </c>
      <c r="Q1594" s="271"/>
      <c r="R1594" s="272">
        <f>SUM(R1595:R1676)</f>
        <v>0.78501</v>
      </c>
      <c r="S1594" s="271"/>
      <c r="T1594" s="273">
        <f>SUM(T1595:T1676)</f>
        <v>0</v>
      </c>
      <c r="AR1594" s="267" t="s">
        <v>153</v>
      </c>
      <c r="AT1594" s="274" t="s">
        <v>70</v>
      </c>
      <c r="AU1594" s="274" t="s">
        <v>81</v>
      </c>
      <c r="AY1594" s="267" t="s">
        <v>138</v>
      </c>
      <c r="BK1594" s="275">
        <f>SUM(BK1595:BK1676)</f>
        <v>0</v>
      </c>
    </row>
    <row r="1595" spans="2:65" s="196" customFormat="1" ht="25.5" customHeight="1">
      <c r="B1595" s="85"/>
      <c r="C1595" s="86" t="s">
        <v>3362</v>
      </c>
      <c r="D1595" s="86" t="s">
        <v>140</v>
      </c>
      <c r="E1595" s="87" t="s">
        <v>3363</v>
      </c>
      <c r="F1595" s="88" t="s">
        <v>3364</v>
      </c>
      <c r="G1595" s="89" t="s">
        <v>289</v>
      </c>
      <c r="H1595" s="304">
        <v>35</v>
      </c>
      <c r="I1595" s="90">
        <v>0</v>
      </c>
      <c r="J1595" s="90">
        <f>ROUND(I1595*H1595,2)</f>
        <v>0</v>
      </c>
      <c r="K1595" s="88" t="s">
        <v>5267</v>
      </c>
      <c r="L1595" s="85"/>
      <c r="M1595" s="278" t="s">
        <v>5</v>
      </c>
      <c r="N1595" s="279" t="s">
        <v>42</v>
      </c>
      <c r="O1595" s="280">
        <v>0.907</v>
      </c>
      <c r="P1595" s="280">
        <f>O1595*H1595</f>
        <v>31.745</v>
      </c>
      <c r="Q1595" s="280">
        <v>0</v>
      </c>
      <c r="R1595" s="280">
        <f>Q1595*H1595</f>
        <v>0</v>
      </c>
      <c r="S1595" s="280">
        <v>0</v>
      </c>
      <c r="T1595" s="281">
        <f>S1595*H1595</f>
        <v>0</v>
      </c>
      <c r="AR1595" s="185" t="s">
        <v>717</v>
      </c>
      <c r="AT1595" s="185" t="s">
        <v>140</v>
      </c>
      <c r="AU1595" s="185" t="s">
        <v>153</v>
      </c>
      <c r="AY1595" s="185" t="s">
        <v>138</v>
      </c>
      <c r="BE1595" s="282">
        <f>IF(N1595="základní",J1595,0)</f>
        <v>0</v>
      </c>
      <c r="BF1595" s="282">
        <f>IF(N1595="snížená",J1595,0)</f>
        <v>0</v>
      </c>
      <c r="BG1595" s="282">
        <f>IF(N1595="zákl. přenesená",J1595,0)</f>
        <v>0</v>
      </c>
      <c r="BH1595" s="282">
        <f>IF(N1595="sníž. přenesená",J1595,0)</f>
        <v>0</v>
      </c>
      <c r="BI1595" s="282">
        <f>IF(N1595="nulová",J1595,0)</f>
        <v>0</v>
      </c>
      <c r="BJ1595" s="185" t="s">
        <v>79</v>
      </c>
      <c r="BK1595" s="282">
        <f>ROUND(I1595*H1595,2)</f>
        <v>0</v>
      </c>
      <c r="BL1595" s="185" t="s">
        <v>717</v>
      </c>
      <c r="BM1595" s="185" t="s">
        <v>3365</v>
      </c>
    </row>
    <row r="1596" spans="2:65" s="196" customFormat="1" ht="38.25" customHeight="1">
      <c r="B1596" s="85"/>
      <c r="C1596" s="91" t="s">
        <v>3366</v>
      </c>
      <c r="D1596" s="91" t="s">
        <v>228</v>
      </c>
      <c r="E1596" s="92" t="s">
        <v>3367</v>
      </c>
      <c r="F1596" s="93" t="s">
        <v>3368</v>
      </c>
      <c r="G1596" s="94" t="s">
        <v>289</v>
      </c>
      <c r="H1596" s="308">
        <v>35</v>
      </c>
      <c r="I1596" s="95">
        <v>0</v>
      </c>
      <c r="J1596" s="95">
        <f>ROUND(I1596*H1596,2)</f>
        <v>0</v>
      </c>
      <c r="K1596" s="174" t="s">
        <v>5267</v>
      </c>
      <c r="L1596" s="298"/>
      <c r="M1596" s="299" t="s">
        <v>5</v>
      </c>
      <c r="N1596" s="300" t="s">
        <v>42</v>
      </c>
      <c r="O1596" s="280">
        <v>0</v>
      </c>
      <c r="P1596" s="280">
        <f>O1596*H1596</f>
        <v>0</v>
      </c>
      <c r="Q1596" s="280">
        <v>0.0006</v>
      </c>
      <c r="R1596" s="280">
        <f>Q1596*H1596</f>
        <v>0.020999999999999998</v>
      </c>
      <c r="S1596" s="280">
        <v>0</v>
      </c>
      <c r="T1596" s="281">
        <f>S1596*H1596</f>
        <v>0</v>
      </c>
      <c r="AR1596" s="185" t="s">
        <v>1113</v>
      </c>
      <c r="AT1596" s="185" t="s">
        <v>228</v>
      </c>
      <c r="AU1596" s="185" t="s">
        <v>153</v>
      </c>
      <c r="AY1596" s="185" t="s">
        <v>138</v>
      </c>
      <c r="BE1596" s="282">
        <f>IF(N1596="základní",J1596,0)</f>
        <v>0</v>
      </c>
      <c r="BF1596" s="282">
        <f>IF(N1596="snížená",J1596,0)</f>
        <v>0</v>
      </c>
      <c r="BG1596" s="282">
        <f>IF(N1596="zákl. přenesená",J1596,0)</f>
        <v>0</v>
      </c>
      <c r="BH1596" s="282">
        <f>IF(N1596="sníž. přenesená",J1596,0)</f>
        <v>0</v>
      </c>
      <c r="BI1596" s="282">
        <f>IF(N1596="nulová",J1596,0)</f>
        <v>0</v>
      </c>
      <c r="BJ1596" s="185" t="s">
        <v>79</v>
      </c>
      <c r="BK1596" s="282">
        <f>ROUND(I1596*H1596,2)</f>
        <v>0</v>
      </c>
      <c r="BL1596" s="185" t="s">
        <v>1113</v>
      </c>
      <c r="BM1596" s="185" t="s">
        <v>3369</v>
      </c>
    </row>
    <row r="1597" spans="2:65" s="196" customFormat="1" ht="25.5" customHeight="1">
      <c r="B1597" s="85"/>
      <c r="C1597" s="86" t="s">
        <v>3370</v>
      </c>
      <c r="D1597" s="86" t="s">
        <v>140</v>
      </c>
      <c r="E1597" s="87" t="s">
        <v>3371</v>
      </c>
      <c r="F1597" s="88" t="s">
        <v>3372</v>
      </c>
      <c r="G1597" s="89" t="s">
        <v>289</v>
      </c>
      <c r="H1597" s="304">
        <v>12</v>
      </c>
      <c r="I1597" s="90">
        <v>0</v>
      </c>
      <c r="J1597" s="90">
        <f>ROUND(I1597*H1597,2)</f>
        <v>0</v>
      </c>
      <c r="K1597" s="88" t="s">
        <v>5</v>
      </c>
      <c r="L1597" s="85"/>
      <c r="M1597" s="278" t="s">
        <v>5</v>
      </c>
      <c r="N1597" s="279" t="s">
        <v>42</v>
      </c>
      <c r="O1597" s="280">
        <v>0.091</v>
      </c>
      <c r="P1597" s="280">
        <f>O1597*H1597</f>
        <v>1.092</v>
      </c>
      <c r="Q1597" s="280">
        <v>0</v>
      </c>
      <c r="R1597" s="280">
        <f>Q1597*H1597</f>
        <v>0</v>
      </c>
      <c r="S1597" s="280">
        <v>0</v>
      </c>
      <c r="T1597" s="281">
        <f>S1597*H1597</f>
        <v>0</v>
      </c>
      <c r="AR1597" s="185" t="s">
        <v>717</v>
      </c>
      <c r="AT1597" s="185" t="s">
        <v>140</v>
      </c>
      <c r="AU1597" s="185" t="s">
        <v>153</v>
      </c>
      <c r="AY1597" s="185" t="s">
        <v>138</v>
      </c>
      <c r="BE1597" s="282">
        <f>IF(N1597="základní",J1597,0)</f>
        <v>0</v>
      </c>
      <c r="BF1597" s="282">
        <f>IF(N1597="snížená",J1597,0)</f>
        <v>0</v>
      </c>
      <c r="BG1597" s="282">
        <f>IF(N1597="zákl. přenesená",J1597,0)</f>
        <v>0</v>
      </c>
      <c r="BH1597" s="282">
        <f>IF(N1597="sníž. přenesená",J1597,0)</f>
        <v>0</v>
      </c>
      <c r="BI1597" s="282">
        <f>IF(N1597="nulová",J1597,0)</f>
        <v>0</v>
      </c>
      <c r="BJ1597" s="185" t="s">
        <v>79</v>
      </c>
      <c r="BK1597" s="282">
        <f>ROUND(I1597*H1597,2)</f>
        <v>0</v>
      </c>
      <c r="BL1597" s="185" t="s">
        <v>717</v>
      </c>
      <c r="BM1597" s="185" t="s">
        <v>3373</v>
      </c>
    </row>
    <row r="1598" spans="2:47" s="196" customFormat="1" ht="27">
      <c r="B1598" s="85"/>
      <c r="D1598" s="285" t="s">
        <v>3374</v>
      </c>
      <c r="F1598" s="309" t="s">
        <v>3375</v>
      </c>
      <c r="H1598" s="322"/>
      <c r="L1598" s="85"/>
      <c r="M1598" s="310"/>
      <c r="N1598" s="197"/>
      <c r="O1598" s="197"/>
      <c r="P1598" s="197"/>
      <c r="Q1598" s="197"/>
      <c r="R1598" s="197"/>
      <c r="S1598" s="197"/>
      <c r="T1598" s="311"/>
      <c r="AT1598" s="185" t="s">
        <v>3374</v>
      </c>
      <c r="AU1598" s="185" t="s">
        <v>153</v>
      </c>
    </row>
    <row r="1599" spans="2:65" s="196" customFormat="1" ht="16.5" customHeight="1">
      <c r="B1599" s="85"/>
      <c r="C1599" s="86" t="s">
        <v>3376</v>
      </c>
      <c r="D1599" s="86" t="s">
        <v>140</v>
      </c>
      <c r="E1599" s="87" t="s">
        <v>3377</v>
      </c>
      <c r="F1599" s="88" t="s">
        <v>3378</v>
      </c>
      <c r="G1599" s="89" t="s">
        <v>289</v>
      </c>
      <c r="H1599" s="304">
        <v>12</v>
      </c>
      <c r="I1599" s="90">
        <v>0</v>
      </c>
      <c r="J1599" s="90">
        <f>ROUND(I1599*H1599,2)</f>
        <v>0</v>
      </c>
      <c r="K1599" s="88" t="s">
        <v>5</v>
      </c>
      <c r="L1599" s="85"/>
      <c r="M1599" s="278" t="s">
        <v>5</v>
      </c>
      <c r="N1599" s="279" t="s">
        <v>42</v>
      </c>
      <c r="O1599" s="280">
        <v>0.008</v>
      </c>
      <c r="P1599" s="280">
        <f>O1599*H1599</f>
        <v>0.096</v>
      </c>
      <c r="Q1599" s="280">
        <v>0</v>
      </c>
      <c r="R1599" s="280">
        <f>Q1599*H1599</f>
        <v>0</v>
      </c>
      <c r="S1599" s="280">
        <v>0</v>
      </c>
      <c r="T1599" s="281">
        <f>S1599*H1599</f>
        <v>0</v>
      </c>
      <c r="AR1599" s="185" t="s">
        <v>717</v>
      </c>
      <c r="AT1599" s="185" t="s">
        <v>140</v>
      </c>
      <c r="AU1599" s="185" t="s">
        <v>153</v>
      </c>
      <c r="AY1599" s="185" t="s">
        <v>138</v>
      </c>
      <c r="BE1599" s="282">
        <f>IF(N1599="základní",J1599,0)</f>
        <v>0</v>
      </c>
      <c r="BF1599" s="282">
        <f>IF(N1599="snížená",J1599,0)</f>
        <v>0</v>
      </c>
      <c r="BG1599" s="282">
        <f>IF(N1599="zákl. přenesená",J1599,0)</f>
        <v>0</v>
      </c>
      <c r="BH1599" s="282">
        <f>IF(N1599="sníž. přenesená",J1599,0)</f>
        <v>0</v>
      </c>
      <c r="BI1599" s="282">
        <f>IF(N1599="nulová",J1599,0)</f>
        <v>0</v>
      </c>
      <c r="BJ1599" s="185" t="s">
        <v>79</v>
      </c>
      <c r="BK1599" s="282">
        <f>ROUND(I1599*H1599,2)</f>
        <v>0</v>
      </c>
      <c r="BL1599" s="185" t="s">
        <v>717</v>
      </c>
      <c r="BM1599" s="185" t="s">
        <v>3379</v>
      </c>
    </row>
    <row r="1600" spans="2:47" s="196" customFormat="1" ht="27">
      <c r="B1600" s="85"/>
      <c r="D1600" s="285" t="s">
        <v>3374</v>
      </c>
      <c r="F1600" s="309" t="s">
        <v>3375</v>
      </c>
      <c r="H1600" s="322"/>
      <c r="L1600" s="85"/>
      <c r="M1600" s="310"/>
      <c r="N1600" s="197"/>
      <c r="O1600" s="197"/>
      <c r="P1600" s="197"/>
      <c r="Q1600" s="197"/>
      <c r="R1600" s="197"/>
      <c r="S1600" s="197"/>
      <c r="T1600" s="311"/>
      <c r="AT1600" s="185" t="s">
        <v>3374</v>
      </c>
      <c r="AU1600" s="185" t="s">
        <v>153</v>
      </c>
    </row>
    <row r="1601" spans="2:65" s="196" customFormat="1" ht="25.5" customHeight="1">
      <c r="B1601" s="85"/>
      <c r="C1601" s="91" t="s">
        <v>3380</v>
      </c>
      <c r="D1601" s="91" t="s">
        <v>228</v>
      </c>
      <c r="E1601" s="92" t="s">
        <v>3381</v>
      </c>
      <c r="F1601" s="93" t="s">
        <v>3382</v>
      </c>
      <c r="G1601" s="94" t="s">
        <v>289</v>
      </c>
      <c r="H1601" s="308">
        <v>12</v>
      </c>
      <c r="I1601" s="95">
        <v>0</v>
      </c>
      <c r="J1601" s="95">
        <f>ROUND(I1601*H1601,2)</f>
        <v>0</v>
      </c>
      <c r="K1601" s="174" t="s">
        <v>5267</v>
      </c>
      <c r="L1601" s="298"/>
      <c r="M1601" s="299" t="s">
        <v>5</v>
      </c>
      <c r="N1601" s="300" t="s">
        <v>42</v>
      </c>
      <c r="O1601" s="280">
        <v>0</v>
      </c>
      <c r="P1601" s="280">
        <f>O1601*H1601</f>
        <v>0</v>
      </c>
      <c r="Q1601" s="280">
        <v>5E-05</v>
      </c>
      <c r="R1601" s="280">
        <f>Q1601*H1601</f>
        <v>0.0006000000000000001</v>
      </c>
      <c r="S1601" s="280">
        <v>0</v>
      </c>
      <c r="T1601" s="281">
        <f>S1601*H1601</f>
        <v>0</v>
      </c>
      <c r="AR1601" s="185" t="s">
        <v>1113</v>
      </c>
      <c r="AT1601" s="185" t="s">
        <v>228</v>
      </c>
      <c r="AU1601" s="185" t="s">
        <v>153</v>
      </c>
      <c r="AY1601" s="185" t="s">
        <v>138</v>
      </c>
      <c r="BE1601" s="282">
        <f>IF(N1601="základní",J1601,0)</f>
        <v>0</v>
      </c>
      <c r="BF1601" s="282">
        <f>IF(N1601="snížená",J1601,0)</f>
        <v>0</v>
      </c>
      <c r="BG1601" s="282">
        <f>IF(N1601="zákl. přenesená",J1601,0)</f>
        <v>0</v>
      </c>
      <c r="BH1601" s="282">
        <f>IF(N1601="sníž. přenesená",J1601,0)</f>
        <v>0</v>
      </c>
      <c r="BI1601" s="282">
        <f>IF(N1601="nulová",J1601,0)</f>
        <v>0</v>
      </c>
      <c r="BJ1601" s="185" t="s">
        <v>79</v>
      </c>
      <c r="BK1601" s="282">
        <f>ROUND(I1601*H1601,2)</f>
        <v>0</v>
      </c>
      <c r="BL1601" s="185" t="s">
        <v>1113</v>
      </c>
      <c r="BM1601" s="185" t="s">
        <v>3383</v>
      </c>
    </row>
    <row r="1602" spans="2:65" s="196" customFormat="1" ht="16.5" customHeight="1">
      <c r="B1602" s="85"/>
      <c r="C1602" s="86" t="s">
        <v>3384</v>
      </c>
      <c r="D1602" s="86" t="s">
        <v>140</v>
      </c>
      <c r="E1602" s="87" t="s">
        <v>3385</v>
      </c>
      <c r="F1602" s="88" t="s">
        <v>3386</v>
      </c>
      <c r="G1602" s="89" t="s">
        <v>234</v>
      </c>
      <c r="H1602" s="304">
        <v>300</v>
      </c>
      <c r="I1602" s="90">
        <v>0</v>
      </c>
      <c r="J1602" s="90">
        <f>ROUND(I1602*H1602,2)</f>
        <v>0</v>
      </c>
      <c r="K1602" s="88" t="s">
        <v>5</v>
      </c>
      <c r="L1602" s="85"/>
      <c r="M1602" s="278" t="s">
        <v>5</v>
      </c>
      <c r="N1602" s="279" t="s">
        <v>42</v>
      </c>
      <c r="O1602" s="280">
        <v>0.44</v>
      </c>
      <c r="P1602" s="280">
        <f>O1602*H1602</f>
        <v>132</v>
      </c>
      <c r="Q1602" s="280">
        <v>0</v>
      </c>
      <c r="R1602" s="280">
        <f>Q1602*H1602</f>
        <v>0</v>
      </c>
      <c r="S1602" s="280">
        <v>0</v>
      </c>
      <c r="T1602" s="281">
        <f>S1602*H1602</f>
        <v>0</v>
      </c>
      <c r="AR1602" s="185" t="s">
        <v>717</v>
      </c>
      <c r="AT1602" s="185" t="s">
        <v>140</v>
      </c>
      <c r="AU1602" s="185" t="s">
        <v>153</v>
      </c>
      <c r="AY1602" s="185" t="s">
        <v>138</v>
      </c>
      <c r="BE1602" s="282">
        <f>IF(N1602="základní",J1602,0)</f>
        <v>0</v>
      </c>
      <c r="BF1602" s="282">
        <f>IF(N1602="snížená",J1602,0)</f>
        <v>0</v>
      </c>
      <c r="BG1602" s="282">
        <f>IF(N1602="zákl. přenesená",J1602,0)</f>
        <v>0</v>
      </c>
      <c r="BH1602" s="282">
        <f>IF(N1602="sníž. přenesená",J1602,0)</f>
        <v>0</v>
      </c>
      <c r="BI1602" s="282">
        <f>IF(N1602="nulová",J1602,0)</f>
        <v>0</v>
      </c>
      <c r="BJ1602" s="185" t="s">
        <v>79</v>
      </c>
      <c r="BK1602" s="282">
        <f>ROUND(I1602*H1602,2)</f>
        <v>0</v>
      </c>
      <c r="BL1602" s="185" t="s">
        <v>717</v>
      </c>
      <c r="BM1602" s="185" t="s">
        <v>3387</v>
      </c>
    </row>
    <row r="1603" spans="2:47" s="196" customFormat="1" ht="27">
      <c r="B1603" s="85"/>
      <c r="D1603" s="285" t="s">
        <v>3374</v>
      </c>
      <c r="F1603" s="309" t="s">
        <v>3388</v>
      </c>
      <c r="H1603" s="322"/>
      <c r="L1603" s="85"/>
      <c r="M1603" s="310"/>
      <c r="N1603" s="197"/>
      <c r="O1603" s="197"/>
      <c r="P1603" s="197"/>
      <c r="Q1603" s="197"/>
      <c r="R1603" s="197"/>
      <c r="S1603" s="197"/>
      <c r="T1603" s="311"/>
      <c r="AT1603" s="185" t="s">
        <v>3374</v>
      </c>
      <c r="AU1603" s="185" t="s">
        <v>153</v>
      </c>
    </row>
    <row r="1604" spans="2:65" s="196" customFormat="1" ht="16.5" customHeight="1">
      <c r="B1604" s="85"/>
      <c r="C1604" s="91" t="s">
        <v>3389</v>
      </c>
      <c r="D1604" s="91" t="s">
        <v>228</v>
      </c>
      <c r="E1604" s="92" t="s">
        <v>3390</v>
      </c>
      <c r="F1604" s="93" t="s">
        <v>3391</v>
      </c>
      <c r="G1604" s="94" t="s">
        <v>234</v>
      </c>
      <c r="H1604" s="308">
        <v>300</v>
      </c>
      <c r="I1604" s="95">
        <v>0</v>
      </c>
      <c r="J1604" s="95">
        <f>ROUND(I1604*H1604,2)</f>
        <v>0</v>
      </c>
      <c r="K1604" s="93" t="s">
        <v>5</v>
      </c>
      <c r="L1604" s="298"/>
      <c r="M1604" s="299" t="s">
        <v>5</v>
      </c>
      <c r="N1604" s="300" t="s">
        <v>42</v>
      </c>
      <c r="O1604" s="280">
        <v>0</v>
      </c>
      <c r="P1604" s="280">
        <f>O1604*H1604</f>
        <v>0</v>
      </c>
      <c r="Q1604" s="280">
        <v>0</v>
      </c>
      <c r="R1604" s="280">
        <f>Q1604*H1604</f>
        <v>0</v>
      </c>
      <c r="S1604" s="280">
        <v>0</v>
      </c>
      <c r="T1604" s="281">
        <f>S1604*H1604</f>
        <v>0</v>
      </c>
      <c r="AR1604" s="185" t="s">
        <v>1741</v>
      </c>
      <c r="AT1604" s="185" t="s">
        <v>228</v>
      </c>
      <c r="AU1604" s="185" t="s">
        <v>153</v>
      </c>
      <c r="AY1604" s="185" t="s">
        <v>138</v>
      </c>
      <c r="BE1604" s="282">
        <f>IF(N1604="základní",J1604,0)</f>
        <v>0</v>
      </c>
      <c r="BF1604" s="282">
        <f>IF(N1604="snížená",J1604,0)</f>
        <v>0</v>
      </c>
      <c r="BG1604" s="282">
        <f>IF(N1604="zákl. přenesená",J1604,0)</f>
        <v>0</v>
      </c>
      <c r="BH1604" s="282">
        <f>IF(N1604="sníž. přenesená",J1604,0)</f>
        <v>0</v>
      </c>
      <c r="BI1604" s="282">
        <f>IF(N1604="nulová",J1604,0)</f>
        <v>0</v>
      </c>
      <c r="BJ1604" s="185" t="s">
        <v>79</v>
      </c>
      <c r="BK1604" s="282">
        <f>ROUND(I1604*H1604,2)</f>
        <v>0</v>
      </c>
      <c r="BL1604" s="185" t="s">
        <v>717</v>
      </c>
      <c r="BM1604" s="185" t="s">
        <v>3392</v>
      </c>
    </row>
    <row r="1605" spans="2:65" s="196" customFormat="1" ht="16.5" customHeight="1">
      <c r="B1605" s="85"/>
      <c r="C1605" s="86" t="s">
        <v>3393</v>
      </c>
      <c r="D1605" s="86" t="s">
        <v>140</v>
      </c>
      <c r="E1605" s="87" t="s">
        <v>3394</v>
      </c>
      <c r="F1605" s="88" t="s">
        <v>3386</v>
      </c>
      <c r="G1605" s="89" t="s">
        <v>234</v>
      </c>
      <c r="H1605" s="304">
        <v>10</v>
      </c>
      <c r="I1605" s="90">
        <v>0</v>
      </c>
      <c r="J1605" s="90">
        <f>ROUND(I1605*H1605,2)</f>
        <v>0</v>
      </c>
      <c r="K1605" s="88" t="s">
        <v>5</v>
      </c>
      <c r="L1605" s="85"/>
      <c r="M1605" s="278" t="s">
        <v>5</v>
      </c>
      <c r="N1605" s="279" t="s">
        <v>42</v>
      </c>
      <c r="O1605" s="280">
        <v>0.44</v>
      </c>
      <c r="P1605" s="280">
        <f>O1605*H1605</f>
        <v>4.4</v>
      </c>
      <c r="Q1605" s="280">
        <v>0</v>
      </c>
      <c r="R1605" s="280">
        <f>Q1605*H1605</f>
        <v>0</v>
      </c>
      <c r="S1605" s="280">
        <v>0</v>
      </c>
      <c r="T1605" s="281">
        <f>S1605*H1605</f>
        <v>0</v>
      </c>
      <c r="AR1605" s="185" t="s">
        <v>717</v>
      </c>
      <c r="AT1605" s="185" t="s">
        <v>140</v>
      </c>
      <c r="AU1605" s="185" t="s">
        <v>153</v>
      </c>
      <c r="AY1605" s="185" t="s">
        <v>138</v>
      </c>
      <c r="BE1605" s="282">
        <f>IF(N1605="základní",J1605,0)</f>
        <v>0</v>
      </c>
      <c r="BF1605" s="282">
        <f>IF(N1605="snížená",J1605,0)</f>
        <v>0</v>
      </c>
      <c r="BG1605" s="282">
        <f>IF(N1605="zákl. přenesená",J1605,0)</f>
        <v>0</v>
      </c>
      <c r="BH1605" s="282">
        <f>IF(N1605="sníž. přenesená",J1605,0)</f>
        <v>0</v>
      </c>
      <c r="BI1605" s="282">
        <f>IF(N1605="nulová",J1605,0)</f>
        <v>0</v>
      </c>
      <c r="BJ1605" s="185" t="s">
        <v>79</v>
      </c>
      <c r="BK1605" s="282">
        <f>ROUND(I1605*H1605,2)</f>
        <v>0</v>
      </c>
      <c r="BL1605" s="185" t="s">
        <v>717</v>
      </c>
      <c r="BM1605" s="185" t="s">
        <v>3395</v>
      </c>
    </row>
    <row r="1606" spans="2:47" s="196" customFormat="1" ht="27">
      <c r="B1606" s="85"/>
      <c r="D1606" s="285" t="s">
        <v>3374</v>
      </c>
      <c r="F1606" s="309" t="s">
        <v>3388</v>
      </c>
      <c r="H1606" s="322"/>
      <c r="L1606" s="85"/>
      <c r="M1606" s="310"/>
      <c r="N1606" s="197"/>
      <c r="O1606" s="197"/>
      <c r="P1606" s="197"/>
      <c r="Q1606" s="197"/>
      <c r="R1606" s="197"/>
      <c r="S1606" s="197"/>
      <c r="T1606" s="311"/>
      <c r="AT1606" s="185" t="s">
        <v>3374</v>
      </c>
      <c r="AU1606" s="185" t="s">
        <v>153</v>
      </c>
    </row>
    <row r="1607" spans="2:65" s="196" customFormat="1" ht="16.5" customHeight="1">
      <c r="B1607" s="85"/>
      <c r="C1607" s="91" t="s">
        <v>3396</v>
      </c>
      <c r="D1607" s="91" t="s">
        <v>228</v>
      </c>
      <c r="E1607" s="92" t="s">
        <v>3397</v>
      </c>
      <c r="F1607" s="93" t="s">
        <v>3398</v>
      </c>
      <c r="G1607" s="94" t="s">
        <v>234</v>
      </c>
      <c r="H1607" s="308">
        <v>10</v>
      </c>
      <c r="I1607" s="95">
        <v>0</v>
      </c>
      <c r="J1607" s="95">
        <f>ROUND(I1607*H1607,2)</f>
        <v>0</v>
      </c>
      <c r="K1607" s="93" t="s">
        <v>5</v>
      </c>
      <c r="L1607" s="298"/>
      <c r="M1607" s="299" t="s">
        <v>5</v>
      </c>
      <c r="N1607" s="300" t="s">
        <v>42</v>
      </c>
      <c r="O1607" s="280">
        <v>0</v>
      </c>
      <c r="P1607" s="280">
        <f>O1607*H1607</f>
        <v>0</v>
      </c>
      <c r="Q1607" s="280">
        <v>0</v>
      </c>
      <c r="R1607" s="280">
        <f>Q1607*H1607</f>
        <v>0</v>
      </c>
      <c r="S1607" s="280">
        <v>0</v>
      </c>
      <c r="T1607" s="281">
        <f>S1607*H1607</f>
        <v>0</v>
      </c>
      <c r="AR1607" s="185" t="s">
        <v>1741</v>
      </c>
      <c r="AT1607" s="185" t="s">
        <v>228</v>
      </c>
      <c r="AU1607" s="185" t="s">
        <v>153</v>
      </c>
      <c r="AY1607" s="185" t="s">
        <v>138</v>
      </c>
      <c r="BE1607" s="282">
        <f>IF(N1607="základní",J1607,0)</f>
        <v>0</v>
      </c>
      <c r="BF1607" s="282">
        <f>IF(N1607="snížená",J1607,0)</f>
        <v>0</v>
      </c>
      <c r="BG1607" s="282">
        <f>IF(N1607="zákl. přenesená",J1607,0)</f>
        <v>0</v>
      </c>
      <c r="BH1607" s="282">
        <f>IF(N1607="sníž. přenesená",J1607,0)</f>
        <v>0</v>
      </c>
      <c r="BI1607" s="282">
        <f>IF(N1607="nulová",J1607,0)</f>
        <v>0</v>
      </c>
      <c r="BJ1607" s="185" t="s">
        <v>79</v>
      </c>
      <c r="BK1607" s="282">
        <f>ROUND(I1607*H1607,2)</f>
        <v>0</v>
      </c>
      <c r="BL1607" s="185" t="s">
        <v>717</v>
      </c>
      <c r="BM1607" s="185" t="s">
        <v>3399</v>
      </c>
    </row>
    <row r="1608" spans="2:65" s="196" customFormat="1" ht="25.5" customHeight="1">
      <c r="B1608" s="85"/>
      <c r="C1608" s="86" t="s">
        <v>3400</v>
      </c>
      <c r="D1608" s="86" t="s">
        <v>140</v>
      </c>
      <c r="E1608" s="87" t="s">
        <v>3401</v>
      </c>
      <c r="F1608" s="88" t="s">
        <v>3402</v>
      </c>
      <c r="G1608" s="89" t="s">
        <v>289</v>
      </c>
      <c r="H1608" s="304">
        <v>50</v>
      </c>
      <c r="I1608" s="90">
        <v>0</v>
      </c>
      <c r="J1608" s="90">
        <f>ROUND(I1608*H1608,2)</f>
        <v>0</v>
      </c>
      <c r="K1608" s="88" t="s">
        <v>5</v>
      </c>
      <c r="L1608" s="85"/>
      <c r="M1608" s="278" t="s">
        <v>5</v>
      </c>
      <c r="N1608" s="279" t="s">
        <v>42</v>
      </c>
      <c r="O1608" s="280">
        <v>0.051</v>
      </c>
      <c r="P1608" s="280">
        <f>O1608*H1608</f>
        <v>2.55</v>
      </c>
      <c r="Q1608" s="280">
        <v>0</v>
      </c>
      <c r="R1608" s="280">
        <f>Q1608*H1608</f>
        <v>0</v>
      </c>
      <c r="S1608" s="280">
        <v>0</v>
      </c>
      <c r="T1608" s="281">
        <f>S1608*H1608</f>
        <v>0</v>
      </c>
      <c r="AR1608" s="185" t="s">
        <v>717</v>
      </c>
      <c r="AT1608" s="185" t="s">
        <v>140</v>
      </c>
      <c r="AU1608" s="185" t="s">
        <v>153</v>
      </c>
      <c r="AY1608" s="185" t="s">
        <v>138</v>
      </c>
      <c r="BE1608" s="282">
        <f>IF(N1608="základní",J1608,0)</f>
        <v>0</v>
      </c>
      <c r="BF1608" s="282">
        <f>IF(N1608="snížená",J1608,0)</f>
        <v>0</v>
      </c>
      <c r="BG1608" s="282">
        <f>IF(N1608="zákl. přenesená",J1608,0)</f>
        <v>0</v>
      </c>
      <c r="BH1608" s="282">
        <f>IF(N1608="sníž. přenesená",J1608,0)</f>
        <v>0</v>
      </c>
      <c r="BI1608" s="282">
        <f>IF(N1608="nulová",J1608,0)</f>
        <v>0</v>
      </c>
      <c r="BJ1608" s="185" t="s">
        <v>79</v>
      </c>
      <c r="BK1608" s="282">
        <f>ROUND(I1608*H1608,2)</f>
        <v>0</v>
      </c>
      <c r="BL1608" s="185" t="s">
        <v>717</v>
      </c>
      <c r="BM1608" s="185" t="s">
        <v>3403</v>
      </c>
    </row>
    <row r="1609" spans="2:47" s="196" customFormat="1" ht="27">
      <c r="B1609" s="85"/>
      <c r="D1609" s="285" t="s">
        <v>3374</v>
      </c>
      <c r="F1609" s="309" t="s">
        <v>3404</v>
      </c>
      <c r="H1609" s="322"/>
      <c r="L1609" s="85"/>
      <c r="M1609" s="310"/>
      <c r="N1609" s="197"/>
      <c r="O1609" s="197"/>
      <c r="P1609" s="197"/>
      <c r="Q1609" s="197"/>
      <c r="R1609" s="197"/>
      <c r="S1609" s="197"/>
      <c r="T1609" s="311"/>
      <c r="AT1609" s="185" t="s">
        <v>3374</v>
      </c>
      <c r="AU1609" s="185" t="s">
        <v>153</v>
      </c>
    </row>
    <row r="1610" spans="2:65" s="196" customFormat="1" ht="25.5" customHeight="1">
      <c r="B1610" s="85"/>
      <c r="C1610" s="86" t="s">
        <v>3405</v>
      </c>
      <c r="D1610" s="86" t="s">
        <v>140</v>
      </c>
      <c r="E1610" s="87" t="s">
        <v>3406</v>
      </c>
      <c r="F1610" s="88" t="s">
        <v>3407</v>
      </c>
      <c r="G1610" s="89" t="s">
        <v>289</v>
      </c>
      <c r="H1610" s="304">
        <v>60</v>
      </c>
      <c r="I1610" s="90">
        <v>0</v>
      </c>
      <c r="J1610" s="90">
        <f>ROUND(I1610*H1610,2)</f>
        <v>0</v>
      </c>
      <c r="K1610" s="88" t="s">
        <v>5267</v>
      </c>
      <c r="L1610" s="85"/>
      <c r="M1610" s="278" t="s">
        <v>5</v>
      </c>
      <c r="N1610" s="279" t="s">
        <v>42</v>
      </c>
      <c r="O1610" s="280">
        <v>0.068</v>
      </c>
      <c r="P1610" s="280">
        <f>O1610*H1610</f>
        <v>4.08</v>
      </c>
      <c r="Q1610" s="280">
        <v>0</v>
      </c>
      <c r="R1610" s="280">
        <f>Q1610*H1610</f>
        <v>0</v>
      </c>
      <c r="S1610" s="280">
        <v>0</v>
      </c>
      <c r="T1610" s="281">
        <f>S1610*H1610</f>
        <v>0</v>
      </c>
      <c r="AR1610" s="185" t="s">
        <v>717</v>
      </c>
      <c r="AT1610" s="185" t="s">
        <v>140</v>
      </c>
      <c r="AU1610" s="185" t="s">
        <v>153</v>
      </c>
      <c r="AY1610" s="185" t="s">
        <v>138</v>
      </c>
      <c r="BE1610" s="282">
        <f>IF(N1610="základní",J1610,0)</f>
        <v>0</v>
      </c>
      <c r="BF1610" s="282">
        <f>IF(N1610="snížená",J1610,0)</f>
        <v>0</v>
      </c>
      <c r="BG1610" s="282">
        <f>IF(N1610="zákl. přenesená",J1610,0)</f>
        <v>0</v>
      </c>
      <c r="BH1610" s="282">
        <f>IF(N1610="sníž. přenesená",J1610,0)</f>
        <v>0</v>
      </c>
      <c r="BI1610" s="282">
        <f>IF(N1610="nulová",J1610,0)</f>
        <v>0</v>
      </c>
      <c r="BJ1610" s="185" t="s">
        <v>79</v>
      </c>
      <c r="BK1610" s="282">
        <f>ROUND(I1610*H1610,2)</f>
        <v>0</v>
      </c>
      <c r="BL1610" s="185" t="s">
        <v>717</v>
      </c>
      <c r="BM1610" s="185" t="s">
        <v>3408</v>
      </c>
    </row>
    <row r="1611" spans="2:47" s="196" customFormat="1" ht="27">
      <c r="B1611" s="85"/>
      <c r="D1611" s="285" t="s">
        <v>3374</v>
      </c>
      <c r="F1611" s="309" t="s">
        <v>3409</v>
      </c>
      <c r="H1611" s="322"/>
      <c r="L1611" s="85"/>
      <c r="M1611" s="310"/>
      <c r="N1611" s="197"/>
      <c r="O1611" s="197"/>
      <c r="P1611" s="197"/>
      <c r="Q1611" s="197"/>
      <c r="R1611" s="197"/>
      <c r="S1611" s="197"/>
      <c r="T1611" s="311"/>
      <c r="AT1611" s="185" t="s">
        <v>3374</v>
      </c>
      <c r="AU1611" s="185" t="s">
        <v>153</v>
      </c>
    </row>
    <row r="1612" spans="2:65" s="196" customFormat="1" ht="25.5" customHeight="1">
      <c r="B1612" s="85"/>
      <c r="C1612" s="86" t="s">
        <v>3410</v>
      </c>
      <c r="D1612" s="86" t="s">
        <v>140</v>
      </c>
      <c r="E1612" s="87" t="s">
        <v>3411</v>
      </c>
      <c r="F1612" s="88" t="s">
        <v>3412</v>
      </c>
      <c r="G1612" s="89" t="s">
        <v>289</v>
      </c>
      <c r="H1612" s="304">
        <v>8</v>
      </c>
      <c r="I1612" s="90">
        <v>0</v>
      </c>
      <c r="J1612" s="90">
        <f>ROUND(I1612*H1612,2)</f>
        <v>0</v>
      </c>
      <c r="K1612" s="88" t="s">
        <v>5267</v>
      </c>
      <c r="L1612" s="85"/>
      <c r="M1612" s="278" t="s">
        <v>5</v>
      </c>
      <c r="N1612" s="279" t="s">
        <v>42</v>
      </c>
      <c r="O1612" s="280">
        <v>0.134</v>
      </c>
      <c r="P1612" s="280">
        <f>O1612*H1612</f>
        <v>1.072</v>
      </c>
      <c r="Q1612" s="280">
        <v>0</v>
      </c>
      <c r="R1612" s="280">
        <f>Q1612*H1612</f>
        <v>0</v>
      </c>
      <c r="S1612" s="280">
        <v>0</v>
      </c>
      <c r="T1612" s="281">
        <f>S1612*H1612</f>
        <v>0</v>
      </c>
      <c r="AR1612" s="185" t="s">
        <v>717</v>
      </c>
      <c r="AT1612" s="185" t="s">
        <v>140</v>
      </c>
      <c r="AU1612" s="185" t="s">
        <v>153</v>
      </c>
      <c r="AY1612" s="185" t="s">
        <v>138</v>
      </c>
      <c r="BE1612" s="282">
        <f>IF(N1612="základní",J1612,0)</f>
        <v>0</v>
      </c>
      <c r="BF1612" s="282">
        <f>IF(N1612="snížená",J1612,0)</f>
        <v>0</v>
      </c>
      <c r="BG1612" s="282">
        <f>IF(N1612="zákl. přenesená",J1612,0)</f>
        <v>0</v>
      </c>
      <c r="BH1612" s="282">
        <f>IF(N1612="sníž. přenesená",J1612,0)</f>
        <v>0</v>
      </c>
      <c r="BI1612" s="282">
        <f>IF(N1612="nulová",J1612,0)</f>
        <v>0</v>
      </c>
      <c r="BJ1612" s="185" t="s">
        <v>79</v>
      </c>
      <c r="BK1612" s="282">
        <f>ROUND(I1612*H1612,2)</f>
        <v>0</v>
      </c>
      <c r="BL1612" s="185" t="s">
        <v>717</v>
      </c>
      <c r="BM1612" s="185" t="s">
        <v>3413</v>
      </c>
    </row>
    <row r="1613" spans="2:47" s="196" customFormat="1" ht="27">
      <c r="B1613" s="85"/>
      <c r="D1613" s="285" t="s">
        <v>3374</v>
      </c>
      <c r="F1613" s="309" t="s">
        <v>3375</v>
      </c>
      <c r="H1613" s="322"/>
      <c r="L1613" s="85"/>
      <c r="M1613" s="310"/>
      <c r="N1613" s="197"/>
      <c r="O1613" s="197"/>
      <c r="P1613" s="197"/>
      <c r="Q1613" s="197"/>
      <c r="R1613" s="197"/>
      <c r="S1613" s="197"/>
      <c r="T1613" s="311"/>
      <c r="AT1613" s="185" t="s">
        <v>3374</v>
      </c>
      <c r="AU1613" s="185" t="s">
        <v>153</v>
      </c>
    </row>
    <row r="1614" spans="2:65" s="196" customFormat="1" ht="25.5" customHeight="1">
      <c r="B1614" s="85"/>
      <c r="C1614" s="91" t="s">
        <v>3414</v>
      </c>
      <c r="D1614" s="91" t="s">
        <v>228</v>
      </c>
      <c r="E1614" s="92" t="s">
        <v>3415</v>
      </c>
      <c r="F1614" s="93" t="s">
        <v>3416</v>
      </c>
      <c r="G1614" s="94" t="s">
        <v>289</v>
      </c>
      <c r="H1614" s="308">
        <v>8</v>
      </c>
      <c r="I1614" s="95">
        <v>0</v>
      </c>
      <c r="J1614" s="95">
        <f>ROUND(I1614*H1614,2)</f>
        <v>0</v>
      </c>
      <c r="K1614" s="174" t="s">
        <v>5267</v>
      </c>
      <c r="L1614" s="298"/>
      <c r="M1614" s="299" t="s">
        <v>5</v>
      </c>
      <c r="N1614" s="300" t="s">
        <v>42</v>
      </c>
      <c r="O1614" s="280">
        <v>0</v>
      </c>
      <c r="P1614" s="280">
        <f>O1614*H1614</f>
        <v>0</v>
      </c>
      <c r="Q1614" s="280">
        <v>7E-05</v>
      </c>
      <c r="R1614" s="280">
        <f>Q1614*H1614</f>
        <v>0.00056</v>
      </c>
      <c r="S1614" s="280">
        <v>0</v>
      </c>
      <c r="T1614" s="281">
        <f>S1614*H1614</f>
        <v>0</v>
      </c>
      <c r="AR1614" s="185" t="s">
        <v>1113</v>
      </c>
      <c r="AT1614" s="185" t="s">
        <v>228</v>
      </c>
      <c r="AU1614" s="185" t="s">
        <v>153</v>
      </c>
      <c r="AY1614" s="185" t="s">
        <v>138</v>
      </c>
      <c r="BE1614" s="282">
        <f>IF(N1614="základní",J1614,0)</f>
        <v>0</v>
      </c>
      <c r="BF1614" s="282">
        <f>IF(N1614="snížená",J1614,0)</f>
        <v>0</v>
      </c>
      <c r="BG1614" s="282">
        <f>IF(N1614="zákl. přenesená",J1614,0)</f>
        <v>0</v>
      </c>
      <c r="BH1614" s="282">
        <f>IF(N1614="sníž. přenesená",J1614,0)</f>
        <v>0</v>
      </c>
      <c r="BI1614" s="282">
        <f>IF(N1614="nulová",J1614,0)</f>
        <v>0</v>
      </c>
      <c r="BJ1614" s="185" t="s">
        <v>79</v>
      </c>
      <c r="BK1614" s="282">
        <f>ROUND(I1614*H1614,2)</f>
        <v>0</v>
      </c>
      <c r="BL1614" s="185" t="s">
        <v>1113</v>
      </c>
      <c r="BM1614" s="185" t="s">
        <v>3417</v>
      </c>
    </row>
    <row r="1615" spans="2:65" s="196" customFormat="1" ht="38.25" customHeight="1">
      <c r="B1615" s="85"/>
      <c r="C1615" s="86" t="s">
        <v>3418</v>
      </c>
      <c r="D1615" s="86" t="s">
        <v>140</v>
      </c>
      <c r="E1615" s="87" t="s">
        <v>3419</v>
      </c>
      <c r="F1615" s="88" t="s">
        <v>3420</v>
      </c>
      <c r="G1615" s="89" t="s">
        <v>289</v>
      </c>
      <c r="H1615" s="304">
        <v>13</v>
      </c>
      <c r="I1615" s="90">
        <v>0</v>
      </c>
      <c r="J1615" s="90">
        <f>ROUND(I1615*H1615,2)</f>
        <v>0</v>
      </c>
      <c r="K1615" s="88" t="s">
        <v>5267</v>
      </c>
      <c r="L1615" s="85"/>
      <c r="M1615" s="278" t="s">
        <v>5</v>
      </c>
      <c r="N1615" s="279" t="s">
        <v>42</v>
      </c>
      <c r="O1615" s="280">
        <v>0.44</v>
      </c>
      <c r="P1615" s="280">
        <f>O1615*H1615</f>
        <v>5.72</v>
      </c>
      <c r="Q1615" s="280">
        <v>0</v>
      </c>
      <c r="R1615" s="280">
        <f>Q1615*H1615</f>
        <v>0</v>
      </c>
      <c r="S1615" s="280">
        <v>0</v>
      </c>
      <c r="T1615" s="281">
        <f>S1615*H1615</f>
        <v>0</v>
      </c>
      <c r="AR1615" s="185" t="s">
        <v>717</v>
      </c>
      <c r="AT1615" s="185" t="s">
        <v>140</v>
      </c>
      <c r="AU1615" s="185" t="s">
        <v>153</v>
      </c>
      <c r="AY1615" s="185" t="s">
        <v>138</v>
      </c>
      <c r="BE1615" s="282">
        <f>IF(N1615="základní",J1615,0)</f>
        <v>0</v>
      </c>
      <c r="BF1615" s="282">
        <f>IF(N1615="snížená",J1615,0)</f>
        <v>0</v>
      </c>
      <c r="BG1615" s="282">
        <f>IF(N1615="zákl. přenesená",J1615,0)</f>
        <v>0</v>
      </c>
      <c r="BH1615" s="282">
        <f>IF(N1615="sníž. přenesená",J1615,0)</f>
        <v>0</v>
      </c>
      <c r="BI1615" s="282">
        <f>IF(N1615="nulová",J1615,0)</f>
        <v>0</v>
      </c>
      <c r="BJ1615" s="185" t="s">
        <v>79</v>
      </c>
      <c r="BK1615" s="282">
        <f>ROUND(I1615*H1615,2)</f>
        <v>0</v>
      </c>
      <c r="BL1615" s="185" t="s">
        <v>717</v>
      </c>
      <c r="BM1615" s="185" t="s">
        <v>3421</v>
      </c>
    </row>
    <row r="1616" spans="2:47" s="196" customFormat="1" ht="27">
      <c r="B1616" s="85"/>
      <c r="D1616" s="285" t="s">
        <v>3374</v>
      </c>
      <c r="F1616" s="309" t="s">
        <v>3422</v>
      </c>
      <c r="H1616" s="322"/>
      <c r="L1616" s="85"/>
      <c r="M1616" s="310"/>
      <c r="N1616" s="197"/>
      <c r="O1616" s="197"/>
      <c r="P1616" s="197"/>
      <c r="Q1616" s="197"/>
      <c r="R1616" s="197"/>
      <c r="S1616" s="197"/>
      <c r="T1616" s="311"/>
      <c r="AT1616" s="185" t="s">
        <v>3374</v>
      </c>
      <c r="AU1616" s="185" t="s">
        <v>153</v>
      </c>
    </row>
    <row r="1617" spans="2:65" s="196" customFormat="1" ht="25.5" customHeight="1">
      <c r="B1617" s="85"/>
      <c r="C1617" s="91" t="s">
        <v>3423</v>
      </c>
      <c r="D1617" s="91" t="s">
        <v>228</v>
      </c>
      <c r="E1617" s="92" t="s">
        <v>3424</v>
      </c>
      <c r="F1617" s="93" t="s">
        <v>3425</v>
      </c>
      <c r="G1617" s="94" t="s">
        <v>289</v>
      </c>
      <c r="H1617" s="308">
        <v>13</v>
      </c>
      <c r="I1617" s="95">
        <v>0</v>
      </c>
      <c r="J1617" s="95">
        <f>ROUND(I1617*H1617,2)</f>
        <v>0</v>
      </c>
      <c r="K1617" s="174" t="s">
        <v>5267</v>
      </c>
      <c r="L1617" s="298"/>
      <c r="M1617" s="299" t="s">
        <v>5</v>
      </c>
      <c r="N1617" s="300" t="s">
        <v>42</v>
      </c>
      <c r="O1617" s="280">
        <v>0</v>
      </c>
      <c r="P1617" s="280">
        <f>O1617*H1617</f>
        <v>0</v>
      </c>
      <c r="Q1617" s="280">
        <v>0.00022</v>
      </c>
      <c r="R1617" s="280">
        <f>Q1617*H1617</f>
        <v>0.00286</v>
      </c>
      <c r="S1617" s="280">
        <v>0</v>
      </c>
      <c r="T1617" s="281">
        <f>S1617*H1617</f>
        <v>0</v>
      </c>
      <c r="AR1617" s="185" t="s">
        <v>1113</v>
      </c>
      <c r="AT1617" s="185" t="s">
        <v>228</v>
      </c>
      <c r="AU1617" s="185" t="s">
        <v>153</v>
      </c>
      <c r="AY1617" s="185" t="s">
        <v>138</v>
      </c>
      <c r="BE1617" s="282">
        <f>IF(N1617="základní",J1617,0)</f>
        <v>0</v>
      </c>
      <c r="BF1617" s="282">
        <f>IF(N1617="snížená",J1617,0)</f>
        <v>0</v>
      </c>
      <c r="BG1617" s="282">
        <f>IF(N1617="zákl. přenesená",J1617,0)</f>
        <v>0</v>
      </c>
      <c r="BH1617" s="282">
        <f>IF(N1617="sníž. přenesená",J1617,0)</f>
        <v>0</v>
      </c>
      <c r="BI1617" s="282">
        <f>IF(N1617="nulová",J1617,0)</f>
        <v>0</v>
      </c>
      <c r="BJ1617" s="185" t="s">
        <v>79</v>
      </c>
      <c r="BK1617" s="282">
        <f>ROUND(I1617*H1617,2)</f>
        <v>0</v>
      </c>
      <c r="BL1617" s="185" t="s">
        <v>1113</v>
      </c>
      <c r="BM1617" s="185" t="s">
        <v>3426</v>
      </c>
    </row>
    <row r="1618" spans="2:47" s="196" customFormat="1" ht="27">
      <c r="B1618" s="85"/>
      <c r="D1618" s="285" t="s">
        <v>3374</v>
      </c>
      <c r="F1618" s="309" t="s">
        <v>3375</v>
      </c>
      <c r="H1618" s="322"/>
      <c r="L1618" s="85"/>
      <c r="M1618" s="310"/>
      <c r="N1618" s="197"/>
      <c r="O1618" s="197"/>
      <c r="P1618" s="197"/>
      <c r="Q1618" s="197"/>
      <c r="R1618" s="197"/>
      <c r="S1618" s="197"/>
      <c r="T1618" s="311"/>
      <c r="AT1618" s="185" t="s">
        <v>3374</v>
      </c>
      <c r="AU1618" s="185" t="s">
        <v>153</v>
      </c>
    </row>
    <row r="1619" spans="2:65" s="196" customFormat="1" ht="25.5" customHeight="1">
      <c r="B1619" s="85"/>
      <c r="C1619" s="86" t="s">
        <v>3427</v>
      </c>
      <c r="D1619" s="86" t="s">
        <v>140</v>
      </c>
      <c r="E1619" s="87" t="s">
        <v>3428</v>
      </c>
      <c r="F1619" s="88" t="s">
        <v>3429</v>
      </c>
      <c r="G1619" s="89" t="s">
        <v>289</v>
      </c>
      <c r="H1619" s="304">
        <v>12</v>
      </c>
      <c r="I1619" s="90">
        <v>0</v>
      </c>
      <c r="J1619" s="90">
        <f>ROUND(I1619*H1619,2)</f>
        <v>0</v>
      </c>
      <c r="K1619" s="88" t="s">
        <v>5267</v>
      </c>
      <c r="L1619" s="85"/>
      <c r="M1619" s="278" t="s">
        <v>5</v>
      </c>
      <c r="N1619" s="279" t="s">
        <v>42</v>
      </c>
      <c r="O1619" s="280">
        <v>0.561</v>
      </c>
      <c r="P1619" s="280">
        <f>O1619*H1619</f>
        <v>6.732000000000001</v>
      </c>
      <c r="Q1619" s="280">
        <v>0</v>
      </c>
      <c r="R1619" s="280">
        <f>Q1619*H1619</f>
        <v>0</v>
      </c>
      <c r="S1619" s="280">
        <v>0</v>
      </c>
      <c r="T1619" s="281">
        <f>S1619*H1619</f>
        <v>0</v>
      </c>
      <c r="AR1619" s="185" t="s">
        <v>717</v>
      </c>
      <c r="AT1619" s="185" t="s">
        <v>140</v>
      </c>
      <c r="AU1619" s="185" t="s">
        <v>153</v>
      </c>
      <c r="AY1619" s="185" t="s">
        <v>138</v>
      </c>
      <c r="BE1619" s="282">
        <f>IF(N1619="základní",J1619,0)</f>
        <v>0</v>
      </c>
      <c r="BF1619" s="282">
        <f>IF(N1619="snížená",J1619,0)</f>
        <v>0</v>
      </c>
      <c r="BG1619" s="282">
        <f>IF(N1619="zákl. přenesená",J1619,0)</f>
        <v>0</v>
      </c>
      <c r="BH1619" s="282">
        <f>IF(N1619="sníž. přenesená",J1619,0)</f>
        <v>0</v>
      </c>
      <c r="BI1619" s="282">
        <f>IF(N1619="nulová",J1619,0)</f>
        <v>0</v>
      </c>
      <c r="BJ1619" s="185" t="s">
        <v>79</v>
      </c>
      <c r="BK1619" s="282">
        <f>ROUND(I1619*H1619,2)</f>
        <v>0</v>
      </c>
      <c r="BL1619" s="185" t="s">
        <v>717</v>
      </c>
      <c r="BM1619" s="185" t="s">
        <v>3430</v>
      </c>
    </row>
    <row r="1620" spans="2:47" s="196" customFormat="1" ht="27">
      <c r="B1620" s="85"/>
      <c r="D1620" s="285" t="s">
        <v>3374</v>
      </c>
      <c r="F1620" s="309" t="s">
        <v>3375</v>
      </c>
      <c r="H1620" s="322"/>
      <c r="L1620" s="85"/>
      <c r="M1620" s="310"/>
      <c r="N1620" s="197"/>
      <c r="O1620" s="197"/>
      <c r="P1620" s="197"/>
      <c r="Q1620" s="197"/>
      <c r="R1620" s="197"/>
      <c r="S1620" s="197"/>
      <c r="T1620" s="311"/>
      <c r="AT1620" s="185" t="s">
        <v>3374</v>
      </c>
      <c r="AU1620" s="185" t="s">
        <v>153</v>
      </c>
    </row>
    <row r="1621" spans="2:65" s="196" customFormat="1" ht="38.25" customHeight="1">
      <c r="B1621" s="85"/>
      <c r="C1621" s="91" t="s">
        <v>3431</v>
      </c>
      <c r="D1621" s="91" t="s">
        <v>228</v>
      </c>
      <c r="E1621" s="92" t="s">
        <v>3432</v>
      </c>
      <c r="F1621" s="93" t="s">
        <v>3433</v>
      </c>
      <c r="G1621" s="94" t="s">
        <v>289</v>
      </c>
      <c r="H1621" s="308">
        <v>6</v>
      </c>
      <c r="I1621" s="95">
        <v>0</v>
      </c>
      <c r="J1621" s="95">
        <f>ROUND(I1621*H1621,2)</f>
        <v>0</v>
      </c>
      <c r="K1621" s="93" t="s">
        <v>5</v>
      </c>
      <c r="L1621" s="298"/>
      <c r="M1621" s="299" t="s">
        <v>5</v>
      </c>
      <c r="N1621" s="300" t="s">
        <v>42</v>
      </c>
      <c r="O1621" s="280">
        <v>0</v>
      </c>
      <c r="P1621" s="280">
        <f>O1621*H1621</f>
        <v>0</v>
      </c>
      <c r="Q1621" s="280">
        <v>0.00025</v>
      </c>
      <c r="R1621" s="280">
        <f>Q1621*H1621</f>
        <v>0.0015</v>
      </c>
      <c r="S1621" s="280">
        <v>0</v>
      </c>
      <c r="T1621" s="281">
        <f>S1621*H1621</f>
        <v>0</v>
      </c>
      <c r="AR1621" s="185" t="s">
        <v>1113</v>
      </c>
      <c r="AT1621" s="185" t="s">
        <v>228</v>
      </c>
      <c r="AU1621" s="185" t="s">
        <v>153</v>
      </c>
      <c r="AY1621" s="185" t="s">
        <v>138</v>
      </c>
      <c r="BE1621" s="282">
        <f>IF(N1621="základní",J1621,0)</f>
        <v>0</v>
      </c>
      <c r="BF1621" s="282">
        <f>IF(N1621="snížená",J1621,0)</f>
        <v>0</v>
      </c>
      <c r="BG1621" s="282">
        <f>IF(N1621="zákl. přenesená",J1621,0)</f>
        <v>0</v>
      </c>
      <c r="BH1621" s="282">
        <f>IF(N1621="sníž. přenesená",J1621,0)</f>
        <v>0</v>
      </c>
      <c r="BI1621" s="282">
        <f>IF(N1621="nulová",J1621,0)</f>
        <v>0</v>
      </c>
      <c r="BJ1621" s="185" t="s">
        <v>79</v>
      </c>
      <c r="BK1621" s="282">
        <f>ROUND(I1621*H1621,2)</f>
        <v>0</v>
      </c>
      <c r="BL1621" s="185" t="s">
        <v>1113</v>
      </c>
      <c r="BM1621" s="185" t="s">
        <v>3434</v>
      </c>
    </row>
    <row r="1622" spans="2:65" s="196" customFormat="1" ht="38.25" customHeight="1">
      <c r="B1622" s="85"/>
      <c r="C1622" s="91" t="s">
        <v>3435</v>
      </c>
      <c r="D1622" s="91" t="s">
        <v>228</v>
      </c>
      <c r="E1622" s="92" t="s">
        <v>3436</v>
      </c>
      <c r="F1622" s="93" t="s">
        <v>3437</v>
      </c>
      <c r="G1622" s="94" t="s">
        <v>289</v>
      </c>
      <c r="H1622" s="308">
        <v>6</v>
      </c>
      <c r="I1622" s="95">
        <v>0</v>
      </c>
      <c r="J1622" s="95">
        <f>ROUND(I1622*H1622,2)</f>
        <v>0</v>
      </c>
      <c r="K1622" s="93" t="s">
        <v>5</v>
      </c>
      <c r="L1622" s="298"/>
      <c r="M1622" s="299" t="s">
        <v>5</v>
      </c>
      <c r="N1622" s="300" t="s">
        <v>42</v>
      </c>
      <c r="O1622" s="280">
        <v>0</v>
      </c>
      <c r="P1622" s="280">
        <f>O1622*H1622</f>
        <v>0</v>
      </c>
      <c r="Q1622" s="280">
        <v>0.00033</v>
      </c>
      <c r="R1622" s="280">
        <f>Q1622*H1622</f>
        <v>0.00198</v>
      </c>
      <c r="S1622" s="280">
        <v>0</v>
      </c>
      <c r="T1622" s="281">
        <f>S1622*H1622</f>
        <v>0</v>
      </c>
      <c r="AR1622" s="185" t="s">
        <v>1113</v>
      </c>
      <c r="AT1622" s="185" t="s">
        <v>228</v>
      </c>
      <c r="AU1622" s="185" t="s">
        <v>153</v>
      </c>
      <c r="AY1622" s="185" t="s">
        <v>138</v>
      </c>
      <c r="BE1622" s="282">
        <f>IF(N1622="základní",J1622,0)</f>
        <v>0</v>
      </c>
      <c r="BF1622" s="282">
        <f>IF(N1622="snížená",J1622,0)</f>
        <v>0</v>
      </c>
      <c r="BG1622" s="282">
        <f>IF(N1622="zákl. přenesená",J1622,0)</f>
        <v>0</v>
      </c>
      <c r="BH1622" s="282">
        <f>IF(N1622="sníž. přenesená",J1622,0)</f>
        <v>0</v>
      </c>
      <c r="BI1622" s="282">
        <f>IF(N1622="nulová",J1622,0)</f>
        <v>0</v>
      </c>
      <c r="BJ1622" s="185" t="s">
        <v>79</v>
      </c>
      <c r="BK1622" s="282">
        <f>ROUND(I1622*H1622,2)</f>
        <v>0</v>
      </c>
      <c r="BL1622" s="185" t="s">
        <v>1113</v>
      </c>
      <c r="BM1622" s="185" t="s">
        <v>3438</v>
      </c>
    </row>
    <row r="1623" spans="2:65" s="196" customFormat="1" ht="16.5" customHeight="1">
      <c r="B1623" s="85"/>
      <c r="C1623" s="86" t="s">
        <v>3439</v>
      </c>
      <c r="D1623" s="86" t="s">
        <v>140</v>
      </c>
      <c r="E1623" s="87" t="s">
        <v>3440</v>
      </c>
      <c r="F1623" s="88" t="s">
        <v>3441</v>
      </c>
      <c r="G1623" s="89" t="s">
        <v>289</v>
      </c>
      <c r="H1623" s="304">
        <v>2</v>
      </c>
      <c r="I1623" s="90">
        <v>0</v>
      </c>
      <c r="J1623" s="90">
        <f>ROUND(I1623*H1623,2)</f>
        <v>0</v>
      </c>
      <c r="K1623" s="88" t="s">
        <v>5267</v>
      </c>
      <c r="L1623" s="85"/>
      <c r="M1623" s="278" t="s">
        <v>5</v>
      </c>
      <c r="N1623" s="279" t="s">
        <v>42</v>
      </c>
      <c r="O1623" s="280">
        <v>0.29</v>
      </c>
      <c r="P1623" s="280">
        <f>O1623*H1623</f>
        <v>0.58</v>
      </c>
      <c r="Q1623" s="280">
        <v>0</v>
      </c>
      <c r="R1623" s="280">
        <f>Q1623*H1623</f>
        <v>0</v>
      </c>
      <c r="S1623" s="280">
        <v>0</v>
      </c>
      <c r="T1623" s="281">
        <f>S1623*H1623</f>
        <v>0</v>
      </c>
      <c r="AR1623" s="185" t="s">
        <v>717</v>
      </c>
      <c r="AT1623" s="185" t="s">
        <v>140</v>
      </c>
      <c r="AU1623" s="185" t="s">
        <v>153</v>
      </c>
      <c r="AY1623" s="185" t="s">
        <v>138</v>
      </c>
      <c r="BE1623" s="282">
        <f>IF(N1623="základní",J1623,0)</f>
        <v>0</v>
      </c>
      <c r="BF1623" s="282">
        <f>IF(N1623="snížená",J1623,0)</f>
        <v>0</v>
      </c>
      <c r="BG1623" s="282">
        <f>IF(N1623="zákl. přenesená",J1623,0)</f>
        <v>0</v>
      </c>
      <c r="BH1623" s="282">
        <f>IF(N1623="sníž. přenesená",J1623,0)</f>
        <v>0</v>
      </c>
      <c r="BI1623" s="282">
        <f>IF(N1623="nulová",J1623,0)</f>
        <v>0</v>
      </c>
      <c r="BJ1623" s="185" t="s">
        <v>79</v>
      </c>
      <c r="BK1623" s="282">
        <f>ROUND(I1623*H1623,2)</f>
        <v>0</v>
      </c>
      <c r="BL1623" s="185" t="s">
        <v>717</v>
      </c>
      <c r="BM1623" s="185" t="s">
        <v>3442</v>
      </c>
    </row>
    <row r="1624" spans="2:65" s="196" customFormat="1" ht="63.75" customHeight="1">
      <c r="B1624" s="85"/>
      <c r="C1624" s="91" t="s">
        <v>3443</v>
      </c>
      <c r="D1624" s="91" t="s">
        <v>228</v>
      </c>
      <c r="E1624" s="92" t="s">
        <v>3444</v>
      </c>
      <c r="F1624" s="93" t="s">
        <v>3445</v>
      </c>
      <c r="G1624" s="94" t="s">
        <v>289</v>
      </c>
      <c r="H1624" s="308">
        <v>1</v>
      </c>
      <c r="I1624" s="95">
        <v>0</v>
      </c>
      <c r="J1624" s="95">
        <f>ROUND(I1624*H1624,2)</f>
        <v>0</v>
      </c>
      <c r="K1624" s="174" t="s">
        <v>5267</v>
      </c>
      <c r="L1624" s="298"/>
      <c r="M1624" s="299" t="s">
        <v>5</v>
      </c>
      <c r="N1624" s="300" t="s">
        <v>42</v>
      </c>
      <c r="O1624" s="280">
        <v>0</v>
      </c>
      <c r="P1624" s="280">
        <f>O1624*H1624</f>
        <v>0</v>
      </c>
      <c r="Q1624" s="280">
        <v>0.0004</v>
      </c>
      <c r="R1624" s="280">
        <f>Q1624*H1624</f>
        <v>0.0004</v>
      </c>
      <c r="S1624" s="280">
        <v>0</v>
      </c>
      <c r="T1624" s="281">
        <f>S1624*H1624</f>
        <v>0</v>
      </c>
      <c r="AR1624" s="185" t="s">
        <v>1113</v>
      </c>
      <c r="AT1624" s="185" t="s">
        <v>228</v>
      </c>
      <c r="AU1624" s="185" t="s">
        <v>153</v>
      </c>
      <c r="AY1624" s="185" t="s">
        <v>138</v>
      </c>
      <c r="BE1624" s="282">
        <f>IF(N1624="základní",J1624,0)</f>
        <v>0</v>
      </c>
      <c r="BF1624" s="282">
        <f>IF(N1624="snížená",J1624,0)</f>
        <v>0</v>
      </c>
      <c r="BG1624" s="282">
        <f>IF(N1624="zákl. přenesená",J1624,0)</f>
        <v>0</v>
      </c>
      <c r="BH1624" s="282">
        <f>IF(N1624="sníž. přenesená",J1624,0)</f>
        <v>0</v>
      </c>
      <c r="BI1624" s="282">
        <f>IF(N1624="nulová",J1624,0)</f>
        <v>0</v>
      </c>
      <c r="BJ1624" s="185" t="s">
        <v>79</v>
      </c>
      <c r="BK1624" s="282">
        <f>ROUND(I1624*H1624,2)</f>
        <v>0</v>
      </c>
      <c r="BL1624" s="185" t="s">
        <v>1113</v>
      </c>
      <c r="BM1624" s="185" t="s">
        <v>3446</v>
      </c>
    </row>
    <row r="1625" spans="2:47" s="196" customFormat="1" ht="27">
      <c r="B1625" s="85"/>
      <c r="D1625" s="285" t="s">
        <v>3374</v>
      </c>
      <c r="F1625" s="309" t="s">
        <v>3447</v>
      </c>
      <c r="H1625" s="322"/>
      <c r="L1625" s="85"/>
      <c r="M1625" s="310"/>
      <c r="N1625" s="197"/>
      <c r="O1625" s="197"/>
      <c r="P1625" s="197"/>
      <c r="Q1625" s="197"/>
      <c r="R1625" s="197"/>
      <c r="S1625" s="197"/>
      <c r="T1625" s="311"/>
      <c r="AT1625" s="185" t="s">
        <v>3374</v>
      </c>
      <c r="AU1625" s="185" t="s">
        <v>153</v>
      </c>
    </row>
    <row r="1626" spans="2:65" s="196" customFormat="1" ht="63.75" customHeight="1">
      <c r="B1626" s="85"/>
      <c r="C1626" s="91" t="s">
        <v>3448</v>
      </c>
      <c r="D1626" s="91" t="s">
        <v>228</v>
      </c>
      <c r="E1626" s="92" t="s">
        <v>3449</v>
      </c>
      <c r="F1626" s="93" t="s">
        <v>3450</v>
      </c>
      <c r="G1626" s="94" t="s">
        <v>289</v>
      </c>
      <c r="H1626" s="308">
        <v>1</v>
      </c>
      <c r="I1626" s="95">
        <v>0</v>
      </c>
      <c r="J1626" s="95">
        <f>ROUND(I1626*H1626,2)</f>
        <v>0</v>
      </c>
      <c r="K1626" s="174" t="s">
        <v>5267</v>
      </c>
      <c r="L1626" s="298"/>
      <c r="M1626" s="299" t="s">
        <v>5</v>
      </c>
      <c r="N1626" s="300" t="s">
        <v>42</v>
      </c>
      <c r="O1626" s="280">
        <v>0</v>
      </c>
      <c r="P1626" s="280">
        <f>O1626*H1626</f>
        <v>0</v>
      </c>
      <c r="Q1626" s="280">
        <v>0.0004</v>
      </c>
      <c r="R1626" s="280">
        <f>Q1626*H1626</f>
        <v>0.0004</v>
      </c>
      <c r="S1626" s="280">
        <v>0</v>
      </c>
      <c r="T1626" s="281">
        <f>S1626*H1626</f>
        <v>0</v>
      </c>
      <c r="AR1626" s="185" t="s">
        <v>1113</v>
      </c>
      <c r="AT1626" s="185" t="s">
        <v>228</v>
      </c>
      <c r="AU1626" s="185" t="s">
        <v>153</v>
      </c>
      <c r="AY1626" s="185" t="s">
        <v>138</v>
      </c>
      <c r="BE1626" s="282">
        <f>IF(N1626="základní",J1626,0)</f>
        <v>0</v>
      </c>
      <c r="BF1626" s="282">
        <f>IF(N1626="snížená",J1626,0)</f>
        <v>0</v>
      </c>
      <c r="BG1626" s="282">
        <f>IF(N1626="zákl. přenesená",J1626,0)</f>
        <v>0</v>
      </c>
      <c r="BH1626" s="282">
        <f>IF(N1626="sníž. přenesená",J1626,0)</f>
        <v>0</v>
      </c>
      <c r="BI1626" s="282">
        <f>IF(N1626="nulová",J1626,0)</f>
        <v>0</v>
      </c>
      <c r="BJ1626" s="185" t="s">
        <v>79</v>
      </c>
      <c r="BK1626" s="282">
        <f>ROUND(I1626*H1626,2)</f>
        <v>0</v>
      </c>
      <c r="BL1626" s="185" t="s">
        <v>1113</v>
      </c>
      <c r="BM1626" s="185" t="s">
        <v>3451</v>
      </c>
    </row>
    <row r="1627" spans="2:47" s="196" customFormat="1" ht="27">
      <c r="B1627" s="85"/>
      <c r="D1627" s="285" t="s">
        <v>3374</v>
      </c>
      <c r="F1627" s="309" t="s">
        <v>3452</v>
      </c>
      <c r="H1627" s="322"/>
      <c r="L1627" s="85"/>
      <c r="M1627" s="310"/>
      <c r="N1627" s="197"/>
      <c r="O1627" s="197"/>
      <c r="P1627" s="197"/>
      <c r="Q1627" s="197"/>
      <c r="R1627" s="197"/>
      <c r="S1627" s="197"/>
      <c r="T1627" s="311"/>
      <c r="AT1627" s="185" t="s">
        <v>3374</v>
      </c>
      <c r="AU1627" s="185" t="s">
        <v>153</v>
      </c>
    </row>
    <row r="1628" spans="2:65" s="196" customFormat="1" ht="25.5" customHeight="1">
      <c r="B1628" s="85"/>
      <c r="C1628" s="86" t="s">
        <v>3453</v>
      </c>
      <c r="D1628" s="86" t="s">
        <v>140</v>
      </c>
      <c r="E1628" s="87" t="s">
        <v>3454</v>
      </c>
      <c r="F1628" s="88" t="s">
        <v>3455</v>
      </c>
      <c r="G1628" s="89" t="s">
        <v>289</v>
      </c>
      <c r="H1628" s="304">
        <v>2</v>
      </c>
      <c r="I1628" s="90">
        <v>0</v>
      </c>
      <c r="J1628" s="90">
        <f>ROUND(I1628*H1628,2)</f>
        <v>0</v>
      </c>
      <c r="K1628" s="88" t="s">
        <v>5267</v>
      </c>
      <c r="L1628" s="85"/>
      <c r="M1628" s="278" t="s">
        <v>5</v>
      </c>
      <c r="N1628" s="279" t="s">
        <v>42</v>
      </c>
      <c r="O1628" s="280">
        <v>0.865</v>
      </c>
      <c r="P1628" s="280">
        <f>O1628*H1628</f>
        <v>1.73</v>
      </c>
      <c r="Q1628" s="280">
        <v>0</v>
      </c>
      <c r="R1628" s="280">
        <f>Q1628*H1628</f>
        <v>0</v>
      </c>
      <c r="S1628" s="280">
        <v>0</v>
      </c>
      <c r="T1628" s="281">
        <f>S1628*H1628</f>
        <v>0</v>
      </c>
      <c r="AR1628" s="185" t="s">
        <v>717</v>
      </c>
      <c r="AT1628" s="185" t="s">
        <v>140</v>
      </c>
      <c r="AU1628" s="185" t="s">
        <v>153</v>
      </c>
      <c r="AY1628" s="185" t="s">
        <v>138</v>
      </c>
      <c r="BE1628" s="282">
        <f>IF(N1628="základní",J1628,0)</f>
        <v>0</v>
      </c>
      <c r="BF1628" s="282">
        <f>IF(N1628="snížená",J1628,0)</f>
        <v>0</v>
      </c>
      <c r="BG1628" s="282">
        <f>IF(N1628="zákl. přenesená",J1628,0)</f>
        <v>0</v>
      </c>
      <c r="BH1628" s="282">
        <f>IF(N1628="sníž. přenesená",J1628,0)</f>
        <v>0</v>
      </c>
      <c r="BI1628" s="282">
        <f>IF(N1628="nulová",J1628,0)</f>
        <v>0</v>
      </c>
      <c r="BJ1628" s="185" t="s">
        <v>79</v>
      </c>
      <c r="BK1628" s="282">
        <f>ROUND(I1628*H1628,2)</f>
        <v>0</v>
      </c>
      <c r="BL1628" s="185" t="s">
        <v>717</v>
      </c>
      <c r="BM1628" s="185" t="s">
        <v>3456</v>
      </c>
    </row>
    <row r="1629" spans="2:47" s="196" customFormat="1" ht="27">
      <c r="B1629" s="85"/>
      <c r="D1629" s="285" t="s">
        <v>3374</v>
      </c>
      <c r="F1629" s="309" t="s">
        <v>3422</v>
      </c>
      <c r="H1629" s="322"/>
      <c r="L1629" s="85"/>
      <c r="M1629" s="310"/>
      <c r="N1629" s="197"/>
      <c r="O1629" s="197"/>
      <c r="P1629" s="197"/>
      <c r="Q1629" s="197"/>
      <c r="R1629" s="197"/>
      <c r="S1629" s="197"/>
      <c r="T1629" s="311"/>
      <c r="AT1629" s="185" t="s">
        <v>3374</v>
      </c>
      <c r="AU1629" s="185" t="s">
        <v>153</v>
      </c>
    </row>
    <row r="1630" spans="2:65" s="196" customFormat="1" ht="331.5" customHeight="1">
      <c r="B1630" s="85"/>
      <c r="C1630" s="91" t="s">
        <v>3457</v>
      </c>
      <c r="D1630" s="91" t="s">
        <v>228</v>
      </c>
      <c r="E1630" s="92" t="s">
        <v>3458</v>
      </c>
      <c r="F1630" s="93" t="s">
        <v>3459</v>
      </c>
      <c r="G1630" s="94" t="s">
        <v>5</v>
      </c>
      <c r="H1630" s="308">
        <v>2</v>
      </c>
      <c r="I1630" s="95">
        <v>0</v>
      </c>
      <c r="J1630" s="95">
        <f>ROUND(I1630*H1630,2)</f>
        <v>0</v>
      </c>
      <c r="K1630" s="93" t="s">
        <v>5</v>
      </c>
      <c r="L1630" s="298"/>
      <c r="M1630" s="299" t="s">
        <v>5</v>
      </c>
      <c r="N1630" s="300" t="s">
        <v>42</v>
      </c>
      <c r="O1630" s="280">
        <v>0</v>
      </c>
      <c r="P1630" s="280">
        <f>O1630*H1630</f>
        <v>0</v>
      </c>
      <c r="Q1630" s="280">
        <v>0</v>
      </c>
      <c r="R1630" s="280">
        <f>Q1630*H1630</f>
        <v>0</v>
      </c>
      <c r="S1630" s="280">
        <v>0</v>
      </c>
      <c r="T1630" s="281">
        <f>S1630*H1630</f>
        <v>0</v>
      </c>
      <c r="AR1630" s="185" t="s">
        <v>1741</v>
      </c>
      <c r="AT1630" s="185" t="s">
        <v>228</v>
      </c>
      <c r="AU1630" s="185" t="s">
        <v>153</v>
      </c>
      <c r="AY1630" s="185" t="s">
        <v>138</v>
      </c>
      <c r="BE1630" s="282">
        <f>IF(N1630="základní",J1630,0)</f>
        <v>0</v>
      </c>
      <c r="BF1630" s="282">
        <f>IF(N1630="snížená",J1630,0)</f>
        <v>0</v>
      </c>
      <c r="BG1630" s="282">
        <f>IF(N1630="zákl. přenesená",J1630,0)</f>
        <v>0</v>
      </c>
      <c r="BH1630" s="282">
        <f>IF(N1630="sníž. přenesená",J1630,0)</f>
        <v>0</v>
      </c>
      <c r="BI1630" s="282">
        <f>IF(N1630="nulová",J1630,0)</f>
        <v>0</v>
      </c>
      <c r="BJ1630" s="185" t="s">
        <v>79</v>
      </c>
      <c r="BK1630" s="282">
        <f>ROUND(I1630*H1630,2)</f>
        <v>0</v>
      </c>
      <c r="BL1630" s="185" t="s">
        <v>717</v>
      </c>
      <c r="BM1630" s="185" t="s">
        <v>3460</v>
      </c>
    </row>
    <row r="1631" spans="2:65" s="196" customFormat="1" ht="25.5" customHeight="1">
      <c r="B1631" s="85"/>
      <c r="C1631" s="86" t="s">
        <v>3461</v>
      </c>
      <c r="D1631" s="86" t="s">
        <v>140</v>
      </c>
      <c r="E1631" s="87" t="s">
        <v>3462</v>
      </c>
      <c r="F1631" s="88" t="s">
        <v>3463</v>
      </c>
      <c r="G1631" s="89" t="s">
        <v>289</v>
      </c>
      <c r="H1631" s="304">
        <v>60</v>
      </c>
      <c r="I1631" s="90">
        <v>0</v>
      </c>
      <c r="J1631" s="90">
        <f>ROUND(I1631*H1631,2)</f>
        <v>0</v>
      </c>
      <c r="K1631" s="88" t="s">
        <v>5</v>
      </c>
      <c r="L1631" s="85"/>
      <c r="M1631" s="278" t="s">
        <v>5</v>
      </c>
      <c r="N1631" s="279" t="s">
        <v>42</v>
      </c>
      <c r="O1631" s="280">
        <v>1.108</v>
      </c>
      <c r="P1631" s="280">
        <f>O1631*H1631</f>
        <v>66.48</v>
      </c>
      <c r="Q1631" s="280">
        <v>0</v>
      </c>
      <c r="R1631" s="280">
        <f>Q1631*H1631</f>
        <v>0</v>
      </c>
      <c r="S1631" s="280">
        <v>0</v>
      </c>
      <c r="T1631" s="281">
        <f>S1631*H1631</f>
        <v>0</v>
      </c>
      <c r="AR1631" s="185" t="s">
        <v>717</v>
      </c>
      <c r="AT1631" s="185" t="s">
        <v>140</v>
      </c>
      <c r="AU1631" s="185" t="s">
        <v>153</v>
      </c>
      <c r="AY1631" s="185" t="s">
        <v>138</v>
      </c>
      <c r="BE1631" s="282">
        <f>IF(N1631="základní",J1631,0)</f>
        <v>0</v>
      </c>
      <c r="BF1631" s="282">
        <f>IF(N1631="snížená",J1631,0)</f>
        <v>0</v>
      </c>
      <c r="BG1631" s="282">
        <f>IF(N1631="zákl. přenesená",J1631,0)</f>
        <v>0</v>
      </c>
      <c r="BH1631" s="282">
        <f>IF(N1631="sníž. přenesená",J1631,0)</f>
        <v>0</v>
      </c>
      <c r="BI1631" s="282">
        <f>IF(N1631="nulová",J1631,0)</f>
        <v>0</v>
      </c>
      <c r="BJ1631" s="185" t="s">
        <v>79</v>
      </c>
      <c r="BK1631" s="282">
        <f>ROUND(I1631*H1631,2)</f>
        <v>0</v>
      </c>
      <c r="BL1631" s="185" t="s">
        <v>717</v>
      </c>
      <c r="BM1631" s="185" t="s">
        <v>3464</v>
      </c>
    </row>
    <row r="1632" spans="2:65" s="196" customFormat="1" ht="51" customHeight="1">
      <c r="B1632" s="85"/>
      <c r="C1632" s="91" t="s">
        <v>3465</v>
      </c>
      <c r="D1632" s="91" t="s">
        <v>228</v>
      </c>
      <c r="E1632" s="92" t="s">
        <v>3466</v>
      </c>
      <c r="F1632" s="93" t="s">
        <v>3467</v>
      </c>
      <c r="G1632" s="94" t="s">
        <v>289</v>
      </c>
      <c r="H1632" s="308">
        <v>12</v>
      </c>
      <c r="I1632" s="95">
        <v>0</v>
      </c>
      <c r="J1632" s="95">
        <f>ROUND(I1632*H1632,2)</f>
        <v>0</v>
      </c>
      <c r="K1632" s="93" t="s">
        <v>5</v>
      </c>
      <c r="L1632" s="298"/>
      <c r="M1632" s="299" t="s">
        <v>5</v>
      </c>
      <c r="N1632" s="300" t="s">
        <v>42</v>
      </c>
      <c r="O1632" s="280">
        <v>0</v>
      </c>
      <c r="P1632" s="280">
        <f>O1632*H1632</f>
        <v>0</v>
      </c>
      <c r="Q1632" s="280">
        <v>0</v>
      </c>
      <c r="R1632" s="280">
        <f>Q1632*H1632</f>
        <v>0</v>
      </c>
      <c r="S1632" s="280">
        <v>0</v>
      </c>
      <c r="T1632" s="281">
        <f>S1632*H1632</f>
        <v>0</v>
      </c>
      <c r="AR1632" s="185" t="s">
        <v>1113</v>
      </c>
      <c r="AT1632" s="185" t="s">
        <v>228</v>
      </c>
      <c r="AU1632" s="185" t="s">
        <v>153</v>
      </c>
      <c r="AY1632" s="185" t="s">
        <v>138</v>
      </c>
      <c r="BE1632" s="282">
        <f>IF(N1632="základní",J1632,0)</f>
        <v>0</v>
      </c>
      <c r="BF1632" s="282">
        <f>IF(N1632="snížená",J1632,0)</f>
        <v>0</v>
      </c>
      <c r="BG1632" s="282">
        <f>IF(N1632="zákl. přenesená",J1632,0)</f>
        <v>0</v>
      </c>
      <c r="BH1632" s="282">
        <f>IF(N1632="sníž. přenesená",J1632,0)</f>
        <v>0</v>
      </c>
      <c r="BI1632" s="282">
        <f>IF(N1632="nulová",J1632,0)</f>
        <v>0</v>
      </c>
      <c r="BJ1632" s="185" t="s">
        <v>79</v>
      </c>
      <c r="BK1632" s="282">
        <f>ROUND(I1632*H1632,2)</f>
        <v>0</v>
      </c>
      <c r="BL1632" s="185" t="s">
        <v>1113</v>
      </c>
      <c r="BM1632" s="185" t="s">
        <v>3468</v>
      </c>
    </row>
    <row r="1633" spans="2:47" s="196" customFormat="1" ht="27">
      <c r="B1633" s="85"/>
      <c r="D1633" s="285" t="s">
        <v>3374</v>
      </c>
      <c r="F1633" s="309" t="s">
        <v>3469</v>
      </c>
      <c r="H1633" s="322"/>
      <c r="L1633" s="85"/>
      <c r="M1633" s="310"/>
      <c r="N1633" s="197"/>
      <c r="O1633" s="197"/>
      <c r="P1633" s="197"/>
      <c r="Q1633" s="197"/>
      <c r="R1633" s="197"/>
      <c r="S1633" s="197"/>
      <c r="T1633" s="311"/>
      <c r="AT1633" s="185" t="s">
        <v>3374</v>
      </c>
      <c r="AU1633" s="185" t="s">
        <v>153</v>
      </c>
    </row>
    <row r="1634" spans="2:65" s="196" customFormat="1" ht="51" customHeight="1">
      <c r="B1634" s="85"/>
      <c r="C1634" s="91" t="s">
        <v>3470</v>
      </c>
      <c r="D1634" s="91" t="s">
        <v>228</v>
      </c>
      <c r="E1634" s="92" t="s">
        <v>3471</v>
      </c>
      <c r="F1634" s="93" t="s">
        <v>3472</v>
      </c>
      <c r="G1634" s="94" t="s">
        <v>289</v>
      </c>
      <c r="H1634" s="308">
        <v>8</v>
      </c>
      <c r="I1634" s="95">
        <v>0</v>
      </c>
      <c r="J1634" s="95">
        <f>ROUND(I1634*H1634,2)</f>
        <v>0</v>
      </c>
      <c r="K1634" s="93" t="s">
        <v>5</v>
      </c>
      <c r="L1634" s="298"/>
      <c r="M1634" s="299" t="s">
        <v>5</v>
      </c>
      <c r="N1634" s="300" t="s">
        <v>42</v>
      </c>
      <c r="O1634" s="280">
        <v>0</v>
      </c>
      <c r="P1634" s="280">
        <f>O1634*H1634</f>
        <v>0</v>
      </c>
      <c r="Q1634" s="280">
        <v>0</v>
      </c>
      <c r="R1634" s="280">
        <f>Q1634*H1634</f>
        <v>0</v>
      </c>
      <c r="S1634" s="280">
        <v>0</v>
      </c>
      <c r="T1634" s="281">
        <f>S1634*H1634</f>
        <v>0</v>
      </c>
      <c r="AR1634" s="185" t="s">
        <v>1113</v>
      </c>
      <c r="AT1634" s="185" t="s">
        <v>228</v>
      </c>
      <c r="AU1634" s="185" t="s">
        <v>153</v>
      </c>
      <c r="AY1634" s="185" t="s">
        <v>138</v>
      </c>
      <c r="BE1634" s="282">
        <f>IF(N1634="základní",J1634,0)</f>
        <v>0</v>
      </c>
      <c r="BF1634" s="282">
        <f>IF(N1634="snížená",J1634,0)</f>
        <v>0</v>
      </c>
      <c r="BG1634" s="282">
        <f>IF(N1634="zákl. přenesená",J1634,0)</f>
        <v>0</v>
      </c>
      <c r="BH1634" s="282">
        <f>IF(N1634="sníž. přenesená",J1634,0)</f>
        <v>0</v>
      </c>
      <c r="BI1634" s="282">
        <f>IF(N1634="nulová",J1634,0)</f>
        <v>0</v>
      </c>
      <c r="BJ1634" s="185" t="s">
        <v>79</v>
      </c>
      <c r="BK1634" s="282">
        <f>ROUND(I1634*H1634,2)</f>
        <v>0</v>
      </c>
      <c r="BL1634" s="185" t="s">
        <v>1113</v>
      </c>
      <c r="BM1634" s="185" t="s">
        <v>3473</v>
      </c>
    </row>
    <row r="1635" spans="2:47" s="196" customFormat="1" ht="27">
      <c r="B1635" s="85"/>
      <c r="D1635" s="285" t="s">
        <v>3374</v>
      </c>
      <c r="F1635" s="309" t="s">
        <v>3469</v>
      </c>
      <c r="H1635" s="322"/>
      <c r="L1635" s="85"/>
      <c r="M1635" s="310"/>
      <c r="N1635" s="197"/>
      <c r="O1635" s="197"/>
      <c r="P1635" s="197"/>
      <c r="Q1635" s="197"/>
      <c r="R1635" s="197"/>
      <c r="S1635" s="197"/>
      <c r="T1635" s="311"/>
      <c r="AT1635" s="185" t="s">
        <v>3374</v>
      </c>
      <c r="AU1635" s="185" t="s">
        <v>153</v>
      </c>
    </row>
    <row r="1636" spans="2:65" s="196" customFormat="1" ht="63.75" customHeight="1">
      <c r="B1636" s="85"/>
      <c r="C1636" s="91" t="s">
        <v>3474</v>
      </c>
      <c r="D1636" s="91" t="s">
        <v>228</v>
      </c>
      <c r="E1636" s="92" t="s">
        <v>3475</v>
      </c>
      <c r="F1636" s="93" t="s">
        <v>3476</v>
      </c>
      <c r="G1636" s="94" t="s">
        <v>289</v>
      </c>
      <c r="H1636" s="308">
        <v>35</v>
      </c>
      <c r="I1636" s="95">
        <v>0</v>
      </c>
      <c r="J1636" s="95">
        <f>ROUND(I1636*H1636,2)</f>
        <v>0</v>
      </c>
      <c r="K1636" s="93" t="s">
        <v>5</v>
      </c>
      <c r="L1636" s="298"/>
      <c r="M1636" s="299" t="s">
        <v>5</v>
      </c>
      <c r="N1636" s="300" t="s">
        <v>42</v>
      </c>
      <c r="O1636" s="280">
        <v>0</v>
      </c>
      <c r="P1636" s="280">
        <f>O1636*H1636</f>
        <v>0</v>
      </c>
      <c r="Q1636" s="280">
        <v>0.0026</v>
      </c>
      <c r="R1636" s="280">
        <f>Q1636*H1636</f>
        <v>0.091</v>
      </c>
      <c r="S1636" s="280">
        <v>0</v>
      </c>
      <c r="T1636" s="281">
        <f>S1636*H1636</f>
        <v>0</v>
      </c>
      <c r="AR1636" s="185" t="s">
        <v>1113</v>
      </c>
      <c r="AT1636" s="185" t="s">
        <v>228</v>
      </c>
      <c r="AU1636" s="185" t="s">
        <v>153</v>
      </c>
      <c r="AY1636" s="185" t="s">
        <v>138</v>
      </c>
      <c r="BE1636" s="282">
        <f>IF(N1636="základní",J1636,0)</f>
        <v>0</v>
      </c>
      <c r="BF1636" s="282">
        <f>IF(N1636="snížená",J1636,0)</f>
        <v>0</v>
      </c>
      <c r="BG1636" s="282">
        <f>IF(N1636="zákl. přenesená",J1636,0)</f>
        <v>0</v>
      </c>
      <c r="BH1636" s="282">
        <f>IF(N1636="sníž. přenesená",J1636,0)</f>
        <v>0</v>
      </c>
      <c r="BI1636" s="282">
        <f>IF(N1636="nulová",J1636,0)</f>
        <v>0</v>
      </c>
      <c r="BJ1636" s="185" t="s">
        <v>79</v>
      </c>
      <c r="BK1636" s="282">
        <f>ROUND(I1636*H1636,2)</f>
        <v>0</v>
      </c>
      <c r="BL1636" s="185" t="s">
        <v>1113</v>
      </c>
      <c r="BM1636" s="185" t="s">
        <v>3477</v>
      </c>
    </row>
    <row r="1637" spans="2:47" s="196" customFormat="1" ht="27">
      <c r="B1637" s="85"/>
      <c r="D1637" s="285" t="s">
        <v>3374</v>
      </c>
      <c r="F1637" s="309" t="s">
        <v>3469</v>
      </c>
      <c r="H1637" s="322"/>
      <c r="L1637" s="85"/>
      <c r="M1637" s="310"/>
      <c r="N1637" s="197"/>
      <c r="O1637" s="197"/>
      <c r="P1637" s="197"/>
      <c r="Q1637" s="197"/>
      <c r="R1637" s="197"/>
      <c r="S1637" s="197"/>
      <c r="T1637" s="311"/>
      <c r="AT1637" s="185" t="s">
        <v>3374</v>
      </c>
      <c r="AU1637" s="185" t="s">
        <v>153</v>
      </c>
    </row>
    <row r="1638" spans="2:65" s="196" customFormat="1" ht="51" customHeight="1">
      <c r="B1638" s="85"/>
      <c r="C1638" s="91" t="s">
        <v>3478</v>
      </c>
      <c r="D1638" s="91" t="s">
        <v>228</v>
      </c>
      <c r="E1638" s="92" t="s">
        <v>3479</v>
      </c>
      <c r="F1638" s="93" t="s">
        <v>3480</v>
      </c>
      <c r="G1638" s="94" t="s">
        <v>289</v>
      </c>
      <c r="H1638" s="308">
        <v>5</v>
      </c>
      <c r="I1638" s="95">
        <v>0</v>
      </c>
      <c r="J1638" s="95">
        <f>ROUND(I1638*H1638,2)</f>
        <v>0</v>
      </c>
      <c r="K1638" s="93" t="s">
        <v>5</v>
      </c>
      <c r="L1638" s="298"/>
      <c r="M1638" s="299" t="s">
        <v>5</v>
      </c>
      <c r="N1638" s="300" t="s">
        <v>42</v>
      </c>
      <c r="O1638" s="280">
        <v>0</v>
      </c>
      <c r="P1638" s="280">
        <f>O1638*H1638</f>
        <v>0</v>
      </c>
      <c r="Q1638" s="280">
        <v>0.0026</v>
      </c>
      <c r="R1638" s="280">
        <f>Q1638*H1638</f>
        <v>0.013</v>
      </c>
      <c r="S1638" s="280">
        <v>0</v>
      </c>
      <c r="T1638" s="281">
        <f>S1638*H1638</f>
        <v>0</v>
      </c>
      <c r="AR1638" s="185" t="s">
        <v>1113</v>
      </c>
      <c r="AT1638" s="185" t="s">
        <v>228</v>
      </c>
      <c r="AU1638" s="185" t="s">
        <v>153</v>
      </c>
      <c r="AY1638" s="185" t="s">
        <v>138</v>
      </c>
      <c r="BE1638" s="282">
        <f>IF(N1638="základní",J1638,0)</f>
        <v>0</v>
      </c>
      <c r="BF1638" s="282">
        <f>IF(N1638="snížená",J1638,0)</f>
        <v>0</v>
      </c>
      <c r="BG1638" s="282">
        <f>IF(N1638="zákl. přenesená",J1638,0)</f>
        <v>0</v>
      </c>
      <c r="BH1638" s="282">
        <f>IF(N1638="sníž. přenesená",J1638,0)</f>
        <v>0</v>
      </c>
      <c r="BI1638" s="282">
        <f>IF(N1638="nulová",J1638,0)</f>
        <v>0</v>
      </c>
      <c r="BJ1638" s="185" t="s">
        <v>79</v>
      </c>
      <c r="BK1638" s="282">
        <f>ROUND(I1638*H1638,2)</f>
        <v>0</v>
      </c>
      <c r="BL1638" s="185" t="s">
        <v>1113</v>
      </c>
      <c r="BM1638" s="185" t="s">
        <v>3481</v>
      </c>
    </row>
    <row r="1639" spans="2:47" s="196" customFormat="1" ht="27">
      <c r="B1639" s="85"/>
      <c r="D1639" s="285" t="s">
        <v>3374</v>
      </c>
      <c r="F1639" s="309" t="s">
        <v>3469</v>
      </c>
      <c r="H1639" s="322"/>
      <c r="L1639" s="85"/>
      <c r="M1639" s="310"/>
      <c r="N1639" s="197"/>
      <c r="O1639" s="197"/>
      <c r="P1639" s="197"/>
      <c r="Q1639" s="197"/>
      <c r="R1639" s="197"/>
      <c r="S1639" s="197"/>
      <c r="T1639" s="311"/>
      <c r="AT1639" s="185" t="s">
        <v>3374</v>
      </c>
      <c r="AU1639" s="185" t="s">
        <v>153</v>
      </c>
    </row>
    <row r="1640" spans="2:65" s="196" customFormat="1" ht="25.5" customHeight="1">
      <c r="B1640" s="85"/>
      <c r="C1640" s="86" t="s">
        <v>3482</v>
      </c>
      <c r="D1640" s="86" t="s">
        <v>140</v>
      </c>
      <c r="E1640" s="87" t="s">
        <v>3483</v>
      </c>
      <c r="F1640" s="88" t="s">
        <v>3484</v>
      </c>
      <c r="G1640" s="89" t="s">
        <v>234</v>
      </c>
      <c r="H1640" s="304">
        <v>176</v>
      </c>
      <c r="I1640" s="90">
        <v>0</v>
      </c>
      <c r="J1640" s="90">
        <f>ROUND(I1640*H1640,2)</f>
        <v>0</v>
      </c>
      <c r="K1640" s="88" t="s">
        <v>5</v>
      </c>
      <c r="L1640" s="85"/>
      <c r="M1640" s="278" t="s">
        <v>5</v>
      </c>
      <c r="N1640" s="279" t="s">
        <v>42</v>
      </c>
      <c r="O1640" s="280">
        <v>0.123</v>
      </c>
      <c r="P1640" s="280">
        <f>O1640*H1640</f>
        <v>21.648</v>
      </c>
      <c r="Q1640" s="280">
        <v>0</v>
      </c>
      <c r="R1640" s="280">
        <f>Q1640*H1640</f>
        <v>0</v>
      </c>
      <c r="S1640" s="280">
        <v>0</v>
      </c>
      <c r="T1640" s="281">
        <f>S1640*H1640</f>
        <v>0</v>
      </c>
      <c r="AR1640" s="185" t="s">
        <v>717</v>
      </c>
      <c r="AT1640" s="185" t="s">
        <v>140</v>
      </c>
      <c r="AU1640" s="185" t="s">
        <v>153</v>
      </c>
      <c r="AY1640" s="185" t="s">
        <v>138</v>
      </c>
      <c r="BE1640" s="282">
        <f>IF(N1640="základní",J1640,0)</f>
        <v>0</v>
      </c>
      <c r="BF1640" s="282">
        <f>IF(N1640="snížená",J1640,0)</f>
        <v>0</v>
      </c>
      <c r="BG1640" s="282">
        <f>IF(N1640="zákl. přenesená",J1640,0)</f>
        <v>0</v>
      </c>
      <c r="BH1640" s="282">
        <f>IF(N1640="sníž. přenesená",J1640,0)</f>
        <v>0</v>
      </c>
      <c r="BI1640" s="282">
        <f>IF(N1640="nulová",J1640,0)</f>
        <v>0</v>
      </c>
      <c r="BJ1640" s="185" t="s">
        <v>79</v>
      </c>
      <c r="BK1640" s="282">
        <f>ROUND(I1640*H1640,2)</f>
        <v>0</v>
      </c>
      <c r="BL1640" s="185" t="s">
        <v>717</v>
      </c>
      <c r="BM1640" s="185" t="s">
        <v>3485</v>
      </c>
    </row>
    <row r="1641" spans="2:47" s="196" customFormat="1" ht="27">
      <c r="B1641" s="85"/>
      <c r="D1641" s="285" t="s">
        <v>3374</v>
      </c>
      <c r="F1641" s="309" t="s">
        <v>3422</v>
      </c>
      <c r="H1641" s="322"/>
      <c r="L1641" s="85"/>
      <c r="M1641" s="310"/>
      <c r="N1641" s="197"/>
      <c r="O1641" s="197"/>
      <c r="P1641" s="197"/>
      <c r="Q1641" s="197"/>
      <c r="R1641" s="197"/>
      <c r="S1641" s="197"/>
      <c r="T1641" s="311"/>
      <c r="AT1641" s="185" t="s">
        <v>3374</v>
      </c>
      <c r="AU1641" s="185" t="s">
        <v>153</v>
      </c>
    </row>
    <row r="1642" spans="2:65" s="196" customFormat="1" ht="25.5" customHeight="1">
      <c r="B1642" s="85"/>
      <c r="C1642" s="91" t="s">
        <v>3486</v>
      </c>
      <c r="D1642" s="91" t="s">
        <v>228</v>
      </c>
      <c r="E1642" s="92" t="s">
        <v>3487</v>
      </c>
      <c r="F1642" s="93" t="s">
        <v>3488</v>
      </c>
      <c r="G1642" s="94" t="s">
        <v>1388</v>
      </c>
      <c r="H1642" s="308">
        <v>109</v>
      </c>
      <c r="I1642" s="95">
        <v>0</v>
      </c>
      <c r="J1642" s="95">
        <f>ROUND(I1642*H1642,2)</f>
        <v>0</v>
      </c>
      <c r="K1642" s="174" t="s">
        <v>5267</v>
      </c>
      <c r="L1642" s="298"/>
      <c r="M1642" s="299" t="s">
        <v>5</v>
      </c>
      <c r="N1642" s="300" t="s">
        <v>42</v>
      </c>
      <c r="O1642" s="280">
        <v>0</v>
      </c>
      <c r="P1642" s="280">
        <f>O1642*H1642</f>
        <v>0</v>
      </c>
      <c r="Q1642" s="280">
        <v>0.001</v>
      </c>
      <c r="R1642" s="280">
        <f>Q1642*H1642</f>
        <v>0.109</v>
      </c>
      <c r="S1642" s="280">
        <v>0</v>
      </c>
      <c r="T1642" s="281">
        <f>S1642*H1642</f>
        <v>0</v>
      </c>
      <c r="AR1642" s="185" t="s">
        <v>1113</v>
      </c>
      <c r="AT1642" s="185" t="s">
        <v>228</v>
      </c>
      <c r="AU1642" s="185" t="s">
        <v>153</v>
      </c>
      <c r="AY1642" s="185" t="s">
        <v>138</v>
      </c>
      <c r="BE1642" s="282">
        <f>IF(N1642="základní",J1642,0)</f>
        <v>0</v>
      </c>
      <c r="BF1642" s="282">
        <f>IF(N1642="snížená",J1642,0)</f>
        <v>0</v>
      </c>
      <c r="BG1642" s="282">
        <f>IF(N1642="zákl. přenesená",J1642,0)</f>
        <v>0</v>
      </c>
      <c r="BH1642" s="282">
        <f>IF(N1642="sníž. přenesená",J1642,0)</f>
        <v>0</v>
      </c>
      <c r="BI1642" s="282">
        <f>IF(N1642="nulová",J1642,0)</f>
        <v>0</v>
      </c>
      <c r="BJ1642" s="185" t="s">
        <v>79</v>
      </c>
      <c r="BK1642" s="282">
        <f>ROUND(I1642*H1642,2)</f>
        <v>0</v>
      </c>
      <c r="BL1642" s="185" t="s">
        <v>1113</v>
      </c>
      <c r="BM1642" s="185" t="s">
        <v>3489</v>
      </c>
    </row>
    <row r="1643" spans="2:65" s="196" customFormat="1" ht="25.5" customHeight="1">
      <c r="B1643" s="85"/>
      <c r="C1643" s="86" t="s">
        <v>3490</v>
      </c>
      <c r="D1643" s="86" t="s">
        <v>140</v>
      </c>
      <c r="E1643" s="87" t="s">
        <v>3491</v>
      </c>
      <c r="F1643" s="88" t="s">
        <v>3492</v>
      </c>
      <c r="G1643" s="89" t="s">
        <v>234</v>
      </c>
      <c r="H1643" s="304">
        <v>260</v>
      </c>
      <c r="I1643" s="90">
        <v>0</v>
      </c>
      <c r="J1643" s="90">
        <f>ROUND(I1643*H1643,2)</f>
        <v>0</v>
      </c>
      <c r="K1643" s="88" t="s">
        <v>5</v>
      </c>
      <c r="L1643" s="85"/>
      <c r="M1643" s="278" t="s">
        <v>5</v>
      </c>
      <c r="N1643" s="279" t="s">
        <v>42</v>
      </c>
      <c r="O1643" s="280">
        <v>0.497</v>
      </c>
      <c r="P1643" s="280">
        <f>O1643*H1643</f>
        <v>129.22</v>
      </c>
      <c r="Q1643" s="280">
        <v>0</v>
      </c>
      <c r="R1643" s="280">
        <f>Q1643*H1643</f>
        <v>0</v>
      </c>
      <c r="S1643" s="280">
        <v>0</v>
      </c>
      <c r="T1643" s="281">
        <f>S1643*H1643</f>
        <v>0</v>
      </c>
      <c r="AR1643" s="185" t="s">
        <v>717</v>
      </c>
      <c r="AT1643" s="185" t="s">
        <v>140</v>
      </c>
      <c r="AU1643" s="185" t="s">
        <v>153</v>
      </c>
      <c r="AY1643" s="185" t="s">
        <v>138</v>
      </c>
      <c r="BE1643" s="282">
        <f>IF(N1643="základní",J1643,0)</f>
        <v>0</v>
      </c>
      <c r="BF1643" s="282">
        <f>IF(N1643="snížená",J1643,0)</f>
        <v>0</v>
      </c>
      <c r="BG1643" s="282">
        <f>IF(N1643="zákl. přenesená",J1643,0)</f>
        <v>0</v>
      </c>
      <c r="BH1643" s="282">
        <f>IF(N1643="sníž. přenesená",J1643,0)</f>
        <v>0</v>
      </c>
      <c r="BI1643" s="282">
        <f>IF(N1643="nulová",J1643,0)</f>
        <v>0</v>
      </c>
      <c r="BJ1643" s="185" t="s">
        <v>79</v>
      </c>
      <c r="BK1643" s="282">
        <f>ROUND(I1643*H1643,2)</f>
        <v>0</v>
      </c>
      <c r="BL1643" s="185" t="s">
        <v>717</v>
      </c>
      <c r="BM1643" s="185" t="s">
        <v>3493</v>
      </c>
    </row>
    <row r="1644" spans="2:47" s="196" customFormat="1" ht="27">
      <c r="B1644" s="85"/>
      <c r="D1644" s="285" t="s">
        <v>3374</v>
      </c>
      <c r="F1644" s="309" t="s">
        <v>3494</v>
      </c>
      <c r="H1644" s="322"/>
      <c r="L1644" s="85"/>
      <c r="M1644" s="310"/>
      <c r="N1644" s="197"/>
      <c r="O1644" s="197"/>
      <c r="P1644" s="197"/>
      <c r="Q1644" s="197"/>
      <c r="R1644" s="197"/>
      <c r="S1644" s="197"/>
      <c r="T1644" s="311"/>
      <c r="AT1644" s="185" t="s">
        <v>3374</v>
      </c>
      <c r="AU1644" s="185" t="s">
        <v>153</v>
      </c>
    </row>
    <row r="1645" spans="2:65" s="196" customFormat="1" ht="16.5" customHeight="1">
      <c r="B1645" s="85"/>
      <c r="C1645" s="91" t="s">
        <v>3495</v>
      </c>
      <c r="D1645" s="91" t="s">
        <v>228</v>
      </c>
      <c r="E1645" s="92" t="s">
        <v>3496</v>
      </c>
      <c r="F1645" s="93" t="s">
        <v>3497</v>
      </c>
      <c r="G1645" s="94" t="s">
        <v>1388</v>
      </c>
      <c r="H1645" s="308">
        <v>40</v>
      </c>
      <c r="I1645" s="95">
        <v>0</v>
      </c>
      <c r="J1645" s="95">
        <f>ROUND(I1645*H1645,2)</f>
        <v>0</v>
      </c>
      <c r="K1645" s="93" t="s">
        <v>5</v>
      </c>
      <c r="L1645" s="298"/>
      <c r="M1645" s="299" t="s">
        <v>5</v>
      </c>
      <c r="N1645" s="300" t="s">
        <v>42</v>
      </c>
      <c r="O1645" s="280">
        <v>0</v>
      </c>
      <c r="P1645" s="280">
        <f>O1645*H1645</f>
        <v>0</v>
      </c>
      <c r="Q1645" s="280">
        <v>0.001</v>
      </c>
      <c r="R1645" s="280">
        <f>Q1645*H1645</f>
        <v>0.04</v>
      </c>
      <c r="S1645" s="280">
        <v>0</v>
      </c>
      <c r="T1645" s="281">
        <f>S1645*H1645</f>
        <v>0</v>
      </c>
      <c r="AR1645" s="185" t="s">
        <v>1113</v>
      </c>
      <c r="AT1645" s="185" t="s">
        <v>228</v>
      </c>
      <c r="AU1645" s="185" t="s">
        <v>153</v>
      </c>
      <c r="AY1645" s="185" t="s">
        <v>138</v>
      </c>
      <c r="BE1645" s="282">
        <f>IF(N1645="základní",J1645,0)</f>
        <v>0</v>
      </c>
      <c r="BF1645" s="282">
        <f>IF(N1645="snížená",J1645,0)</f>
        <v>0</v>
      </c>
      <c r="BG1645" s="282">
        <f>IF(N1645="zákl. přenesená",J1645,0)</f>
        <v>0</v>
      </c>
      <c r="BH1645" s="282">
        <f>IF(N1645="sníž. přenesená",J1645,0)</f>
        <v>0</v>
      </c>
      <c r="BI1645" s="282">
        <f>IF(N1645="nulová",J1645,0)</f>
        <v>0</v>
      </c>
      <c r="BJ1645" s="185" t="s">
        <v>79</v>
      </c>
      <c r="BK1645" s="282">
        <f>ROUND(I1645*H1645,2)</f>
        <v>0</v>
      </c>
      <c r="BL1645" s="185" t="s">
        <v>1113</v>
      </c>
      <c r="BM1645" s="185" t="s">
        <v>3498</v>
      </c>
    </row>
    <row r="1646" spans="2:65" s="196" customFormat="1" ht="16.5" customHeight="1">
      <c r="B1646" s="85"/>
      <c r="C1646" s="91" t="s">
        <v>3499</v>
      </c>
      <c r="D1646" s="91" t="s">
        <v>228</v>
      </c>
      <c r="E1646" s="92" t="s">
        <v>3500</v>
      </c>
      <c r="F1646" s="93" t="s">
        <v>3501</v>
      </c>
      <c r="G1646" s="94" t="s">
        <v>289</v>
      </c>
      <c r="H1646" s="308">
        <v>200</v>
      </c>
      <c r="I1646" s="95">
        <v>0</v>
      </c>
      <c r="J1646" s="95">
        <f>ROUND(I1646*H1646,2)</f>
        <v>0</v>
      </c>
      <c r="K1646" s="93" t="s">
        <v>5</v>
      </c>
      <c r="L1646" s="298"/>
      <c r="M1646" s="299" t="s">
        <v>5</v>
      </c>
      <c r="N1646" s="300" t="s">
        <v>42</v>
      </c>
      <c r="O1646" s="280">
        <v>0</v>
      </c>
      <c r="P1646" s="280">
        <f>O1646*H1646</f>
        <v>0</v>
      </c>
      <c r="Q1646" s="280">
        <v>0.00023</v>
      </c>
      <c r="R1646" s="280">
        <f>Q1646*H1646</f>
        <v>0.046</v>
      </c>
      <c r="S1646" s="280">
        <v>0</v>
      </c>
      <c r="T1646" s="281">
        <f>S1646*H1646</f>
        <v>0</v>
      </c>
      <c r="AR1646" s="185" t="s">
        <v>1113</v>
      </c>
      <c r="AT1646" s="185" t="s">
        <v>228</v>
      </c>
      <c r="AU1646" s="185" t="s">
        <v>153</v>
      </c>
      <c r="AY1646" s="185" t="s">
        <v>138</v>
      </c>
      <c r="BE1646" s="282">
        <f>IF(N1646="základní",J1646,0)</f>
        <v>0</v>
      </c>
      <c r="BF1646" s="282">
        <f>IF(N1646="snížená",J1646,0)</f>
        <v>0</v>
      </c>
      <c r="BG1646" s="282">
        <f>IF(N1646="zákl. přenesená",J1646,0)</f>
        <v>0</v>
      </c>
      <c r="BH1646" s="282">
        <f>IF(N1646="sníž. přenesená",J1646,0)</f>
        <v>0</v>
      </c>
      <c r="BI1646" s="282">
        <f>IF(N1646="nulová",J1646,0)</f>
        <v>0</v>
      </c>
      <c r="BJ1646" s="185" t="s">
        <v>79</v>
      </c>
      <c r="BK1646" s="282">
        <f>ROUND(I1646*H1646,2)</f>
        <v>0</v>
      </c>
      <c r="BL1646" s="185" t="s">
        <v>1113</v>
      </c>
      <c r="BM1646" s="185" t="s">
        <v>3502</v>
      </c>
    </row>
    <row r="1647" spans="2:65" s="196" customFormat="1" ht="16.5" customHeight="1">
      <c r="B1647" s="85"/>
      <c r="C1647" s="86" t="s">
        <v>3503</v>
      </c>
      <c r="D1647" s="86" t="s">
        <v>140</v>
      </c>
      <c r="E1647" s="87" t="s">
        <v>3504</v>
      </c>
      <c r="F1647" s="88" t="s">
        <v>3505</v>
      </c>
      <c r="G1647" s="89" t="s">
        <v>289</v>
      </c>
      <c r="H1647" s="304">
        <v>5</v>
      </c>
      <c r="I1647" s="90">
        <v>0</v>
      </c>
      <c r="J1647" s="90">
        <f>ROUND(I1647*H1647,2)</f>
        <v>0</v>
      </c>
      <c r="K1647" s="88" t="s">
        <v>5267</v>
      </c>
      <c r="L1647" s="85"/>
      <c r="M1647" s="278" t="s">
        <v>5</v>
      </c>
      <c r="N1647" s="279" t="s">
        <v>42</v>
      </c>
      <c r="O1647" s="280">
        <v>1.773</v>
      </c>
      <c r="P1647" s="280">
        <f>O1647*H1647</f>
        <v>8.865</v>
      </c>
      <c r="Q1647" s="280">
        <v>0</v>
      </c>
      <c r="R1647" s="280">
        <f>Q1647*H1647</f>
        <v>0</v>
      </c>
      <c r="S1647" s="280">
        <v>0</v>
      </c>
      <c r="T1647" s="281">
        <f>S1647*H1647</f>
        <v>0</v>
      </c>
      <c r="AR1647" s="185" t="s">
        <v>717</v>
      </c>
      <c r="AT1647" s="185" t="s">
        <v>140</v>
      </c>
      <c r="AU1647" s="185" t="s">
        <v>153</v>
      </c>
      <c r="AY1647" s="185" t="s">
        <v>138</v>
      </c>
      <c r="BE1647" s="282">
        <f>IF(N1647="základní",J1647,0)</f>
        <v>0</v>
      </c>
      <c r="BF1647" s="282">
        <f>IF(N1647="snížená",J1647,0)</f>
        <v>0</v>
      </c>
      <c r="BG1647" s="282">
        <f>IF(N1647="zákl. přenesená",J1647,0)</f>
        <v>0</v>
      </c>
      <c r="BH1647" s="282">
        <f>IF(N1647="sníž. přenesená",J1647,0)</f>
        <v>0</v>
      </c>
      <c r="BI1647" s="282">
        <f>IF(N1647="nulová",J1647,0)</f>
        <v>0</v>
      </c>
      <c r="BJ1647" s="185" t="s">
        <v>79</v>
      </c>
      <c r="BK1647" s="282">
        <f>ROUND(I1647*H1647,2)</f>
        <v>0</v>
      </c>
      <c r="BL1647" s="185" t="s">
        <v>717</v>
      </c>
      <c r="BM1647" s="185" t="s">
        <v>3506</v>
      </c>
    </row>
    <row r="1648" spans="2:65" s="196" customFormat="1" ht="25.5" customHeight="1">
      <c r="B1648" s="85"/>
      <c r="C1648" s="91" t="s">
        <v>3507</v>
      </c>
      <c r="D1648" s="91" t="s">
        <v>228</v>
      </c>
      <c r="E1648" s="92" t="s">
        <v>3508</v>
      </c>
      <c r="F1648" s="93" t="s">
        <v>3509</v>
      </c>
      <c r="G1648" s="94" t="s">
        <v>289</v>
      </c>
      <c r="H1648" s="308">
        <v>5</v>
      </c>
      <c r="I1648" s="95">
        <v>0</v>
      </c>
      <c r="J1648" s="95">
        <f>ROUND(I1648*H1648,2)</f>
        <v>0</v>
      </c>
      <c r="K1648" s="174" t="s">
        <v>5267</v>
      </c>
      <c r="L1648" s="298"/>
      <c r="M1648" s="299" t="s">
        <v>5</v>
      </c>
      <c r="N1648" s="300" t="s">
        <v>42</v>
      </c>
      <c r="O1648" s="280">
        <v>0</v>
      </c>
      <c r="P1648" s="280">
        <f>O1648*H1648</f>
        <v>0</v>
      </c>
      <c r="Q1648" s="280">
        <v>0.004</v>
      </c>
      <c r="R1648" s="280">
        <f>Q1648*H1648</f>
        <v>0.02</v>
      </c>
      <c r="S1648" s="280">
        <v>0</v>
      </c>
      <c r="T1648" s="281">
        <f>S1648*H1648</f>
        <v>0</v>
      </c>
      <c r="AR1648" s="185" t="s">
        <v>1113</v>
      </c>
      <c r="AT1648" s="185" t="s">
        <v>228</v>
      </c>
      <c r="AU1648" s="185" t="s">
        <v>153</v>
      </c>
      <c r="AY1648" s="185" t="s">
        <v>138</v>
      </c>
      <c r="BE1648" s="282">
        <f>IF(N1648="základní",J1648,0)</f>
        <v>0</v>
      </c>
      <c r="BF1648" s="282">
        <f>IF(N1648="snížená",J1648,0)</f>
        <v>0</v>
      </c>
      <c r="BG1648" s="282">
        <f>IF(N1648="zákl. přenesená",J1648,0)</f>
        <v>0</v>
      </c>
      <c r="BH1648" s="282">
        <f>IF(N1648="sníž. přenesená",J1648,0)</f>
        <v>0</v>
      </c>
      <c r="BI1648" s="282">
        <f>IF(N1648="nulová",J1648,0)</f>
        <v>0</v>
      </c>
      <c r="BJ1648" s="185" t="s">
        <v>79</v>
      </c>
      <c r="BK1648" s="282">
        <f>ROUND(I1648*H1648,2)</f>
        <v>0</v>
      </c>
      <c r="BL1648" s="185" t="s">
        <v>1113</v>
      </c>
      <c r="BM1648" s="185" t="s">
        <v>3510</v>
      </c>
    </row>
    <row r="1649" spans="2:65" s="196" customFormat="1" ht="16.5" customHeight="1">
      <c r="B1649" s="85"/>
      <c r="C1649" s="86" t="s">
        <v>3511</v>
      </c>
      <c r="D1649" s="86" t="s">
        <v>140</v>
      </c>
      <c r="E1649" s="87" t="s">
        <v>3512</v>
      </c>
      <c r="F1649" s="88" t="s">
        <v>3513</v>
      </c>
      <c r="G1649" s="89" t="s">
        <v>289</v>
      </c>
      <c r="H1649" s="304">
        <v>165</v>
      </c>
      <c r="I1649" s="90">
        <v>0</v>
      </c>
      <c r="J1649" s="90">
        <f>ROUND(I1649*H1649,2)</f>
        <v>0</v>
      </c>
      <c r="K1649" s="88" t="s">
        <v>5</v>
      </c>
      <c r="L1649" s="85"/>
      <c r="M1649" s="278" t="s">
        <v>5</v>
      </c>
      <c r="N1649" s="279" t="s">
        <v>42</v>
      </c>
      <c r="O1649" s="280">
        <v>0.252</v>
      </c>
      <c r="P1649" s="280">
        <f>O1649*H1649</f>
        <v>41.58</v>
      </c>
      <c r="Q1649" s="280">
        <v>0</v>
      </c>
      <c r="R1649" s="280">
        <f>Q1649*H1649</f>
        <v>0</v>
      </c>
      <c r="S1649" s="280">
        <v>0</v>
      </c>
      <c r="T1649" s="281">
        <f>S1649*H1649</f>
        <v>0</v>
      </c>
      <c r="AR1649" s="185" t="s">
        <v>717</v>
      </c>
      <c r="AT1649" s="185" t="s">
        <v>140</v>
      </c>
      <c r="AU1649" s="185" t="s">
        <v>153</v>
      </c>
      <c r="AY1649" s="185" t="s">
        <v>138</v>
      </c>
      <c r="BE1649" s="282">
        <f>IF(N1649="základní",J1649,0)</f>
        <v>0</v>
      </c>
      <c r="BF1649" s="282">
        <f>IF(N1649="snížená",J1649,0)</f>
        <v>0</v>
      </c>
      <c r="BG1649" s="282">
        <f>IF(N1649="zákl. přenesená",J1649,0)</f>
        <v>0</v>
      </c>
      <c r="BH1649" s="282">
        <f>IF(N1649="sníž. přenesená",J1649,0)</f>
        <v>0</v>
      </c>
      <c r="BI1649" s="282">
        <f>IF(N1649="nulová",J1649,0)</f>
        <v>0</v>
      </c>
      <c r="BJ1649" s="185" t="s">
        <v>79</v>
      </c>
      <c r="BK1649" s="282">
        <f>ROUND(I1649*H1649,2)</f>
        <v>0</v>
      </c>
      <c r="BL1649" s="185" t="s">
        <v>717</v>
      </c>
      <c r="BM1649" s="185" t="s">
        <v>3514</v>
      </c>
    </row>
    <row r="1650" spans="2:47" s="196" customFormat="1" ht="27">
      <c r="B1650" s="85"/>
      <c r="D1650" s="285" t="s">
        <v>3374</v>
      </c>
      <c r="F1650" s="309" t="s">
        <v>3422</v>
      </c>
      <c r="H1650" s="322"/>
      <c r="L1650" s="85"/>
      <c r="M1650" s="310"/>
      <c r="N1650" s="197"/>
      <c r="O1650" s="197"/>
      <c r="P1650" s="197"/>
      <c r="Q1650" s="197"/>
      <c r="R1650" s="197"/>
      <c r="S1650" s="197"/>
      <c r="T1650" s="311"/>
      <c r="AT1650" s="185" t="s">
        <v>3374</v>
      </c>
      <c r="AU1650" s="185" t="s">
        <v>153</v>
      </c>
    </row>
    <row r="1651" spans="2:65" s="196" customFormat="1" ht="16.5" customHeight="1">
      <c r="B1651" s="85"/>
      <c r="C1651" s="91" t="s">
        <v>3515</v>
      </c>
      <c r="D1651" s="91" t="s">
        <v>228</v>
      </c>
      <c r="E1651" s="92" t="s">
        <v>3516</v>
      </c>
      <c r="F1651" s="93" t="s">
        <v>3517</v>
      </c>
      <c r="G1651" s="94" t="s">
        <v>289</v>
      </c>
      <c r="H1651" s="308">
        <v>150</v>
      </c>
      <c r="I1651" s="95">
        <v>0</v>
      </c>
      <c r="J1651" s="95">
        <f>ROUND(I1651*H1651,2)</f>
        <v>0</v>
      </c>
      <c r="K1651" s="93" t="s">
        <v>5</v>
      </c>
      <c r="L1651" s="298"/>
      <c r="M1651" s="299" t="s">
        <v>5</v>
      </c>
      <c r="N1651" s="300" t="s">
        <v>42</v>
      </c>
      <c r="O1651" s="280">
        <v>0</v>
      </c>
      <c r="P1651" s="280">
        <f>O1651*H1651</f>
        <v>0</v>
      </c>
      <c r="Q1651" s="280">
        <v>0.00023</v>
      </c>
      <c r="R1651" s="280">
        <f>Q1651*H1651</f>
        <v>0.0345</v>
      </c>
      <c r="S1651" s="280">
        <v>0</v>
      </c>
      <c r="T1651" s="281">
        <f>S1651*H1651</f>
        <v>0</v>
      </c>
      <c r="AR1651" s="185" t="s">
        <v>1113</v>
      </c>
      <c r="AT1651" s="185" t="s">
        <v>228</v>
      </c>
      <c r="AU1651" s="185" t="s">
        <v>153</v>
      </c>
      <c r="AY1651" s="185" t="s">
        <v>138</v>
      </c>
      <c r="BE1651" s="282">
        <f>IF(N1651="základní",J1651,0)</f>
        <v>0</v>
      </c>
      <c r="BF1651" s="282">
        <f>IF(N1651="snížená",J1651,0)</f>
        <v>0</v>
      </c>
      <c r="BG1651" s="282">
        <f>IF(N1651="zákl. přenesená",J1651,0)</f>
        <v>0</v>
      </c>
      <c r="BH1651" s="282">
        <f>IF(N1651="sníž. přenesená",J1651,0)</f>
        <v>0</v>
      </c>
      <c r="BI1651" s="282">
        <f>IF(N1651="nulová",J1651,0)</f>
        <v>0</v>
      </c>
      <c r="BJ1651" s="185" t="s">
        <v>79</v>
      </c>
      <c r="BK1651" s="282">
        <f>ROUND(I1651*H1651,2)</f>
        <v>0</v>
      </c>
      <c r="BL1651" s="185" t="s">
        <v>1113</v>
      </c>
      <c r="BM1651" s="185" t="s">
        <v>3518</v>
      </c>
    </row>
    <row r="1652" spans="2:65" s="196" customFormat="1" ht="25.5" customHeight="1">
      <c r="B1652" s="85"/>
      <c r="C1652" s="91" t="s">
        <v>3519</v>
      </c>
      <c r="D1652" s="91" t="s">
        <v>228</v>
      </c>
      <c r="E1652" s="92" t="s">
        <v>3520</v>
      </c>
      <c r="F1652" s="93" t="s">
        <v>3521</v>
      </c>
      <c r="G1652" s="94" t="s">
        <v>289</v>
      </c>
      <c r="H1652" s="308">
        <v>15</v>
      </c>
      <c r="I1652" s="95">
        <v>0</v>
      </c>
      <c r="J1652" s="95">
        <f>ROUND(I1652*H1652,2)</f>
        <v>0</v>
      </c>
      <c r="K1652" s="93" t="s">
        <v>5</v>
      </c>
      <c r="L1652" s="298"/>
      <c r="M1652" s="299" t="s">
        <v>5</v>
      </c>
      <c r="N1652" s="300" t="s">
        <v>42</v>
      </c>
      <c r="O1652" s="280">
        <v>0</v>
      </c>
      <c r="P1652" s="280">
        <f>O1652*H1652</f>
        <v>0</v>
      </c>
      <c r="Q1652" s="280">
        <v>0.0007</v>
      </c>
      <c r="R1652" s="280">
        <f>Q1652*H1652</f>
        <v>0.0105</v>
      </c>
      <c r="S1652" s="280">
        <v>0</v>
      </c>
      <c r="T1652" s="281">
        <f>S1652*H1652</f>
        <v>0</v>
      </c>
      <c r="AR1652" s="185" t="s">
        <v>1113</v>
      </c>
      <c r="AT1652" s="185" t="s">
        <v>228</v>
      </c>
      <c r="AU1652" s="185" t="s">
        <v>153</v>
      </c>
      <c r="AY1652" s="185" t="s">
        <v>138</v>
      </c>
      <c r="BE1652" s="282">
        <f>IF(N1652="základní",J1652,0)</f>
        <v>0</v>
      </c>
      <c r="BF1652" s="282">
        <f>IF(N1652="snížená",J1652,0)</f>
        <v>0</v>
      </c>
      <c r="BG1652" s="282">
        <f>IF(N1652="zákl. přenesená",J1652,0)</f>
        <v>0</v>
      </c>
      <c r="BH1652" s="282">
        <f>IF(N1652="sníž. přenesená",J1652,0)</f>
        <v>0</v>
      </c>
      <c r="BI1652" s="282">
        <f>IF(N1652="nulová",J1652,0)</f>
        <v>0</v>
      </c>
      <c r="BJ1652" s="185" t="s">
        <v>79</v>
      </c>
      <c r="BK1652" s="282">
        <f>ROUND(I1652*H1652,2)</f>
        <v>0</v>
      </c>
      <c r="BL1652" s="185" t="s">
        <v>1113</v>
      </c>
      <c r="BM1652" s="185" t="s">
        <v>3522</v>
      </c>
    </row>
    <row r="1653" spans="2:65" s="196" customFormat="1" ht="25.5" customHeight="1">
      <c r="B1653" s="85"/>
      <c r="C1653" s="86" t="s">
        <v>3523</v>
      </c>
      <c r="D1653" s="86" t="s">
        <v>140</v>
      </c>
      <c r="E1653" s="87" t="s">
        <v>3524</v>
      </c>
      <c r="F1653" s="88" t="s">
        <v>3525</v>
      </c>
      <c r="G1653" s="89" t="s">
        <v>289</v>
      </c>
      <c r="H1653" s="304">
        <v>12</v>
      </c>
      <c r="I1653" s="90">
        <v>0</v>
      </c>
      <c r="J1653" s="90">
        <f>ROUND(I1653*H1653,2)</f>
        <v>0</v>
      </c>
      <c r="K1653" s="88" t="s">
        <v>5</v>
      </c>
      <c r="L1653" s="85"/>
      <c r="M1653" s="278" t="s">
        <v>5</v>
      </c>
      <c r="N1653" s="279" t="s">
        <v>42</v>
      </c>
      <c r="O1653" s="280">
        <v>0.352</v>
      </c>
      <c r="P1653" s="280">
        <f>O1653*H1653</f>
        <v>4.224</v>
      </c>
      <c r="Q1653" s="280">
        <v>0</v>
      </c>
      <c r="R1653" s="280">
        <f>Q1653*H1653</f>
        <v>0</v>
      </c>
      <c r="S1653" s="280">
        <v>0</v>
      </c>
      <c r="T1653" s="281">
        <f>S1653*H1653</f>
        <v>0</v>
      </c>
      <c r="AR1653" s="185" t="s">
        <v>717</v>
      </c>
      <c r="AT1653" s="185" t="s">
        <v>140</v>
      </c>
      <c r="AU1653" s="185" t="s">
        <v>153</v>
      </c>
      <c r="AY1653" s="185" t="s">
        <v>138</v>
      </c>
      <c r="BE1653" s="282">
        <f>IF(N1653="základní",J1653,0)</f>
        <v>0</v>
      </c>
      <c r="BF1653" s="282">
        <f>IF(N1653="snížená",J1653,0)</f>
        <v>0</v>
      </c>
      <c r="BG1653" s="282">
        <f>IF(N1653="zákl. přenesená",J1653,0)</f>
        <v>0</v>
      </c>
      <c r="BH1653" s="282">
        <f>IF(N1653="sníž. přenesená",J1653,0)</f>
        <v>0</v>
      </c>
      <c r="BI1653" s="282">
        <f>IF(N1653="nulová",J1653,0)</f>
        <v>0</v>
      </c>
      <c r="BJ1653" s="185" t="s">
        <v>79</v>
      </c>
      <c r="BK1653" s="282">
        <f>ROUND(I1653*H1653,2)</f>
        <v>0</v>
      </c>
      <c r="BL1653" s="185" t="s">
        <v>717</v>
      </c>
      <c r="BM1653" s="185" t="s">
        <v>3526</v>
      </c>
    </row>
    <row r="1654" spans="2:47" s="196" customFormat="1" ht="27">
      <c r="B1654" s="85"/>
      <c r="D1654" s="285" t="s">
        <v>3374</v>
      </c>
      <c r="F1654" s="309" t="s">
        <v>3494</v>
      </c>
      <c r="H1654" s="322"/>
      <c r="L1654" s="85"/>
      <c r="M1654" s="310"/>
      <c r="N1654" s="197"/>
      <c r="O1654" s="197"/>
      <c r="P1654" s="197"/>
      <c r="Q1654" s="197"/>
      <c r="R1654" s="197"/>
      <c r="S1654" s="197"/>
      <c r="T1654" s="311"/>
      <c r="AT1654" s="185" t="s">
        <v>3374</v>
      </c>
      <c r="AU1654" s="185" t="s">
        <v>153</v>
      </c>
    </row>
    <row r="1655" spans="2:65" s="196" customFormat="1" ht="16.5" customHeight="1">
      <c r="B1655" s="85"/>
      <c r="C1655" s="91" t="s">
        <v>3527</v>
      </c>
      <c r="D1655" s="91" t="s">
        <v>228</v>
      </c>
      <c r="E1655" s="92" t="s">
        <v>3528</v>
      </c>
      <c r="F1655" s="93" t="s">
        <v>3529</v>
      </c>
      <c r="G1655" s="94" t="s">
        <v>289</v>
      </c>
      <c r="H1655" s="308">
        <v>12</v>
      </c>
      <c r="I1655" s="95">
        <v>0</v>
      </c>
      <c r="J1655" s="95">
        <f>ROUND(I1655*H1655,2)</f>
        <v>0</v>
      </c>
      <c r="K1655" s="93" t="s">
        <v>5</v>
      </c>
      <c r="L1655" s="298"/>
      <c r="M1655" s="299" t="s">
        <v>5</v>
      </c>
      <c r="N1655" s="300" t="s">
        <v>42</v>
      </c>
      <c r="O1655" s="280">
        <v>0</v>
      </c>
      <c r="P1655" s="280">
        <f>O1655*H1655</f>
        <v>0</v>
      </c>
      <c r="Q1655" s="280">
        <v>0.0002</v>
      </c>
      <c r="R1655" s="280">
        <f>Q1655*H1655</f>
        <v>0.0024000000000000002</v>
      </c>
      <c r="S1655" s="280">
        <v>0</v>
      </c>
      <c r="T1655" s="281">
        <f>S1655*H1655</f>
        <v>0</v>
      </c>
      <c r="AR1655" s="185" t="s">
        <v>1113</v>
      </c>
      <c r="AT1655" s="185" t="s">
        <v>228</v>
      </c>
      <c r="AU1655" s="185" t="s">
        <v>153</v>
      </c>
      <c r="AY1655" s="185" t="s">
        <v>138</v>
      </c>
      <c r="BE1655" s="282">
        <f>IF(N1655="základní",J1655,0)</f>
        <v>0</v>
      </c>
      <c r="BF1655" s="282">
        <f>IF(N1655="snížená",J1655,0)</f>
        <v>0</v>
      </c>
      <c r="BG1655" s="282">
        <f>IF(N1655="zákl. přenesená",J1655,0)</f>
        <v>0</v>
      </c>
      <c r="BH1655" s="282">
        <f>IF(N1655="sníž. přenesená",J1655,0)</f>
        <v>0</v>
      </c>
      <c r="BI1655" s="282">
        <f>IF(N1655="nulová",J1655,0)</f>
        <v>0</v>
      </c>
      <c r="BJ1655" s="185" t="s">
        <v>79</v>
      </c>
      <c r="BK1655" s="282">
        <f>ROUND(I1655*H1655,2)</f>
        <v>0</v>
      </c>
      <c r="BL1655" s="185" t="s">
        <v>1113</v>
      </c>
      <c r="BM1655" s="185" t="s">
        <v>3530</v>
      </c>
    </row>
    <row r="1656" spans="2:65" s="196" customFormat="1" ht="25.5" customHeight="1">
      <c r="B1656" s="85"/>
      <c r="C1656" s="91" t="s">
        <v>3531</v>
      </c>
      <c r="D1656" s="91" t="s">
        <v>228</v>
      </c>
      <c r="E1656" s="92" t="s">
        <v>3532</v>
      </c>
      <c r="F1656" s="93" t="s">
        <v>3533</v>
      </c>
      <c r="G1656" s="94" t="s">
        <v>289</v>
      </c>
      <c r="H1656" s="308">
        <v>1</v>
      </c>
      <c r="I1656" s="95">
        <v>0</v>
      </c>
      <c r="J1656" s="95">
        <f>ROUND(I1656*H1656,2)</f>
        <v>0</v>
      </c>
      <c r="K1656" s="93" t="s">
        <v>5</v>
      </c>
      <c r="L1656" s="298"/>
      <c r="M1656" s="299" t="s">
        <v>5</v>
      </c>
      <c r="N1656" s="300" t="s">
        <v>42</v>
      </c>
      <c r="O1656" s="280">
        <v>0</v>
      </c>
      <c r="P1656" s="280">
        <f>O1656*H1656</f>
        <v>0</v>
      </c>
      <c r="Q1656" s="280">
        <v>0.00029</v>
      </c>
      <c r="R1656" s="280">
        <f>Q1656*H1656</f>
        <v>0.00029</v>
      </c>
      <c r="S1656" s="280">
        <v>0</v>
      </c>
      <c r="T1656" s="281">
        <f>S1656*H1656</f>
        <v>0</v>
      </c>
      <c r="AR1656" s="185" t="s">
        <v>1113</v>
      </c>
      <c r="AT1656" s="185" t="s">
        <v>228</v>
      </c>
      <c r="AU1656" s="185" t="s">
        <v>153</v>
      </c>
      <c r="AY1656" s="185" t="s">
        <v>138</v>
      </c>
      <c r="BE1656" s="282">
        <f>IF(N1656="základní",J1656,0)</f>
        <v>0</v>
      </c>
      <c r="BF1656" s="282">
        <f>IF(N1656="snížená",J1656,0)</f>
        <v>0</v>
      </c>
      <c r="BG1656" s="282">
        <f>IF(N1656="zákl. přenesená",J1656,0)</f>
        <v>0</v>
      </c>
      <c r="BH1656" s="282">
        <f>IF(N1656="sníž. přenesená",J1656,0)</f>
        <v>0</v>
      </c>
      <c r="BI1656" s="282">
        <f>IF(N1656="nulová",J1656,0)</f>
        <v>0</v>
      </c>
      <c r="BJ1656" s="185" t="s">
        <v>79</v>
      </c>
      <c r="BK1656" s="282">
        <f>ROUND(I1656*H1656,2)</f>
        <v>0</v>
      </c>
      <c r="BL1656" s="185" t="s">
        <v>1113</v>
      </c>
      <c r="BM1656" s="185" t="s">
        <v>3534</v>
      </c>
    </row>
    <row r="1657" spans="2:65" s="196" customFormat="1" ht="16.5" customHeight="1">
      <c r="B1657" s="85"/>
      <c r="C1657" s="91" t="s">
        <v>3535</v>
      </c>
      <c r="D1657" s="91" t="s">
        <v>228</v>
      </c>
      <c r="E1657" s="92" t="s">
        <v>3536</v>
      </c>
      <c r="F1657" s="93" t="s">
        <v>3537</v>
      </c>
      <c r="G1657" s="94" t="s">
        <v>289</v>
      </c>
      <c r="H1657" s="308">
        <v>1</v>
      </c>
      <c r="I1657" s="95">
        <v>0</v>
      </c>
      <c r="J1657" s="95">
        <f>ROUND(I1657*H1657,2)</f>
        <v>0</v>
      </c>
      <c r="K1657" s="93" t="s">
        <v>5</v>
      </c>
      <c r="L1657" s="298"/>
      <c r="M1657" s="299" t="s">
        <v>5</v>
      </c>
      <c r="N1657" s="300" t="s">
        <v>42</v>
      </c>
      <c r="O1657" s="280">
        <v>0</v>
      </c>
      <c r="P1657" s="280">
        <f>O1657*H1657</f>
        <v>0</v>
      </c>
      <c r="Q1657" s="280">
        <v>0.00029</v>
      </c>
      <c r="R1657" s="280">
        <f>Q1657*H1657</f>
        <v>0.00029</v>
      </c>
      <c r="S1657" s="280">
        <v>0</v>
      </c>
      <c r="T1657" s="281">
        <f>S1657*H1657</f>
        <v>0</v>
      </c>
      <c r="AR1657" s="185" t="s">
        <v>1113</v>
      </c>
      <c r="AT1657" s="185" t="s">
        <v>228</v>
      </c>
      <c r="AU1657" s="185" t="s">
        <v>153</v>
      </c>
      <c r="AY1657" s="185" t="s">
        <v>138</v>
      </c>
      <c r="BE1657" s="282">
        <f>IF(N1657="základní",J1657,0)</f>
        <v>0</v>
      </c>
      <c r="BF1657" s="282">
        <f>IF(N1657="snížená",J1657,0)</f>
        <v>0</v>
      </c>
      <c r="BG1657" s="282">
        <f>IF(N1657="zákl. přenesená",J1657,0)</f>
        <v>0</v>
      </c>
      <c r="BH1657" s="282">
        <f>IF(N1657="sníž. přenesená",J1657,0)</f>
        <v>0</v>
      </c>
      <c r="BI1657" s="282">
        <f>IF(N1657="nulová",J1657,0)</f>
        <v>0</v>
      </c>
      <c r="BJ1657" s="185" t="s">
        <v>79</v>
      </c>
      <c r="BK1657" s="282">
        <f>ROUND(I1657*H1657,2)</f>
        <v>0</v>
      </c>
      <c r="BL1657" s="185" t="s">
        <v>1113</v>
      </c>
      <c r="BM1657" s="185" t="s">
        <v>3538</v>
      </c>
    </row>
    <row r="1658" spans="2:65" s="196" customFormat="1" ht="16.5" customHeight="1">
      <c r="B1658" s="85"/>
      <c r="C1658" s="86" t="s">
        <v>3539</v>
      </c>
      <c r="D1658" s="86" t="s">
        <v>140</v>
      </c>
      <c r="E1658" s="87" t="s">
        <v>3540</v>
      </c>
      <c r="F1658" s="88" t="s">
        <v>3541</v>
      </c>
      <c r="G1658" s="89" t="s">
        <v>234</v>
      </c>
      <c r="H1658" s="304">
        <v>340</v>
      </c>
      <c r="I1658" s="90">
        <v>0</v>
      </c>
      <c r="J1658" s="90">
        <f>ROUND(I1658*H1658,2)</f>
        <v>0</v>
      </c>
      <c r="K1658" s="88" t="s">
        <v>5</v>
      </c>
      <c r="L1658" s="85"/>
      <c r="M1658" s="278" t="s">
        <v>5</v>
      </c>
      <c r="N1658" s="279" t="s">
        <v>42</v>
      </c>
      <c r="O1658" s="280">
        <v>0.072</v>
      </c>
      <c r="P1658" s="280">
        <f>O1658*H1658</f>
        <v>24.479999999999997</v>
      </c>
      <c r="Q1658" s="280">
        <v>0</v>
      </c>
      <c r="R1658" s="280">
        <f>Q1658*H1658</f>
        <v>0</v>
      </c>
      <c r="S1658" s="280">
        <v>0</v>
      </c>
      <c r="T1658" s="281">
        <f>S1658*H1658</f>
        <v>0</v>
      </c>
      <c r="AR1658" s="185" t="s">
        <v>717</v>
      </c>
      <c r="AT1658" s="185" t="s">
        <v>140</v>
      </c>
      <c r="AU1658" s="185" t="s">
        <v>153</v>
      </c>
      <c r="AY1658" s="185" t="s">
        <v>138</v>
      </c>
      <c r="BE1658" s="282">
        <f>IF(N1658="základní",J1658,0)</f>
        <v>0</v>
      </c>
      <c r="BF1658" s="282">
        <f>IF(N1658="snížená",J1658,0)</f>
        <v>0</v>
      </c>
      <c r="BG1658" s="282">
        <f>IF(N1658="zákl. přenesená",J1658,0)</f>
        <v>0</v>
      </c>
      <c r="BH1658" s="282">
        <f>IF(N1658="sníž. přenesená",J1658,0)</f>
        <v>0</v>
      </c>
      <c r="BI1658" s="282">
        <f>IF(N1658="nulová",J1658,0)</f>
        <v>0</v>
      </c>
      <c r="BJ1658" s="185" t="s">
        <v>79</v>
      </c>
      <c r="BK1658" s="282">
        <f>ROUND(I1658*H1658,2)</f>
        <v>0</v>
      </c>
      <c r="BL1658" s="185" t="s">
        <v>717</v>
      </c>
      <c r="BM1658" s="185" t="s">
        <v>3542</v>
      </c>
    </row>
    <row r="1659" spans="2:47" s="196" customFormat="1" ht="27">
      <c r="B1659" s="85"/>
      <c r="D1659" s="285" t="s">
        <v>3374</v>
      </c>
      <c r="F1659" s="309" t="s">
        <v>3422</v>
      </c>
      <c r="H1659" s="322"/>
      <c r="L1659" s="85"/>
      <c r="M1659" s="310"/>
      <c r="N1659" s="197"/>
      <c r="O1659" s="197"/>
      <c r="P1659" s="197"/>
      <c r="Q1659" s="197"/>
      <c r="R1659" s="197"/>
      <c r="S1659" s="197"/>
      <c r="T1659" s="311"/>
      <c r="AT1659" s="185" t="s">
        <v>3374</v>
      </c>
      <c r="AU1659" s="185" t="s">
        <v>153</v>
      </c>
    </row>
    <row r="1660" spans="2:65" s="196" customFormat="1" ht="25.5" customHeight="1">
      <c r="B1660" s="85"/>
      <c r="C1660" s="91" t="s">
        <v>3543</v>
      </c>
      <c r="D1660" s="91" t="s">
        <v>228</v>
      </c>
      <c r="E1660" s="92" t="s">
        <v>3544</v>
      </c>
      <c r="F1660" s="93" t="s">
        <v>3545</v>
      </c>
      <c r="G1660" s="94" t="s">
        <v>234</v>
      </c>
      <c r="H1660" s="308">
        <v>340</v>
      </c>
      <c r="I1660" s="95">
        <v>0</v>
      </c>
      <c r="J1660" s="95">
        <f>ROUND(I1660*H1660,2)</f>
        <v>0</v>
      </c>
      <c r="K1660" s="174" t="s">
        <v>5267</v>
      </c>
      <c r="L1660" s="298"/>
      <c r="M1660" s="299" t="s">
        <v>5</v>
      </c>
      <c r="N1660" s="300" t="s">
        <v>42</v>
      </c>
      <c r="O1660" s="280">
        <v>0</v>
      </c>
      <c r="P1660" s="280">
        <f>O1660*H1660</f>
        <v>0</v>
      </c>
      <c r="Q1660" s="280">
        <v>0.00012</v>
      </c>
      <c r="R1660" s="280">
        <f>Q1660*H1660</f>
        <v>0.0408</v>
      </c>
      <c r="S1660" s="280">
        <v>0</v>
      </c>
      <c r="T1660" s="281">
        <f>S1660*H1660</f>
        <v>0</v>
      </c>
      <c r="AR1660" s="185" t="s">
        <v>1113</v>
      </c>
      <c r="AT1660" s="185" t="s">
        <v>228</v>
      </c>
      <c r="AU1660" s="185" t="s">
        <v>153</v>
      </c>
      <c r="AY1660" s="185" t="s">
        <v>138</v>
      </c>
      <c r="BE1660" s="282">
        <f>IF(N1660="základní",J1660,0)</f>
        <v>0</v>
      </c>
      <c r="BF1660" s="282">
        <f>IF(N1660="snížená",J1660,0)</f>
        <v>0</v>
      </c>
      <c r="BG1660" s="282">
        <f>IF(N1660="zákl. přenesená",J1660,0)</f>
        <v>0</v>
      </c>
      <c r="BH1660" s="282">
        <f>IF(N1660="sníž. přenesená",J1660,0)</f>
        <v>0</v>
      </c>
      <c r="BI1660" s="282">
        <f>IF(N1660="nulová",J1660,0)</f>
        <v>0</v>
      </c>
      <c r="BJ1660" s="185" t="s">
        <v>79</v>
      </c>
      <c r="BK1660" s="282">
        <f>ROUND(I1660*H1660,2)</f>
        <v>0</v>
      </c>
      <c r="BL1660" s="185" t="s">
        <v>1113</v>
      </c>
      <c r="BM1660" s="185" t="s">
        <v>3546</v>
      </c>
    </row>
    <row r="1661" spans="2:65" s="196" customFormat="1" ht="16.5" customHeight="1">
      <c r="B1661" s="85"/>
      <c r="C1661" s="86" t="s">
        <v>3547</v>
      </c>
      <c r="D1661" s="86" t="s">
        <v>140</v>
      </c>
      <c r="E1661" s="87" t="s">
        <v>3548</v>
      </c>
      <c r="F1661" s="88" t="s">
        <v>3549</v>
      </c>
      <c r="G1661" s="89" t="s">
        <v>234</v>
      </c>
      <c r="H1661" s="304">
        <v>365</v>
      </c>
      <c r="I1661" s="90">
        <v>0</v>
      </c>
      <c r="J1661" s="90">
        <f>ROUND(I1661*H1661,2)</f>
        <v>0</v>
      </c>
      <c r="K1661" s="88" t="s">
        <v>5</v>
      </c>
      <c r="L1661" s="85"/>
      <c r="M1661" s="278" t="s">
        <v>5</v>
      </c>
      <c r="N1661" s="279" t="s">
        <v>42</v>
      </c>
      <c r="O1661" s="280">
        <v>0.08</v>
      </c>
      <c r="P1661" s="280">
        <f>O1661*H1661</f>
        <v>29.2</v>
      </c>
      <c r="Q1661" s="280">
        <v>0</v>
      </c>
      <c r="R1661" s="280">
        <f>Q1661*H1661</f>
        <v>0</v>
      </c>
      <c r="S1661" s="280">
        <v>0</v>
      </c>
      <c r="T1661" s="281">
        <f>S1661*H1661</f>
        <v>0</v>
      </c>
      <c r="AR1661" s="185" t="s">
        <v>717</v>
      </c>
      <c r="AT1661" s="185" t="s">
        <v>140</v>
      </c>
      <c r="AU1661" s="185" t="s">
        <v>153</v>
      </c>
      <c r="AY1661" s="185" t="s">
        <v>138</v>
      </c>
      <c r="BE1661" s="282">
        <f>IF(N1661="základní",J1661,0)</f>
        <v>0</v>
      </c>
      <c r="BF1661" s="282">
        <f>IF(N1661="snížená",J1661,0)</f>
        <v>0</v>
      </c>
      <c r="BG1661" s="282">
        <f>IF(N1661="zákl. přenesená",J1661,0)</f>
        <v>0</v>
      </c>
      <c r="BH1661" s="282">
        <f>IF(N1661="sníž. přenesená",J1661,0)</f>
        <v>0</v>
      </c>
      <c r="BI1661" s="282">
        <f>IF(N1661="nulová",J1661,0)</f>
        <v>0</v>
      </c>
      <c r="BJ1661" s="185" t="s">
        <v>79</v>
      </c>
      <c r="BK1661" s="282">
        <f>ROUND(I1661*H1661,2)</f>
        <v>0</v>
      </c>
      <c r="BL1661" s="185" t="s">
        <v>717</v>
      </c>
      <c r="BM1661" s="185" t="s">
        <v>3550</v>
      </c>
    </row>
    <row r="1662" spans="2:47" s="196" customFormat="1" ht="27">
      <c r="B1662" s="85"/>
      <c r="D1662" s="285" t="s">
        <v>3374</v>
      </c>
      <c r="F1662" s="309" t="s">
        <v>3422</v>
      </c>
      <c r="H1662" s="322"/>
      <c r="L1662" s="85"/>
      <c r="M1662" s="310"/>
      <c r="N1662" s="197"/>
      <c r="O1662" s="197"/>
      <c r="P1662" s="197"/>
      <c r="Q1662" s="197"/>
      <c r="R1662" s="197"/>
      <c r="S1662" s="197"/>
      <c r="T1662" s="311"/>
      <c r="AT1662" s="185" t="s">
        <v>3374</v>
      </c>
      <c r="AU1662" s="185" t="s">
        <v>153</v>
      </c>
    </row>
    <row r="1663" spans="2:65" s="196" customFormat="1" ht="25.5" customHeight="1">
      <c r="B1663" s="85"/>
      <c r="C1663" s="91" t="s">
        <v>3551</v>
      </c>
      <c r="D1663" s="91" t="s">
        <v>228</v>
      </c>
      <c r="E1663" s="92" t="s">
        <v>3552</v>
      </c>
      <c r="F1663" s="93" t="s">
        <v>3545</v>
      </c>
      <c r="G1663" s="94" t="s">
        <v>234</v>
      </c>
      <c r="H1663" s="308">
        <v>365</v>
      </c>
      <c r="I1663" s="95">
        <v>0</v>
      </c>
      <c r="J1663" s="95">
        <f>ROUND(I1663*H1663,2)</f>
        <v>0</v>
      </c>
      <c r="K1663" s="174" t="s">
        <v>5267</v>
      </c>
      <c r="L1663" s="298"/>
      <c r="M1663" s="299" t="s">
        <v>5</v>
      </c>
      <c r="N1663" s="300" t="s">
        <v>42</v>
      </c>
      <c r="O1663" s="280">
        <v>0</v>
      </c>
      <c r="P1663" s="280">
        <f>O1663*H1663</f>
        <v>0</v>
      </c>
      <c r="Q1663" s="280">
        <v>0.00018</v>
      </c>
      <c r="R1663" s="280">
        <f>Q1663*H1663</f>
        <v>0.06570000000000001</v>
      </c>
      <c r="S1663" s="280">
        <v>0</v>
      </c>
      <c r="T1663" s="281">
        <f>S1663*H1663</f>
        <v>0</v>
      </c>
      <c r="AR1663" s="185" t="s">
        <v>1113</v>
      </c>
      <c r="AT1663" s="185" t="s">
        <v>228</v>
      </c>
      <c r="AU1663" s="185" t="s">
        <v>153</v>
      </c>
      <c r="AY1663" s="185" t="s">
        <v>138</v>
      </c>
      <c r="BE1663" s="282">
        <f>IF(N1663="základní",J1663,0)</f>
        <v>0</v>
      </c>
      <c r="BF1663" s="282">
        <f>IF(N1663="snížená",J1663,0)</f>
        <v>0</v>
      </c>
      <c r="BG1663" s="282">
        <f>IF(N1663="zákl. přenesená",J1663,0)</f>
        <v>0</v>
      </c>
      <c r="BH1663" s="282">
        <f>IF(N1663="sníž. přenesená",J1663,0)</f>
        <v>0</v>
      </c>
      <c r="BI1663" s="282">
        <f>IF(N1663="nulová",J1663,0)</f>
        <v>0</v>
      </c>
      <c r="BJ1663" s="185" t="s">
        <v>79</v>
      </c>
      <c r="BK1663" s="282">
        <f>ROUND(I1663*H1663,2)</f>
        <v>0</v>
      </c>
      <c r="BL1663" s="185" t="s">
        <v>1113</v>
      </c>
      <c r="BM1663" s="185" t="s">
        <v>3553</v>
      </c>
    </row>
    <row r="1664" spans="2:65" s="196" customFormat="1" ht="25.5" customHeight="1">
      <c r="B1664" s="85"/>
      <c r="C1664" s="86" t="s">
        <v>3554</v>
      </c>
      <c r="D1664" s="86" t="s">
        <v>140</v>
      </c>
      <c r="E1664" s="87" t="s">
        <v>3555</v>
      </c>
      <c r="F1664" s="88" t="s">
        <v>3556</v>
      </c>
      <c r="G1664" s="89" t="s">
        <v>234</v>
      </c>
      <c r="H1664" s="304">
        <v>40</v>
      </c>
      <c r="I1664" s="90">
        <v>0</v>
      </c>
      <c r="J1664" s="90">
        <f>ROUND(I1664*H1664,2)</f>
        <v>0</v>
      </c>
      <c r="K1664" s="88" t="s">
        <v>5</v>
      </c>
      <c r="L1664" s="85"/>
      <c r="M1664" s="278" t="s">
        <v>5</v>
      </c>
      <c r="N1664" s="279" t="s">
        <v>42</v>
      </c>
      <c r="O1664" s="280">
        <v>0.088</v>
      </c>
      <c r="P1664" s="280">
        <f>O1664*H1664</f>
        <v>3.5199999999999996</v>
      </c>
      <c r="Q1664" s="280">
        <v>0</v>
      </c>
      <c r="R1664" s="280">
        <f>Q1664*H1664</f>
        <v>0</v>
      </c>
      <c r="S1664" s="280">
        <v>0</v>
      </c>
      <c r="T1664" s="281">
        <f>S1664*H1664</f>
        <v>0</v>
      </c>
      <c r="AR1664" s="185" t="s">
        <v>717</v>
      </c>
      <c r="AT1664" s="185" t="s">
        <v>140</v>
      </c>
      <c r="AU1664" s="185" t="s">
        <v>153</v>
      </c>
      <c r="AY1664" s="185" t="s">
        <v>138</v>
      </c>
      <c r="BE1664" s="282">
        <f>IF(N1664="základní",J1664,0)</f>
        <v>0</v>
      </c>
      <c r="BF1664" s="282">
        <f>IF(N1664="snížená",J1664,0)</f>
        <v>0</v>
      </c>
      <c r="BG1664" s="282">
        <f>IF(N1664="zákl. přenesená",J1664,0)</f>
        <v>0</v>
      </c>
      <c r="BH1664" s="282">
        <f>IF(N1664="sníž. přenesená",J1664,0)</f>
        <v>0</v>
      </c>
      <c r="BI1664" s="282">
        <f>IF(N1664="nulová",J1664,0)</f>
        <v>0</v>
      </c>
      <c r="BJ1664" s="185" t="s">
        <v>79</v>
      </c>
      <c r="BK1664" s="282">
        <f>ROUND(I1664*H1664,2)</f>
        <v>0</v>
      </c>
      <c r="BL1664" s="185" t="s">
        <v>717</v>
      </c>
      <c r="BM1664" s="185" t="s">
        <v>3557</v>
      </c>
    </row>
    <row r="1665" spans="2:47" s="196" customFormat="1" ht="27">
      <c r="B1665" s="85"/>
      <c r="D1665" s="285" t="s">
        <v>3374</v>
      </c>
      <c r="F1665" s="309" t="s">
        <v>3422</v>
      </c>
      <c r="H1665" s="322"/>
      <c r="L1665" s="85"/>
      <c r="M1665" s="310"/>
      <c r="N1665" s="197"/>
      <c r="O1665" s="197"/>
      <c r="P1665" s="197"/>
      <c r="Q1665" s="197"/>
      <c r="R1665" s="197"/>
      <c r="S1665" s="197"/>
      <c r="T1665" s="311"/>
      <c r="AT1665" s="185" t="s">
        <v>3374</v>
      </c>
      <c r="AU1665" s="185" t="s">
        <v>153</v>
      </c>
    </row>
    <row r="1666" spans="2:65" s="196" customFormat="1" ht="38.25" customHeight="1">
      <c r="B1666" s="85"/>
      <c r="C1666" s="91" t="s">
        <v>3558</v>
      </c>
      <c r="D1666" s="91" t="s">
        <v>228</v>
      </c>
      <c r="E1666" s="92" t="s">
        <v>3559</v>
      </c>
      <c r="F1666" s="93" t="s">
        <v>3560</v>
      </c>
      <c r="G1666" s="94" t="s">
        <v>234</v>
      </c>
      <c r="H1666" s="308">
        <v>40</v>
      </c>
      <c r="I1666" s="95">
        <v>0</v>
      </c>
      <c r="J1666" s="95">
        <f>ROUND(I1666*H1666,2)</f>
        <v>0</v>
      </c>
      <c r="K1666" s="174" t="s">
        <v>5267</v>
      </c>
      <c r="L1666" s="298"/>
      <c r="M1666" s="299" t="s">
        <v>5</v>
      </c>
      <c r="N1666" s="300" t="s">
        <v>42</v>
      </c>
      <c r="O1666" s="280">
        <v>0</v>
      </c>
      <c r="P1666" s="280">
        <f>O1666*H1666</f>
        <v>0</v>
      </c>
      <c r="Q1666" s="280">
        <v>0.000527</v>
      </c>
      <c r="R1666" s="280">
        <f>Q1666*H1666</f>
        <v>0.02108</v>
      </c>
      <c r="S1666" s="280">
        <v>0</v>
      </c>
      <c r="T1666" s="281">
        <f>S1666*H1666</f>
        <v>0</v>
      </c>
      <c r="AR1666" s="185" t="s">
        <v>1113</v>
      </c>
      <c r="AT1666" s="185" t="s">
        <v>228</v>
      </c>
      <c r="AU1666" s="185" t="s">
        <v>153</v>
      </c>
      <c r="AY1666" s="185" t="s">
        <v>138</v>
      </c>
      <c r="BE1666" s="282">
        <f>IF(N1666="základní",J1666,0)</f>
        <v>0</v>
      </c>
      <c r="BF1666" s="282">
        <f>IF(N1666="snížená",J1666,0)</f>
        <v>0</v>
      </c>
      <c r="BG1666" s="282">
        <f>IF(N1666="zákl. přenesená",J1666,0)</f>
        <v>0</v>
      </c>
      <c r="BH1666" s="282">
        <f>IF(N1666="sníž. přenesená",J1666,0)</f>
        <v>0</v>
      </c>
      <c r="BI1666" s="282">
        <f>IF(N1666="nulová",J1666,0)</f>
        <v>0</v>
      </c>
      <c r="BJ1666" s="185" t="s">
        <v>79</v>
      </c>
      <c r="BK1666" s="282">
        <f>ROUND(I1666*H1666,2)</f>
        <v>0</v>
      </c>
      <c r="BL1666" s="185" t="s">
        <v>1113</v>
      </c>
      <c r="BM1666" s="185" t="s">
        <v>3561</v>
      </c>
    </row>
    <row r="1667" spans="2:65" s="196" customFormat="1" ht="25.5" customHeight="1">
      <c r="B1667" s="85"/>
      <c r="C1667" s="86" t="s">
        <v>3562</v>
      </c>
      <c r="D1667" s="86" t="s">
        <v>140</v>
      </c>
      <c r="E1667" s="87" t="s">
        <v>3563</v>
      </c>
      <c r="F1667" s="88" t="s">
        <v>3564</v>
      </c>
      <c r="G1667" s="89" t="s">
        <v>234</v>
      </c>
      <c r="H1667" s="304">
        <v>310</v>
      </c>
      <c r="I1667" s="90">
        <v>0</v>
      </c>
      <c r="J1667" s="90">
        <f>ROUND(I1667*H1667,2)</f>
        <v>0</v>
      </c>
      <c r="K1667" s="88" t="s">
        <v>5267</v>
      </c>
      <c r="L1667" s="85"/>
      <c r="M1667" s="278" t="s">
        <v>5</v>
      </c>
      <c r="N1667" s="279" t="s">
        <v>42</v>
      </c>
      <c r="O1667" s="280">
        <v>0.08</v>
      </c>
      <c r="P1667" s="280">
        <f>O1667*H1667</f>
        <v>24.8</v>
      </c>
      <c r="Q1667" s="280">
        <v>0</v>
      </c>
      <c r="R1667" s="280">
        <f>Q1667*H1667</f>
        <v>0</v>
      </c>
      <c r="S1667" s="280">
        <v>0</v>
      </c>
      <c r="T1667" s="281">
        <f>S1667*H1667</f>
        <v>0</v>
      </c>
      <c r="AR1667" s="185" t="s">
        <v>717</v>
      </c>
      <c r="AT1667" s="185" t="s">
        <v>140</v>
      </c>
      <c r="AU1667" s="185" t="s">
        <v>153</v>
      </c>
      <c r="AY1667" s="185" t="s">
        <v>138</v>
      </c>
      <c r="BE1667" s="282">
        <f>IF(N1667="základní",J1667,0)</f>
        <v>0</v>
      </c>
      <c r="BF1667" s="282">
        <f>IF(N1667="snížená",J1667,0)</f>
        <v>0</v>
      </c>
      <c r="BG1667" s="282">
        <f>IF(N1667="zákl. přenesená",J1667,0)</f>
        <v>0</v>
      </c>
      <c r="BH1667" s="282">
        <f>IF(N1667="sníž. přenesená",J1667,0)</f>
        <v>0</v>
      </c>
      <c r="BI1667" s="282">
        <f>IF(N1667="nulová",J1667,0)</f>
        <v>0</v>
      </c>
      <c r="BJ1667" s="185" t="s">
        <v>79</v>
      </c>
      <c r="BK1667" s="282">
        <f>ROUND(I1667*H1667,2)</f>
        <v>0</v>
      </c>
      <c r="BL1667" s="185" t="s">
        <v>717</v>
      </c>
      <c r="BM1667" s="185" t="s">
        <v>3565</v>
      </c>
    </row>
    <row r="1668" spans="2:47" s="196" customFormat="1" ht="27">
      <c r="B1668" s="85"/>
      <c r="D1668" s="285" t="s">
        <v>3374</v>
      </c>
      <c r="F1668" s="309" t="s">
        <v>3422</v>
      </c>
      <c r="H1668" s="322"/>
      <c r="L1668" s="85"/>
      <c r="M1668" s="310"/>
      <c r="N1668" s="197"/>
      <c r="O1668" s="197"/>
      <c r="P1668" s="197"/>
      <c r="Q1668" s="197"/>
      <c r="R1668" s="197"/>
      <c r="S1668" s="197"/>
      <c r="T1668" s="311"/>
      <c r="AT1668" s="185" t="s">
        <v>3374</v>
      </c>
      <c r="AU1668" s="185" t="s">
        <v>153</v>
      </c>
    </row>
    <row r="1669" spans="2:65" s="196" customFormat="1" ht="25.5" customHeight="1">
      <c r="B1669" s="85"/>
      <c r="C1669" s="91" t="s">
        <v>3566</v>
      </c>
      <c r="D1669" s="91" t="s">
        <v>228</v>
      </c>
      <c r="E1669" s="92" t="s">
        <v>3567</v>
      </c>
      <c r="F1669" s="93" t="s">
        <v>3568</v>
      </c>
      <c r="G1669" s="94" t="s">
        <v>234</v>
      </c>
      <c r="H1669" s="308">
        <v>310</v>
      </c>
      <c r="I1669" s="95">
        <v>0</v>
      </c>
      <c r="J1669" s="95">
        <f>ROUND(I1669*H1669,2)</f>
        <v>0</v>
      </c>
      <c r="K1669" s="174" t="s">
        <v>5267</v>
      </c>
      <c r="L1669" s="298"/>
      <c r="M1669" s="299" t="s">
        <v>5</v>
      </c>
      <c r="N1669" s="300" t="s">
        <v>42</v>
      </c>
      <c r="O1669" s="280">
        <v>0</v>
      </c>
      <c r="P1669" s="280">
        <f>O1669*H1669</f>
        <v>0</v>
      </c>
      <c r="Q1669" s="280">
        <v>0.00018</v>
      </c>
      <c r="R1669" s="280">
        <f>Q1669*H1669</f>
        <v>0.0558</v>
      </c>
      <c r="S1669" s="280">
        <v>0</v>
      </c>
      <c r="T1669" s="281">
        <f>S1669*H1669</f>
        <v>0</v>
      </c>
      <c r="AR1669" s="185" t="s">
        <v>1113</v>
      </c>
      <c r="AT1669" s="185" t="s">
        <v>228</v>
      </c>
      <c r="AU1669" s="185" t="s">
        <v>153</v>
      </c>
      <c r="AY1669" s="185" t="s">
        <v>138</v>
      </c>
      <c r="BE1669" s="282">
        <f>IF(N1669="základní",J1669,0)</f>
        <v>0</v>
      </c>
      <c r="BF1669" s="282">
        <f>IF(N1669="snížená",J1669,0)</f>
        <v>0</v>
      </c>
      <c r="BG1669" s="282">
        <f>IF(N1669="zákl. přenesená",J1669,0)</f>
        <v>0</v>
      </c>
      <c r="BH1669" s="282">
        <f>IF(N1669="sníž. přenesená",J1669,0)</f>
        <v>0</v>
      </c>
      <c r="BI1669" s="282">
        <f>IF(N1669="nulová",J1669,0)</f>
        <v>0</v>
      </c>
      <c r="BJ1669" s="185" t="s">
        <v>79</v>
      </c>
      <c r="BK1669" s="282">
        <f>ROUND(I1669*H1669,2)</f>
        <v>0</v>
      </c>
      <c r="BL1669" s="185" t="s">
        <v>1113</v>
      </c>
      <c r="BM1669" s="185" t="s">
        <v>3569</v>
      </c>
    </row>
    <row r="1670" spans="2:65" s="196" customFormat="1" ht="38.25" customHeight="1">
      <c r="B1670" s="85"/>
      <c r="C1670" s="86" t="s">
        <v>3570</v>
      </c>
      <c r="D1670" s="86" t="s">
        <v>140</v>
      </c>
      <c r="E1670" s="87" t="s">
        <v>3571</v>
      </c>
      <c r="F1670" s="88" t="s">
        <v>3572</v>
      </c>
      <c r="G1670" s="89" t="s">
        <v>234</v>
      </c>
      <c r="H1670" s="304">
        <v>580</v>
      </c>
      <c r="I1670" s="90">
        <v>0</v>
      </c>
      <c r="J1670" s="90">
        <f>ROUND(I1670*H1670,2)</f>
        <v>0</v>
      </c>
      <c r="K1670" s="88" t="s">
        <v>5267</v>
      </c>
      <c r="L1670" s="85"/>
      <c r="M1670" s="278" t="s">
        <v>5</v>
      </c>
      <c r="N1670" s="279" t="s">
        <v>42</v>
      </c>
      <c r="O1670" s="280">
        <v>0.088</v>
      </c>
      <c r="P1670" s="280">
        <f>O1670*H1670</f>
        <v>51.04</v>
      </c>
      <c r="Q1670" s="280">
        <v>0</v>
      </c>
      <c r="R1670" s="280">
        <f>Q1670*H1670</f>
        <v>0</v>
      </c>
      <c r="S1670" s="280">
        <v>0</v>
      </c>
      <c r="T1670" s="281">
        <f>S1670*H1670</f>
        <v>0</v>
      </c>
      <c r="AR1670" s="185" t="s">
        <v>717</v>
      </c>
      <c r="AT1670" s="185" t="s">
        <v>140</v>
      </c>
      <c r="AU1670" s="185" t="s">
        <v>153</v>
      </c>
      <c r="AY1670" s="185" t="s">
        <v>138</v>
      </c>
      <c r="BE1670" s="282">
        <f>IF(N1670="základní",J1670,0)</f>
        <v>0</v>
      </c>
      <c r="BF1670" s="282">
        <f>IF(N1670="snížená",J1670,0)</f>
        <v>0</v>
      </c>
      <c r="BG1670" s="282">
        <f>IF(N1670="zákl. přenesená",J1670,0)</f>
        <v>0</v>
      </c>
      <c r="BH1670" s="282">
        <f>IF(N1670="sníž. přenesená",J1670,0)</f>
        <v>0</v>
      </c>
      <c r="BI1670" s="282">
        <f>IF(N1670="nulová",J1670,0)</f>
        <v>0</v>
      </c>
      <c r="BJ1670" s="185" t="s">
        <v>79</v>
      </c>
      <c r="BK1670" s="282">
        <f>ROUND(I1670*H1670,2)</f>
        <v>0</v>
      </c>
      <c r="BL1670" s="185" t="s">
        <v>717</v>
      </c>
      <c r="BM1670" s="185" t="s">
        <v>3573</v>
      </c>
    </row>
    <row r="1671" spans="2:47" s="196" customFormat="1" ht="27">
      <c r="B1671" s="85"/>
      <c r="D1671" s="285" t="s">
        <v>3374</v>
      </c>
      <c r="F1671" s="309" t="s">
        <v>3422</v>
      </c>
      <c r="H1671" s="322"/>
      <c r="L1671" s="85"/>
      <c r="M1671" s="310"/>
      <c r="N1671" s="197"/>
      <c r="O1671" s="197"/>
      <c r="P1671" s="197"/>
      <c r="Q1671" s="197"/>
      <c r="R1671" s="197"/>
      <c r="S1671" s="197"/>
      <c r="T1671" s="311"/>
      <c r="AT1671" s="185" t="s">
        <v>3374</v>
      </c>
      <c r="AU1671" s="185" t="s">
        <v>153</v>
      </c>
    </row>
    <row r="1672" spans="2:65" s="196" customFormat="1" ht="25.5" customHeight="1">
      <c r="B1672" s="85"/>
      <c r="C1672" s="91" t="s">
        <v>3574</v>
      </c>
      <c r="D1672" s="91" t="s">
        <v>228</v>
      </c>
      <c r="E1672" s="92" t="s">
        <v>3575</v>
      </c>
      <c r="F1672" s="93" t="s">
        <v>3576</v>
      </c>
      <c r="G1672" s="94" t="s">
        <v>234</v>
      </c>
      <c r="H1672" s="308">
        <v>580</v>
      </c>
      <c r="I1672" s="95">
        <v>0</v>
      </c>
      <c r="J1672" s="95">
        <f>ROUND(I1672*H1672,2)</f>
        <v>0</v>
      </c>
      <c r="K1672" s="174" t="s">
        <v>5267</v>
      </c>
      <c r="L1672" s="298"/>
      <c r="M1672" s="299" t="s">
        <v>5</v>
      </c>
      <c r="N1672" s="300" t="s">
        <v>42</v>
      </c>
      <c r="O1672" s="280">
        <v>0</v>
      </c>
      <c r="P1672" s="280">
        <f>O1672*H1672</f>
        <v>0</v>
      </c>
      <c r="Q1672" s="280">
        <v>0.000345</v>
      </c>
      <c r="R1672" s="280">
        <f>Q1672*H1672</f>
        <v>0.2001</v>
      </c>
      <c r="S1672" s="280">
        <v>0</v>
      </c>
      <c r="T1672" s="281">
        <f>S1672*H1672</f>
        <v>0</v>
      </c>
      <c r="AR1672" s="185" t="s">
        <v>1113</v>
      </c>
      <c r="AT1672" s="185" t="s">
        <v>228</v>
      </c>
      <c r="AU1672" s="185" t="s">
        <v>153</v>
      </c>
      <c r="AY1672" s="185" t="s">
        <v>138</v>
      </c>
      <c r="BE1672" s="282">
        <f>IF(N1672="základní",J1672,0)</f>
        <v>0</v>
      </c>
      <c r="BF1672" s="282">
        <f>IF(N1672="snížená",J1672,0)</f>
        <v>0</v>
      </c>
      <c r="BG1672" s="282">
        <f>IF(N1672="zákl. přenesená",J1672,0)</f>
        <v>0</v>
      </c>
      <c r="BH1672" s="282">
        <f>IF(N1672="sníž. přenesená",J1672,0)</f>
        <v>0</v>
      </c>
      <c r="BI1672" s="282">
        <f>IF(N1672="nulová",J1672,0)</f>
        <v>0</v>
      </c>
      <c r="BJ1672" s="185" t="s">
        <v>79</v>
      </c>
      <c r="BK1672" s="282">
        <f>ROUND(I1672*H1672,2)</f>
        <v>0</v>
      </c>
      <c r="BL1672" s="185" t="s">
        <v>1113</v>
      </c>
      <c r="BM1672" s="185" t="s">
        <v>3577</v>
      </c>
    </row>
    <row r="1673" spans="2:47" s="196" customFormat="1" ht="27">
      <c r="B1673" s="85"/>
      <c r="D1673" s="285" t="s">
        <v>3374</v>
      </c>
      <c r="F1673" s="309" t="s">
        <v>3578</v>
      </c>
      <c r="H1673" s="322"/>
      <c r="L1673" s="85"/>
      <c r="M1673" s="310"/>
      <c r="N1673" s="197"/>
      <c r="O1673" s="197"/>
      <c r="P1673" s="197"/>
      <c r="Q1673" s="197"/>
      <c r="R1673" s="197"/>
      <c r="S1673" s="197"/>
      <c r="T1673" s="311"/>
      <c r="AT1673" s="185" t="s">
        <v>3374</v>
      </c>
      <c r="AU1673" s="185" t="s">
        <v>153</v>
      </c>
    </row>
    <row r="1674" spans="2:65" s="196" customFormat="1" ht="38.25" customHeight="1">
      <c r="B1674" s="85"/>
      <c r="C1674" s="86" t="s">
        <v>3579</v>
      </c>
      <c r="D1674" s="86" t="s">
        <v>140</v>
      </c>
      <c r="E1674" s="87" t="s">
        <v>3580</v>
      </c>
      <c r="F1674" s="88" t="s">
        <v>3581</v>
      </c>
      <c r="G1674" s="89" t="s">
        <v>234</v>
      </c>
      <c r="H1674" s="304">
        <v>35</v>
      </c>
      <c r="I1674" s="90">
        <v>0</v>
      </c>
      <c r="J1674" s="90">
        <f>ROUND(I1674*H1674,2)</f>
        <v>0</v>
      </c>
      <c r="K1674" s="88" t="s">
        <v>5267</v>
      </c>
      <c r="L1674" s="85"/>
      <c r="M1674" s="278" t="s">
        <v>5</v>
      </c>
      <c r="N1674" s="279" t="s">
        <v>42</v>
      </c>
      <c r="O1674" s="280">
        <v>0.046</v>
      </c>
      <c r="P1674" s="280">
        <f>O1674*H1674</f>
        <v>1.6099999999999999</v>
      </c>
      <c r="Q1674" s="280">
        <v>0</v>
      </c>
      <c r="R1674" s="280">
        <f>Q1674*H1674</f>
        <v>0</v>
      </c>
      <c r="S1674" s="280">
        <v>0</v>
      </c>
      <c r="T1674" s="281">
        <f>S1674*H1674</f>
        <v>0</v>
      </c>
      <c r="AR1674" s="185" t="s">
        <v>717</v>
      </c>
      <c r="AT1674" s="185" t="s">
        <v>140</v>
      </c>
      <c r="AU1674" s="185" t="s">
        <v>153</v>
      </c>
      <c r="AY1674" s="185" t="s">
        <v>138</v>
      </c>
      <c r="BE1674" s="282">
        <f>IF(N1674="základní",J1674,0)</f>
        <v>0</v>
      </c>
      <c r="BF1674" s="282">
        <f>IF(N1674="snížená",J1674,0)</f>
        <v>0</v>
      </c>
      <c r="BG1674" s="282">
        <f>IF(N1674="zákl. přenesená",J1674,0)</f>
        <v>0</v>
      </c>
      <c r="BH1674" s="282">
        <f>IF(N1674="sníž. přenesená",J1674,0)</f>
        <v>0</v>
      </c>
      <c r="BI1674" s="282">
        <f>IF(N1674="nulová",J1674,0)</f>
        <v>0</v>
      </c>
      <c r="BJ1674" s="185" t="s">
        <v>79</v>
      </c>
      <c r="BK1674" s="282">
        <f>ROUND(I1674*H1674,2)</f>
        <v>0</v>
      </c>
      <c r="BL1674" s="185" t="s">
        <v>717</v>
      </c>
      <c r="BM1674" s="185" t="s">
        <v>3582</v>
      </c>
    </row>
    <row r="1675" spans="2:47" s="196" customFormat="1" ht="27">
      <c r="B1675" s="85"/>
      <c r="D1675" s="285" t="s">
        <v>3374</v>
      </c>
      <c r="F1675" s="309" t="s">
        <v>3422</v>
      </c>
      <c r="H1675" s="322"/>
      <c r="L1675" s="85"/>
      <c r="M1675" s="310"/>
      <c r="N1675" s="197"/>
      <c r="O1675" s="197"/>
      <c r="P1675" s="197"/>
      <c r="Q1675" s="197"/>
      <c r="R1675" s="197"/>
      <c r="S1675" s="197"/>
      <c r="T1675" s="311"/>
      <c r="AT1675" s="185" t="s">
        <v>3374</v>
      </c>
      <c r="AU1675" s="185" t="s">
        <v>153</v>
      </c>
    </row>
    <row r="1676" spans="2:65" s="196" customFormat="1" ht="25.5" customHeight="1">
      <c r="B1676" s="85"/>
      <c r="C1676" s="91" t="s">
        <v>3583</v>
      </c>
      <c r="D1676" s="91" t="s">
        <v>228</v>
      </c>
      <c r="E1676" s="92" t="s">
        <v>3584</v>
      </c>
      <c r="F1676" s="93" t="s">
        <v>3585</v>
      </c>
      <c r="G1676" s="94" t="s">
        <v>234</v>
      </c>
      <c r="H1676" s="308">
        <v>35</v>
      </c>
      <c r="I1676" s="95">
        <v>0</v>
      </c>
      <c r="J1676" s="95">
        <f>ROUND(I1676*H1676,2)</f>
        <v>0</v>
      </c>
      <c r="K1676" s="174" t="s">
        <v>5267</v>
      </c>
      <c r="L1676" s="298"/>
      <c r="M1676" s="299" t="s">
        <v>5</v>
      </c>
      <c r="N1676" s="300" t="s">
        <v>42</v>
      </c>
      <c r="O1676" s="280">
        <v>0</v>
      </c>
      <c r="P1676" s="280">
        <f>O1676*H1676</f>
        <v>0</v>
      </c>
      <c r="Q1676" s="280">
        <v>0.00015</v>
      </c>
      <c r="R1676" s="280">
        <f>Q1676*H1676</f>
        <v>0.0052499999999999995</v>
      </c>
      <c r="S1676" s="280">
        <v>0</v>
      </c>
      <c r="T1676" s="281">
        <f>S1676*H1676</f>
        <v>0</v>
      </c>
      <c r="AR1676" s="185" t="s">
        <v>1113</v>
      </c>
      <c r="AT1676" s="185" t="s">
        <v>228</v>
      </c>
      <c r="AU1676" s="185" t="s">
        <v>153</v>
      </c>
      <c r="AY1676" s="185" t="s">
        <v>138</v>
      </c>
      <c r="BE1676" s="282">
        <f>IF(N1676="základní",J1676,0)</f>
        <v>0</v>
      </c>
      <c r="BF1676" s="282">
        <f>IF(N1676="snížená",J1676,0)</f>
        <v>0</v>
      </c>
      <c r="BG1676" s="282">
        <f>IF(N1676="zákl. přenesená",J1676,0)</f>
        <v>0</v>
      </c>
      <c r="BH1676" s="282">
        <f>IF(N1676="sníž. přenesená",J1676,0)</f>
        <v>0</v>
      </c>
      <c r="BI1676" s="282">
        <f>IF(N1676="nulová",J1676,0)</f>
        <v>0</v>
      </c>
      <c r="BJ1676" s="185" t="s">
        <v>79</v>
      </c>
      <c r="BK1676" s="282">
        <f>ROUND(I1676*H1676,2)</f>
        <v>0</v>
      </c>
      <c r="BL1676" s="185" t="s">
        <v>1113</v>
      </c>
      <c r="BM1676" s="185" t="s">
        <v>3586</v>
      </c>
    </row>
    <row r="1677" spans="2:63" s="266" customFormat="1" ht="22.35" customHeight="1">
      <c r="B1677" s="265"/>
      <c r="D1677" s="267" t="s">
        <v>70</v>
      </c>
      <c r="E1677" s="276" t="s">
        <v>3587</v>
      </c>
      <c r="F1677" s="276" t="s">
        <v>3588</v>
      </c>
      <c r="H1677" s="307"/>
      <c r="J1677" s="277">
        <f>BK1677</f>
        <v>0</v>
      </c>
      <c r="L1677" s="265"/>
      <c r="M1677" s="270"/>
      <c r="N1677" s="271"/>
      <c r="O1677" s="271"/>
      <c r="P1677" s="272">
        <f>SUM(P1678:P1683)</f>
        <v>17.616</v>
      </c>
      <c r="Q1677" s="271"/>
      <c r="R1677" s="272">
        <f>SUM(R1678:R1683)</f>
        <v>0</v>
      </c>
      <c r="S1677" s="271"/>
      <c r="T1677" s="273">
        <f>SUM(T1678:T1683)</f>
        <v>0</v>
      </c>
      <c r="AR1677" s="267" t="s">
        <v>153</v>
      </c>
      <c r="AT1677" s="274" t="s">
        <v>70</v>
      </c>
      <c r="AU1677" s="274" t="s">
        <v>81</v>
      </c>
      <c r="AY1677" s="267" t="s">
        <v>138</v>
      </c>
      <c r="BK1677" s="275">
        <f>SUM(BK1678:BK1683)</f>
        <v>0</v>
      </c>
    </row>
    <row r="1678" spans="2:65" s="196" customFormat="1" ht="16.5" customHeight="1">
      <c r="B1678" s="85"/>
      <c r="C1678" s="86" t="s">
        <v>3589</v>
      </c>
      <c r="D1678" s="86" t="s">
        <v>140</v>
      </c>
      <c r="E1678" s="87" t="s">
        <v>3590</v>
      </c>
      <c r="F1678" s="88" t="s">
        <v>3591</v>
      </c>
      <c r="G1678" s="89" t="s">
        <v>289</v>
      </c>
      <c r="H1678" s="304">
        <v>2</v>
      </c>
      <c r="I1678" s="90">
        <v>0</v>
      </c>
      <c r="J1678" s="90">
        <f>ROUND(I1678*H1678,2)</f>
        <v>0</v>
      </c>
      <c r="K1678" s="88" t="s">
        <v>5</v>
      </c>
      <c r="L1678" s="85"/>
      <c r="M1678" s="278" t="s">
        <v>5</v>
      </c>
      <c r="N1678" s="279" t="s">
        <v>42</v>
      </c>
      <c r="O1678" s="280">
        <v>0.152</v>
      </c>
      <c r="P1678" s="280">
        <f>O1678*H1678</f>
        <v>0.304</v>
      </c>
      <c r="Q1678" s="280">
        <v>0</v>
      </c>
      <c r="R1678" s="280">
        <f>Q1678*H1678</f>
        <v>0</v>
      </c>
      <c r="S1678" s="280">
        <v>0</v>
      </c>
      <c r="T1678" s="281">
        <f>S1678*H1678</f>
        <v>0</v>
      </c>
      <c r="AR1678" s="185" t="s">
        <v>717</v>
      </c>
      <c r="AT1678" s="185" t="s">
        <v>140</v>
      </c>
      <c r="AU1678" s="185" t="s">
        <v>153</v>
      </c>
      <c r="AY1678" s="185" t="s">
        <v>138</v>
      </c>
      <c r="BE1678" s="282">
        <f>IF(N1678="základní",J1678,0)</f>
        <v>0</v>
      </c>
      <c r="BF1678" s="282">
        <f>IF(N1678="snížená",J1678,0)</f>
        <v>0</v>
      </c>
      <c r="BG1678" s="282">
        <f>IF(N1678="zákl. přenesená",J1678,0)</f>
        <v>0</v>
      </c>
      <c r="BH1678" s="282">
        <f>IF(N1678="sníž. přenesená",J1678,0)</f>
        <v>0</v>
      </c>
      <c r="BI1678" s="282">
        <f>IF(N1678="nulová",J1678,0)</f>
        <v>0</v>
      </c>
      <c r="BJ1678" s="185" t="s">
        <v>79</v>
      </c>
      <c r="BK1678" s="282">
        <f>ROUND(I1678*H1678,2)</f>
        <v>0</v>
      </c>
      <c r="BL1678" s="185" t="s">
        <v>717</v>
      </c>
      <c r="BM1678" s="185" t="s">
        <v>3592</v>
      </c>
    </row>
    <row r="1679" spans="2:47" s="196" customFormat="1" ht="27">
      <c r="B1679" s="85"/>
      <c r="D1679" s="285" t="s">
        <v>3374</v>
      </c>
      <c r="F1679" s="309" t="s">
        <v>3593</v>
      </c>
      <c r="H1679" s="322"/>
      <c r="L1679" s="85"/>
      <c r="M1679" s="310"/>
      <c r="N1679" s="197"/>
      <c r="O1679" s="197"/>
      <c r="P1679" s="197"/>
      <c r="Q1679" s="197"/>
      <c r="R1679" s="197"/>
      <c r="S1679" s="197"/>
      <c r="T1679" s="311"/>
      <c r="AT1679" s="185" t="s">
        <v>3374</v>
      </c>
      <c r="AU1679" s="185" t="s">
        <v>153</v>
      </c>
    </row>
    <row r="1680" spans="2:65" s="196" customFormat="1" ht="25.5" customHeight="1">
      <c r="B1680" s="85"/>
      <c r="C1680" s="86" t="s">
        <v>3594</v>
      </c>
      <c r="D1680" s="86" t="s">
        <v>140</v>
      </c>
      <c r="E1680" s="87" t="s">
        <v>3595</v>
      </c>
      <c r="F1680" s="88" t="s">
        <v>3596</v>
      </c>
      <c r="G1680" s="89" t="s">
        <v>234</v>
      </c>
      <c r="H1680" s="304">
        <v>10</v>
      </c>
      <c r="I1680" s="90">
        <v>0</v>
      </c>
      <c r="J1680" s="90">
        <f>ROUND(I1680*H1680,2)</f>
        <v>0</v>
      </c>
      <c r="K1680" s="88" t="s">
        <v>5</v>
      </c>
      <c r="L1680" s="85"/>
      <c r="M1680" s="278" t="s">
        <v>5</v>
      </c>
      <c r="N1680" s="279" t="s">
        <v>42</v>
      </c>
      <c r="O1680" s="280">
        <v>0.48</v>
      </c>
      <c r="P1680" s="280">
        <f>O1680*H1680</f>
        <v>4.8</v>
      </c>
      <c r="Q1680" s="280">
        <v>0</v>
      </c>
      <c r="R1680" s="280">
        <f>Q1680*H1680</f>
        <v>0</v>
      </c>
      <c r="S1680" s="280">
        <v>0</v>
      </c>
      <c r="T1680" s="281">
        <f>S1680*H1680</f>
        <v>0</v>
      </c>
      <c r="AR1680" s="185" t="s">
        <v>717</v>
      </c>
      <c r="AT1680" s="185" t="s">
        <v>140</v>
      </c>
      <c r="AU1680" s="185" t="s">
        <v>153</v>
      </c>
      <c r="AY1680" s="185" t="s">
        <v>138</v>
      </c>
      <c r="BE1680" s="282">
        <f>IF(N1680="základní",J1680,0)</f>
        <v>0</v>
      </c>
      <c r="BF1680" s="282">
        <f>IF(N1680="snížená",J1680,0)</f>
        <v>0</v>
      </c>
      <c r="BG1680" s="282">
        <f>IF(N1680="zákl. přenesená",J1680,0)</f>
        <v>0</v>
      </c>
      <c r="BH1680" s="282">
        <f>IF(N1680="sníž. přenesená",J1680,0)</f>
        <v>0</v>
      </c>
      <c r="BI1680" s="282">
        <f>IF(N1680="nulová",J1680,0)</f>
        <v>0</v>
      </c>
      <c r="BJ1680" s="185" t="s">
        <v>79</v>
      </c>
      <c r="BK1680" s="282">
        <f>ROUND(I1680*H1680,2)</f>
        <v>0</v>
      </c>
      <c r="BL1680" s="185" t="s">
        <v>717</v>
      </c>
      <c r="BM1680" s="185" t="s">
        <v>3597</v>
      </c>
    </row>
    <row r="1681" spans="2:47" s="196" customFormat="1" ht="27">
      <c r="B1681" s="85"/>
      <c r="D1681" s="285" t="s">
        <v>3374</v>
      </c>
      <c r="F1681" s="309" t="s">
        <v>3593</v>
      </c>
      <c r="H1681" s="322"/>
      <c r="L1681" s="85"/>
      <c r="M1681" s="310"/>
      <c r="N1681" s="197"/>
      <c r="O1681" s="197"/>
      <c r="P1681" s="197"/>
      <c r="Q1681" s="197"/>
      <c r="R1681" s="197"/>
      <c r="S1681" s="197"/>
      <c r="T1681" s="311"/>
      <c r="AT1681" s="185" t="s">
        <v>3374</v>
      </c>
      <c r="AU1681" s="185" t="s">
        <v>153</v>
      </c>
    </row>
    <row r="1682" spans="2:65" s="196" customFormat="1" ht="25.5" customHeight="1">
      <c r="B1682" s="85"/>
      <c r="C1682" s="86" t="s">
        <v>3598</v>
      </c>
      <c r="D1682" s="86" t="s">
        <v>140</v>
      </c>
      <c r="E1682" s="87" t="s">
        <v>3599</v>
      </c>
      <c r="F1682" s="88" t="s">
        <v>3600</v>
      </c>
      <c r="G1682" s="89" t="s">
        <v>234</v>
      </c>
      <c r="H1682" s="304">
        <v>23</v>
      </c>
      <c r="I1682" s="90">
        <v>0</v>
      </c>
      <c r="J1682" s="90">
        <f>ROUND(I1682*H1682,2)</f>
        <v>0</v>
      </c>
      <c r="K1682" s="88" t="s">
        <v>5</v>
      </c>
      <c r="L1682" s="85"/>
      <c r="M1682" s="278" t="s">
        <v>5</v>
      </c>
      <c r="N1682" s="279" t="s">
        <v>42</v>
      </c>
      <c r="O1682" s="280">
        <v>0.544</v>
      </c>
      <c r="P1682" s="280">
        <f>O1682*H1682</f>
        <v>12.512</v>
      </c>
      <c r="Q1682" s="280">
        <v>0</v>
      </c>
      <c r="R1682" s="280">
        <f>Q1682*H1682</f>
        <v>0</v>
      </c>
      <c r="S1682" s="280">
        <v>0</v>
      </c>
      <c r="T1682" s="281">
        <f>S1682*H1682</f>
        <v>0</v>
      </c>
      <c r="AR1682" s="185" t="s">
        <v>717</v>
      </c>
      <c r="AT1682" s="185" t="s">
        <v>140</v>
      </c>
      <c r="AU1682" s="185" t="s">
        <v>153</v>
      </c>
      <c r="AY1682" s="185" t="s">
        <v>138</v>
      </c>
      <c r="BE1682" s="282">
        <f>IF(N1682="základní",J1682,0)</f>
        <v>0</v>
      </c>
      <c r="BF1682" s="282">
        <f>IF(N1682="snížená",J1682,0)</f>
        <v>0</v>
      </c>
      <c r="BG1682" s="282">
        <f>IF(N1682="zákl. přenesená",J1682,0)</f>
        <v>0</v>
      </c>
      <c r="BH1682" s="282">
        <f>IF(N1682="sníž. přenesená",J1682,0)</f>
        <v>0</v>
      </c>
      <c r="BI1682" s="282">
        <f>IF(N1682="nulová",J1682,0)</f>
        <v>0</v>
      </c>
      <c r="BJ1682" s="185" t="s">
        <v>79</v>
      </c>
      <c r="BK1682" s="282">
        <f>ROUND(I1682*H1682,2)</f>
        <v>0</v>
      </c>
      <c r="BL1682" s="185" t="s">
        <v>717</v>
      </c>
      <c r="BM1682" s="185" t="s">
        <v>3601</v>
      </c>
    </row>
    <row r="1683" spans="2:47" s="196" customFormat="1" ht="27">
      <c r="B1683" s="85"/>
      <c r="D1683" s="285" t="s">
        <v>3374</v>
      </c>
      <c r="F1683" s="309" t="s">
        <v>3593</v>
      </c>
      <c r="H1683" s="322"/>
      <c r="L1683" s="85"/>
      <c r="M1683" s="310"/>
      <c r="N1683" s="197"/>
      <c r="O1683" s="197"/>
      <c r="P1683" s="197"/>
      <c r="Q1683" s="197"/>
      <c r="R1683" s="197"/>
      <c r="S1683" s="197"/>
      <c r="T1683" s="311"/>
      <c r="AT1683" s="185" t="s">
        <v>3374</v>
      </c>
      <c r="AU1683" s="185" t="s">
        <v>153</v>
      </c>
    </row>
    <row r="1684" spans="2:63" s="266" customFormat="1" ht="29.85" customHeight="1">
      <c r="B1684" s="265"/>
      <c r="D1684" s="267" t="s">
        <v>70</v>
      </c>
      <c r="E1684" s="276" t="s">
        <v>3602</v>
      </c>
      <c r="F1684" s="276" t="s">
        <v>3603</v>
      </c>
      <c r="H1684" s="307"/>
      <c r="J1684" s="277">
        <f>BK1684</f>
        <v>0</v>
      </c>
      <c r="L1684" s="265"/>
      <c r="M1684" s="270"/>
      <c r="N1684" s="271"/>
      <c r="O1684" s="271"/>
      <c r="P1684" s="272">
        <f>P1685+P1710+P1742+P1750</f>
        <v>0</v>
      </c>
      <c r="Q1684" s="271"/>
      <c r="R1684" s="272">
        <f>R1685+R1710+R1742+R1750</f>
        <v>0</v>
      </c>
      <c r="S1684" s="271"/>
      <c r="T1684" s="273">
        <f>T1685+T1710+T1742+T1750</f>
        <v>0</v>
      </c>
      <c r="AR1684" s="267" t="s">
        <v>153</v>
      </c>
      <c r="AT1684" s="274" t="s">
        <v>70</v>
      </c>
      <c r="AU1684" s="274" t="s">
        <v>79</v>
      </c>
      <c r="AY1684" s="267" t="s">
        <v>138</v>
      </c>
      <c r="BK1684" s="275">
        <f>BK1685+BK1710+BK1742+BK1750</f>
        <v>0</v>
      </c>
    </row>
    <row r="1685" spans="2:63" s="266" customFormat="1" ht="14.85" customHeight="1">
      <c r="B1685" s="265"/>
      <c r="D1685" s="267" t="s">
        <v>70</v>
      </c>
      <c r="E1685" s="276" t="s">
        <v>3604</v>
      </c>
      <c r="F1685" s="276" t="s">
        <v>3605</v>
      </c>
      <c r="H1685" s="307"/>
      <c r="J1685" s="277">
        <f>BK1685</f>
        <v>0</v>
      </c>
      <c r="L1685" s="265"/>
      <c r="M1685" s="270"/>
      <c r="N1685" s="271"/>
      <c r="O1685" s="271"/>
      <c r="P1685" s="272">
        <f>P1686+SUM(P1687:P1694)+P1700+P1706</f>
        <v>0</v>
      </c>
      <c r="Q1685" s="271"/>
      <c r="R1685" s="272">
        <f>R1686+SUM(R1687:R1694)+R1700+R1706</f>
        <v>0</v>
      </c>
      <c r="S1685" s="271"/>
      <c r="T1685" s="273">
        <f>T1686+SUM(T1687:T1694)+T1700+T1706</f>
        <v>0</v>
      </c>
      <c r="AR1685" s="267" t="s">
        <v>81</v>
      </c>
      <c r="AT1685" s="274" t="s">
        <v>70</v>
      </c>
      <c r="AU1685" s="274" t="s">
        <v>81</v>
      </c>
      <c r="AY1685" s="267" t="s">
        <v>138</v>
      </c>
      <c r="BK1685" s="275">
        <f>BK1686+SUM(BK1687:BK1694)+BK1700+BK1706</f>
        <v>0</v>
      </c>
    </row>
    <row r="1686" spans="2:65" s="196" customFormat="1" ht="25.5" customHeight="1">
      <c r="B1686" s="85"/>
      <c r="C1686" s="91" t="s">
        <v>3606</v>
      </c>
      <c r="D1686" s="91" t="s">
        <v>228</v>
      </c>
      <c r="E1686" s="92" t="s">
        <v>3604</v>
      </c>
      <c r="F1686" s="93" t="s">
        <v>3607</v>
      </c>
      <c r="G1686" s="94" t="s">
        <v>289</v>
      </c>
      <c r="H1686" s="308">
        <v>8</v>
      </c>
      <c r="I1686" s="95">
        <v>0</v>
      </c>
      <c r="J1686" s="95">
        <f aca="true" t="shared" si="170" ref="J1686:J1693">ROUND(I1686*H1686,2)</f>
        <v>0</v>
      </c>
      <c r="K1686" s="93" t="s">
        <v>5</v>
      </c>
      <c r="L1686" s="298"/>
      <c r="M1686" s="299" t="s">
        <v>5</v>
      </c>
      <c r="N1686" s="300" t="s">
        <v>42</v>
      </c>
      <c r="O1686" s="280">
        <v>0</v>
      </c>
      <c r="P1686" s="280">
        <f aca="true" t="shared" si="171" ref="P1686:P1693">O1686*H1686</f>
        <v>0</v>
      </c>
      <c r="Q1686" s="280">
        <v>0</v>
      </c>
      <c r="R1686" s="280">
        <f aca="true" t="shared" si="172" ref="R1686:R1693">Q1686*H1686</f>
        <v>0</v>
      </c>
      <c r="S1686" s="280">
        <v>0</v>
      </c>
      <c r="T1686" s="281">
        <f aca="true" t="shared" si="173" ref="T1686:T1693">S1686*H1686</f>
        <v>0</v>
      </c>
      <c r="AR1686" s="185" t="s">
        <v>281</v>
      </c>
      <c r="AT1686" s="185" t="s">
        <v>228</v>
      </c>
      <c r="AU1686" s="185" t="s">
        <v>153</v>
      </c>
      <c r="AY1686" s="185" t="s">
        <v>138</v>
      </c>
      <c r="BE1686" s="282">
        <f aca="true" t="shared" si="174" ref="BE1686:BE1693">IF(N1686="základní",J1686,0)</f>
        <v>0</v>
      </c>
      <c r="BF1686" s="282">
        <f aca="true" t="shared" si="175" ref="BF1686:BF1693">IF(N1686="snížená",J1686,0)</f>
        <v>0</v>
      </c>
      <c r="BG1686" s="282">
        <f aca="true" t="shared" si="176" ref="BG1686:BG1693">IF(N1686="zákl. přenesená",J1686,0)</f>
        <v>0</v>
      </c>
      <c r="BH1686" s="282">
        <f aca="true" t="shared" si="177" ref="BH1686:BH1693">IF(N1686="sníž. přenesená",J1686,0)</f>
        <v>0</v>
      </c>
      <c r="BI1686" s="282">
        <f aca="true" t="shared" si="178" ref="BI1686:BI1693">IF(N1686="nulová",J1686,0)</f>
        <v>0</v>
      </c>
      <c r="BJ1686" s="185" t="s">
        <v>79</v>
      </c>
      <c r="BK1686" s="282">
        <f aca="true" t="shared" si="179" ref="BK1686:BK1693">ROUND(I1686*H1686,2)</f>
        <v>0</v>
      </c>
      <c r="BL1686" s="185" t="s">
        <v>214</v>
      </c>
      <c r="BM1686" s="185" t="s">
        <v>3608</v>
      </c>
    </row>
    <row r="1687" spans="2:65" s="196" customFormat="1" ht="51" customHeight="1">
      <c r="B1687" s="85"/>
      <c r="C1687" s="91" t="s">
        <v>3609</v>
      </c>
      <c r="D1687" s="91" t="s">
        <v>228</v>
      </c>
      <c r="E1687" s="92" t="s">
        <v>3610</v>
      </c>
      <c r="F1687" s="93" t="s">
        <v>3611</v>
      </c>
      <c r="G1687" s="94" t="s">
        <v>234</v>
      </c>
      <c r="H1687" s="308">
        <v>660</v>
      </c>
      <c r="I1687" s="95">
        <v>0</v>
      </c>
      <c r="J1687" s="95">
        <f t="shared" si="170"/>
        <v>0</v>
      </c>
      <c r="K1687" s="93" t="s">
        <v>5</v>
      </c>
      <c r="L1687" s="298"/>
      <c r="M1687" s="299" t="s">
        <v>5</v>
      </c>
      <c r="N1687" s="300" t="s">
        <v>42</v>
      </c>
      <c r="O1687" s="280">
        <v>0</v>
      </c>
      <c r="P1687" s="280">
        <f t="shared" si="171"/>
        <v>0</v>
      </c>
      <c r="Q1687" s="280">
        <v>0</v>
      </c>
      <c r="R1687" s="280">
        <f t="shared" si="172"/>
        <v>0</v>
      </c>
      <c r="S1687" s="280">
        <v>0</v>
      </c>
      <c r="T1687" s="281">
        <f t="shared" si="173"/>
        <v>0</v>
      </c>
      <c r="AR1687" s="185" t="s">
        <v>281</v>
      </c>
      <c r="AT1687" s="185" t="s">
        <v>228</v>
      </c>
      <c r="AU1687" s="185" t="s">
        <v>153</v>
      </c>
      <c r="AY1687" s="185" t="s">
        <v>138</v>
      </c>
      <c r="BE1687" s="282">
        <f t="shared" si="174"/>
        <v>0</v>
      </c>
      <c r="BF1687" s="282">
        <f t="shared" si="175"/>
        <v>0</v>
      </c>
      <c r="BG1687" s="282">
        <f t="shared" si="176"/>
        <v>0</v>
      </c>
      <c r="BH1687" s="282">
        <f t="shared" si="177"/>
        <v>0</v>
      </c>
      <c r="BI1687" s="282">
        <f t="shared" si="178"/>
        <v>0</v>
      </c>
      <c r="BJ1687" s="185" t="s">
        <v>79</v>
      </c>
      <c r="BK1687" s="282">
        <f t="shared" si="179"/>
        <v>0</v>
      </c>
      <c r="BL1687" s="185" t="s">
        <v>214</v>
      </c>
      <c r="BM1687" s="185" t="s">
        <v>3612</v>
      </c>
    </row>
    <row r="1688" spans="2:65" s="196" customFormat="1" ht="38.25" customHeight="1">
      <c r="B1688" s="85"/>
      <c r="C1688" s="91" t="s">
        <v>3613</v>
      </c>
      <c r="D1688" s="91" t="s">
        <v>228</v>
      </c>
      <c r="E1688" s="92" t="s">
        <v>3614</v>
      </c>
      <c r="F1688" s="93" t="s">
        <v>3615</v>
      </c>
      <c r="G1688" s="94" t="s">
        <v>234</v>
      </c>
      <c r="H1688" s="308">
        <v>100</v>
      </c>
      <c r="I1688" s="95">
        <v>0</v>
      </c>
      <c r="J1688" s="95">
        <f t="shared" si="170"/>
        <v>0</v>
      </c>
      <c r="K1688" s="93" t="s">
        <v>5</v>
      </c>
      <c r="L1688" s="298"/>
      <c r="M1688" s="299" t="s">
        <v>5</v>
      </c>
      <c r="N1688" s="300" t="s">
        <v>42</v>
      </c>
      <c r="O1688" s="280">
        <v>0</v>
      </c>
      <c r="P1688" s="280">
        <f t="shared" si="171"/>
        <v>0</v>
      </c>
      <c r="Q1688" s="280">
        <v>0</v>
      </c>
      <c r="R1688" s="280">
        <f t="shared" si="172"/>
        <v>0</v>
      </c>
      <c r="S1688" s="280">
        <v>0</v>
      </c>
      <c r="T1688" s="281">
        <f t="shared" si="173"/>
        <v>0</v>
      </c>
      <c r="AR1688" s="185" t="s">
        <v>281</v>
      </c>
      <c r="AT1688" s="185" t="s">
        <v>228</v>
      </c>
      <c r="AU1688" s="185" t="s">
        <v>153</v>
      </c>
      <c r="AY1688" s="185" t="s">
        <v>138</v>
      </c>
      <c r="BE1688" s="282">
        <f t="shared" si="174"/>
        <v>0</v>
      </c>
      <c r="BF1688" s="282">
        <f t="shared" si="175"/>
        <v>0</v>
      </c>
      <c r="BG1688" s="282">
        <f t="shared" si="176"/>
        <v>0</v>
      </c>
      <c r="BH1688" s="282">
        <f t="shared" si="177"/>
        <v>0</v>
      </c>
      <c r="BI1688" s="282">
        <f t="shared" si="178"/>
        <v>0</v>
      </c>
      <c r="BJ1688" s="185" t="s">
        <v>79</v>
      </c>
      <c r="BK1688" s="282">
        <f t="shared" si="179"/>
        <v>0</v>
      </c>
      <c r="BL1688" s="185" t="s">
        <v>214</v>
      </c>
      <c r="BM1688" s="185" t="s">
        <v>3616</v>
      </c>
    </row>
    <row r="1689" spans="2:65" s="196" customFormat="1" ht="51" customHeight="1">
      <c r="B1689" s="85"/>
      <c r="C1689" s="91" t="s">
        <v>3617</v>
      </c>
      <c r="D1689" s="91" t="s">
        <v>228</v>
      </c>
      <c r="E1689" s="92" t="s">
        <v>3618</v>
      </c>
      <c r="F1689" s="93" t="s">
        <v>3619</v>
      </c>
      <c r="G1689" s="94" t="s">
        <v>234</v>
      </c>
      <c r="H1689" s="308">
        <v>110</v>
      </c>
      <c r="I1689" s="95">
        <v>0</v>
      </c>
      <c r="J1689" s="95">
        <f t="shared" si="170"/>
        <v>0</v>
      </c>
      <c r="K1689" s="93" t="s">
        <v>5</v>
      </c>
      <c r="L1689" s="298"/>
      <c r="M1689" s="299" t="s">
        <v>5</v>
      </c>
      <c r="N1689" s="300" t="s">
        <v>42</v>
      </c>
      <c r="O1689" s="280">
        <v>0</v>
      </c>
      <c r="P1689" s="280">
        <f t="shared" si="171"/>
        <v>0</v>
      </c>
      <c r="Q1689" s="280">
        <v>0</v>
      </c>
      <c r="R1689" s="280">
        <f t="shared" si="172"/>
        <v>0</v>
      </c>
      <c r="S1689" s="280">
        <v>0</v>
      </c>
      <c r="T1689" s="281">
        <f t="shared" si="173"/>
        <v>0</v>
      </c>
      <c r="AR1689" s="185" t="s">
        <v>281</v>
      </c>
      <c r="AT1689" s="185" t="s">
        <v>228</v>
      </c>
      <c r="AU1689" s="185" t="s">
        <v>153</v>
      </c>
      <c r="AY1689" s="185" t="s">
        <v>138</v>
      </c>
      <c r="BE1689" s="282">
        <f t="shared" si="174"/>
        <v>0</v>
      </c>
      <c r="BF1689" s="282">
        <f t="shared" si="175"/>
        <v>0</v>
      </c>
      <c r="BG1689" s="282">
        <f t="shared" si="176"/>
        <v>0</v>
      </c>
      <c r="BH1689" s="282">
        <f t="shared" si="177"/>
        <v>0</v>
      </c>
      <c r="BI1689" s="282">
        <f t="shared" si="178"/>
        <v>0</v>
      </c>
      <c r="BJ1689" s="185" t="s">
        <v>79</v>
      </c>
      <c r="BK1689" s="282">
        <f t="shared" si="179"/>
        <v>0</v>
      </c>
      <c r="BL1689" s="185" t="s">
        <v>214</v>
      </c>
      <c r="BM1689" s="185" t="s">
        <v>3620</v>
      </c>
    </row>
    <row r="1690" spans="2:65" s="196" customFormat="1" ht="25.5" customHeight="1">
      <c r="B1690" s="85"/>
      <c r="C1690" s="91" t="s">
        <v>3621</v>
      </c>
      <c r="D1690" s="91" t="s">
        <v>228</v>
      </c>
      <c r="E1690" s="92" t="s">
        <v>3622</v>
      </c>
      <c r="F1690" s="93" t="s">
        <v>3623</v>
      </c>
      <c r="G1690" s="94" t="s">
        <v>234</v>
      </c>
      <c r="H1690" s="308">
        <v>50</v>
      </c>
      <c r="I1690" s="95">
        <v>0</v>
      </c>
      <c r="J1690" s="95">
        <f t="shared" si="170"/>
        <v>0</v>
      </c>
      <c r="K1690" s="93" t="s">
        <v>5</v>
      </c>
      <c r="L1690" s="298"/>
      <c r="M1690" s="299" t="s">
        <v>5</v>
      </c>
      <c r="N1690" s="300" t="s">
        <v>42</v>
      </c>
      <c r="O1690" s="280">
        <v>0</v>
      </c>
      <c r="P1690" s="280">
        <f t="shared" si="171"/>
        <v>0</v>
      </c>
      <c r="Q1690" s="280">
        <v>0</v>
      </c>
      <c r="R1690" s="280">
        <f t="shared" si="172"/>
        <v>0</v>
      </c>
      <c r="S1690" s="280">
        <v>0</v>
      </c>
      <c r="T1690" s="281">
        <f t="shared" si="173"/>
        <v>0</v>
      </c>
      <c r="AR1690" s="185" t="s">
        <v>281</v>
      </c>
      <c r="AT1690" s="185" t="s">
        <v>228</v>
      </c>
      <c r="AU1690" s="185" t="s">
        <v>153</v>
      </c>
      <c r="AY1690" s="185" t="s">
        <v>138</v>
      </c>
      <c r="BE1690" s="282">
        <f t="shared" si="174"/>
        <v>0</v>
      </c>
      <c r="BF1690" s="282">
        <f t="shared" si="175"/>
        <v>0</v>
      </c>
      <c r="BG1690" s="282">
        <f t="shared" si="176"/>
        <v>0</v>
      </c>
      <c r="BH1690" s="282">
        <f t="shared" si="177"/>
        <v>0</v>
      </c>
      <c r="BI1690" s="282">
        <f t="shared" si="178"/>
        <v>0</v>
      </c>
      <c r="BJ1690" s="185" t="s">
        <v>79</v>
      </c>
      <c r="BK1690" s="282">
        <f t="shared" si="179"/>
        <v>0</v>
      </c>
      <c r="BL1690" s="185" t="s">
        <v>214</v>
      </c>
      <c r="BM1690" s="185" t="s">
        <v>3624</v>
      </c>
    </row>
    <row r="1691" spans="2:65" s="196" customFormat="1" ht="38.25" customHeight="1">
      <c r="B1691" s="85"/>
      <c r="C1691" s="91" t="s">
        <v>3625</v>
      </c>
      <c r="D1691" s="91" t="s">
        <v>228</v>
      </c>
      <c r="E1691" s="92" t="s">
        <v>3626</v>
      </c>
      <c r="F1691" s="93" t="s">
        <v>3627</v>
      </c>
      <c r="G1691" s="94" t="s">
        <v>289</v>
      </c>
      <c r="H1691" s="308">
        <v>8</v>
      </c>
      <c r="I1691" s="95">
        <v>0</v>
      </c>
      <c r="J1691" s="95">
        <f t="shared" si="170"/>
        <v>0</v>
      </c>
      <c r="K1691" s="93" t="s">
        <v>5</v>
      </c>
      <c r="L1691" s="298"/>
      <c r="M1691" s="299" t="s">
        <v>5</v>
      </c>
      <c r="N1691" s="300" t="s">
        <v>42</v>
      </c>
      <c r="O1691" s="280">
        <v>0</v>
      </c>
      <c r="P1691" s="280">
        <f t="shared" si="171"/>
        <v>0</v>
      </c>
      <c r="Q1691" s="280">
        <v>0</v>
      </c>
      <c r="R1691" s="280">
        <f t="shared" si="172"/>
        <v>0</v>
      </c>
      <c r="S1691" s="280">
        <v>0</v>
      </c>
      <c r="T1691" s="281">
        <f t="shared" si="173"/>
        <v>0</v>
      </c>
      <c r="AR1691" s="185" t="s">
        <v>281</v>
      </c>
      <c r="AT1691" s="185" t="s">
        <v>228</v>
      </c>
      <c r="AU1691" s="185" t="s">
        <v>153</v>
      </c>
      <c r="AY1691" s="185" t="s">
        <v>138</v>
      </c>
      <c r="BE1691" s="282">
        <f t="shared" si="174"/>
        <v>0</v>
      </c>
      <c r="BF1691" s="282">
        <f t="shared" si="175"/>
        <v>0</v>
      </c>
      <c r="BG1691" s="282">
        <f t="shared" si="176"/>
        <v>0</v>
      </c>
      <c r="BH1691" s="282">
        <f t="shared" si="177"/>
        <v>0</v>
      </c>
      <c r="BI1691" s="282">
        <f t="shared" si="178"/>
        <v>0</v>
      </c>
      <c r="BJ1691" s="185" t="s">
        <v>79</v>
      </c>
      <c r="BK1691" s="282">
        <f t="shared" si="179"/>
        <v>0</v>
      </c>
      <c r="BL1691" s="185" t="s">
        <v>214</v>
      </c>
      <c r="BM1691" s="185" t="s">
        <v>3628</v>
      </c>
    </row>
    <row r="1692" spans="2:65" s="196" customFormat="1" ht="38.25" customHeight="1">
      <c r="B1692" s="85"/>
      <c r="C1692" s="91" t="s">
        <v>3629</v>
      </c>
      <c r="D1692" s="91" t="s">
        <v>228</v>
      </c>
      <c r="E1692" s="92" t="s">
        <v>3630</v>
      </c>
      <c r="F1692" s="93" t="s">
        <v>3631</v>
      </c>
      <c r="G1692" s="94" t="s">
        <v>460</v>
      </c>
      <c r="H1692" s="308">
        <v>1</v>
      </c>
      <c r="I1692" s="95">
        <v>0</v>
      </c>
      <c r="J1692" s="95">
        <f t="shared" si="170"/>
        <v>0</v>
      </c>
      <c r="K1692" s="93" t="s">
        <v>5</v>
      </c>
      <c r="L1692" s="298"/>
      <c r="M1692" s="299" t="s">
        <v>5</v>
      </c>
      <c r="N1692" s="300" t="s">
        <v>42</v>
      </c>
      <c r="O1692" s="280">
        <v>0</v>
      </c>
      <c r="P1692" s="280">
        <f t="shared" si="171"/>
        <v>0</v>
      </c>
      <c r="Q1692" s="280">
        <v>0</v>
      </c>
      <c r="R1692" s="280">
        <f t="shared" si="172"/>
        <v>0</v>
      </c>
      <c r="S1692" s="280">
        <v>0</v>
      </c>
      <c r="T1692" s="281">
        <f t="shared" si="173"/>
        <v>0</v>
      </c>
      <c r="AR1692" s="185" t="s">
        <v>281</v>
      </c>
      <c r="AT1692" s="185" t="s">
        <v>228</v>
      </c>
      <c r="AU1692" s="185" t="s">
        <v>153</v>
      </c>
      <c r="AY1692" s="185" t="s">
        <v>138</v>
      </c>
      <c r="BE1692" s="282">
        <f t="shared" si="174"/>
        <v>0</v>
      </c>
      <c r="BF1692" s="282">
        <f t="shared" si="175"/>
        <v>0</v>
      </c>
      <c r="BG1692" s="282">
        <f t="shared" si="176"/>
        <v>0</v>
      </c>
      <c r="BH1692" s="282">
        <f t="shared" si="177"/>
        <v>0</v>
      </c>
      <c r="BI1692" s="282">
        <f t="shared" si="178"/>
        <v>0</v>
      </c>
      <c r="BJ1692" s="185" t="s">
        <v>79</v>
      </c>
      <c r="BK1692" s="282">
        <f t="shared" si="179"/>
        <v>0</v>
      </c>
      <c r="BL1692" s="185" t="s">
        <v>214</v>
      </c>
      <c r="BM1692" s="185" t="s">
        <v>3632</v>
      </c>
    </row>
    <row r="1693" spans="2:65" s="196" customFormat="1" ht="38.25" customHeight="1">
      <c r="B1693" s="85"/>
      <c r="C1693" s="91" t="s">
        <v>3633</v>
      </c>
      <c r="D1693" s="91" t="s">
        <v>228</v>
      </c>
      <c r="E1693" s="92" t="s">
        <v>3634</v>
      </c>
      <c r="F1693" s="93" t="s">
        <v>3635</v>
      </c>
      <c r="G1693" s="94" t="s">
        <v>460</v>
      </c>
      <c r="H1693" s="308">
        <v>1</v>
      </c>
      <c r="I1693" s="95">
        <v>0</v>
      </c>
      <c r="J1693" s="95">
        <f t="shared" si="170"/>
        <v>0</v>
      </c>
      <c r="K1693" s="93" t="s">
        <v>5</v>
      </c>
      <c r="L1693" s="298"/>
      <c r="M1693" s="299" t="s">
        <v>5</v>
      </c>
      <c r="N1693" s="300" t="s">
        <v>42</v>
      </c>
      <c r="O1693" s="280">
        <v>0</v>
      </c>
      <c r="P1693" s="280">
        <f t="shared" si="171"/>
        <v>0</v>
      </c>
      <c r="Q1693" s="280">
        <v>0</v>
      </c>
      <c r="R1693" s="280">
        <f t="shared" si="172"/>
        <v>0</v>
      </c>
      <c r="S1693" s="280">
        <v>0</v>
      </c>
      <c r="T1693" s="281">
        <f t="shared" si="173"/>
        <v>0</v>
      </c>
      <c r="AR1693" s="185" t="s">
        <v>281</v>
      </c>
      <c r="AT1693" s="185" t="s">
        <v>228</v>
      </c>
      <c r="AU1693" s="185" t="s">
        <v>153</v>
      </c>
      <c r="AY1693" s="185" t="s">
        <v>138</v>
      </c>
      <c r="BE1693" s="282">
        <f t="shared" si="174"/>
        <v>0</v>
      </c>
      <c r="BF1693" s="282">
        <f t="shared" si="175"/>
        <v>0</v>
      </c>
      <c r="BG1693" s="282">
        <f t="shared" si="176"/>
        <v>0</v>
      </c>
      <c r="BH1693" s="282">
        <f t="shared" si="177"/>
        <v>0</v>
      </c>
      <c r="BI1693" s="282">
        <f t="shared" si="178"/>
        <v>0</v>
      </c>
      <c r="BJ1693" s="185" t="s">
        <v>79</v>
      </c>
      <c r="BK1693" s="282">
        <f t="shared" si="179"/>
        <v>0</v>
      </c>
      <c r="BL1693" s="185" t="s">
        <v>214</v>
      </c>
      <c r="BM1693" s="185" t="s">
        <v>3636</v>
      </c>
    </row>
    <row r="1694" spans="2:63" s="313" customFormat="1" ht="21.6" customHeight="1">
      <c r="B1694" s="312"/>
      <c r="D1694" s="314" t="s">
        <v>70</v>
      </c>
      <c r="E1694" s="314" t="s">
        <v>3637</v>
      </c>
      <c r="F1694" s="314" t="s">
        <v>3638</v>
      </c>
      <c r="H1694" s="323"/>
      <c r="J1694" s="315">
        <f>BK1694</f>
        <v>0</v>
      </c>
      <c r="L1694" s="312"/>
      <c r="M1694" s="316"/>
      <c r="N1694" s="317"/>
      <c r="O1694" s="317"/>
      <c r="P1694" s="318">
        <f>SUM(P1695:P1699)</f>
        <v>0</v>
      </c>
      <c r="Q1694" s="317"/>
      <c r="R1694" s="318">
        <f>SUM(R1695:R1699)</f>
        <v>0</v>
      </c>
      <c r="S1694" s="317"/>
      <c r="T1694" s="319">
        <f>SUM(T1695:T1699)</f>
        <v>0</v>
      </c>
      <c r="AR1694" s="314" t="s">
        <v>153</v>
      </c>
      <c r="AT1694" s="320" t="s">
        <v>70</v>
      </c>
      <c r="AU1694" s="320" t="s">
        <v>153</v>
      </c>
      <c r="AY1694" s="314" t="s">
        <v>138</v>
      </c>
      <c r="BK1694" s="321">
        <f>SUM(BK1695:BK1699)</f>
        <v>0</v>
      </c>
    </row>
    <row r="1695" spans="2:65" s="196" customFormat="1" ht="38.25" customHeight="1">
      <c r="B1695" s="85"/>
      <c r="C1695" s="91" t="s">
        <v>3639</v>
      </c>
      <c r="D1695" s="91" t="s">
        <v>228</v>
      </c>
      <c r="E1695" s="92" t="s">
        <v>3640</v>
      </c>
      <c r="F1695" s="93" t="s">
        <v>3641</v>
      </c>
      <c r="G1695" s="94" t="s">
        <v>289</v>
      </c>
      <c r="H1695" s="308">
        <v>1</v>
      </c>
      <c r="I1695" s="95">
        <v>0</v>
      </c>
      <c r="J1695" s="95">
        <f>ROUND(I1695*H1695,2)</f>
        <v>0</v>
      </c>
      <c r="K1695" s="93" t="s">
        <v>5</v>
      </c>
      <c r="L1695" s="298"/>
      <c r="M1695" s="299" t="s">
        <v>5</v>
      </c>
      <c r="N1695" s="300" t="s">
        <v>42</v>
      </c>
      <c r="O1695" s="280">
        <v>0</v>
      </c>
      <c r="P1695" s="280">
        <f>O1695*H1695</f>
        <v>0</v>
      </c>
      <c r="Q1695" s="280">
        <v>0</v>
      </c>
      <c r="R1695" s="280">
        <f>Q1695*H1695</f>
        <v>0</v>
      </c>
      <c r="S1695" s="280">
        <v>0</v>
      </c>
      <c r="T1695" s="281">
        <f>S1695*H1695</f>
        <v>0</v>
      </c>
      <c r="AR1695" s="185" t="s">
        <v>1741</v>
      </c>
      <c r="AT1695" s="185" t="s">
        <v>228</v>
      </c>
      <c r="AU1695" s="185" t="s">
        <v>145</v>
      </c>
      <c r="AY1695" s="185" t="s">
        <v>138</v>
      </c>
      <c r="BE1695" s="282">
        <f>IF(N1695="základní",J1695,0)</f>
        <v>0</v>
      </c>
      <c r="BF1695" s="282">
        <f>IF(N1695="snížená",J1695,0)</f>
        <v>0</v>
      </c>
      <c r="BG1695" s="282">
        <f>IF(N1695="zákl. přenesená",J1695,0)</f>
        <v>0</v>
      </c>
      <c r="BH1695" s="282">
        <f>IF(N1695="sníž. přenesená",J1695,0)</f>
        <v>0</v>
      </c>
      <c r="BI1695" s="282">
        <f>IF(N1695="nulová",J1695,0)</f>
        <v>0</v>
      </c>
      <c r="BJ1695" s="185" t="s">
        <v>79</v>
      </c>
      <c r="BK1695" s="282">
        <f>ROUND(I1695*H1695,2)</f>
        <v>0</v>
      </c>
      <c r="BL1695" s="185" t="s">
        <v>717</v>
      </c>
      <c r="BM1695" s="185" t="s">
        <v>3642</v>
      </c>
    </row>
    <row r="1696" spans="2:65" s="196" customFormat="1" ht="38.25" customHeight="1">
      <c r="B1696" s="85"/>
      <c r="C1696" s="91" t="s">
        <v>3643</v>
      </c>
      <c r="D1696" s="91" t="s">
        <v>228</v>
      </c>
      <c r="E1696" s="92" t="s">
        <v>3644</v>
      </c>
      <c r="F1696" s="93" t="s">
        <v>3645</v>
      </c>
      <c r="G1696" s="94" t="s">
        <v>289</v>
      </c>
      <c r="H1696" s="308">
        <v>1</v>
      </c>
      <c r="I1696" s="95">
        <v>0</v>
      </c>
      <c r="J1696" s="95">
        <f>ROUND(I1696*H1696,2)</f>
        <v>0</v>
      </c>
      <c r="K1696" s="93" t="s">
        <v>5</v>
      </c>
      <c r="L1696" s="298"/>
      <c r="M1696" s="299" t="s">
        <v>5</v>
      </c>
      <c r="N1696" s="300" t="s">
        <v>42</v>
      </c>
      <c r="O1696" s="280">
        <v>0</v>
      </c>
      <c r="P1696" s="280">
        <f>O1696*H1696</f>
        <v>0</v>
      </c>
      <c r="Q1696" s="280">
        <v>0</v>
      </c>
      <c r="R1696" s="280">
        <f>Q1696*H1696</f>
        <v>0</v>
      </c>
      <c r="S1696" s="280">
        <v>0</v>
      </c>
      <c r="T1696" s="281">
        <f>S1696*H1696</f>
        <v>0</v>
      </c>
      <c r="AR1696" s="185" t="s">
        <v>1741</v>
      </c>
      <c r="AT1696" s="185" t="s">
        <v>228</v>
      </c>
      <c r="AU1696" s="185" t="s">
        <v>145</v>
      </c>
      <c r="AY1696" s="185" t="s">
        <v>138</v>
      </c>
      <c r="BE1696" s="282">
        <f>IF(N1696="základní",J1696,0)</f>
        <v>0</v>
      </c>
      <c r="BF1696" s="282">
        <f>IF(N1696="snížená",J1696,0)</f>
        <v>0</v>
      </c>
      <c r="BG1696" s="282">
        <f>IF(N1696="zákl. přenesená",J1696,0)</f>
        <v>0</v>
      </c>
      <c r="BH1696" s="282">
        <f>IF(N1696="sníž. přenesená",J1696,0)</f>
        <v>0</v>
      </c>
      <c r="BI1696" s="282">
        <f>IF(N1696="nulová",J1696,0)</f>
        <v>0</v>
      </c>
      <c r="BJ1696" s="185" t="s">
        <v>79</v>
      </c>
      <c r="BK1696" s="282">
        <f>ROUND(I1696*H1696,2)</f>
        <v>0</v>
      </c>
      <c r="BL1696" s="185" t="s">
        <v>717</v>
      </c>
      <c r="BM1696" s="185" t="s">
        <v>3646</v>
      </c>
    </row>
    <row r="1697" spans="2:65" s="196" customFormat="1" ht="38.25" customHeight="1">
      <c r="B1697" s="85"/>
      <c r="C1697" s="91" t="s">
        <v>3647</v>
      </c>
      <c r="D1697" s="91" t="s">
        <v>228</v>
      </c>
      <c r="E1697" s="92" t="s">
        <v>3648</v>
      </c>
      <c r="F1697" s="93" t="s">
        <v>3649</v>
      </c>
      <c r="G1697" s="94" t="s">
        <v>289</v>
      </c>
      <c r="H1697" s="308">
        <v>1</v>
      </c>
      <c r="I1697" s="95">
        <v>0</v>
      </c>
      <c r="J1697" s="95">
        <f>ROUND(I1697*H1697,2)</f>
        <v>0</v>
      </c>
      <c r="K1697" s="93" t="s">
        <v>5</v>
      </c>
      <c r="L1697" s="298"/>
      <c r="M1697" s="299" t="s">
        <v>5</v>
      </c>
      <c r="N1697" s="300" t="s">
        <v>42</v>
      </c>
      <c r="O1697" s="280">
        <v>0</v>
      </c>
      <c r="P1697" s="280">
        <f>O1697*H1697</f>
        <v>0</v>
      </c>
      <c r="Q1697" s="280">
        <v>0</v>
      </c>
      <c r="R1697" s="280">
        <f>Q1697*H1697</f>
        <v>0</v>
      </c>
      <c r="S1697" s="280">
        <v>0</v>
      </c>
      <c r="T1697" s="281">
        <f>S1697*H1697</f>
        <v>0</v>
      </c>
      <c r="AR1697" s="185" t="s">
        <v>1741</v>
      </c>
      <c r="AT1697" s="185" t="s">
        <v>228</v>
      </c>
      <c r="AU1697" s="185" t="s">
        <v>145</v>
      </c>
      <c r="AY1697" s="185" t="s">
        <v>138</v>
      </c>
      <c r="BE1697" s="282">
        <f>IF(N1697="základní",J1697,0)</f>
        <v>0</v>
      </c>
      <c r="BF1697" s="282">
        <f>IF(N1697="snížená",J1697,0)</f>
        <v>0</v>
      </c>
      <c r="BG1697" s="282">
        <f>IF(N1697="zákl. přenesená",J1697,0)</f>
        <v>0</v>
      </c>
      <c r="BH1697" s="282">
        <f>IF(N1697="sníž. přenesená",J1697,0)</f>
        <v>0</v>
      </c>
      <c r="BI1697" s="282">
        <f>IF(N1697="nulová",J1697,0)</f>
        <v>0</v>
      </c>
      <c r="BJ1697" s="185" t="s">
        <v>79</v>
      </c>
      <c r="BK1697" s="282">
        <f>ROUND(I1697*H1697,2)</f>
        <v>0</v>
      </c>
      <c r="BL1697" s="185" t="s">
        <v>717</v>
      </c>
      <c r="BM1697" s="185" t="s">
        <v>3650</v>
      </c>
    </row>
    <row r="1698" spans="2:65" s="196" customFormat="1" ht="38.25" customHeight="1">
      <c r="B1698" s="85"/>
      <c r="C1698" s="91" t="s">
        <v>3651</v>
      </c>
      <c r="D1698" s="91" t="s">
        <v>228</v>
      </c>
      <c r="E1698" s="92" t="s">
        <v>3652</v>
      </c>
      <c r="F1698" s="93" t="s">
        <v>3653</v>
      </c>
      <c r="G1698" s="94" t="s">
        <v>289</v>
      </c>
      <c r="H1698" s="308">
        <v>25</v>
      </c>
      <c r="I1698" s="95">
        <v>0</v>
      </c>
      <c r="J1698" s="95">
        <f>ROUND(I1698*H1698,2)</f>
        <v>0</v>
      </c>
      <c r="K1698" s="93" t="s">
        <v>5</v>
      </c>
      <c r="L1698" s="298"/>
      <c r="M1698" s="299" t="s">
        <v>5</v>
      </c>
      <c r="N1698" s="300" t="s">
        <v>42</v>
      </c>
      <c r="O1698" s="280">
        <v>0</v>
      </c>
      <c r="P1698" s="280">
        <f>O1698*H1698</f>
        <v>0</v>
      </c>
      <c r="Q1698" s="280">
        <v>0</v>
      </c>
      <c r="R1698" s="280">
        <f>Q1698*H1698</f>
        <v>0</v>
      </c>
      <c r="S1698" s="280">
        <v>0</v>
      </c>
      <c r="T1698" s="281">
        <f>S1698*H1698</f>
        <v>0</v>
      </c>
      <c r="AR1698" s="185" t="s">
        <v>1741</v>
      </c>
      <c r="AT1698" s="185" t="s">
        <v>228</v>
      </c>
      <c r="AU1698" s="185" t="s">
        <v>145</v>
      </c>
      <c r="AY1698" s="185" t="s">
        <v>138</v>
      </c>
      <c r="BE1698" s="282">
        <f>IF(N1698="základní",J1698,0)</f>
        <v>0</v>
      </c>
      <c r="BF1698" s="282">
        <f>IF(N1698="snížená",J1698,0)</f>
        <v>0</v>
      </c>
      <c r="BG1698" s="282">
        <f>IF(N1698="zákl. přenesená",J1698,0)</f>
        <v>0</v>
      </c>
      <c r="BH1698" s="282">
        <f>IF(N1698="sníž. přenesená",J1698,0)</f>
        <v>0</v>
      </c>
      <c r="BI1698" s="282">
        <f>IF(N1698="nulová",J1698,0)</f>
        <v>0</v>
      </c>
      <c r="BJ1698" s="185" t="s">
        <v>79</v>
      </c>
      <c r="BK1698" s="282">
        <f>ROUND(I1698*H1698,2)</f>
        <v>0</v>
      </c>
      <c r="BL1698" s="185" t="s">
        <v>717</v>
      </c>
      <c r="BM1698" s="185" t="s">
        <v>3654</v>
      </c>
    </row>
    <row r="1699" spans="2:65" s="196" customFormat="1" ht="38.25" customHeight="1">
      <c r="B1699" s="85"/>
      <c r="C1699" s="91" t="s">
        <v>3655</v>
      </c>
      <c r="D1699" s="91" t="s">
        <v>228</v>
      </c>
      <c r="E1699" s="92" t="s">
        <v>3656</v>
      </c>
      <c r="F1699" s="93" t="s">
        <v>3657</v>
      </c>
      <c r="G1699" s="94" t="s">
        <v>289</v>
      </c>
      <c r="H1699" s="308">
        <v>1</v>
      </c>
      <c r="I1699" s="95">
        <v>0</v>
      </c>
      <c r="J1699" s="95">
        <f>ROUND(I1699*H1699,2)</f>
        <v>0</v>
      </c>
      <c r="K1699" s="93" t="s">
        <v>5</v>
      </c>
      <c r="L1699" s="298"/>
      <c r="M1699" s="299" t="s">
        <v>5</v>
      </c>
      <c r="N1699" s="300" t="s">
        <v>42</v>
      </c>
      <c r="O1699" s="280">
        <v>0</v>
      </c>
      <c r="P1699" s="280">
        <f>O1699*H1699</f>
        <v>0</v>
      </c>
      <c r="Q1699" s="280">
        <v>0</v>
      </c>
      <c r="R1699" s="280">
        <f>Q1699*H1699</f>
        <v>0</v>
      </c>
      <c r="S1699" s="280">
        <v>0</v>
      </c>
      <c r="T1699" s="281">
        <f>S1699*H1699</f>
        <v>0</v>
      </c>
      <c r="AR1699" s="185" t="s">
        <v>1741</v>
      </c>
      <c r="AT1699" s="185" t="s">
        <v>228</v>
      </c>
      <c r="AU1699" s="185" t="s">
        <v>145</v>
      </c>
      <c r="AY1699" s="185" t="s">
        <v>138</v>
      </c>
      <c r="BE1699" s="282">
        <f>IF(N1699="základní",J1699,0)</f>
        <v>0</v>
      </c>
      <c r="BF1699" s="282">
        <f>IF(N1699="snížená",J1699,0)</f>
        <v>0</v>
      </c>
      <c r="BG1699" s="282">
        <f>IF(N1699="zákl. přenesená",J1699,0)</f>
        <v>0</v>
      </c>
      <c r="BH1699" s="282">
        <f>IF(N1699="sníž. přenesená",J1699,0)</f>
        <v>0</v>
      </c>
      <c r="BI1699" s="282">
        <f>IF(N1699="nulová",J1699,0)</f>
        <v>0</v>
      </c>
      <c r="BJ1699" s="185" t="s">
        <v>79</v>
      </c>
      <c r="BK1699" s="282">
        <f>ROUND(I1699*H1699,2)</f>
        <v>0</v>
      </c>
      <c r="BL1699" s="185" t="s">
        <v>717</v>
      </c>
      <c r="BM1699" s="185" t="s">
        <v>3658</v>
      </c>
    </row>
    <row r="1700" spans="2:63" s="313" customFormat="1" ht="21.6" customHeight="1">
      <c r="B1700" s="312"/>
      <c r="D1700" s="314" t="s">
        <v>70</v>
      </c>
      <c r="E1700" s="314" t="s">
        <v>3659</v>
      </c>
      <c r="F1700" s="314" t="s">
        <v>3660</v>
      </c>
      <c r="H1700" s="323"/>
      <c r="J1700" s="315">
        <f>BK1700</f>
        <v>0</v>
      </c>
      <c r="L1700" s="312"/>
      <c r="M1700" s="316"/>
      <c r="N1700" s="317"/>
      <c r="O1700" s="317"/>
      <c r="P1700" s="318">
        <f>SUM(P1701:P1705)</f>
        <v>0</v>
      </c>
      <c r="Q1700" s="317"/>
      <c r="R1700" s="318">
        <f>SUM(R1701:R1705)</f>
        <v>0</v>
      </c>
      <c r="S1700" s="317"/>
      <c r="T1700" s="319">
        <f>SUM(T1701:T1705)</f>
        <v>0</v>
      </c>
      <c r="AR1700" s="314" t="s">
        <v>153</v>
      </c>
      <c r="AT1700" s="320" t="s">
        <v>70</v>
      </c>
      <c r="AU1700" s="320" t="s">
        <v>153</v>
      </c>
      <c r="AY1700" s="314" t="s">
        <v>138</v>
      </c>
      <c r="BK1700" s="321">
        <f>SUM(BK1701:BK1705)</f>
        <v>0</v>
      </c>
    </row>
    <row r="1701" spans="2:65" s="196" customFormat="1" ht="178.5" customHeight="1">
      <c r="B1701" s="85"/>
      <c r="C1701" s="91" t="s">
        <v>3661</v>
      </c>
      <c r="D1701" s="91" t="s">
        <v>228</v>
      </c>
      <c r="E1701" s="92" t="s">
        <v>3662</v>
      </c>
      <c r="F1701" s="93" t="s">
        <v>3663</v>
      </c>
      <c r="G1701" s="94" t="s">
        <v>289</v>
      </c>
      <c r="H1701" s="308">
        <v>6</v>
      </c>
      <c r="I1701" s="95">
        <v>0</v>
      </c>
      <c r="J1701" s="95">
        <f>ROUND(I1701*H1701,2)</f>
        <v>0</v>
      </c>
      <c r="K1701" s="93" t="s">
        <v>5</v>
      </c>
      <c r="L1701" s="298"/>
      <c r="M1701" s="299" t="s">
        <v>5</v>
      </c>
      <c r="N1701" s="300" t="s">
        <v>42</v>
      </c>
      <c r="O1701" s="280">
        <v>0</v>
      </c>
      <c r="P1701" s="280">
        <f>O1701*H1701</f>
        <v>0</v>
      </c>
      <c r="Q1701" s="280">
        <v>0</v>
      </c>
      <c r="R1701" s="280">
        <f>Q1701*H1701</f>
        <v>0</v>
      </c>
      <c r="S1701" s="280">
        <v>0</v>
      </c>
      <c r="T1701" s="281">
        <f>S1701*H1701</f>
        <v>0</v>
      </c>
      <c r="AR1701" s="185" t="s">
        <v>1741</v>
      </c>
      <c r="AT1701" s="185" t="s">
        <v>228</v>
      </c>
      <c r="AU1701" s="185" t="s">
        <v>145</v>
      </c>
      <c r="AY1701" s="185" t="s">
        <v>138</v>
      </c>
      <c r="BE1701" s="282">
        <f>IF(N1701="základní",J1701,0)</f>
        <v>0</v>
      </c>
      <c r="BF1701" s="282">
        <f>IF(N1701="snížená",J1701,0)</f>
        <v>0</v>
      </c>
      <c r="BG1701" s="282">
        <f>IF(N1701="zákl. přenesená",J1701,0)</f>
        <v>0</v>
      </c>
      <c r="BH1701" s="282">
        <f>IF(N1701="sníž. přenesená",J1701,0)</f>
        <v>0</v>
      </c>
      <c r="BI1701" s="282">
        <f>IF(N1701="nulová",J1701,0)</f>
        <v>0</v>
      </c>
      <c r="BJ1701" s="185" t="s">
        <v>79</v>
      </c>
      <c r="BK1701" s="282">
        <f>ROUND(I1701*H1701,2)</f>
        <v>0</v>
      </c>
      <c r="BL1701" s="185" t="s">
        <v>717</v>
      </c>
      <c r="BM1701" s="185" t="s">
        <v>3664</v>
      </c>
    </row>
    <row r="1702" spans="2:65" s="196" customFormat="1" ht="38.25" customHeight="1">
      <c r="B1702" s="85"/>
      <c r="C1702" s="91" t="s">
        <v>3665</v>
      </c>
      <c r="D1702" s="91" t="s">
        <v>228</v>
      </c>
      <c r="E1702" s="92" t="s">
        <v>3666</v>
      </c>
      <c r="F1702" s="93" t="s">
        <v>3667</v>
      </c>
      <c r="G1702" s="94" t="s">
        <v>289</v>
      </c>
      <c r="H1702" s="308">
        <v>6</v>
      </c>
      <c r="I1702" s="95">
        <v>0</v>
      </c>
      <c r="J1702" s="95">
        <f>ROUND(I1702*H1702,2)</f>
        <v>0</v>
      </c>
      <c r="K1702" s="93" t="s">
        <v>5</v>
      </c>
      <c r="L1702" s="298"/>
      <c r="M1702" s="299" t="s">
        <v>5</v>
      </c>
      <c r="N1702" s="300" t="s">
        <v>42</v>
      </c>
      <c r="O1702" s="280">
        <v>0</v>
      </c>
      <c r="P1702" s="280">
        <f>O1702*H1702</f>
        <v>0</v>
      </c>
      <c r="Q1702" s="280">
        <v>0</v>
      </c>
      <c r="R1702" s="280">
        <f>Q1702*H1702</f>
        <v>0</v>
      </c>
      <c r="S1702" s="280">
        <v>0</v>
      </c>
      <c r="T1702" s="281">
        <f>S1702*H1702</f>
        <v>0</v>
      </c>
      <c r="AR1702" s="185" t="s">
        <v>1741</v>
      </c>
      <c r="AT1702" s="185" t="s">
        <v>228</v>
      </c>
      <c r="AU1702" s="185" t="s">
        <v>145</v>
      </c>
      <c r="AY1702" s="185" t="s">
        <v>138</v>
      </c>
      <c r="BE1702" s="282">
        <f>IF(N1702="základní",J1702,0)</f>
        <v>0</v>
      </c>
      <c r="BF1702" s="282">
        <f>IF(N1702="snížená",J1702,0)</f>
        <v>0</v>
      </c>
      <c r="BG1702" s="282">
        <f>IF(N1702="zákl. přenesená",J1702,0)</f>
        <v>0</v>
      </c>
      <c r="BH1702" s="282">
        <f>IF(N1702="sníž. přenesená",J1702,0)</f>
        <v>0</v>
      </c>
      <c r="BI1702" s="282">
        <f>IF(N1702="nulová",J1702,0)</f>
        <v>0</v>
      </c>
      <c r="BJ1702" s="185" t="s">
        <v>79</v>
      </c>
      <c r="BK1702" s="282">
        <f>ROUND(I1702*H1702,2)</f>
        <v>0</v>
      </c>
      <c r="BL1702" s="185" t="s">
        <v>717</v>
      </c>
      <c r="BM1702" s="185" t="s">
        <v>3668</v>
      </c>
    </row>
    <row r="1703" spans="2:65" s="196" customFormat="1" ht="127.5" customHeight="1">
      <c r="B1703" s="85"/>
      <c r="C1703" s="91" t="s">
        <v>3669</v>
      </c>
      <c r="D1703" s="91" t="s">
        <v>228</v>
      </c>
      <c r="E1703" s="92" t="s">
        <v>3670</v>
      </c>
      <c r="F1703" s="93" t="s">
        <v>3671</v>
      </c>
      <c r="G1703" s="94" t="s">
        <v>289</v>
      </c>
      <c r="H1703" s="308">
        <v>1</v>
      </c>
      <c r="I1703" s="95">
        <v>0</v>
      </c>
      <c r="J1703" s="95">
        <f>ROUND(I1703*H1703,2)</f>
        <v>0</v>
      </c>
      <c r="K1703" s="93" t="s">
        <v>5</v>
      </c>
      <c r="L1703" s="298"/>
      <c r="M1703" s="299" t="s">
        <v>5</v>
      </c>
      <c r="N1703" s="300" t="s">
        <v>42</v>
      </c>
      <c r="O1703" s="280">
        <v>0</v>
      </c>
      <c r="P1703" s="280">
        <f>O1703*H1703</f>
        <v>0</v>
      </c>
      <c r="Q1703" s="280">
        <v>0</v>
      </c>
      <c r="R1703" s="280">
        <f>Q1703*H1703</f>
        <v>0</v>
      </c>
      <c r="S1703" s="280">
        <v>0</v>
      </c>
      <c r="T1703" s="281">
        <f>S1703*H1703</f>
        <v>0</v>
      </c>
      <c r="AR1703" s="185" t="s">
        <v>1741</v>
      </c>
      <c r="AT1703" s="185" t="s">
        <v>228</v>
      </c>
      <c r="AU1703" s="185" t="s">
        <v>145</v>
      </c>
      <c r="AY1703" s="185" t="s">
        <v>138</v>
      </c>
      <c r="BE1703" s="282">
        <f>IF(N1703="základní",J1703,0)</f>
        <v>0</v>
      </c>
      <c r="BF1703" s="282">
        <f>IF(N1703="snížená",J1703,0)</f>
        <v>0</v>
      </c>
      <c r="BG1703" s="282">
        <f>IF(N1703="zákl. přenesená",J1703,0)</f>
        <v>0</v>
      </c>
      <c r="BH1703" s="282">
        <f>IF(N1703="sníž. přenesená",J1703,0)</f>
        <v>0</v>
      </c>
      <c r="BI1703" s="282">
        <f>IF(N1703="nulová",J1703,0)</f>
        <v>0</v>
      </c>
      <c r="BJ1703" s="185" t="s">
        <v>79</v>
      </c>
      <c r="BK1703" s="282">
        <f>ROUND(I1703*H1703,2)</f>
        <v>0</v>
      </c>
      <c r="BL1703" s="185" t="s">
        <v>717</v>
      </c>
      <c r="BM1703" s="185" t="s">
        <v>3672</v>
      </c>
    </row>
    <row r="1704" spans="2:65" s="196" customFormat="1" ht="38.25" customHeight="1">
      <c r="B1704" s="85"/>
      <c r="C1704" s="91" t="s">
        <v>3673</v>
      </c>
      <c r="D1704" s="91" t="s">
        <v>228</v>
      </c>
      <c r="E1704" s="92" t="s">
        <v>3674</v>
      </c>
      <c r="F1704" s="93" t="s">
        <v>3675</v>
      </c>
      <c r="G1704" s="94" t="s">
        <v>289</v>
      </c>
      <c r="H1704" s="308">
        <v>1</v>
      </c>
      <c r="I1704" s="95">
        <v>0</v>
      </c>
      <c r="J1704" s="95">
        <f>ROUND(I1704*H1704,2)</f>
        <v>0</v>
      </c>
      <c r="K1704" s="93" t="s">
        <v>5</v>
      </c>
      <c r="L1704" s="298"/>
      <c r="M1704" s="299" t="s">
        <v>5</v>
      </c>
      <c r="N1704" s="300" t="s">
        <v>42</v>
      </c>
      <c r="O1704" s="280">
        <v>0</v>
      </c>
      <c r="P1704" s="280">
        <f>O1704*H1704</f>
        <v>0</v>
      </c>
      <c r="Q1704" s="280">
        <v>0</v>
      </c>
      <c r="R1704" s="280">
        <f>Q1704*H1704</f>
        <v>0</v>
      </c>
      <c r="S1704" s="280">
        <v>0</v>
      </c>
      <c r="T1704" s="281">
        <f>S1704*H1704</f>
        <v>0</v>
      </c>
      <c r="AR1704" s="185" t="s">
        <v>1741</v>
      </c>
      <c r="AT1704" s="185" t="s">
        <v>228</v>
      </c>
      <c r="AU1704" s="185" t="s">
        <v>145</v>
      </c>
      <c r="AY1704" s="185" t="s">
        <v>138</v>
      </c>
      <c r="BE1704" s="282">
        <f>IF(N1704="základní",J1704,0)</f>
        <v>0</v>
      </c>
      <c r="BF1704" s="282">
        <f>IF(N1704="snížená",J1704,0)</f>
        <v>0</v>
      </c>
      <c r="BG1704" s="282">
        <f>IF(N1704="zákl. přenesená",J1704,0)</f>
        <v>0</v>
      </c>
      <c r="BH1704" s="282">
        <f>IF(N1704="sníž. přenesená",J1704,0)</f>
        <v>0</v>
      </c>
      <c r="BI1704" s="282">
        <f>IF(N1704="nulová",J1704,0)</f>
        <v>0</v>
      </c>
      <c r="BJ1704" s="185" t="s">
        <v>79</v>
      </c>
      <c r="BK1704" s="282">
        <f>ROUND(I1704*H1704,2)</f>
        <v>0</v>
      </c>
      <c r="BL1704" s="185" t="s">
        <v>717</v>
      </c>
      <c r="BM1704" s="185" t="s">
        <v>3676</v>
      </c>
    </row>
    <row r="1705" spans="2:65" s="196" customFormat="1" ht="76.5" customHeight="1">
      <c r="B1705" s="85"/>
      <c r="C1705" s="91" t="s">
        <v>3677</v>
      </c>
      <c r="D1705" s="91" t="s">
        <v>228</v>
      </c>
      <c r="E1705" s="92" t="s">
        <v>3678</v>
      </c>
      <c r="F1705" s="93" t="s">
        <v>3679</v>
      </c>
      <c r="G1705" s="94" t="s">
        <v>5</v>
      </c>
      <c r="H1705" s="308">
        <v>1</v>
      </c>
      <c r="I1705" s="95">
        <v>0</v>
      </c>
      <c r="J1705" s="95">
        <f>ROUND(I1705*H1705,2)</f>
        <v>0</v>
      </c>
      <c r="K1705" s="93" t="s">
        <v>5</v>
      </c>
      <c r="L1705" s="298"/>
      <c r="M1705" s="299" t="s">
        <v>5</v>
      </c>
      <c r="N1705" s="300" t="s">
        <v>42</v>
      </c>
      <c r="O1705" s="280">
        <v>0</v>
      </c>
      <c r="P1705" s="280">
        <f>O1705*H1705</f>
        <v>0</v>
      </c>
      <c r="Q1705" s="280">
        <v>0</v>
      </c>
      <c r="R1705" s="280">
        <f>Q1705*H1705</f>
        <v>0</v>
      </c>
      <c r="S1705" s="280">
        <v>0</v>
      </c>
      <c r="T1705" s="281">
        <f>S1705*H1705</f>
        <v>0</v>
      </c>
      <c r="AR1705" s="185" t="s">
        <v>1741</v>
      </c>
      <c r="AT1705" s="185" t="s">
        <v>228</v>
      </c>
      <c r="AU1705" s="185" t="s">
        <v>145</v>
      </c>
      <c r="AY1705" s="185" t="s">
        <v>138</v>
      </c>
      <c r="BE1705" s="282">
        <f>IF(N1705="základní",J1705,0)</f>
        <v>0</v>
      </c>
      <c r="BF1705" s="282">
        <f>IF(N1705="snížená",J1705,0)</f>
        <v>0</v>
      </c>
      <c r="BG1705" s="282">
        <f>IF(N1705="zákl. přenesená",J1705,0)</f>
        <v>0</v>
      </c>
      <c r="BH1705" s="282">
        <f>IF(N1705="sníž. přenesená",J1705,0)</f>
        <v>0</v>
      </c>
      <c r="BI1705" s="282">
        <f>IF(N1705="nulová",J1705,0)</f>
        <v>0</v>
      </c>
      <c r="BJ1705" s="185" t="s">
        <v>79</v>
      </c>
      <c r="BK1705" s="282">
        <f>ROUND(I1705*H1705,2)</f>
        <v>0</v>
      </c>
      <c r="BL1705" s="185" t="s">
        <v>717</v>
      </c>
      <c r="BM1705" s="185" t="s">
        <v>3680</v>
      </c>
    </row>
    <row r="1706" spans="2:63" s="313" customFormat="1" ht="21.6" customHeight="1">
      <c r="B1706" s="312"/>
      <c r="D1706" s="314" t="s">
        <v>70</v>
      </c>
      <c r="E1706" s="314" t="s">
        <v>3681</v>
      </c>
      <c r="F1706" s="314" t="s">
        <v>3682</v>
      </c>
      <c r="H1706" s="323"/>
      <c r="J1706" s="315">
        <f>BK1706</f>
        <v>0</v>
      </c>
      <c r="L1706" s="312"/>
      <c r="M1706" s="316"/>
      <c r="N1706" s="317"/>
      <c r="O1706" s="317"/>
      <c r="P1706" s="318">
        <f>SUM(P1707:P1709)</f>
        <v>0</v>
      </c>
      <c r="Q1706" s="317"/>
      <c r="R1706" s="318">
        <f>SUM(R1707:R1709)</f>
        <v>0</v>
      </c>
      <c r="S1706" s="317"/>
      <c r="T1706" s="319">
        <f>SUM(T1707:T1709)</f>
        <v>0</v>
      </c>
      <c r="AR1706" s="314" t="s">
        <v>153</v>
      </c>
      <c r="AT1706" s="320" t="s">
        <v>70</v>
      </c>
      <c r="AU1706" s="320" t="s">
        <v>153</v>
      </c>
      <c r="AY1706" s="314" t="s">
        <v>138</v>
      </c>
      <c r="BK1706" s="321">
        <f>SUM(BK1707:BK1709)</f>
        <v>0</v>
      </c>
    </row>
    <row r="1707" spans="2:65" s="196" customFormat="1" ht="89.25" customHeight="1">
      <c r="B1707" s="85"/>
      <c r="C1707" s="91" t="s">
        <v>3683</v>
      </c>
      <c r="D1707" s="91" t="s">
        <v>228</v>
      </c>
      <c r="E1707" s="92" t="s">
        <v>3684</v>
      </c>
      <c r="F1707" s="93" t="s">
        <v>3685</v>
      </c>
      <c r="G1707" s="94" t="s">
        <v>289</v>
      </c>
      <c r="H1707" s="308">
        <v>2</v>
      </c>
      <c r="I1707" s="95">
        <v>0</v>
      </c>
      <c r="J1707" s="95">
        <f>ROUND(I1707*H1707,2)</f>
        <v>0</v>
      </c>
      <c r="K1707" s="93" t="s">
        <v>5</v>
      </c>
      <c r="L1707" s="298"/>
      <c r="M1707" s="299" t="s">
        <v>5</v>
      </c>
      <c r="N1707" s="300" t="s">
        <v>42</v>
      </c>
      <c r="O1707" s="280">
        <v>0</v>
      </c>
      <c r="P1707" s="280">
        <f>O1707*H1707</f>
        <v>0</v>
      </c>
      <c r="Q1707" s="280">
        <v>0</v>
      </c>
      <c r="R1707" s="280">
        <f>Q1707*H1707</f>
        <v>0</v>
      </c>
      <c r="S1707" s="280">
        <v>0</v>
      </c>
      <c r="T1707" s="281">
        <f>S1707*H1707</f>
        <v>0</v>
      </c>
      <c r="AR1707" s="185" t="s">
        <v>1741</v>
      </c>
      <c r="AT1707" s="185" t="s">
        <v>228</v>
      </c>
      <c r="AU1707" s="185" t="s">
        <v>145</v>
      </c>
      <c r="AY1707" s="185" t="s">
        <v>138</v>
      </c>
      <c r="BE1707" s="282">
        <f>IF(N1707="základní",J1707,0)</f>
        <v>0</v>
      </c>
      <c r="BF1707" s="282">
        <f>IF(N1707="snížená",J1707,0)</f>
        <v>0</v>
      </c>
      <c r="BG1707" s="282">
        <f>IF(N1707="zákl. přenesená",J1707,0)</f>
        <v>0</v>
      </c>
      <c r="BH1707" s="282">
        <f>IF(N1707="sníž. přenesená",J1707,0)</f>
        <v>0</v>
      </c>
      <c r="BI1707" s="282">
        <f>IF(N1707="nulová",J1707,0)</f>
        <v>0</v>
      </c>
      <c r="BJ1707" s="185" t="s">
        <v>79</v>
      </c>
      <c r="BK1707" s="282">
        <f>ROUND(I1707*H1707,2)</f>
        <v>0</v>
      </c>
      <c r="BL1707" s="185" t="s">
        <v>717</v>
      </c>
      <c r="BM1707" s="185" t="s">
        <v>3686</v>
      </c>
    </row>
    <row r="1708" spans="2:65" s="196" customFormat="1" ht="38.25" customHeight="1">
      <c r="B1708" s="85"/>
      <c r="C1708" s="91" t="s">
        <v>3687</v>
      </c>
      <c r="D1708" s="91" t="s">
        <v>228</v>
      </c>
      <c r="E1708" s="92" t="s">
        <v>3688</v>
      </c>
      <c r="F1708" s="93" t="s">
        <v>3689</v>
      </c>
      <c r="G1708" s="94" t="s">
        <v>289</v>
      </c>
      <c r="H1708" s="308">
        <v>8</v>
      </c>
      <c r="I1708" s="95">
        <v>0</v>
      </c>
      <c r="J1708" s="95">
        <f>ROUND(I1708*H1708,2)</f>
        <v>0</v>
      </c>
      <c r="K1708" s="93" t="s">
        <v>5</v>
      </c>
      <c r="L1708" s="298"/>
      <c r="M1708" s="299" t="s">
        <v>5</v>
      </c>
      <c r="N1708" s="300" t="s">
        <v>42</v>
      </c>
      <c r="O1708" s="280">
        <v>0</v>
      </c>
      <c r="P1708" s="280">
        <f>O1708*H1708</f>
        <v>0</v>
      </c>
      <c r="Q1708" s="280">
        <v>0</v>
      </c>
      <c r="R1708" s="280">
        <f>Q1708*H1708</f>
        <v>0</v>
      </c>
      <c r="S1708" s="280">
        <v>0</v>
      </c>
      <c r="T1708" s="281">
        <f>S1708*H1708</f>
        <v>0</v>
      </c>
      <c r="AR1708" s="185" t="s">
        <v>1741</v>
      </c>
      <c r="AT1708" s="185" t="s">
        <v>228</v>
      </c>
      <c r="AU1708" s="185" t="s">
        <v>145</v>
      </c>
      <c r="AY1708" s="185" t="s">
        <v>138</v>
      </c>
      <c r="BE1708" s="282">
        <f>IF(N1708="základní",J1708,0)</f>
        <v>0</v>
      </c>
      <c r="BF1708" s="282">
        <f>IF(N1708="snížená",J1708,0)</f>
        <v>0</v>
      </c>
      <c r="BG1708" s="282">
        <f>IF(N1708="zákl. přenesená",J1708,0)</f>
        <v>0</v>
      </c>
      <c r="BH1708" s="282">
        <f>IF(N1708="sníž. přenesená",J1708,0)</f>
        <v>0</v>
      </c>
      <c r="BI1708" s="282">
        <f>IF(N1708="nulová",J1708,0)</f>
        <v>0</v>
      </c>
      <c r="BJ1708" s="185" t="s">
        <v>79</v>
      </c>
      <c r="BK1708" s="282">
        <f>ROUND(I1708*H1708,2)</f>
        <v>0</v>
      </c>
      <c r="BL1708" s="185" t="s">
        <v>717</v>
      </c>
      <c r="BM1708" s="185" t="s">
        <v>3690</v>
      </c>
    </row>
    <row r="1709" spans="2:65" s="196" customFormat="1" ht="38.25" customHeight="1">
      <c r="B1709" s="85"/>
      <c r="C1709" s="91" t="s">
        <v>3691</v>
      </c>
      <c r="D1709" s="91" t="s">
        <v>228</v>
      </c>
      <c r="E1709" s="92" t="s">
        <v>3692</v>
      </c>
      <c r="F1709" s="93" t="s">
        <v>3693</v>
      </c>
      <c r="G1709" s="94" t="s">
        <v>289</v>
      </c>
      <c r="H1709" s="308">
        <v>1</v>
      </c>
      <c r="I1709" s="95">
        <v>0</v>
      </c>
      <c r="J1709" s="95">
        <f>ROUND(I1709*H1709,2)</f>
        <v>0</v>
      </c>
      <c r="K1709" s="93" t="s">
        <v>5</v>
      </c>
      <c r="L1709" s="298"/>
      <c r="M1709" s="299" t="s">
        <v>5</v>
      </c>
      <c r="N1709" s="300" t="s">
        <v>42</v>
      </c>
      <c r="O1709" s="280">
        <v>0</v>
      </c>
      <c r="P1709" s="280">
        <f>O1709*H1709</f>
        <v>0</v>
      </c>
      <c r="Q1709" s="280">
        <v>0</v>
      </c>
      <c r="R1709" s="280">
        <f>Q1709*H1709</f>
        <v>0</v>
      </c>
      <c r="S1709" s="280">
        <v>0</v>
      </c>
      <c r="T1709" s="281">
        <f>S1709*H1709</f>
        <v>0</v>
      </c>
      <c r="AR1709" s="185" t="s">
        <v>1741</v>
      </c>
      <c r="AT1709" s="185" t="s">
        <v>228</v>
      </c>
      <c r="AU1709" s="185" t="s">
        <v>145</v>
      </c>
      <c r="AY1709" s="185" t="s">
        <v>138</v>
      </c>
      <c r="BE1709" s="282">
        <f>IF(N1709="základní",J1709,0)</f>
        <v>0</v>
      </c>
      <c r="BF1709" s="282">
        <f>IF(N1709="snížená",J1709,0)</f>
        <v>0</v>
      </c>
      <c r="BG1709" s="282">
        <f>IF(N1709="zákl. přenesená",J1709,0)</f>
        <v>0</v>
      </c>
      <c r="BH1709" s="282">
        <f>IF(N1709="sníž. přenesená",J1709,0)</f>
        <v>0</v>
      </c>
      <c r="BI1709" s="282">
        <f>IF(N1709="nulová",J1709,0)</f>
        <v>0</v>
      </c>
      <c r="BJ1709" s="185" t="s">
        <v>79</v>
      </c>
      <c r="BK1709" s="282">
        <f>ROUND(I1709*H1709,2)</f>
        <v>0</v>
      </c>
      <c r="BL1709" s="185" t="s">
        <v>717</v>
      </c>
      <c r="BM1709" s="185" t="s">
        <v>3694</v>
      </c>
    </row>
    <row r="1710" spans="2:63" s="266" customFormat="1" ht="22.35" customHeight="1">
      <c r="B1710" s="265"/>
      <c r="D1710" s="267" t="s">
        <v>70</v>
      </c>
      <c r="E1710" s="276" t="s">
        <v>3695</v>
      </c>
      <c r="F1710" s="276" t="s">
        <v>3696</v>
      </c>
      <c r="H1710" s="307"/>
      <c r="J1710" s="277">
        <f>BK1710</f>
        <v>0</v>
      </c>
      <c r="L1710" s="265"/>
      <c r="M1710" s="270"/>
      <c r="N1710" s="271"/>
      <c r="O1710" s="271"/>
      <c r="P1710" s="272">
        <f>P1711+SUM(P1712:P1724)+P1730+P1737</f>
        <v>0</v>
      </c>
      <c r="Q1710" s="271"/>
      <c r="R1710" s="272">
        <f>R1711+SUM(R1712:R1724)+R1730+R1737</f>
        <v>0</v>
      </c>
      <c r="S1710" s="271"/>
      <c r="T1710" s="273">
        <f>T1711+SUM(T1712:T1724)+T1730+T1737</f>
        <v>0</v>
      </c>
      <c r="AR1710" s="267" t="s">
        <v>153</v>
      </c>
      <c r="AT1710" s="274" t="s">
        <v>70</v>
      </c>
      <c r="AU1710" s="274" t="s">
        <v>81</v>
      </c>
      <c r="AY1710" s="267" t="s">
        <v>138</v>
      </c>
      <c r="BK1710" s="275">
        <f>BK1711+SUM(BK1712:BK1724)+BK1730+BK1737</f>
        <v>0</v>
      </c>
    </row>
    <row r="1711" spans="2:65" s="196" customFormat="1" ht="38.25" customHeight="1">
      <c r="B1711" s="85"/>
      <c r="C1711" s="86" t="s">
        <v>3697</v>
      </c>
      <c r="D1711" s="86" t="s">
        <v>140</v>
      </c>
      <c r="E1711" s="87" t="s">
        <v>3698</v>
      </c>
      <c r="F1711" s="88" t="s">
        <v>3699</v>
      </c>
      <c r="G1711" s="89" t="s">
        <v>289</v>
      </c>
      <c r="H1711" s="304">
        <v>8</v>
      </c>
      <c r="I1711" s="90">
        <v>0</v>
      </c>
      <c r="J1711" s="90">
        <f aca="true" t="shared" si="180" ref="J1711:J1723">ROUND(I1711*H1711,2)</f>
        <v>0</v>
      </c>
      <c r="K1711" s="88" t="s">
        <v>5</v>
      </c>
      <c r="L1711" s="85"/>
      <c r="M1711" s="278" t="s">
        <v>5</v>
      </c>
      <c r="N1711" s="279" t="s">
        <v>42</v>
      </c>
      <c r="O1711" s="280">
        <v>0</v>
      </c>
      <c r="P1711" s="280">
        <f aca="true" t="shared" si="181" ref="P1711:P1723">O1711*H1711</f>
        <v>0</v>
      </c>
      <c r="Q1711" s="280">
        <v>0</v>
      </c>
      <c r="R1711" s="280">
        <f aca="true" t="shared" si="182" ref="R1711:R1723">Q1711*H1711</f>
        <v>0</v>
      </c>
      <c r="S1711" s="280">
        <v>0</v>
      </c>
      <c r="T1711" s="281">
        <f aca="true" t="shared" si="183" ref="T1711:T1723">S1711*H1711</f>
        <v>0</v>
      </c>
      <c r="AR1711" s="185" t="s">
        <v>717</v>
      </c>
      <c r="AT1711" s="185" t="s">
        <v>140</v>
      </c>
      <c r="AU1711" s="185" t="s">
        <v>153</v>
      </c>
      <c r="AY1711" s="185" t="s">
        <v>138</v>
      </c>
      <c r="BE1711" s="282">
        <f aca="true" t="shared" si="184" ref="BE1711:BE1723">IF(N1711="základní",J1711,0)</f>
        <v>0</v>
      </c>
      <c r="BF1711" s="282">
        <f aca="true" t="shared" si="185" ref="BF1711:BF1723">IF(N1711="snížená",J1711,0)</f>
        <v>0</v>
      </c>
      <c r="BG1711" s="282">
        <f aca="true" t="shared" si="186" ref="BG1711:BG1723">IF(N1711="zákl. přenesená",J1711,0)</f>
        <v>0</v>
      </c>
      <c r="BH1711" s="282">
        <f aca="true" t="shared" si="187" ref="BH1711:BH1723">IF(N1711="sníž. přenesená",J1711,0)</f>
        <v>0</v>
      </c>
      <c r="BI1711" s="282">
        <f aca="true" t="shared" si="188" ref="BI1711:BI1723">IF(N1711="nulová",J1711,0)</f>
        <v>0</v>
      </c>
      <c r="BJ1711" s="185" t="s">
        <v>79</v>
      </c>
      <c r="BK1711" s="282">
        <f aca="true" t="shared" si="189" ref="BK1711:BK1723">ROUND(I1711*H1711,2)</f>
        <v>0</v>
      </c>
      <c r="BL1711" s="185" t="s">
        <v>717</v>
      </c>
      <c r="BM1711" s="185" t="s">
        <v>3700</v>
      </c>
    </row>
    <row r="1712" spans="2:65" s="196" customFormat="1" ht="51" customHeight="1">
      <c r="B1712" s="85"/>
      <c r="C1712" s="86" t="s">
        <v>3701</v>
      </c>
      <c r="D1712" s="86" t="s">
        <v>140</v>
      </c>
      <c r="E1712" s="87" t="s">
        <v>3702</v>
      </c>
      <c r="F1712" s="88" t="s">
        <v>3611</v>
      </c>
      <c r="G1712" s="89" t="s">
        <v>234</v>
      </c>
      <c r="H1712" s="304">
        <v>660</v>
      </c>
      <c r="I1712" s="90">
        <v>0</v>
      </c>
      <c r="J1712" s="90">
        <f t="shared" si="180"/>
        <v>0</v>
      </c>
      <c r="K1712" s="88" t="s">
        <v>5</v>
      </c>
      <c r="L1712" s="85"/>
      <c r="M1712" s="278" t="s">
        <v>5</v>
      </c>
      <c r="N1712" s="279" t="s">
        <v>42</v>
      </c>
      <c r="O1712" s="280">
        <v>0</v>
      </c>
      <c r="P1712" s="280">
        <f t="shared" si="181"/>
        <v>0</v>
      </c>
      <c r="Q1712" s="280">
        <v>0</v>
      </c>
      <c r="R1712" s="280">
        <f t="shared" si="182"/>
        <v>0</v>
      </c>
      <c r="S1712" s="280">
        <v>0</v>
      </c>
      <c r="T1712" s="281">
        <f t="shared" si="183"/>
        <v>0</v>
      </c>
      <c r="AR1712" s="185" t="s">
        <v>717</v>
      </c>
      <c r="AT1712" s="185" t="s">
        <v>140</v>
      </c>
      <c r="AU1712" s="185" t="s">
        <v>153</v>
      </c>
      <c r="AY1712" s="185" t="s">
        <v>138</v>
      </c>
      <c r="BE1712" s="282">
        <f t="shared" si="184"/>
        <v>0</v>
      </c>
      <c r="BF1712" s="282">
        <f t="shared" si="185"/>
        <v>0</v>
      </c>
      <c r="BG1712" s="282">
        <f t="shared" si="186"/>
        <v>0</v>
      </c>
      <c r="BH1712" s="282">
        <f t="shared" si="187"/>
        <v>0</v>
      </c>
      <c r="BI1712" s="282">
        <f t="shared" si="188"/>
        <v>0</v>
      </c>
      <c r="BJ1712" s="185" t="s">
        <v>79</v>
      </c>
      <c r="BK1712" s="282">
        <f t="shared" si="189"/>
        <v>0</v>
      </c>
      <c r="BL1712" s="185" t="s">
        <v>717</v>
      </c>
      <c r="BM1712" s="185" t="s">
        <v>3703</v>
      </c>
    </row>
    <row r="1713" spans="2:65" s="196" customFormat="1" ht="38.25" customHeight="1">
      <c r="B1713" s="85"/>
      <c r="C1713" s="86" t="s">
        <v>3704</v>
      </c>
      <c r="D1713" s="86" t="s">
        <v>140</v>
      </c>
      <c r="E1713" s="87" t="s">
        <v>3705</v>
      </c>
      <c r="F1713" s="88" t="s">
        <v>3615</v>
      </c>
      <c r="G1713" s="89" t="s">
        <v>234</v>
      </c>
      <c r="H1713" s="304">
        <v>100</v>
      </c>
      <c r="I1713" s="90">
        <v>0</v>
      </c>
      <c r="J1713" s="90">
        <f t="shared" si="180"/>
        <v>0</v>
      </c>
      <c r="K1713" s="88" t="s">
        <v>5</v>
      </c>
      <c r="L1713" s="85"/>
      <c r="M1713" s="278" t="s">
        <v>5</v>
      </c>
      <c r="N1713" s="279" t="s">
        <v>42</v>
      </c>
      <c r="O1713" s="280">
        <v>0</v>
      </c>
      <c r="P1713" s="280">
        <f t="shared" si="181"/>
        <v>0</v>
      </c>
      <c r="Q1713" s="280">
        <v>0</v>
      </c>
      <c r="R1713" s="280">
        <f t="shared" si="182"/>
        <v>0</v>
      </c>
      <c r="S1713" s="280">
        <v>0</v>
      </c>
      <c r="T1713" s="281">
        <f t="shared" si="183"/>
        <v>0</v>
      </c>
      <c r="AR1713" s="185" t="s">
        <v>717</v>
      </c>
      <c r="AT1713" s="185" t="s">
        <v>140</v>
      </c>
      <c r="AU1713" s="185" t="s">
        <v>153</v>
      </c>
      <c r="AY1713" s="185" t="s">
        <v>138</v>
      </c>
      <c r="BE1713" s="282">
        <f t="shared" si="184"/>
        <v>0</v>
      </c>
      <c r="BF1713" s="282">
        <f t="shared" si="185"/>
        <v>0</v>
      </c>
      <c r="BG1713" s="282">
        <f t="shared" si="186"/>
        <v>0</v>
      </c>
      <c r="BH1713" s="282">
        <f t="shared" si="187"/>
        <v>0</v>
      </c>
      <c r="BI1713" s="282">
        <f t="shared" si="188"/>
        <v>0</v>
      </c>
      <c r="BJ1713" s="185" t="s">
        <v>79</v>
      </c>
      <c r="BK1713" s="282">
        <f t="shared" si="189"/>
        <v>0</v>
      </c>
      <c r="BL1713" s="185" t="s">
        <v>717</v>
      </c>
      <c r="BM1713" s="185" t="s">
        <v>3706</v>
      </c>
    </row>
    <row r="1714" spans="2:65" s="196" customFormat="1" ht="51" customHeight="1">
      <c r="B1714" s="85"/>
      <c r="C1714" s="86" t="s">
        <v>3707</v>
      </c>
      <c r="D1714" s="86" t="s">
        <v>140</v>
      </c>
      <c r="E1714" s="87" t="s">
        <v>3708</v>
      </c>
      <c r="F1714" s="88" t="s">
        <v>3619</v>
      </c>
      <c r="G1714" s="89" t="s">
        <v>234</v>
      </c>
      <c r="H1714" s="304">
        <v>110</v>
      </c>
      <c r="I1714" s="90">
        <v>0</v>
      </c>
      <c r="J1714" s="90">
        <f t="shared" si="180"/>
        <v>0</v>
      </c>
      <c r="K1714" s="88" t="s">
        <v>5</v>
      </c>
      <c r="L1714" s="85"/>
      <c r="M1714" s="278" t="s">
        <v>5</v>
      </c>
      <c r="N1714" s="279" t="s">
        <v>42</v>
      </c>
      <c r="O1714" s="280">
        <v>0</v>
      </c>
      <c r="P1714" s="280">
        <f t="shared" si="181"/>
        <v>0</v>
      </c>
      <c r="Q1714" s="280">
        <v>0</v>
      </c>
      <c r="R1714" s="280">
        <f t="shared" si="182"/>
        <v>0</v>
      </c>
      <c r="S1714" s="280">
        <v>0</v>
      </c>
      <c r="T1714" s="281">
        <f t="shared" si="183"/>
        <v>0</v>
      </c>
      <c r="AR1714" s="185" t="s">
        <v>717</v>
      </c>
      <c r="AT1714" s="185" t="s">
        <v>140</v>
      </c>
      <c r="AU1714" s="185" t="s">
        <v>153</v>
      </c>
      <c r="AY1714" s="185" t="s">
        <v>138</v>
      </c>
      <c r="BE1714" s="282">
        <f t="shared" si="184"/>
        <v>0</v>
      </c>
      <c r="BF1714" s="282">
        <f t="shared" si="185"/>
        <v>0</v>
      </c>
      <c r="BG1714" s="282">
        <f t="shared" si="186"/>
        <v>0</v>
      </c>
      <c r="BH1714" s="282">
        <f t="shared" si="187"/>
        <v>0</v>
      </c>
      <c r="BI1714" s="282">
        <f t="shared" si="188"/>
        <v>0</v>
      </c>
      <c r="BJ1714" s="185" t="s">
        <v>79</v>
      </c>
      <c r="BK1714" s="282">
        <f t="shared" si="189"/>
        <v>0</v>
      </c>
      <c r="BL1714" s="185" t="s">
        <v>717</v>
      </c>
      <c r="BM1714" s="185" t="s">
        <v>3709</v>
      </c>
    </row>
    <row r="1715" spans="2:65" s="196" customFormat="1" ht="38.25" customHeight="1">
      <c r="B1715" s="85"/>
      <c r="C1715" s="86" t="s">
        <v>3710</v>
      </c>
      <c r="D1715" s="86" t="s">
        <v>140</v>
      </c>
      <c r="E1715" s="87" t="s">
        <v>3711</v>
      </c>
      <c r="F1715" s="88" t="s">
        <v>3712</v>
      </c>
      <c r="G1715" s="89" t="s">
        <v>289</v>
      </c>
      <c r="H1715" s="304">
        <v>16</v>
      </c>
      <c r="I1715" s="90">
        <v>0</v>
      </c>
      <c r="J1715" s="90">
        <f t="shared" si="180"/>
        <v>0</v>
      </c>
      <c r="K1715" s="88" t="s">
        <v>5</v>
      </c>
      <c r="L1715" s="85"/>
      <c r="M1715" s="278" t="s">
        <v>5</v>
      </c>
      <c r="N1715" s="279" t="s">
        <v>42</v>
      </c>
      <c r="O1715" s="280">
        <v>0</v>
      </c>
      <c r="P1715" s="280">
        <f t="shared" si="181"/>
        <v>0</v>
      </c>
      <c r="Q1715" s="280">
        <v>0</v>
      </c>
      <c r="R1715" s="280">
        <f t="shared" si="182"/>
        <v>0</v>
      </c>
      <c r="S1715" s="280">
        <v>0</v>
      </c>
      <c r="T1715" s="281">
        <f t="shared" si="183"/>
        <v>0</v>
      </c>
      <c r="AR1715" s="185" t="s">
        <v>717</v>
      </c>
      <c r="AT1715" s="185" t="s">
        <v>140</v>
      </c>
      <c r="AU1715" s="185" t="s">
        <v>153</v>
      </c>
      <c r="AY1715" s="185" t="s">
        <v>138</v>
      </c>
      <c r="BE1715" s="282">
        <f t="shared" si="184"/>
        <v>0</v>
      </c>
      <c r="BF1715" s="282">
        <f t="shared" si="185"/>
        <v>0</v>
      </c>
      <c r="BG1715" s="282">
        <f t="shared" si="186"/>
        <v>0</v>
      </c>
      <c r="BH1715" s="282">
        <f t="shared" si="187"/>
        <v>0</v>
      </c>
      <c r="BI1715" s="282">
        <f t="shared" si="188"/>
        <v>0</v>
      </c>
      <c r="BJ1715" s="185" t="s">
        <v>79</v>
      </c>
      <c r="BK1715" s="282">
        <f t="shared" si="189"/>
        <v>0</v>
      </c>
      <c r="BL1715" s="185" t="s">
        <v>717</v>
      </c>
      <c r="BM1715" s="185" t="s">
        <v>3713</v>
      </c>
    </row>
    <row r="1716" spans="2:65" s="196" customFormat="1" ht="38.25" customHeight="1">
      <c r="B1716" s="85"/>
      <c r="C1716" s="86" t="s">
        <v>3714</v>
      </c>
      <c r="D1716" s="86" t="s">
        <v>140</v>
      </c>
      <c r="E1716" s="87" t="s">
        <v>3715</v>
      </c>
      <c r="F1716" s="88" t="s">
        <v>3716</v>
      </c>
      <c r="G1716" s="89" t="s">
        <v>3717</v>
      </c>
      <c r="H1716" s="304">
        <v>8</v>
      </c>
      <c r="I1716" s="90">
        <v>0</v>
      </c>
      <c r="J1716" s="90">
        <f t="shared" si="180"/>
        <v>0</v>
      </c>
      <c r="K1716" s="88" t="s">
        <v>5</v>
      </c>
      <c r="L1716" s="85"/>
      <c r="M1716" s="278" t="s">
        <v>5</v>
      </c>
      <c r="N1716" s="279" t="s">
        <v>42</v>
      </c>
      <c r="O1716" s="280">
        <v>0</v>
      </c>
      <c r="P1716" s="280">
        <f t="shared" si="181"/>
        <v>0</v>
      </c>
      <c r="Q1716" s="280">
        <v>0</v>
      </c>
      <c r="R1716" s="280">
        <f t="shared" si="182"/>
        <v>0</v>
      </c>
      <c r="S1716" s="280">
        <v>0</v>
      </c>
      <c r="T1716" s="281">
        <f t="shared" si="183"/>
        <v>0</v>
      </c>
      <c r="AR1716" s="185" t="s">
        <v>717</v>
      </c>
      <c r="AT1716" s="185" t="s">
        <v>140</v>
      </c>
      <c r="AU1716" s="185" t="s">
        <v>153</v>
      </c>
      <c r="AY1716" s="185" t="s">
        <v>138</v>
      </c>
      <c r="BE1716" s="282">
        <f t="shared" si="184"/>
        <v>0</v>
      </c>
      <c r="BF1716" s="282">
        <f t="shared" si="185"/>
        <v>0</v>
      </c>
      <c r="BG1716" s="282">
        <f t="shared" si="186"/>
        <v>0</v>
      </c>
      <c r="BH1716" s="282">
        <f t="shared" si="187"/>
        <v>0</v>
      </c>
      <c r="BI1716" s="282">
        <f t="shared" si="188"/>
        <v>0</v>
      </c>
      <c r="BJ1716" s="185" t="s">
        <v>79</v>
      </c>
      <c r="BK1716" s="282">
        <f t="shared" si="189"/>
        <v>0</v>
      </c>
      <c r="BL1716" s="185" t="s">
        <v>717</v>
      </c>
      <c r="BM1716" s="185" t="s">
        <v>3718</v>
      </c>
    </row>
    <row r="1717" spans="2:65" s="196" customFormat="1" ht="38.25" customHeight="1">
      <c r="B1717" s="85"/>
      <c r="C1717" s="86" t="s">
        <v>3719</v>
      </c>
      <c r="D1717" s="86" t="s">
        <v>140</v>
      </c>
      <c r="E1717" s="87" t="s">
        <v>3720</v>
      </c>
      <c r="F1717" s="88" t="s">
        <v>3721</v>
      </c>
      <c r="G1717" s="89" t="s">
        <v>234</v>
      </c>
      <c r="H1717" s="304">
        <v>50</v>
      </c>
      <c r="I1717" s="90">
        <v>0</v>
      </c>
      <c r="J1717" s="90">
        <f t="shared" si="180"/>
        <v>0</v>
      </c>
      <c r="K1717" s="88" t="s">
        <v>5</v>
      </c>
      <c r="L1717" s="85"/>
      <c r="M1717" s="278" t="s">
        <v>5</v>
      </c>
      <c r="N1717" s="279" t="s">
        <v>42</v>
      </c>
      <c r="O1717" s="280">
        <v>0</v>
      </c>
      <c r="P1717" s="280">
        <f t="shared" si="181"/>
        <v>0</v>
      </c>
      <c r="Q1717" s="280">
        <v>0</v>
      </c>
      <c r="R1717" s="280">
        <f t="shared" si="182"/>
        <v>0</v>
      </c>
      <c r="S1717" s="280">
        <v>0</v>
      </c>
      <c r="T1717" s="281">
        <f t="shared" si="183"/>
        <v>0</v>
      </c>
      <c r="AR1717" s="185" t="s">
        <v>717</v>
      </c>
      <c r="AT1717" s="185" t="s">
        <v>140</v>
      </c>
      <c r="AU1717" s="185" t="s">
        <v>153</v>
      </c>
      <c r="AY1717" s="185" t="s">
        <v>138</v>
      </c>
      <c r="BE1717" s="282">
        <f t="shared" si="184"/>
        <v>0</v>
      </c>
      <c r="BF1717" s="282">
        <f t="shared" si="185"/>
        <v>0</v>
      </c>
      <c r="BG1717" s="282">
        <f t="shared" si="186"/>
        <v>0</v>
      </c>
      <c r="BH1717" s="282">
        <f t="shared" si="187"/>
        <v>0</v>
      </c>
      <c r="BI1717" s="282">
        <f t="shared" si="188"/>
        <v>0</v>
      </c>
      <c r="BJ1717" s="185" t="s">
        <v>79</v>
      </c>
      <c r="BK1717" s="282">
        <f t="shared" si="189"/>
        <v>0</v>
      </c>
      <c r="BL1717" s="185" t="s">
        <v>717</v>
      </c>
      <c r="BM1717" s="185" t="s">
        <v>3722</v>
      </c>
    </row>
    <row r="1718" spans="2:65" s="196" customFormat="1" ht="38.25" customHeight="1">
      <c r="B1718" s="85"/>
      <c r="C1718" s="86" t="s">
        <v>3723</v>
      </c>
      <c r="D1718" s="86" t="s">
        <v>140</v>
      </c>
      <c r="E1718" s="87" t="s">
        <v>3724</v>
      </c>
      <c r="F1718" s="88" t="s">
        <v>3627</v>
      </c>
      <c r="G1718" s="89" t="s">
        <v>289</v>
      </c>
      <c r="H1718" s="304">
        <v>8</v>
      </c>
      <c r="I1718" s="90">
        <v>0</v>
      </c>
      <c r="J1718" s="90">
        <f t="shared" si="180"/>
        <v>0</v>
      </c>
      <c r="K1718" s="88" t="s">
        <v>5</v>
      </c>
      <c r="L1718" s="85"/>
      <c r="M1718" s="278" t="s">
        <v>5</v>
      </c>
      <c r="N1718" s="279" t="s">
        <v>42</v>
      </c>
      <c r="O1718" s="280">
        <v>0</v>
      </c>
      <c r="P1718" s="280">
        <f t="shared" si="181"/>
        <v>0</v>
      </c>
      <c r="Q1718" s="280">
        <v>0</v>
      </c>
      <c r="R1718" s="280">
        <f t="shared" si="182"/>
        <v>0</v>
      </c>
      <c r="S1718" s="280">
        <v>0</v>
      </c>
      <c r="T1718" s="281">
        <f t="shared" si="183"/>
        <v>0</v>
      </c>
      <c r="AR1718" s="185" t="s">
        <v>717</v>
      </c>
      <c r="AT1718" s="185" t="s">
        <v>140</v>
      </c>
      <c r="AU1718" s="185" t="s">
        <v>153</v>
      </c>
      <c r="AY1718" s="185" t="s">
        <v>138</v>
      </c>
      <c r="BE1718" s="282">
        <f t="shared" si="184"/>
        <v>0</v>
      </c>
      <c r="BF1718" s="282">
        <f t="shared" si="185"/>
        <v>0</v>
      </c>
      <c r="BG1718" s="282">
        <f t="shared" si="186"/>
        <v>0</v>
      </c>
      <c r="BH1718" s="282">
        <f t="shared" si="187"/>
        <v>0</v>
      </c>
      <c r="BI1718" s="282">
        <f t="shared" si="188"/>
        <v>0</v>
      </c>
      <c r="BJ1718" s="185" t="s">
        <v>79</v>
      </c>
      <c r="BK1718" s="282">
        <f t="shared" si="189"/>
        <v>0</v>
      </c>
      <c r="BL1718" s="185" t="s">
        <v>717</v>
      </c>
      <c r="BM1718" s="185" t="s">
        <v>3725</v>
      </c>
    </row>
    <row r="1719" spans="2:65" s="196" customFormat="1" ht="38.25" customHeight="1">
      <c r="B1719" s="85"/>
      <c r="C1719" s="86" t="s">
        <v>3726</v>
      </c>
      <c r="D1719" s="86" t="s">
        <v>140</v>
      </c>
      <c r="E1719" s="87" t="s">
        <v>3727</v>
      </c>
      <c r="F1719" s="88" t="s">
        <v>3728</v>
      </c>
      <c r="G1719" s="89" t="s">
        <v>234</v>
      </c>
      <c r="H1719" s="304">
        <v>100</v>
      </c>
      <c r="I1719" s="90">
        <v>0</v>
      </c>
      <c r="J1719" s="90">
        <f t="shared" si="180"/>
        <v>0</v>
      </c>
      <c r="K1719" s="88" t="s">
        <v>5</v>
      </c>
      <c r="L1719" s="85"/>
      <c r="M1719" s="278" t="s">
        <v>5</v>
      </c>
      <c r="N1719" s="279" t="s">
        <v>42</v>
      </c>
      <c r="O1719" s="280">
        <v>0</v>
      </c>
      <c r="P1719" s="280">
        <f t="shared" si="181"/>
        <v>0</v>
      </c>
      <c r="Q1719" s="280">
        <v>0</v>
      </c>
      <c r="R1719" s="280">
        <f t="shared" si="182"/>
        <v>0</v>
      </c>
      <c r="S1719" s="280">
        <v>0</v>
      </c>
      <c r="T1719" s="281">
        <f t="shared" si="183"/>
        <v>0</v>
      </c>
      <c r="AR1719" s="185" t="s">
        <v>717</v>
      </c>
      <c r="AT1719" s="185" t="s">
        <v>140</v>
      </c>
      <c r="AU1719" s="185" t="s">
        <v>153</v>
      </c>
      <c r="AY1719" s="185" t="s">
        <v>138</v>
      </c>
      <c r="BE1719" s="282">
        <f t="shared" si="184"/>
        <v>0</v>
      </c>
      <c r="BF1719" s="282">
        <f t="shared" si="185"/>
        <v>0</v>
      </c>
      <c r="BG1719" s="282">
        <f t="shared" si="186"/>
        <v>0</v>
      </c>
      <c r="BH1719" s="282">
        <f t="shared" si="187"/>
        <v>0</v>
      </c>
      <c r="BI1719" s="282">
        <f t="shared" si="188"/>
        <v>0</v>
      </c>
      <c r="BJ1719" s="185" t="s">
        <v>79</v>
      </c>
      <c r="BK1719" s="282">
        <f t="shared" si="189"/>
        <v>0</v>
      </c>
      <c r="BL1719" s="185" t="s">
        <v>717</v>
      </c>
      <c r="BM1719" s="185" t="s">
        <v>3729</v>
      </c>
    </row>
    <row r="1720" spans="2:65" s="196" customFormat="1" ht="38.25" customHeight="1">
      <c r="B1720" s="85"/>
      <c r="C1720" s="86" t="s">
        <v>3730</v>
      </c>
      <c r="D1720" s="86" t="s">
        <v>140</v>
      </c>
      <c r="E1720" s="87" t="s">
        <v>3731</v>
      </c>
      <c r="F1720" s="88" t="s">
        <v>3732</v>
      </c>
      <c r="G1720" s="89" t="s">
        <v>289</v>
      </c>
      <c r="H1720" s="304">
        <v>5</v>
      </c>
      <c r="I1720" s="90">
        <v>0</v>
      </c>
      <c r="J1720" s="90">
        <f t="shared" si="180"/>
        <v>0</v>
      </c>
      <c r="K1720" s="88" t="s">
        <v>5</v>
      </c>
      <c r="L1720" s="85"/>
      <c r="M1720" s="278" t="s">
        <v>5</v>
      </c>
      <c r="N1720" s="279" t="s">
        <v>42</v>
      </c>
      <c r="O1720" s="280">
        <v>0</v>
      </c>
      <c r="P1720" s="280">
        <f t="shared" si="181"/>
        <v>0</v>
      </c>
      <c r="Q1720" s="280">
        <v>0</v>
      </c>
      <c r="R1720" s="280">
        <f t="shared" si="182"/>
        <v>0</v>
      </c>
      <c r="S1720" s="280">
        <v>0</v>
      </c>
      <c r="T1720" s="281">
        <f t="shared" si="183"/>
        <v>0</v>
      </c>
      <c r="AR1720" s="185" t="s">
        <v>717</v>
      </c>
      <c r="AT1720" s="185" t="s">
        <v>140</v>
      </c>
      <c r="AU1720" s="185" t="s">
        <v>153</v>
      </c>
      <c r="AY1720" s="185" t="s">
        <v>138</v>
      </c>
      <c r="BE1720" s="282">
        <f t="shared" si="184"/>
        <v>0</v>
      </c>
      <c r="BF1720" s="282">
        <f t="shared" si="185"/>
        <v>0</v>
      </c>
      <c r="BG1720" s="282">
        <f t="shared" si="186"/>
        <v>0</v>
      </c>
      <c r="BH1720" s="282">
        <f t="shared" si="187"/>
        <v>0</v>
      </c>
      <c r="BI1720" s="282">
        <f t="shared" si="188"/>
        <v>0</v>
      </c>
      <c r="BJ1720" s="185" t="s">
        <v>79</v>
      </c>
      <c r="BK1720" s="282">
        <f t="shared" si="189"/>
        <v>0</v>
      </c>
      <c r="BL1720" s="185" t="s">
        <v>717</v>
      </c>
      <c r="BM1720" s="185" t="s">
        <v>3733</v>
      </c>
    </row>
    <row r="1721" spans="2:65" s="196" customFormat="1" ht="38.25" customHeight="1">
      <c r="B1721" s="85"/>
      <c r="C1721" s="86" t="s">
        <v>3734</v>
      </c>
      <c r="D1721" s="86" t="s">
        <v>140</v>
      </c>
      <c r="E1721" s="87" t="s">
        <v>3735</v>
      </c>
      <c r="F1721" s="88" t="s">
        <v>3736</v>
      </c>
      <c r="G1721" s="89" t="s">
        <v>289</v>
      </c>
      <c r="H1721" s="304">
        <v>1</v>
      </c>
      <c r="I1721" s="90">
        <v>0</v>
      </c>
      <c r="J1721" s="90">
        <f t="shared" si="180"/>
        <v>0</v>
      </c>
      <c r="K1721" s="88" t="s">
        <v>5</v>
      </c>
      <c r="L1721" s="85"/>
      <c r="M1721" s="278" t="s">
        <v>5</v>
      </c>
      <c r="N1721" s="279" t="s">
        <v>42</v>
      </c>
      <c r="O1721" s="280">
        <v>0</v>
      </c>
      <c r="P1721" s="280">
        <f t="shared" si="181"/>
        <v>0</v>
      </c>
      <c r="Q1721" s="280">
        <v>0</v>
      </c>
      <c r="R1721" s="280">
        <f t="shared" si="182"/>
        <v>0</v>
      </c>
      <c r="S1721" s="280">
        <v>0</v>
      </c>
      <c r="T1721" s="281">
        <f t="shared" si="183"/>
        <v>0</v>
      </c>
      <c r="AR1721" s="185" t="s">
        <v>717</v>
      </c>
      <c r="AT1721" s="185" t="s">
        <v>140</v>
      </c>
      <c r="AU1721" s="185" t="s">
        <v>153</v>
      </c>
      <c r="AY1721" s="185" t="s">
        <v>138</v>
      </c>
      <c r="BE1721" s="282">
        <f t="shared" si="184"/>
        <v>0</v>
      </c>
      <c r="BF1721" s="282">
        <f t="shared" si="185"/>
        <v>0</v>
      </c>
      <c r="BG1721" s="282">
        <f t="shared" si="186"/>
        <v>0</v>
      </c>
      <c r="BH1721" s="282">
        <f t="shared" si="187"/>
        <v>0</v>
      </c>
      <c r="BI1721" s="282">
        <f t="shared" si="188"/>
        <v>0</v>
      </c>
      <c r="BJ1721" s="185" t="s">
        <v>79</v>
      </c>
      <c r="BK1721" s="282">
        <f t="shared" si="189"/>
        <v>0</v>
      </c>
      <c r="BL1721" s="185" t="s">
        <v>717</v>
      </c>
      <c r="BM1721" s="185" t="s">
        <v>3737</v>
      </c>
    </row>
    <row r="1722" spans="2:65" s="196" customFormat="1" ht="38.25" customHeight="1">
      <c r="B1722" s="85"/>
      <c r="C1722" s="86" t="s">
        <v>3738</v>
      </c>
      <c r="D1722" s="86" t="s">
        <v>140</v>
      </c>
      <c r="E1722" s="87" t="s">
        <v>3739</v>
      </c>
      <c r="F1722" s="88" t="s">
        <v>3631</v>
      </c>
      <c r="G1722" s="89" t="s">
        <v>460</v>
      </c>
      <c r="H1722" s="304">
        <v>1</v>
      </c>
      <c r="I1722" s="90">
        <v>0</v>
      </c>
      <c r="J1722" s="90">
        <f t="shared" si="180"/>
        <v>0</v>
      </c>
      <c r="K1722" s="88" t="s">
        <v>5</v>
      </c>
      <c r="L1722" s="85"/>
      <c r="M1722" s="278" t="s">
        <v>5</v>
      </c>
      <c r="N1722" s="279" t="s">
        <v>42</v>
      </c>
      <c r="O1722" s="280">
        <v>0</v>
      </c>
      <c r="P1722" s="280">
        <f t="shared" si="181"/>
        <v>0</v>
      </c>
      <c r="Q1722" s="280">
        <v>0</v>
      </c>
      <c r="R1722" s="280">
        <f t="shared" si="182"/>
        <v>0</v>
      </c>
      <c r="S1722" s="280">
        <v>0</v>
      </c>
      <c r="T1722" s="281">
        <f t="shared" si="183"/>
        <v>0</v>
      </c>
      <c r="AR1722" s="185" t="s">
        <v>717</v>
      </c>
      <c r="AT1722" s="185" t="s">
        <v>140</v>
      </c>
      <c r="AU1722" s="185" t="s">
        <v>153</v>
      </c>
      <c r="AY1722" s="185" t="s">
        <v>138</v>
      </c>
      <c r="BE1722" s="282">
        <f t="shared" si="184"/>
        <v>0</v>
      </c>
      <c r="BF1722" s="282">
        <f t="shared" si="185"/>
        <v>0</v>
      </c>
      <c r="BG1722" s="282">
        <f t="shared" si="186"/>
        <v>0</v>
      </c>
      <c r="BH1722" s="282">
        <f t="shared" si="187"/>
        <v>0</v>
      </c>
      <c r="BI1722" s="282">
        <f t="shared" si="188"/>
        <v>0</v>
      </c>
      <c r="BJ1722" s="185" t="s">
        <v>79</v>
      </c>
      <c r="BK1722" s="282">
        <f t="shared" si="189"/>
        <v>0</v>
      </c>
      <c r="BL1722" s="185" t="s">
        <v>717</v>
      </c>
      <c r="BM1722" s="185" t="s">
        <v>3740</v>
      </c>
    </row>
    <row r="1723" spans="2:65" s="196" customFormat="1" ht="38.25" customHeight="1">
      <c r="B1723" s="85"/>
      <c r="C1723" s="86" t="s">
        <v>3741</v>
      </c>
      <c r="D1723" s="86" t="s">
        <v>140</v>
      </c>
      <c r="E1723" s="87" t="s">
        <v>3742</v>
      </c>
      <c r="F1723" s="88" t="s">
        <v>3635</v>
      </c>
      <c r="G1723" s="89" t="s">
        <v>460</v>
      </c>
      <c r="H1723" s="304">
        <v>1</v>
      </c>
      <c r="I1723" s="90">
        <v>0</v>
      </c>
      <c r="J1723" s="90">
        <f t="shared" si="180"/>
        <v>0</v>
      </c>
      <c r="K1723" s="88" t="s">
        <v>5</v>
      </c>
      <c r="L1723" s="85"/>
      <c r="M1723" s="278" t="s">
        <v>5</v>
      </c>
      <c r="N1723" s="279" t="s">
        <v>42</v>
      </c>
      <c r="O1723" s="280">
        <v>0</v>
      </c>
      <c r="P1723" s="280">
        <f t="shared" si="181"/>
        <v>0</v>
      </c>
      <c r="Q1723" s="280">
        <v>0</v>
      </c>
      <c r="R1723" s="280">
        <f t="shared" si="182"/>
        <v>0</v>
      </c>
      <c r="S1723" s="280">
        <v>0</v>
      </c>
      <c r="T1723" s="281">
        <f t="shared" si="183"/>
        <v>0</v>
      </c>
      <c r="AR1723" s="185" t="s">
        <v>717</v>
      </c>
      <c r="AT1723" s="185" t="s">
        <v>140</v>
      </c>
      <c r="AU1723" s="185" t="s">
        <v>153</v>
      </c>
      <c r="AY1723" s="185" t="s">
        <v>138</v>
      </c>
      <c r="BE1723" s="282">
        <f t="shared" si="184"/>
        <v>0</v>
      </c>
      <c r="BF1723" s="282">
        <f t="shared" si="185"/>
        <v>0</v>
      </c>
      <c r="BG1723" s="282">
        <f t="shared" si="186"/>
        <v>0</v>
      </c>
      <c r="BH1723" s="282">
        <f t="shared" si="187"/>
        <v>0</v>
      </c>
      <c r="BI1723" s="282">
        <f t="shared" si="188"/>
        <v>0</v>
      </c>
      <c r="BJ1723" s="185" t="s">
        <v>79</v>
      </c>
      <c r="BK1723" s="282">
        <f t="shared" si="189"/>
        <v>0</v>
      </c>
      <c r="BL1723" s="185" t="s">
        <v>717</v>
      </c>
      <c r="BM1723" s="185" t="s">
        <v>3743</v>
      </c>
    </row>
    <row r="1724" spans="2:63" s="313" customFormat="1" ht="21.6" customHeight="1">
      <c r="B1724" s="312"/>
      <c r="D1724" s="314" t="s">
        <v>70</v>
      </c>
      <c r="E1724" s="314" t="s">
        <v>3744</v>
      </c>
      <c r="F1724" s="314" t="s">
        <v>3745</v>
      </c>
      <c r="H1724" s="323"/>
      <c r="J1724" s="315">
        <f>BK1724</f>
        <v>0</v>
      </c>
      <c r="L1724" s="312"/>
      <c r="M1724" s="316"/>
      <c r="N1724" s="317"/>
      <c r="O1724" s="317"/>
      <c r="P1724" s="318">
        <f>SUM(P1725:P1729)</f>
        <v>0</v>
      </c>
      <c r="Q1724" s="317"/>
      <c r="R1724" s="318">
        <f>SUM(R1725:R1729)</f>
        <v>0</v>
      </c>
      <c r="S1724" s="317"/>
      <c r="T1724" s="319">
        <f>SUM(T1725:T1729)</f>
        <v>0</v>
      </c>
      <c r="AR1724" s="314" t="s">
        <v>153</v>
      </c>
      <c r="AT1724" s="320" t="s">
        <v>70</v>
      </c>
      <c r="AU1724" s="320" t="s">
        <v>153</v>
      </c>
      <c r="AY1724" s="314" t="s">
        <v>138</v>
      </c>
      <c r="BK1724" s="321">
        <f>SUM(BK1725:BK1729)</f>
        <v>0</v>
      </c>
    </row>
    <row r="1725" spans="2:65" s="196" customFormat="1" ht="38.25" customHeight="1">
      <c r="B1725" s="85"/>
      <c r="C1725" s="86" t="s">
        <v>3746</v>
      </c>
      <c r="D1725" s="86" t="s">
        <v>140</v>
      </c>
      <c r="E1725" s="87" t="s">
        <v>3747</v>
      </c>
      <c r="F1725" s="88" t="s">
        <v>3641</v>
      </c>
      <c r="G1725" s="89" t="s">
        <v>289</v>
      </c>
      <c r="H1725" s="304">
        <v>1</v>
      </c>
      <c r="I1725" s="90">
        <v>0</v>
      </c>
      <c r="J1725" s="90">
        <f>ROUND(I1725*H1725,2)</f>
        <v>0</v>
      </c>
      <c r="K1725" s="88" t="s">
        <v>5</v>
      </c>
      <c r="L1725" s="85"/>
      <c r="M1725" s="278" t="s">
        <v>5</v>
      </c>
      <c r="N1725" s="279" t="s">
        <v>42</v>
      </c>
      <c r="O1725" s="280">
        <v>0</v>
      </c>
      <c r="P1725" s="280">
        <f>O1725*H1725</f>
        <v>0</v>
      </c>
      <c r="Q1725" s="280">
        <v>0</v>
      </c>
      <c r="R1725" s="280">
        <f>Q1725*H1725</f>
        <v>0</v>
      </c>
      <c r="S1725" s="280">
        <v>0</v>
      </c>
      <c r="T1725" s="281">
        <f>S1725*H1725</f>
        <v>0</v>
      </c>
      <c r="AR1725" s="185" t="s">
        <v>717</v>
      </c>
      <c r="AT1725" s="185" t="s">
        <v>140</v>
      </c>
      <c r="AU1725" s="185" t="s">
        <v>145</v>
      </c>
      <c r="AY1725" s="185" t="s">
        <v>138</v>
      </c>
      <c r="BE1725" s="282">
        <f>IF(N1725="základní",J1725,0)</f>
        <v>0</v>
      </c>
      <c r="BF1725" s="282">
        <f>IF(N1725="snížená",J1725,0)</f>
        <v>0</v>
      </c>
      <c r="BG1725" s="282">
        <f>IF(N1725="zákl. přenesená",J1725,0)</f>
        <v>0</v>
      </c>
      <c r="BH1725" s="282">
        <f>IF(N1725="sníž. přenesená",J1725,0)</f>
        <v>0</v>
      </c>
      <c r="BI1725" s="282">
        <f>IF(N1725="nulová",J1725,0)</f>
        <v>0</v>
      </c>
      <c r="BJ1725" s="185" t="s">
        <v>79</v>
      </c>
      <c r="BK1725" s="282">
        <f>ROUND(I1725*H1725,2)</f>
        <v>0</v>
      </c>
      <c r="BL1725" s="185" t="s">
        <v>717</v>
      </c>
      <c r="BM1725" s="185" t="s">
        <v>3748</v>
      </c>
    </row>
    <row r="1726" spans="2:65" s="196" customFormat="1" ht="38.25" customHeight="1">
      <c r="B1726" s="85"/>
      <c r="C1726" s="86" t="s">
        <v>3749</v>
      </c>
      <c r="D1726" s="86" t="s">
        <v>140</v>
      </c>
      <c r="E1726" s="87" t="s">
        <v>3750</v>
      </c>
      <c r="F1726" s="88" t="s">
        <v>3645</v>
      </c>
      <c r="G1726" s="89" t="s">
        <v>289</v>
      </c>
      <c r="H1726" s="304">
        <v>1</v>
      </c>
      <c r="I1726" s="90">
        <v>0</v>
      </c>
      <c r="J1726" s="90">
        <f>ROUND(I1726*H1726,2)</f>
        <v>0</v>
      </c>
      <c r="K1726" s="88" t="s">
        <v>5</v>
      </c>
      <c r="L1726" s="85"/>
      <c r="M1726" s="278" t="s">
        <v>5</v>
      </c>
      <c r="N1726" s="279" t="s">
        <v>42</v>
      </c>
      <c r="O1726" s="280">
        <v>0</v>
      </c>
      <c r="P1726" s="280">
        <f>O1726*H1726</f>
        <v>0</v>
      </c>
      <c r="Q1726" s="280">
        <v>0</v>
      </c>
      <c r="R1726" s="280">
        <f>Q1726*H1726</f>
        <v>0</v>
      </c>
      <c r="S1726" s="280">
        <v>0</v>
      </c>
      <c r="T1726" s="281">
        <f>S1726*H1726</f>
        <v>0</v>
      </c>
      <c r="AR1726" s="185" t="s">
        <v>717</v>
      </c>
      <c r="AT1726" s="185" t="s">
        <v>140</v>
      </c>
      <c r="AU1726" s="185" t="s">
        <v>145</v>
      </c>
      <c r="AY1726" s="185" t="s">
        <v>138</v>
      </c>
      <c r="BE1726" s="282">
        <f>IF(N1726="základní",J1726,0)</f>
        <v>0</v>
      </c>
      <c r="BF1726" s="282">
        <f>IF(N1726="snížená",J1726,0)</f>
        <v>0</v>
      </c>
      <c r="BG1726" s="282">
        <f>IF(N1726="zákl. přenesená",J1726,0)</f>
        <v>0</v>
      </c>
      <c r="BH1726" s="282">
        <f>IF(N1726="sníž. přenesená",J1726,0)</f>
        <v>0</v>
      </c>
      <c r="BI1726" s="282">
        <f>IF(N1726="nulová",J1726,0)</f>
        <v>0</v>
      </c>
      <c r="BJ1726" s="185" t="s">
        <v>79</v>
      </c>
      <c r="BK1726" s="282">
        <f>ROUND(I1726*H1726,2)</f>
        <v>0</v>
      </c>
      <c r="BL1726" s="185" t="s">
        <v>717</v>
      </c>
      <c r="BM1726" s="185" t="s">
        <v>3751</v>
      </c>
    </row>
    <row r="1727" spans="2:65" s="196" customFormat="1" ht="38.25" customHeight="1">
      <c r="B1727" s="85"/>
      <c r="C1727" s="86" t="s">
        <v>3752</v>
      </c>
      <c r="D1727" s="86" t="s">
        <v>140</v>
      </c>
      <c r="E1727" s="87" t="s">
        <v>3753</v>
      </c>
      <c r="F1727" s="88" t="s">
        <v>3754</v>
      </c>
      <c r="G1727" s="89" t="s">
        <v>289</v>
      </c>
      <c r="H1727" s="304">
        <v>1</v>
      </c>
      <c r="I1727" s="90">
        <v>0</v>
      </c>
      <c r="J1727" s="90">
        <f>ROUND(I1727*H1727,2)</f>
        <v>0</v>
      </c>
      <c r="K1727" s="88" t="s">
        <v>5</v>
      </c>
      <c r="L1727" s="85"/>
      <c r="M1727" s="278" t="s">
        <v>5</v>
      </c>
      <c r="N1727" s="279" t="s">
        <v>42</v>
      </c>
      <c r="O1727" s="280">
        <v>0</v>
      </c>
      <c r="P1727" s="280">
        <f>O1727*H1727</f>
        <v>0</v>
      </c>
      <c r="Q1727" s="280">
        <v>0</v>
      </c>
      <c r="R1727" s="280">
        <f>Q1727*H1727</f>
        <v>0</v>
      </c>
      <c r="S1727" s="280">
        <v>0</v>
      </c>
      <c r="T1727" s="281">
        <f>S1727*H1727</f>
        <v>0</v>
      </c>
      <c r="AR1727" s="185" t="s">
        <v>717</v>
      </c>
      <c r="AT1727" s="185" t="s">
        <v>140</v>
      </c>
      <c r="AU1727" s="185" t="s">
        <v>145</v>
      </c>
      <c r="AY1727" s="185" t="s">
        <v>138</v>
      </c>
      <c r="BE1727" s="282">
        <f>IF(N1727="základní",J1727,0)</f>
        <v>0</v>
      </c>
      <c r="BF1727" s="282">
        <f>IF(N1727="snížená",J1727,0)</f>
        <v>0</v>
      </c>
      <c r="BG1727" s="282">
        <f>IF(N1727="zákl. přenesená",J1727,0)</f>
        <v>0</v>
      </c>
      <c r="BH1727" s="282">
        <f>IF(N1727="sníž. přenesená",J1727,0)</f>
        <v>0</v>
      </c>
      <c r="BI1727" s="282">
        <f>IF(N1727="nulová",J1727,0)</f>
        <v>0</v>
      </c>
      <c r="BJ1727" s="185" t="s">
        <v>79</v>
      </c>
      <c r="BK1727" s="282">
        <f>ROUND(I1727*H1727,2)</f>
        <v>0</v>
      </c>
      <c r="BL1727" s="185" t="s">
        <v>717</v>
      </c>
      <c r="BM1727" s="185" t="s">
        <v>3755</v>
      </c>
    </row>
    <row r="1728" spans="2:65" s="196" customFormat="1" ht="38.25" customHeight="1">
      <c r="B1728" s="85"/>
      <c r="C1728" s="86" t="s">
        <v>3756</v>
      </c>
      <c r="D1728" s="86" t="s">
        <v>140</v>
      </c>
      <c r="E1728" s="87" t="s">
        <v>3757</v>
      </c>
      <c r="F1728" s="88" t="s">
        <v>3653</v>
      </c>
      <c r="G1728" s="89" t="s">
        <v>289</v>
      </c>
      <c r="H1728" s="304">
        <v>25</v>
      </c>
      <c r="I1728" s="90">
        <v>0</v>
      </c>
      <c r="J1728" s="90">
        <f>ROUND(I1728*H1728,2)</f>
        <v>0</v>
      </c>
      <c r="K1728" s="88" t="s">
        <v>5</v>
      </c>
      <c r="L1728" s="85"/>
      <c r="M1728" s="278" t="s">
        <v>5</v>
      </c>
      <c r="N1728" s="279" t="s">
        <v>42</v>
      </c>
      <c r="O1728" s="280">
        <v>0</v>
      </c>
      <c r="P1728" s="280">
        <f>O1728*H1728</f>
        <v>0</v>
      </c>
      <c r="Q1728" s="280">
        <v>0</v>
      </c>
      <c r="R1728" s="280">
        <f>Q1728*H1728</f>
        <v>0</v>
      </c>
      <c r="S1728" s="280">
        <v>0</v>
      </c>
      <c r="T1728" s="281">
        <f>S1728*H1728</f>
        <v>0</v>
      </c>
      <c r="AR1728" s="185" t="s">
        <v>717</v>
      </c>
      <c r="AT1728" s="185" t="s">
        <v>140</v>
      </c>
      <c r="AU1728" s="185" t="s">
        <v>145</v>
      </c>
      <c r="AY1728" s="185" t="s">
        <v>138</v>
      </c>
      <c r="BE1728" s="282">
        <f>IF(N1728="základní",J1728,0)</f>
        <v>0</v>
      </c>
      <c r="BF1728" s="282">
        <f>IF(N1728="snížená",J1728,0)</f>
        <v>0</v>
      </c>
      <c r="BG1728" s="282">
        <f>IF(N1728="zákl. přenesená",J1728,0)</f>
        <v>0</v>
      </c>
      <c r="BH1728" s="282">
        <f>IF(N1728="sníž. přenesená",J1728,0)</f>
        <v>0</v>
      </c>
      <c r="BI1728" s="282">
        <f>IF(N1728="nulová",J1728,0)</f>
        <v>0</v>
      </c>
      <c r="BJ1728" s="185" t="s">
        <v>79</v>
      </c>
      <c r="BK1728" s="282">
        <f>ROUND(I1728*H1728,2)</f>
        <v>0</v>
      </c>
      <c r="BL1728" s="185" t="s">
        <v>717</v>
      </c>
      <c r="BM1728" s="185" t="s">
        <v>3758</v>
      </c>
    </row>
    <row r="1729" spans="2:65" s="196" customFormat="1" ht="38.25" customHeight="1">
      <c r="B1729" s="85"/>
      <c r="C1729" s="86" t="s">
        <v>3759</v>
      </c>
      <c r="D1729" s="86" t="s">
        <v>140</v>
      </c>
      <c r="E1729" s="87" t="s">
        <v>3760</v>
      </c>
      <c r="F1729" s="88" t="s">
        <v>3761</v>
      </c>
      <c r="G1729" s="89" t="s">
        <v>289</v>
      </c>
      <c r="H1729" s="304">
        <v>1</v>
      </c>
      <c r="I1729" s="90">
        <v>0</v>
      </c>
      <c r="J1729" s="90">
        <f>ROUND(I1729*H1729,2)</f>
        <v>0</v>
      </c>
      <c r="K1729" s="88" t="s">
        <v>5</v>
      </c>
      <c r="L1729" s="85"/>
      <c r="M1729" s="278" t="s">
        <v>5</v>
      </c>
      <c r="N1729" s="279" t="s">
        <v>42</v>
      </c>
      <c r="O1729" s="280">
        <v>0</v>
      </c>
      <c r="P1729" s="280">
        <f>O1729*H1729</f>
        <v>0</v>
      </c>
      <c r="Q1729" s="280">
        <v>0</v>
      </c>
      <c r="R1729" s="280">
        <f>Q1729*H1729</f>
        <v>0</v>
      </c>
      <c r="S1729" s="280">
        <v>0</v>
      </c>
      <c r="T1729" s="281">
        <f>S1729*H1729</f>
        <v>0</v>
      </c>
      <c r="AR1729" s="185" t="s">
        <v>717</v>
      </c>
      <c r="AT1729" s="185" t="s">
        <v>140</v>
      </c>
      <c r="AU1729" s="185" t="s">
        <v>145</v>
      </c>
      <c r="AY1729" s="185" t="s">
        <v>138</v>
      </c>
      <c r="BE1729" s="282">
        <f>IF(N1729="základní",J1729,0)</f>
        <v>0</v>
      </c>
      <c r="BF1729" s="282">
        <f>IF(N1729="snížená",J1729,0)</f>
        <v>0</v>
      </c>
      <c r="BG1729" s="282">
        <f>IF(N1729="zákl. přenesená",J1729,0)</f>
        <v>0</v>
      </c>
      <c r="BH1729" s="282">
        <f>IF(N1729="sníž. přenesená",J1729,0)</f>
        <v>0</v>
      </c>
      <c r="BI1729" s="282">
        <f>IF(N1729="nulová",J1729,0)</f>
        <v>0</v>
      </c>
      <c r="BJ1729" s="185" t="s">
        <v>79</v>
      </c>
      <c r="BK1729" s="282">
        <f>ROUND(I1729*H1729,2)</f>
        <v>0</v>
      </c>
      <c r="BL1729" s="185" t="s">
        <v>717</v>
      </c>
      <c r="BM1729" s="185" t="s">
        <v>3762</v>
      </c>
    </row>
    <row r="1730" spans="2:63" s="313" customFormat="1" ht="21.6" customHeight="1">
      <c r="B1730" s="312"/>
      <c r="D1730" s="314" t="s">
        <v>70</v>
      </c>
      <c r="E1730" s="314" t="s">
        <v>3763</v>
      </c>
      <c r="F1730" s="314" t="s">
        <v>3660</v>
      </c>
      <c r="H1730" s="323"/>
      <c r="J1730" s="315">
        <f>BK1730</f>
        <v>0</v>
      </c>
      <c r="L1730" s="312"/>
      <c r="M1730" s="316"/>
      <c r="N1730" s="317"/>
      <c r="O1730" s="317"/>
      <c r="P1730" s="318">
        <f>SUM(P1731:P1736)</f>
        <v>0</v>
      </c>
      <c r="Q1730" s="317"/>
      <c r="R1730" s="318">
        <f>SUM(R1731:R1736)</f>
        <v>0</v>
      </c>
      <c r="S1730" s="317"/>
      <c r="T1730" s="319">
        <f>SUM(T1731:T1736)</f>
        <v>0</v>
      </c>
      <c r="AR1730" s="314" t="s">
        <v>153</v>
      </c>
      <c r="AT1730" s="320" t="s">
        <v>70</v>
      </c>
      <c r="AU1730" s="320" t="s">
        <v>153</v>
      </c>
      <c r="AY1730" s="314" t="s">
        <v>138</v>
      </c>
      <c r="BK1730" s="321">
        <f>SUM(BK1731:BK1736)</f>
        <v>0</v>
      </c>
    </row>
    <row r="1731" spans="2:65" s="196" customFormat="1" ht="165.75" customHeight="1">
      <c r="B1731" s="85"/>
      <c r="C1731" s="86" t="s">
        <v>3764</v>
      </c>
      <c r="D1731" s="86" t="s">
        <v>140</v>
      </c>
      <c r="E1731" s="87" t="s">
        <v>3765</v>
      </c>
      <c r="F1731" s="88" t="s">
        <v>3766</v>
      </c>
      <c r="G1731" s="89" t="s">
        <v>289</v>
      </c>
      <c r="H1731" s="304">
        <v>6</v>
      </c>
      <c r="I1731" s="90">
        <v>0</v>
      </c>
      <c r="J1731" s="90">
        <f aca="true" t="shared" si="190" ref="J1731:J1736">ROUND(I1731*H1731,2)</f>
        <v>0</v>
      </c>
      <c r="K1731" s="88" t="s">
        <v>5</v>
      </c>
      <c r="L1731" s="85"/>
      <c r="M1731" s="278" t="s">
        <v>5</v>
      </c>
      <c r="N1731" s="279" t="s">
        <v>42</v>
      </c>
      <c r="O1731" s="280">
        <v>0</v>
      </c>
      <c r="P1731" s="280">
        <f aca="true" t="shared" si="191" ref="P1731:P1736">O1731*H1731</f>
        <v>0</v>
      </c>
      <c r="Q1731" s="280">
        <v>0</v>
      </c>
      <c r="R1731" s="280">
        <f aca="true" t="shared" si="192" ref="R1731:R1736">Q1731*H1731</f>
        <v>0</v>
      </c>
      <c r="S1731" s="280">
        <v>0</v>
      </c>
      <c r="T1731" s="281">
        <f aca="true" t="shared" si="193" ref="T1731:T1736">S1731*H1731</f>
        <v>0</v>
      </c>
      <c r="AR1731" s="185" t="s">
        <v>717</v>
      </c>
      <c r="AT1731" s="185" t="s">
        <v>140</v>
      </c>
      <c r="AU1731" s="185" t="s">
        <v>145</v>
      </c>
      <c r="AY1731" s="185" t="s">
        <v>138</v>
      </c>
      <c r="BE1731" s="282">
        <f aca="true" t="shared" si="194" ref="BE1731:BE1736">IF(N1731="základní",J1731,0)</f>
        <v>0</v>
      </c>
      <c r="BF1731" s="282">
        <f aca="true" t="shared" si="195" ref="BF1731:BF1736">IF(N1731="snížená",J1731,0)</f>
        <v>0</v>
      </c>
      <c r="BG1731" s="282">
        <f aca="true" t="shared" si="196" ref="BG1731:BG1736">IF(N1731="zákl. přenesená",J1731,0)</f>
        <v>0</v>
      </c>
      <c r="BH1731" s="282">
        <f aca="true" t="shared" si="197" ref="BH1731:BH1736">IF(N1731="sníž. přenesená",J1731,0)</f>
        <v>0</v>
      </c>
      <c r="BI1731" s="282">
        <f aca="true" t="shared" si="198" ref="BI1731:BI1736">IF(N1731="nulová",J1731,0)</f>
        <v>0</v>
      </c>
      <c r="BJ1731" s="185" t="s">
        <v>79</v>
      </c>
      <c r="BK1731" s="282">
        <f aca="true" t="shared" si="199" ref="BK1731:BK1736">ROUND(I1731*H1731,2)</f>
        <v>0</v>
      </c>
      <c r="BL1731" s="185" t="s">
        <v>717</v>
      </c>
      <c r="BM1731" s="185" t="s">
        <v>3767</v>
      </c>
    </row>
    <row r="1732" spans="2:65" s="196" customFormat="1" ht="38.25" customHeight="1">
      <c r="B1732" s="85"/>
      <c r="C1732" s="86" t="s">
        <v>3768</v>
      </c>
      <c r="D1732" s="86" t="s">
        <v>140</v>
      </c>
      <c r="E1732" s="87" t="s">
        <v>3769</v>
      </c>
      <c r="F1732" s="88" t="s">
        <v>3770</v>
      </c>
      <c r="G1732" s="89" t="s">
        <v>289</v>
      </c>
      <c r="H1732" s="304">
        <v>6</v>
      </c>
      <c r="I1732" s="90">
        <v>0</v>
      </c>
      <c r="J1732" s="90">
        <f t="shared" si="190"/>
        <v>0</v>
      </c>
      <c r="K1732" s="88" t="s">
        <v>5</v>
      </c>
      <c r="L1732" s="85"/>
      <c r="M1732" s="278" t="s">
        <v>5</v>
      </c>
      <c r="N1732" s="279" t="s">
        <v>42</v>
      </c>
      <c r="O1732" s="280">
        <v>0</v>
      </c>
      <c r="P1732" s="280">
        <f t="shared" si="191"/>
        <v>0</v>
      </c>
      <c r="Q1732" s="280">
        <v>0</v>
      </c>
      <c r="R1732" s="280">
        <f t="shared" si="192"/>
        <v>0</v>
      </c>
      <c r="S1732" s="280">
        <v>0</v>
      </c>
      <c r="T1732" s="281">
        <f t="shared" si="193"/>
        <v>0</v>
      </c>
      <c r="AR1732" s="185" t="s">
        <v>717</v>
      </c>
      <c r="AT1732" s="185" t="s">
        <v>140</v>
      </c>
      <c r="AU1732" s="185" t="s">
        <v>145</v>
      </c>
      <c r="AY1732" s="185" t="s">
        <v>138</v>
      </c>
      <c r="BE1732" s="282">
        <f t="shared" si="194"/>
        <v>0</v>
      </c>
      <c r="BF1732" s="282">
        <f t="shared" si="195"/>
        <v>0</v>
      </c>
      <c r="BG1732" s="282">
        <f t="shared" si="196"/>
        <v>0</v>
      </c>
      <c r="BH1732" s="282">
        <f t="shared" si="197"/>
        <v>0</v>
      </c>
      <c r="BI1732" s="282">
        <f t="shared" si="198"/>
        <v>0</v>
      </c>
      <c r="BJ1732" s="185" t="s">
        <v>79</v>
      </c>
      <c r="BK1732" s="282">
        <f t="shared" si="199"/>
        <v>0</v>
      </c>
      <c r="BL1732" s="185" t="s">
        <v>717</v>
      </c>
      <c r="BM1732" s="185" t="s">
        <v>3771</v>
      </c>
    </row>
    <row r="1733" spans="2:65" s="196" customFormat="1" ht="127.5" customHeight="1">
      <c r="B1733" s="85"/>
      <c r="C1733" s="86" t="s">
        <v>3772</v>
      </c>
      <c r="D1733" s="86" t="s">
        <v>140</v>
      </c>
      <c r="E1733" s="87" t="s">
        <v>3773</v>
      </c>
      <c r="F1733" s="88" t="s">
        <v>3671</v>
      </c>
      <c r="G1733" s="89" t="s">
        <v>289</v>
      </c>
      <c r="H1733" s="304">
        <v>1</v>
      </c>
      <c r="I1733" s="90">
        <v>0</v>
      </c>
      <c r="J1733" s="90">
        <f t="shared" si="190"/>
        <v>0</v>
      </c>
      <c r="K1733" s="88" t="s">
        <v>5</v>
      </c>
      <c r="L1733" s="85"/>
      <c r="M1733" s="278" t="s">
        <v>5</v>
      </c>
      <c r="N1733" s="279" t="s">
        <v>42</v>
      </c>
      <c r="O1733" s="280">
        <v>0</v>
      </c>
      <c r="P1733" s="280">
        <f t="shared" si="191"/>
        <v>0</v>
      </c>
      <c r="Q1733" s="280">
        <v>0</v>
      </c>
      <c r="R1733" s="280">
        <f t="shared" si="192"/>
        <v>0</v>
      </c>
      <c r="S1733" s="280">
        <v>0</v>
      </c>
      <c r="T1733" s="281">
        <f t="shared" si="193"/>
        <v>0</v>
      </c>
      <c r="AR1733" s="185" t="s">
        <v>717</v>
      </c>
      <c r="AT1733" s="185" t="s">
        <v>140</v>
      </c>
      <c r="AU1733" s="185" t="s">
        <v>145</v>
      </c>
      <c r="AY1733" s="185" t="s">
        <v>138</v>
      </c>
      <c r="BE1733" s="282">
        <f t="shared" si="194"/>
        <v>0</v>
      </c>
      <c r="BF1733" s="282">
        <f t="shared" si="195"/>
        <v>0</v>
      </c>
      <c r="BG1733" s="282">
        <f t="shared" si="196"/>
        <v>0</v>
      </c>
      <c r="BH1733" s="282">
        <f t="shared" si="197"/>
        <v>0</v>
      </c>
      <c r="BI1733" s="282">
        <f t="shared" si="198"/>
        <v>0</v>
      </c>
      <c r="BJ1733" s="185" t="s">
        <v>79</v>
      </c>
      <c r="BK1733" s="282">
        <f t="shared" si="199"/>
        <v>0</v>
      </c>
      <c r="BL1733" s="185" t="s">
        <v>717</v>
      </c>
      <c r="BM1733" s="185" t="s">
        <v>3774</v>
      </c>
    </row>
    <row r="1734" spans="2:65" s="196" customFormat="1" ht="38.25" customHeight="1">
      <c r="B1734" s="85"/>
      <c r="C1734" s="86" t="s">
        <v>3775</v>
      </c>
      <c r="D1734" s="86" t="s">
        <v>140</v>
      </c>
      <c r="E1734" s="87" t="s">
        <v>3776</v>
      </c>
      <c r="F1734" s="88" t="s">
        <v>3675</v>
      </c>
      <c r="G1734" s="89" t="s">
        <v>289</v>
      </c>
      <c r="H1734" s="304">
        <v>1</v>
      </c>
      <c r="I1734" s="90">
        <v>0</v>
      </c>
      <c r="J1734" s="90">
        <f t="shared" si="190"/>
        <v>0</v>
      </c>
      <c r="K1734" s="88" t="s">
        <v>5</v>
      </c>
      <c r="L1734" s="85"/>
      <c r="M1734" s="278" t="s">
        <v>5</v>
      </c>
      <c r="N1734" s="279" t="s">
        <v>42</v>
      </c>
      <c r="O1734" s="280">
        <v>0</v>
      </c>
      <c r="P1734" s="280">
        <f t="shared" si="191"/>
        <v>0</v>
      </c>
      <c r="Q1734" s="280">
        <v>0</v>
      </c>
      <c r="R1734" s="280">
        <f t="shared" si="192"/>
        <v>0</v>
      </c>
      <c r="S1734" s="280">
        <v>0</v>
      </c>
      <c r="T1734" s="281">
        <f t="shared" si="193"/>
        <v>0</v>
      </c>
      <c r="AR1734" s="185" t="s">
        <v>717</v>
      </c>
      <c r="AT1734" s="185" t="s">
        <v>140</v>
      </c>
      <c r="AU1734" s="185" t="s">
        <v>145</v>
      </c>
      <c r="AY1734" s="185" t="s">
        <v>138</v>
      </c>
      <c r="BE1734" s="282">
        <f t="shared" si="194"/>
        <v>0</v>
      </c>
      <c r="BF1734" s="282">
        <f t="shared" si="195"/>
        <v>0</v>
      </c>
      <c r="BG1734" s="282">
        <f t="shared" si="196"/>
        <v>0</v>
      </c>
      <c r="BH1734" s="282">
        <f t="shared" si="197"/>
        <v>0</v>
      </c>
      <c r="BI1734" s="282">
        <f t="shared" si="198"/>
        <v>0</v>
      </c>
      <c r="BJ1734" s="185" t="s">
        <v>79</v>
      </c>
      <c r="BK1734" s="282">
        <f t="shared" si="199"/>
        <v>0</v>
      </c>
      <c r="BL1734" s="185" t="s">
        <v>717</v>
      </c>
      <c r="BM1734" s="185" t="s">
        <v>3777</v>
      </c>
    </row>
    <row r="1735" spans="2:65" s="196" customFormat="1" ht="38.25" customHeight="1">
      <c r="B1735" s="85"/>
      <c r="C1735" s="86" t="s">
        <v>3778</v>
      </c>
      <c r="D1735" s="86" t="s">
        <v>140</v>
      </c>
      <c r="E1735" s="87" t="s">
        <v>3779</v>
      </c>
      <c r="F1735" s="88" t="s">
        <v>3780</v>
      </c>
      <c r="G1735" s="89" t="s">
        <v>289</v>
      </c>
      <c r="H1735" s="304">
        <v>1</v>
      </c>
      <c r="I1735" s="90">
        <v>0</v>
      </c>
      <c r="J1735" s="90">
        <f t="shared" si="190"/>
        <v>0</v>
      </c>
      <c r="K1735" s="88" t="s">
        <v>5</v>
      </c>
      <c r="L1735" s="85"/>
      <c r="M1735" s="278" t="s">
        <v>5</v>
      </c>
      <c r="N1735" s="279" t="s">
        <v>42</v>
      </c>
      <c r="O1735" s="280">
        <v>0</v>
      </c>
      <c r="P1735" s="280">
        <f t="shared" si="191"/>
        <v>0</v>
      </c>
      <c r="Q1735" s="280">
        <v>0</v>
      </c>
      <c r="R1735" s="280">
        <f t="shared" si="192"/>
        <v>0</v>
      </c>
      <c r="S1735" s="280">
        <v>0</v>
      </c>
      <c r="T1735" s="281">
        <f t="shared" si="193"/>
        <v>0</v>
      </c>
      <c r="AR1735" s="185" t="s">
        <v>717</v>
      </c>
      <c r="AT1735" s="185" t="s">
        <v>140</v>
      </c>
      <c r="AU1735" s="185" t="s">
        <v>145</v>
      </c>
      <c r="AY1735" s="185" t="s">
        <v>138</v>
      </c>
      <c r="BE1735" s="282">
        <f t="shared" si="194"/>
        <v>0</v>
      </c>
      <c r="BF1735" s="282">
        <f t="shared" si="195"/>
        <v>0</v>
      </c>
      <c r="BG1735" s="282">
        <f t="shared" si="196"/>
        <v>0</v>
      </c>
      <c r="BH1735" s="282">
        <f t="shared" si="197"/>
        <v>0</v>
      </c>
      <c r="BI1735" s="282">
        <f t="shared" si="198"/>
        <v>0</v>
      </c>
      <c r="BJ1735" s="185" t="s">
        <v>79</v>
      </c>
      <c r="BK1735" s="282">
        <f t="shared" si="199"/>
        <v>0</v>
      </c>
      <c r="BL1735" s="185" t="s">
        <v>717</v>
      </c>
      <c r="BM1735" s="185" t="s">
        <v>3781</v>
      </c>
    </row>
    <row r="1736" spans="2:65" s="196" customFormat="1" ht="127.5" customHeight="1">
      <c r="B1736" s="85"/>
      <c r="C1736" s="86" t="s">
        <v>3782</v>
      </c>
      <c r="D1736" s="86" t="s">
        <v>140</v>
      </c>
      <c r="E1736" s="87" t="s">
        <v>3783</v>
      </c>
      <c r="F1736" s="88" t="s">
        <v>3784</v>
      </c>
      <c r="G1736" s="89" t="s">
        <v>289</v>
      </c>
      <c r="H1736" s="304">
        <v>1</v>
      </c>
      <c r="I1736" s="90">
        <v>0</v>
      </c>
      <c r="J1736" s="90">
        <f t="shared" si="190"/>
        <v>0</v>
      </c>
      <c r="K1736" s="88" t="s">
        <v>5</v>
      </c>
      <c r="L1736" s="85"/>
      <c r="M1736" s="278" t="s">
        <v>5</v>
      </c>
      <c r="N1736" s="279" t="s">
        <v>42</v>
      </c>
      <c r="O1736" s="280">
        <v>0</v>
      </c>
      <c r="P1736" s="280">
        <f t="shared" si="191"/>
        <v>0</v>
      </c>
      <c r="Q1736" s="280">
        <v>0</v>
      </c>
      <c r="R1736" s="280">
        <f t="shared" si="192"/>
        <v>0</v>
      </c>
      <c r="S1736" s="280">
        <v>0</v>
      </c>
      <c r="T1736" s="281">
        <f t="shared" si="193"/>
        <v>0</v>
      </c>
      <c r="AR1736" s="185" t="s">
        <v>717</v>
      </c>
      <c r="AT1736" s="185" t="s">
        <v>140</v>
      </c>
      <c r="AU1736" s="185" t="s">
        <v>145</v>
      </c>
      <c r="AY1736" s="185" t="s">
        <v>138</v>
      </c>
      <c r="BE1736" s="282">
        <f t="shared" si="194"/>
        <v>0</v>
      </c>
      <c r="BF1736" s="282">
        <f t="shared" si="195"/>
        <v>0</v>
      </c>
      <c r="BG1736" s="282">
        <f t="shared" si="196"/>
        <v>0</v>
      </c>
      <c r="BH1736" s="282">
        <f t="shared" si="197"/>
        <v>0</v>
      </c>
      <c r="BI1736" s="282">
        <f t="shared" si="198"/>
        <v>0</v>
      </c>
      <c r="BJ1736" s="185" t="s">
        <v>79</v>
      </c>
      <c r="BK1736" s="282">
        <f t="shared" si="199"/>
        <v>0</v>
      </c>
      <c r="BL1736" s="185" t="s">
        <v>717</v>
      </c>
      <c r="BM1736" s="185" t="s">
        <v>3785</v>
      </c>
    </row>
    <row r="1737" spans="2:63" s="313" customFormat="1" ht="21.6" customHeight="1">
      <c r="B1737" s="312"/>
      <c r="D1737" s="314" t="s">
        <v>70</v>
      </c>
      <c r="E1737" s="314" t="s">
        <v>3786</v>
      </c>
      <c r="F1737" s="314" t="s">
        <v>3682</v>
      </c>
      <c r="H1737" s="323"/>
      <c r="J1737" s="315">
        <f>BK1737</f>
        <v>0</v>
      </c>
      <c r="L1737" s="312"/>
      <c r="M1737" s="316"/>
      <c r="N1737" s="317"/>
      <c r="O1737" s="317"/>
      <c r="P1737" s="318">
        <f>SUM(P1738:P1741)</f>
        <v>0</v>
      </c>
      <c r="Q1737" s="317"/>
      <c r="R1737" s="318">
        <f>SUM(R1738:R1741)</f>
        <v>0</v>
      </c>
      <c r="S1737" s="317"/>
      <c r="T1737" s="319">
        <f>SUM(T1738:T1741)</f>
        <v>0</v>
      </c>
      <c r="AR1737" s="314" t="s">
        <v>153</v>
      </c>
      <c r="AT1737" s="320" t="s">
        <v>70</v>
      </c>
      <c r="AU1737" s="320" t="s">
        <v>153</v>
      </c>
      <c r="AY1737" s="314" t="s">
        <v>138</v>
      </c>
      <c r="BK1737" s="321">
        <f>SUM(BK1738:BK1741)</f>
        <v>0</v>
      </c>
    </row>
    <row r="1738" spans="2:65" s="196" customFormat="1" ht="102" customHeight="1">
      <c r="B1738" s="85"/>
      <c r="C1738" s="86" t="s">
        <v>3787</v>
      </c>
      <c r="D1738" s="86" t="s">
        <v>140</v>
      </c>
      <c r="E1738" s="87" t="s">
        <v>3788</v>
      </c>
      <c r="F1738" s="88" t="s">
        <v>3789</v>
      </c>
      <c r="G1738" s="89" t="s">
        <v>289</v>
      </c>
      <c r="H1738" s="304">
        <v>2</v>
      </c>
      <c r="I1738" s="90">
        <v>0</v>
      </c>
      <c r="J1738" s="90">
        <f>ROUND(I1738*H1738,2)</f>
        <v>0</v>
      </c>
      <c r="K1738" s="88" t="s">
        <v>5</v>
      </c>
      <c r="L1738" s="85"/>
      <c r="M1738" s="278" t="s">
        <v>5</v>
      </c>
      <c r="N1738" s="279" t="s">
        <v>42</v>
      </c>
      <c r="O1738" s="280">
        <v>0</v>
      </c>
      <c r="P1738" s="280">
        <f>O1738*H1738</f>
        <v>0</v>
      </c>
      <c r="Q1738" s="280">
        <v>0</v>
      </c>
      <c r="R1738" s="280">
        <f>Q1738*H1738</f>
        <v>0</v>
      </c>
      <c r="S1738" s="280">
        <v>0</v>
      </c>
      <c r="T1738" s="281">
        <f>S1738*H1738</f>
        <v>0</v>
      </c>
      <c r="AR1738" s="185" t="s">
        <v>717</v>
      </c>
      <c r="AT1738" s="185" t="s">
        <v>140</v>
      </c>
      <c r="AU1738" s="185" t="s">
        <v>145</v>
      </c>
      <c r="AY1738" s="185" t="s">
        <v>138</v>
      </c>
      <c r="BE1738" s="282">
        <f>IF(N1738="základní",J1738,0)</f>
        <v>0</v>
      </c>
      <c r="BF1738" s="282">
        <f>IF(N1738="snížená",J1738,0)</f>
        <v>0</v>
      </c>
      <c r="BG1738" s="282">
        <f>IF(N1738="zákl. přenesená",J1738,0)</f>
        <v>0</v>
      </c>
      <c r="BH1738" s="282">
        <f>IF(N1738="sníž. přenesená",J1738,0)</f>
        <v>0</v>
      </c>
      <c r="BI1738" s="282">
        <f>IF(N1738="nulová",J1738,0)</f>
        <v>0</v>
      </c>
      <c r="BJ1738" s="185" t="s">
        <v>79</v>
      </c>
      <c r="BK1738" s="282">
        <f>ROUND(I1738*H1738,2)</f>
        <v>0</v>
      </c>
      <c r="BL1738" s="185" t="s">
        <v>717</v>
      </c>
      <c r="BM1738" s="185" t="s">
        <v>3790</v>
      </c>
    </row>
    <row r="1739" spans="2:65" s="196" customFormat="1" ht="51" customHeight="1">
      <c r="B1739" s="85"/>
      <c r="C1739" s="86" t="s">
        <v>3791</v>
      </c>
      <c r="D1739" s="86" t="s">
        <v>140</v>
      </c>
      <c r="E1739" s="87" t="s">
        <v>3792</v>
      </c>
      <c r="F1739" s="88" t="s">
        <v>3793</v>
      </c>
      <c r="G1739" s="89" t="s">
        <v>460</v>
      </c>
      <c r="H1739" s="304">
        <v>1</v>
      </c>
      <c r="I1739" s="90">
        <v>0</v>
      </c>
      <c r="J1739" s="90">
        <f>ROUND(I1739*H1739,2)</f>
        <v>0</v>
      </c>
      <c r="K1739" s="88" t="s">
        <v>5</v>
      </c>
      <c r="L1739" s="85"/>
      <c r="M1739" s="278" t="s">
        <v>5</v>
      </c>
      <c r="N1739" s="279" t="s">
        <v>42</v>
      </c>
      <c r="O1739" s="280">
        <v>0</v>
      </c>
      <c r="P1739" s="280">
        <f>O1739*H1739</f>
        <v>0</v>
      </c>
      <c r="Q1739" s="280">
        <v>0</v>
      </c>
      <c r="R1739" s="280">
        <f>Q1739*H1739</f>
        <v>0</v>
      </c>
      <c r="S1739" s="280">
        <v>0</v>
      </c>
      <c r="T1739" s="281">
        <f>S1739*H1739</f>
        <v>0</v>
      </c>
      <c r="AR1739" s="185" t="s">
        <v>717</v>
      </c>
      <c r="AT1739" s="185" t="s">
        <v>140</v>
      </c>
      <c r="AU1739" s="185" t="s">
        <v>145</v>
      </c>
      <c r="AY1739" s="185" t="s">
        <v>138</v>
      </c>
      <c r="BE1739" s="282">
        <f>IF(N1739="základní",J1739,0)</f>
        <v>0</v>
      </c>
      <c r="BF1739" s="282">
        <f>IF(N1739="snížená",J1739,0)</f>
        <v>0</v>
      </c>
      <c r="BG1739" s="282">
        <f>IF(N1739="zákl. přenesená",J1739,0)</f>
        <v>0</v>
      </c>
      <c r="BH1739" s="282">
        <f>IF(N1739="sníž. přenesená",J1739,0)</f>
        <v>0</v>
      </c>
      <c r="BI1739" s="282">
        <f>IF(N1739="nulová",J1739,0)</f>
        <v>0</v>
      </c>
      <c r="BJ1739" s="185" t="s">
        <v>79</v>
      </c>
      <c r="BK1739" s="282">
        <f>ROUND(I1739*H1739,2)</f>
        <v>0</v>
      </c>
      <c r="BL1739" s="185" t="s">
        <v>717</v>
      </c>
      <c r="BM1739" s="185" t="s">
        <v>3794</v>
      </c>
    </row>
    <row r="1740" spans="2:65" s="196" customFormat="1" ht="38.25" customHeight="1">
      <c r="B1740" s="85"/>
      <c r="C1740" s="86" t="s">
        <v>3795</v>
      </c>
      <c r="D1740" s="86" t="s">
        <v>140</v>
      </c>
      <c r="E1740" s="87" t="s">
        <v>3796</v>
      </c>
      <c r="F1740" s="88" t="s">
        <v>3797</v>
      </c>
      <c r="G1740" s="89" t="s">
        <v>289</v>
      </c>
      <c r="H1740" s="304">
        <v>8</v>
      </c>
      <c r="I1740" s="90">
        <v>0</v>
      </c>
      <c r="J1740" s="90">
        <f>ROUND(I1740*H1740,2)</f>
        <v>0</v>
      </c>
      <c r="K1740" s="88" t="s">
        <v>5</v>
      </c>
      <c r="L1740" s="85"/>
      <c r="M1740" s="278" t="s">
        <v>5</v>
      </c>
      <c r="N1740" s="279" t="s">
        <v>42</v>
      </c>
      <c r="O1740" s="280">
        <v>0</v>
      </c>
      <c r="P1740" s="280">
        <f>O1740*H1740</f>
        <v>0</v>
      </c>
      <c r="Q1740" s="280">
        <v>0</v>
      </c>
      <c r="R1740" s="280">
        <f>Q1740*H1740</f>
        <v>0</v>
      </c>
      <c r="S1740" s="280">
        <v>0</v>
      </c>
      <c r="T1740" s="281">
        <f>S1740*H1740</f>
        <v>0</v>
      </c>
      <c r="AR1740" s="185" t="s">
        <v>717</v>
      </c>
      <c r="AT1740" s="185" t="s">
        <v>140</v>
      </c>
      <c r="AU1740" s="185" t="s">
        <v>145</v>
      </c>
      <c r="AY1740" s="185" t="s">
        <v>138</v>
      </c>
      <c r="BE1740" s="282">
        <f>IF(N1740="základní",J1740,0)</f>
        <v>0</v>
      </c>
      <c r="BF1740" s="282">
        <f>IF(N1740="snížená",J1740,0)</f>
        <v>0</v>
      </c>
      <c r="BG1740" s="282">
        <f>IF(N1740="zákl. přenesená",J1740,0)</f>
        <v>0</v>
      </c>
      <c r="BH1740" s="282">
        <f>IF(N1740="sníž. přenesená",J1740,0)</f>
        <v>0</v>
      </c>
      <c r="BI1740" s="282">
        <f>IF(N1740="nulová",J1740,0)</f>
        <v>0</v>
      </c>
      <c r="BJ1740" s="185" t="s">
        <v>79</v>
      </c>
      <c r="BK1740" s="282">
        <f>ROUND(I1740*H1740,2)</f>
        <v>0</v>
      </c>
      <c r="BL1740" s="185" t="s">
        <v>717</v>
      </c>
      <c r="BM1740" s="185" t="s">
        <v>3798</v>
      </c>
    </row>
    <row r="1741" spans="2:65" s="196" customFormat="1" ht="38.25" customHeight="1">
      <c r="B1741" s="85"/>
      <c r="C1741" s="86" t="s">
        <v>3799</v>
      </c>
      <c r="D1741" s="86" t="s">
        <v>140</v>
      </c>
      <c r="E1741" s="87" t="s">
        <v>3800</v>
      </c>
      <c r="F1741" s="88" t="s">
        <v>3693</v>
      </c>
      <c r="G1741" s="89" t="s">
        <v>289</v>
      </c>
      <c r="H1741" s="304">
        <v>1</v>
      </c>
      <c r="I1741" s="90">
        <v>0</v>
      </c>
      <c r="J1741" s="90">
        <f>ROUND(I1741*H1741,2)</f>
        <v>0</v>
      </c>
      <c r="K1741" s="88" t="s">
        <v>5</v>
      </c>
      <c r="L1741" s="85"/>
      <c r="M1741" s="278" t="s">
        <v>5</v>
      </c>
      <c r="N1741" s="279" t="s">
        <v>42</v>
      </c>
      <c r="O1741" s="280">
        <v>0</v>
      </c>
      <c r="P1741" s="280">
        <f>O1741*H1741</f>
        <v>0</v>
      </c>
      <c r="Q1741" s="280">
        <v>0</v>
      </c>
      <c r="R1741" s="280">
        <f>Q1741*H1741</f>
        <v>0</v>
      </c>
      <c r="S1741" s="280">
        <v>0</v>
      </c>
      <c r="T1741" s="281">
        <f>S1741*H1741</f>
        <v>0</v>
      </c>
      <c r="AR1741" s="185" t="s">
        <v>717</v>
      </c>
      <c r="AT1741" s="185" t="s">
        <v>140</v>
      </c>
      <c r="AU1741" s="185" t="s">
        <v>145</v>
      </c>
      <c r="AY1741" s="185" t="s">
        <v>138</v>
      </c>
      <c r="BE1741" s="282">
        <f>IF(N1741="základní",J1741,0)</f>
        <v>0</v>
      </c>
      <c r="BF1741" s="282">
        <f>IF(N1741="snížená",J1741,0)</f>
        <v>0</v>
      </c>
      <c r="BG1741" s="282">
        <f>IF(N1741="zákl. přenesená",J1741,0)</f>
        <v>0</v>
      </c>
      <c r="BH1741" s="282">
        <f>IF(N1741="sníž. přenesená",J1741,0)</f>
        <v>0</v>
      </c>
      <c r="BI1741" s="282">
        <f>IF(N1741="nulová",J1741,0)</f>
        <v>0</v>
      </c>
      <c r="BJ1741" s="185" t="s">
        <v>79</v>
      </c>
      <c r="BK1741" s="282">
        <f>ROUND(I1741*H1741,2)</f>
        <v>0</v>
      </c>
      <c r="BL1741" s="185" t="s">
        <v>717</v>
      </c>
      <c r="BM1741" s="185" t="s">
        <v>3801</v>
      </c>
    </row>
    <row r="1742" spans="2:63" s="266" customFormat="1" ht="22.35" customHeight="1">
      <c r="B1742" s="265"/>
      <c r="D1742" s="267" t="s">
        <v>70</v>
      </c>
      <c r="E1742" s="276" t="s">
        <v>3802</v>
      </c>
      <c r="F1742" s="276" t="s">
        <v>3803</v>
      </c>
      <c r="H1742" s="307"/>
      <c r="J1742" s="277">
        <f>BK1742</f>
        <v>0</v>
      </c>
      <c r="L1742" s="265"/>
      <c r="M1742" s="270"/>
      <c r="N1742" s="271"/>
      <c r="O1742" s="271"/>
      <c r="P1742" s="272">
        <f>SUM(P1743:P1749)</f>
        <v>0</v>
      </c>
      <c r="Q1742" s="271"/>
      <c r="R1742" s="272">
        <f>SUM(R1743:R1749)</f>
        <v>0</v>
      </c>
      <c r="S1742" s="271"/>
      <c r="T1742" s="273">
        <f>SUM(T1743:T1749)</f>
        <v>0</v>
      </c>
      <c r="AR1742" s="267" t="s">
        <v>153</v>
      </c>
      <c r="AT1742" s="274" t="s">
        <v>70</v>
      </c>
      <c r="AU1742" s="274" t="s">
        <v>81</v>
      </c>
      <c r="AY1742" s="267" t="s">
        <v>138</v>
      </c>
      <c r="BK1742" s="275">
        <f>SUM(BK1743:BK1749)</f>
        <v>0</v>
      </c>
    </row>
    <row r="1743" spans="2:65" s="196" customFormat="1" ht="38.25" customHeight="1">
      <c r="B1743" s="85"/>
      <c r="C1743" s="91" t="s">
        <v>3804</v>
      </c>
      <c r="D1743" s="91" t="s">
        <v>228</v>
      </c>
      <c r="E1743" s="92" t="s">
        <v>3802</v>
      </c>
      <c r="F1743" s="93" t="s">
        <v>3805</v>
      </c>
      <c r="G1743" s="94" t="s">
        <v>234</v>
      </c>
      <c r="H1743" s="308">
        <v>120</v>
      </c>
      <c r="I1743" s="95">
        <v>0</v>
      </c>
      <c r="J1743" s="95">
        <f aca="true" t="shared" si="200" ref="J1743:J1749">ROUND(I1743*H1743,2)</f>
        <v>0</v>
      </c>
      <c r="K1743" s="93" t="s">
        <v>5</v>
      </c>
      <c r="L1743" s="298"/>
      <c r="M1743" s="299" t="s">
        <v>5</v>
      </c>
      <c r="N1743" s="300" t="s">
        <v>42</v>
      </c>
      <c r="O1743" s="280">
        <v>0</v>
      </c>
      <c r="P1743" s="280">
        <f aca="true" t="shared" si="201" ref="P1743:P1749">O1743*H1743</f>
        <v>0</v>
      </c>
      <c r="Q1743" s="280">
        <v>0</v>
      </c>
      <c r="R1743" s="280">
        <f aca="true" t="shared" si="202" ref="R1743:R1749">Q1743*H1743</f>
        <v>0</v>
      </c>
      <c r="S1743" s="280">
        <v>0</v>
      </c>
      <c r="T1743" s="281">
        <f aca="true" t="shared" si="203" ref="T1743:T1749">S1743*H1743</f>
        <v>0</v>
      </c>
      <c r="AR1743" s="185" t="s">
        <v>1741</v>
      </c>
      <c r="AT1743" s="185" t="s">
        <v>228</v>
      </c>
      <c r="AU1743" s="185" t="s">
        <v>153</v>
      </c>
      <c r="AY1743" s="185" t="s">
        <v>138</v>
      </c>
      <c r="BE1743" s="282">
        <f aca="true" t="shared" si="204" ref="BE1743:BE1749">IF(N1743="základní",J1743,0)</f>
        <v>0</v>
      </c>
      <c r="BF1743" s="282">
        <f aca="true" t="shared" si="205" ref="BF1743:BF1749">IF(N1743="snížená",J1743,0)</f>
        <v>0</v>
      </c>
      <c r="BG1743" s="282">
        <f aca="true" t="shared" si="206" ref="BG1743:BG1749">IF(N1743="zákl. přenesená",J1743,0)</f>
        <v>0</v>
      </c>
      <c r="BH1743" s="282">
        <f aca="true" t="shared" si="207" ref="BH1743:BH1749">IF(N1743="sníž. přenesená",J1743,0)</f>
        <v>0</v>
      </c>
      <c r="BI1743" s="282">
        <f aca="true" t="shared" si="208" ref="BI1743:BI1749">IF(N1743="nulová",J1743,0)</f>
        <v>0</v>
      </c>
      <c r="BJ1743" s="185" t="s">
        <v>79</v>
      </c>
      <c r="BK1743" s="282">
        <f aca="true" t="shared" si="209" ref="BK1743:BK1749">ROUND(I1743*H1743,2)</f>
        <v>0</v>
      </c>
      <c r="BL1743" s="185" t="s">
        <v>717</v>
      </c>
      <c r="BM1743" s="185" t="s">
        <v>3806</v>
      </c>
    </row>
    <row r="1744" spans="2:65" s="196" customFormat="1" ht="38.25" customHeight="1">
      <c r="B1744" s="85"/>
      <c r="C1744" s="91" t="s">
        <v>3807</v>
      </c>
      <c r="D1744" s="91" t="s">
        <v>228</v>
      </c>
      <c r="E1744" s="92" t="s">
        <v>3808</v>
      </c>
      <c r="F1744" s="93" t="s">
        <v>3809</v>
      </c>
      <c r="G1744" s="94" t="s">
        <v>289</v>
      </c>
      <c r="H1744" s="308">
        <v>2</v>
      </c>
      <c r="I1744" s="95">
        <v>0</v>
      </c>
      <c r="J1744" s="95">
        <f t="shared" si="200"/>
        <v>0</v>
      </c>
      <c r="K1744" s="93" t="s">
        <v>5</v>
      </c>
      <c r="L1744" s="298"/>
      <c r="M1744" s="299" t="s">
        <v>5</v>
      </c>
      <c r="N1744" s="300" t="s">
        <v>42</v>
      </c>
      <c r="O1744" s="280">
        <v>0</v>
      </c>
      <c r="P1744" s="280">
        <f t="shared" si="201"/>
        <v>0</v>
      </c>
      <c r="Q1744" s="280">
        <v>0</v>
      </c>
      <c r="R1744" s="280">
        <f t="shared" si="202"/>
        <v>0</v>
      </c>
      <c r="S1744" s="280">
        <v>0</v>
      </c>
      <c r="T1744" s="281">
        <f t="shared" si="203"/>
        <v>0</v>
      </c>
      <c r="AR1744" s="185" t="s">
        <v>1741</v>
      </c>
      <c r="AT1744" s="185" t="s">
        <v>228</v>
      </c>
      <c r="AU1744" s="185" t="s">
        <v>153</v>
      </c>
      <c r="AY1744" s="185" t="s">
        <v>138</v>
      </c>
      <c r="BE1744" s="282">
        <f t="shared" si="204"/>
        <v>0</v>
      </c>
      <c r="BF1744" s="282">
        <f t="shared" si="205"/>
        <v>0</v>
      </c>
      <c r="BG1744" s="282">
        <f t="shared" si="206"/>
        <v>0</v>
      </c>
      <c r="BH1744" s="282">
        <f t="shared" si="207"/>
        <v>0</v>
      </c>
      <c r="BI1744" s="282">
        <f t="shared" si="208"/>
        <v>0</v>
      </c>
      <c r="BJ1744" s="185" t="s">
        <v>79</v>
      </c>
      <c r="BK1744" s="282">
        <f t="shared" si="209"/>
        <v>0</v>
      </c>
      <c r="BL1744" s="185" t="s">
        <v>717</v>
      </c>
      <c r="BM1744" s="185" t="s">
        <v>3810</v>
      </c>
    </row>
    <row r="1745" spans="2:65" s="196" customFormat="1" ht="38.25" customHeight="1">
      <c r="B1745" s="85"/>
      <c r="C1745" s="91" t="s">
        <v>3811</v>
      </c>
      <c r="D1745" s="91" t="s">
        <v>228</v>
      </c>
      <c r="E1745" s="92" t="s">
        <v>3812</v>
      </c>
      <c r="F1745" s="93" t="s">
        <v>3813</v>
      </c>
      <c r="G1745" s="94" t="s">
        <v>234</v>
      </c>
      <c r="H1745" s="308">
        <v>40</v>
      </c>
      <c r="I1745" s="95">
        <v>0</v>
      </c>
      <c r="J1745" s="95">
        <f t="shared" si="200"/>
        <v>0</v>
      </c>
      <c r="K1745" s="93" t="s">
        <v>5</v>
      </c>
      <c r="L1745" s="298"/>
      <c r="M1745" s="299" t="s">
        <v>5</v>
      </c>
      <c r="N1745" s="300" t="s">
        <v>42</v>
      </c>
      <c r="O1745" s="280">
        <v>0</v>
      </c>
      <c r="P1745" s="280">
        <f t="shared" si="201"/>
        <v>0</v>
      </c>
      <c r="Q1745" s="280">
        <v>0</v>
      </c>
      <c r="R1745" s="280">
        <f t="shared" si="202"/>
        <v>0</v>
      </c>
      <c r="S1745" s="280">
        <v>0</v>
      </c>
      <c r="T1745" s="281">
        <f t="shared" si="203"/>
        <v>0</v>
      </c>
      <c r="AR1745" s="185" t="s">
        <v>1741</v>
      </c>
      <c r="AT1745" s="185" t="s">
        <v>228</v>
      </c>
      <c r="AU1745" s="185" t="s">
        <v>153</v>
      </c>
      <c r="AY1745" s="185" t="s">
        <v>138</v>
      </c>
      <c r="BE1745" s="282">
        <f t="shared" si="204"/>
        <v>0</v>
      </c>
      <c r="BF1745" s="282">
        <f t="shared" si="205"/>
        <v>0</v>
      </c>
      <c r="BG1745" s="282">
        <f t="shared" si="206"/>
        <v>0</v>
      </c>
      <c r="BH1745" s="282">
        <f t="shared" si="207"/>
        <v>0</v>
      </c>
      <c r="BI1745" s="282">
        <f t="shared" si="208"/>
        <v>0</v>
      </c>
      <c r="BJ1745" s="185" t="s">
        <v>79</v>
      </c>
      <c r="BK1745" s="282">
        <f t="shared" si="209"/>
        <v>0</v>
      </c>
      <c r="BL1745" s="185" t="s">
        <v>717</v>
      </c>
      <c r="BM1745" s="185" t="s">
        <v>3814</v>
      </c>
    </row>
    <row r="1746" spans="2:65" s="196" customFormat="1" ht="63.75" customHeight="1">
      <c r="B1746" s="85"/>
      <c r="C1746" s="91" t="s">
        <v>3815</v>
      </c>
      <c r="D1746" s="91" t="s">
        <v>228</v>
      </c>
      <c r="E1746" s="92" t="s">
        <v>3816</v>
      </c>
      <c r="F1746" s="93" t="s">
        <v>3817</v>
      </c>
      <c r="G1746" s="94" t="s">
        <v>234</v>
      </c>
      <c r="H1746" s="308">
        <v>45</v>
      </c>
      <c r="I1746" s="95">
        <v>0</v>
      </c>
      <c r="J1746" s="95">
        <f t="shared" si="200"/>
        <v>0</v>
      </c>
      <c r="K1746" s="93" t="s">
        <v>5</v>
      </c>
      <c r="L1746" s="298"/>
      <c r="M1746" s="299" t="s">
        <v>5</v>
      </c>
      <c r="N1746" s="300" t="s">
        <v>42</v>
      </c>
      <c r="O1746" s="280">
        <v>0</v>
      </c>
      <c r="P1746" s="280">
        <f t="shared" si="201"/>
        <v>0</v>
      </c>
      <c r="Q1746" s="280">
        <v>0</v>
      </c>
      <c r="R1746" s="280">
        <f t="shared" si="202"/>
        <v>0</v>
      </c>
      <c r="S1746" s="280">
        <v>0</v>
      </c>
      <c r="T1746" s="281">
        <f t="shared" si="203"/>
        <v>0</v>
      </c>
      <c r="AR1746" s="185" t="s">
        <v>1741</v>
      </c>
      <c r="AT1746" s="185" t="s">
        <v>228</v>
      </c>
      <c r="AU1746" s="185" t="s">
        <v>153</v>
      </c>
      <c r="AY1746" s="185" t="s">
        <v>138</v>
      </c>
      <c r="BE1746" s="282">
        <f t="shared" si="204"/>
        <v>0</v>
      </c>
      <c r="BF1746" s="282">
        <f t="shared" si="205"/>
        <v>0</v>
      </c>
      <c r="BG1746" s="282">
        <f t="shared" si="206"/>
        <v>0</v>
      </c>
      <c r="BH1746" s="282">
        <f t="shared" si="207"/>
        <v>0</v>
      </c>
      <c r="BI1746" s="282">
        <f t="shared" si="208"/>
        <v>0</v>
      </c>
      <c r="BJ1746" s="185" t="s">
        <v>79</v>
      </c>
      <c r="BK1746" s="282">
        <f t="shared" si="209"/>
        <v>0</v>
      </c>
      <c r="BL1746" s="185" t="s">
        <v>717</v>
      </c>
      <c r="BM1746" s="185" t="s">
        <v>3818</v>
      </c>
    </row>
    <row r="1747" spans="2:65" s="196" customFormat="1" ht="51" customHeight="1">
      <c r="B1747" s="85"/>
      <c r="C1747" s="91" t="s">
        <v>1429</v>
      </c>
      <c r="D1747" s="91" t="s">
        <v>228</v>
      </c>
      <c r="E1747" s="92" t="s">
        <v>3819</v>
      </c>
      <c r="F1747" s="93" t="s">
        <v>3820</v>
      </c>
      <c r="G1747" s="94" t="s">
        <v>289</v>
      </c>
      <c r="H1747" s="308">
        <v>9</v>
      </c>
      <c r="I1747" s="95">
        <v>0</v>
      </c>
      <c r="J1747" s="95">
        <f t="shared" si="200"/>
        <v>0</v>
      </c>
      <c r="K1747" s="93" t="s">
        <v>5</v>
      </c>
      <c r="L1747" s="298"/>
      <c r="M1747" s="299" t="s">
        <v>5</v>
      </c>
      <c r="N1747" s="300" t="s">
        <v>42</v>
      </c>
      <c r="O1747" s="280">
        <v>0</v>
      </c>
      <c r="P1747" s="280">
        <f t="shared" si="201"/>
        <v>0</v>
      </c>
      <c r="Q1747" s="280">
        <v>0</v>
      </c>
      <c r="R1747" s="280">
        <f t="shared" si="202"/>
        <v>0</v>
      </c>
      <c r="S1747" s="280">
        <v>0</v>
      </c>
      <c r="T1747" s="281">
        <f t="shared" si="203"/>
        <v>0</v>
      </c>
      <c r="AR1747" s="185" t="s">
        <v>1741</v>
      </c>
      <c r="AT1747" s="185" t="s">
        <v>228</v>
      </c>
      <c r="AU1747" s="185" t="s">
        <v>153</v>
      </c>
      <c r="AY1747" s="185" t="s">
        <v>138</v>
      </c>
      <c r="BE1747" s="282">
        <f t="shared" si="204"/>
        <v>0</v>
      </c>
      <c r="BF1747" s="282">
        <f t="shared" si="205"/>
        <v>0</v>
      </c>
      <c r="BG1747" s="282">
        <f t="shared" si="206"/>
        <v>0</v>
      </c>
      <c r="BH1747" s="282">
        <f t="shared" si="207"/>
        <v>0</v>
      </c>
      <c r="BI1747" s="282">
        <f t="shared" si="208"/>
        <v>0</v>
      </c>
      <c r="BJ1747" s="185" t="s">
        <v>79</v>
      </c>
      <c r="BK1747" s="282">
        <f t="shared" si="209"/>
        <v>0</v>
      </c>
      <c r="BL1747" s="185" t="s">
        <v>717</v>
      </c>
      <c r="BM1747" s="185" t="s">
        <v>3821</v>
      </c>
    </row>
    <row r="1748" spans="2:65" s="196" customFormat="1" ht="38.25" customHeight="1">
      <c r="B1748" s="85"/>
      <c r="C1748" s="91" t="s">
        <v>1488</v>
      </c>
      <c r="D1748" s="91" t="s">
        <v>228</v>
      </c>
      <c r="E1748" s="92" t="s">
        <v>3822</v>
      </c>
      <c r="F1748" s="93" t="s">
        <v>3631</v>
      </c>
      <c r="G1748" s="94" t="s">
        <v>460</v>
      </c>
      <c r="H1748" s="308">
        <v>1</v>
      </c>
      <c r="I1748" s="95">
        <v>0</v>
      </c>
      <c r="J1748" s="95">
        <f t="shared" si="200"/>
        <v>0</v>
      </c>
      <c r="K1748" s="93" t="s">
        <v>5</v>
      </c>
      <c r="L1748" s="298"/>
      <c r="M1748" s="299" t="s">
        <v>5</v>
      </c>
      <c r="N1748" s="300" t="s">
        <v>42</v>
      </c>
      <c r="O1748" s="280">
        <v>0</v>
      </c>
      <c r="P1748" s="280">
        <f t="shared" si="201"/>
        <v>0</v>
      </c>
      <c r="Q1748" s="280">
        <v>0</v>
      </c>
      <c r="R1748" s="280">
        <f t="shared" si="202"/>
        <v>0</v>
      </c>
      <c r="S1748" s="280">
        <v>0</v>
      </c>
      <c r="T1748" s="281">
        <f t="shared" si="203"/>
        <v>0</v>
      </c>
      <c r="AR1748" s="185" t="s">
        <v>1741</v>
      </c>
      <c r="AT1748" s="185" t="s">
        <v>228</v>
      </c>
      <c r="AU1748" s="185" t="s">
        <v>153</v>
      </c>
      <c r="AY1748" s="185" t="s">
        <v>138</v>
      </c>
      <c r="BE1748" s="282">
        <f t="shared" si="204"/>
        <v>0</v>
      </c>
      <c r="BF1748" s="282">
        <f t="shared" si="205"/>
        <v>0</v>
      </c>
      <c r="BG1748" s="282">
        <f t="shared" si="206"/>
        <v>0</v>
      </c>
      <c r="BH1748" s="282">
        <f t="shared" si="207"/>
        <v>0</v>
      </c>
      <c r="BI1748" s="282">
        <f t="shared" si="208"/>
        <v>0</v>
      </c>
      <c r="BJ1748" s="185" t="s">
        <v>79</v>
      </c>
      <c r="BK1748" s="282">
        <f t="shared" si="209"/>
        <v>0</v>
      </c>
      <c r="BL1748" s="185" t="s">
        <v>717</v>
      </c>
      <c r="BM1748" s="185" t="s">
        <v>3823</v>
      </c>
    </row>
    <row r="1749" spans="2:65" s="196" customFormat="1" ht="38.25" customHeight="1">
      <c r="B1749" s="85"/>
      <c r="C1749" s="91" t="s">
        <v>1522</v>
      </c>
      <c r="D1749" s="91" t="s">
        <v>228</v>
      </c>
      <c r="E1749" s="92" t="s">
        <v>3824</v>
      </c>
      <c r="F1749" s="93" t="s">
        <v>3635</v>
      </c>
      <c r="G1749" s="94" t="s">
        <v>460</v>
      </c>
      <c r="H1749" s="308">
        <v>1</v>
      </c>
      <c r="I1749" s="95">
        <v>0</v>
      </c>
      <c r="J1749" s="95">
        <f t="shared" si="200"/>
        <v>0</v>
      </c>
      <c r="K1749" s="93" t="s">
        <v>5</v>
      </c>
      <c r="L1749" s="298"/>
      <c r="M1749" s="299" t="s">
        <v>5</v>
      </c>
      <c r="N1749" s="300" t="s">
        <v>42</v>
      </c>
      <c r="O1749" s="280">
        <v>0</v>
      </c>
      <c r="P1749" s="280">
        <f t="shared" si="201"/>
        <v>0</v>
      </c>
      <c r="Q1749" s="280">
        <v>0</v>
      </c>
      <c r="R1749" s="280">
        <f t="shared" si="202"/>
        <v>0</v>
      </c>
      <c r="S1749" s="280">
        <v>0</v>
      </c>
      <c r="T1749" s="281">
        <f t="shared" si="203"/>
        <v>0</v>
      </c>
      <c r="AR1749" s="185" t="s">
        <v>1741</v>
      </c>
      <c r="AT1749" s="185" t="s">
        <v>228</v>
      </c>
      <c r="AU1749" s="185" t="s">
        <v>153</v>
      </c>
      <c r="AY1749" s="185" t="s">
        <v>138</v>
      </c>
      <c r="BE1749" s="282">
        <f t="shared" si="204"/>
        <v>0</v>
      </c>
      <c r="BF1749" s="282">
        <f t="shared" si="205"/>
        <v>0</v>
      </c>
      <c r="BG1749" s="282">
        <f t="shared" si="206"/>
        <v>0</v>
      </c>
      <c r="BH1749" s="282">
        <f t="shared" si="207"/>
        <v>0</v>
      </c>
      <c r="BI1749" s="282">
        <f t="shared" si="208"/>
        <v>0</v>
      </c>
      <c r="BJ1749" s="185" t="s">
        <v>79</v>
      </c>
      <c r="BK1749" s="282">
        <f t="shared" si="209"/>
        <v>0</v>
      </c>
      <c r="BL1749" s="185" t="s">
        <v>717</v>
      </c>
      <c r="BM1749" s="185" t="s">
        <v>3825</v>
      </c>
    </row>
    <row r="1750" spans="2:63" s="266" customFormat="1" ht="22.35" customHeight="1">
      <c r="B1750" s="265"/>
      <c r="D1750" s="267" t="s">
        <v>70</v>
      </c>
      <c r="E1750" s="276" t="s">
        <v>3808</v>
      </c>
      <c r="F1750" s="276" t="s">
        <v>3826</v>
      </c>
      <c r="H1750" s="307"/>
      <c r="J1750" s="277">
        <f>BK1750</f>
        <v>0</v>
      </c>
      <c r="L1750" s="265"/>
      <c r="M1750" s="270"/>
      <c r="N1750" s="271"/>
      <c r="O1750" s="271"/>
      <c r="P1750" s="272">
        <f>SUM(P1751:P1762)</f>
        <v>0</v>
      </c>
      <c r="Q1750" s="271"/>
      <c r="R1750" s="272">
        <f>SUM(R1751:R1762)</f>
        <v>0</v>
      </c>
      <c r="S1750" s="271"/>
      <c r="T1750" s="273">
        <f>SUM(T1751:T1762)</f>
        <v>0</v>
      </c>
      <c r="AR1750" s="267" t="s">
        <v>153</v>
      </c>
      <c r="AT1750" s="274" t="s">
        <v>70</v>
      </c>
      <c r="AU1750" s="274" t="s">
        <v>81</v>
      </c>
      <c r="AY1750" s="267" t="s">
        <v>138</v>
      </c>
      <c r="BK1750" s="275">
        <f>SUM(BK1751:BK1762)</f>
        <v>0</v>
      </c>
    </row>
    <row r="1751" spans="2:65" s="196" customFormat="1" ht="38.25" customHeight="1">
      <c r="B1751" s="85"/>
      <c r="C1751" s="86" t="s">
        <v>1677</v>
      </c>
      <c r="D1751" s="86" t="s">
        <v>140</v>
      </c>
      <c r="E1751" s="87" t="s">
        <v>3827</v>
      </c>
      <c r="F1751" s="88" t="s">
        <v>3805</v>
      </c>
      <c r="G1751" s="89" t="s">
        <v>234</v>
      </c>
      <c r="H1751" s="304">
        <v>120</v>
      </c>
      <c r="I1751" s="90">
        <v>0</v>
      </c>
      <c r="J1751" s="90">
        <f aca="true" t="shared" si="210" ref="J1751:J1762">ROUND(I1751*H1751,2)</f>
        <v>0</v>
      </c>
      <c r="K1751" s="88" t="s">
        <v>5</v>
      </c>
      <c r="L1751" s="85"/>
      <c r="M1751" s="278" t="s">
        <v>5</v>
      </c>
      <c r="N1751" s="279" t="s">
        <v>42</v>
      </c>
      <c r="O1751" s="280">
        <v>0</v>
      </c>
      <c r="P1751" s="280">
        <f aca="true" t="shared" si="211" ref="P1751:P1762">O1751*H1751</f>
        <v>0</v>
      </c>
      <c r="Q1751" s="280">
        <v>0</v>
      </c>
      <c r="R1751" s="280">
        <f aca="true" t="shared" si="212" ref="R1751:R1762">Q1751*H1751</f>
        <v>0</v>
      </c>
      <c r="S1751" s="280">
        <v>0</v>
      </c>
      <c r="T1751" s="281">
        <f aca="true" t="shared" si="213" ref="T1751:T1762">S1751*H1751</f>
        <v>0</v>
      </c>
      <c r="AR1751" s="185" t="s">
        <v>717</v>
      </c>
      <c r="AT1751" s="185" t="s">
        <v>140</v>
      </c>
      <c r="AU1751" s="185" t="s">
        <v>153</v>
      </c>
      <c r="AY1751" s="185" t="s">
        <v>138</v>
      </c>
      <c r="BE1751" s="282">
        <f aca="true" t="shared" si="214" ref="BE1751:BE1762">IF(N1751="základní",J1751,0)</f>
        <v>0</v>
      </c>
      <c r="BF1751" s="282">
        <f aca="true" t="shared" si="215" ref="BF1751:BF1762">IF(N1751="snížená",J1751,0)</f>
        <v>0</v>
      </c>
      <c r="BG1751" s="282">
        <f aca="true" t="shared" si="216" ref="BG1751:BG1762">IF(N1751="zákl. přenesená",J1751,0)</f>
        <v>0</v>
      </c>
      <c r="BH1751" s="282">
        <f aca="true" t="shared" si="217" ref="BH1751:BH1762">IF(N1751="sníž. přenesená",J1751,0)</f>
        <v>0</v>
      </c>
      <c r="BI1751" s="282">
        <f aca="true" t="shared" si="218" ref="BI1751:BI1762">IF(N1751="nulová",J1751,0)</f>
        <v>0</v>
      </c>
      <c r="BJ1751" s="185" t="s">
        <v>79</v>
      </c>
      <c r="BK1751" s="282">
        <f aca="true" t="shared" si="219" ref="BK1751:BK1762">ROUND(I1751*H1751,2)</f>
        <v>0</v>
      </c>
      <c r="BL1751" s="185" t="s">
        <v>717</v>
      </c>
      <c r="BM1751" s="185" t="s">
        <v>3828</v>
      </c>
    </row>
    <row r="1752" spans="2:65" s="196" customFormat="1" ht="38.25" customHeight="1">
      <c r="B1752" s="85"/>
      <c r="C1752" s="86" t="s">
        <v>3829</v>
      </c>
      <c r="D1752" s="86" t="s">
        <v>140</v>
      </c>
      <c r="E1752" s="87" t="s">
        <v>3830</v>
      </c>
      <c r="F1752" s="88" t="s">
        <v>3809</v>
      </c>
      <c r="G1752" s="89" t="s">
        <v>289</v>
      </c>
      <c r="H1752" s="304">
        <v>2</v>
      </c>
      <c r="I1752" s="90">
        <v>0</v>
      </c>
      <c r="J1752" s="90">
        <f t="shared" si="210"/>
        <v>0</v>
      </c>
      <c r="K1752" s="88" t="s">
        <v>5</v>
      </c>
      <c r="L1752" s="85"/>
      <c r="M1752" s="278" t="s">
        <v>5</v>
      </c>
      <c r="N1752" s="279" t="s">
        <v>42</v>
      </c>
      <c r="O1752" s="280">
        <v>0</v>
      </c>
      <c r="P1752" s="280">
        <f t="shared" si="211"/>
        <v>0</v>
      </c>
      <c r="Q1752" s="280">
        <v>0</v>
      </c>
      <c r="R1752" s="280">
        <f t="shared" si="212"/>
        <v>0</v>
      </c>
      <c r="S1752" s="280">
        <v>0</v>
      </c>
      <c r="T1752" s="281">
        <f t="shared" si="213"/>
        <v>0</v>
      </c>
      <c r="AR1752" s="185" t="s">
        <v>717</v>
      </c>
      <c r="AT1752" s="185" t="s">
        <v>140</v>
      </c>
      <c r="AU1752" s="185" t="s">
        <v>153</v>
      </c>
      <c r="AY1752" s="185" t="s">
        <v>138</v>
      </c>
      <c r="BE1752" s="282">
        <f t="shared" si="214"/>
        <v>0</v>
      </c>
      <c r="BF1752" s="282">
        <f t="shared" si="215"/>
        <v>0</v>
      </c>
      <c r="BG1752" s="282">
        <f t="shared" si="216"/>
        <v>0</v>
      </c>
      <c r="BH1752" s="282">
        <f t="shared" si="217"/>
        <v>0</v>
      </c>
      <c r="BI1752" s="282">
        <f t="shared" si="218"/>
        <v>0</v>
      </c>
      <c r="BJ1752" s="185" t="s">
        <v>79</v>
      </c>
      <c r="BK1752" s="282">
        <f t="shared" si="219"/>
        <v>0</v>
      </c>
      <c r="BL1752" s="185" t="s">
        <v>717</v>
      </c>
      <c r="BM1752" s="185" t="s">
        <v>3831</v>
      </c>
    </row>
    <row r="1753" spans="2:65" s="196" customFormat="1" ht="63.75" customHeight="1">
      <c r="B1753" s="85"/>
      <c r="C1753" s="86" t="s">
        <v>3832</v>
      </c>
      <c r="D1753" s="86" t="s">
        <v>140</v>
      </c>
      <c r="E1753" s="87" t="s">
        <v>3833</v>
      </c>
      <c r="F1753" s="88" t="s">
        <v>3834</v>
      </c>
      <c r="G1753" s="89" t="s">
        <v>460</v>
      </c>
      <c r="H1753" s="304">
        <v>1</v>
      </c>
      <c r="I1753" s="90">
        <v>0</v>
      </c>
      <c r="J1753" s="90">
        <f t="shared" si="210"/>
        <v>0</v>
      </c>
      <c r="K1753" s="88" t="s">
        <v>5</v>
      </c>
      <c r="L1753" s="85"/>
      <c r="M1753" s="278" t="s">
        <v>5</v>
      </c>
      <c r="N1753" s="279" t="s">
        <v>42</v>
      </c>
      <c r="O1753" s="280">
        <v>0</v>
      </c>
      <c r="P1753" s="280">
        <f t="shared" si="211"/>
        <v>0</v>
      </c>
      <c r="Q1753" s="280">
        <v>0</v>
      </c>
      <c r="R1753" s="280">
        <f t="shared" si="212"/>
        <v>0</v>
      </c>
      <c r="S1753" s="280">
        <v>0</v>
      </c>
      <c r="T1753" s="281">
        <f t="shared" si="213"/>
        <v>0</v>
      </c>
      <c r="AR1753" s="185" t="s">
        <v>717</v>
      </c>
      <c r="AT1753" s="185" t="s">
        <v>140</v>
      </c>
      <c r="AU1753" s="185" t="s">
        <v>153</v>
      </c>
      <c r="AY1753" s="185" t="s">
        <v>138</v>
      </c>
      <c r="BE1753" s="282">
        <f t="shared" si="214"/>
        <v>0</v>
      </c>
      <c r="BF1753" s="282">
        <f t="shared" si="215"/>
        <v>0</v>
      </c>
      <c r="BG1753" s="282">
        <f t="shared" si="216"/>
        <v>0</v>
      </c>
      <c r="BH1753" s="282">
        <f t="shared" si="217"/>
        <v>0</v>
      </c>
      <c r="BI1753" s="282">
        <f t="shared" si="218"/>
        <v>0</v>
      </c>
      <c r="BJ1753" s="185" t="s">
        <v>79</v>
      </c>
      <c r="BK1753" s="282">
        <f t="shared" si="219"/>
        <v>0</v>
      </c>
      <c r="BL1753" s="185" t="s">
        <v>717</v>
      </c>
      <c r="BM1753" s="185" t="s">
        <v>3835</v>
      </c>
    </row>
    <row r="1754" spans="2:65" s="196" customFormat="1" ht="51" customHeight="1">
      <c r="B1754" s="85"/>
      <c r="C1754" s="86" t="s">
        <v>3836</v>
      </c>
      <c r="D1754" s="86" t="s">
        <v>140</v>
      </c>
      <c r="E1754" s="87" t="s">
        <v>3837</v>
      </c>
      <c r="F1754" s="88" t="s">
        <v>3838</v>
      </c>
      <c r="G1754" s="89" t="s">
        <v>460</v>
      </c>
      <c r="H1754" s="304">
        <v>1</v>
      </c>
      <c r="I1754" s="90">
        <v>0</v>
      </c>
      <c r="J1754" s="90">
        <f t="shared" si="210"/>
        <v>0</v>
      </c>
      <c r="K1754" s="88" t="s">
        <v>5</v>
      </c>
      <c r="L1754" s="85"/>
      <c r="M1754" s="278" t="s">
        <v>5</v>
      </c>
      <c r="N1754" s="279" t="s">
        <v>42</v>
      </c>
      <c r="O1754" s="280">
        <v>0</v>
      </c>
      <c r="P1754" s="280">
        <f t="shared" si="211"/>
        <v>0</v>
      </c>
      <c r="Q1754" s="280">
        <v>0</v>
      </c>
      <c r="R1754" s="280">
        <f t="shared" si="212"/>
        <v>0</v>
      </c>
      <c r="S1754" s="280">
        <v>0</v>
      </c>
      <c r="T1754" s="281">
        <f t="shared" si="213"/>
        <v>0</v>
      </c>
      <c r="AR1754" s="185" t="s">
        <v>717</v>
      </c>
      <c r="AT1754" s="185" t="s">
        <v>140</v>
      </c>
      <c r="AU1754" s="185" t="s">
        <v>153</v>
      </c>
      <c r="AY1754" s="185" t="s">
        <v>138</v>
      </c>
      <c r="BE1754" s="282">
        <f t="shared" si="214"/>
        <v>0</v>
      </c>
      <c r="BF1754" s="282">
        <f t="shared" si="215"/>
        <v>0</v>
      </c>
      <c r="BG1754" s="282">
        <f t="shared" si="216"/>
        <v>0</v>
      </c>
      <c r="BH1754" s="282">
        <f t="shared" si="217"/>
        <v>0</v>
      </c>
      <c r="BI1754" s="282">
        <f t="shared" si="218"/>
        <v>0</v>
      </c>
      <c r="BJ1754" s="185" t="s">
        <v>79</v>
      </c>
      <c r="BK1754" s="282">
        <f t="shared" si="219"/>
        <v>0</v>
      </c>
      <c r="BL1754" s="185" t="s">
        <v>717</v>
      </c>
      <c r="BM1754" s="185" t="s">
        <v>3839</v>
      </c>
    </row>
    <row r="1755" spans="2:65" s="196" customFormat="1" ht="38.25" customHeight="1">
      <c r="B1755" s="85"/>
      <c r="C1755" s="86" t="s">
        <v>3840</v>
      </c>
      <c r="D1755" s="86" t="s">
        <v>140</v>
      </c>
      <c r="E1755" s="87" t="s">
        <v>3841</v>
      </c>
      <c r="F1755" s="88" t="s">
        <v>3813</v>
      </c>
      <c r="G1755" s="89" t="s">
        <v>234</v>
      </c>
      <c r="H1755" s="304">
        <v>40</v>
      </c>
      <c r="I1755" s="90">
        <v>0</v>
      </c>
      <c r="J1755" s="90">
        <f t="shared" si="210"/>
        <v>0</v>
      </c>
      <c r="K1755" s="88" t="s">
        <v>5</v>
      </c>
      <c r="L1755" s="85"/>
      <c r="M1755" s="278" t="s">
        <v>5</v>
      </c>
      <c r="N1755" s="279" t="s">
        <v>42</v>
      </c>
      <c r="O1755" s="280">
        <v>0</v>
      </c>
      <c r="P1755" s="280">
        <f t="shared" si="211"/>
        <v>0</v>
      </c>
      <c r="Q1755" s="280">
        <v>0</v>
      </c>
      <c r="R1755" s="280">
        <f t="shared" si="212"/>
        <v>0</v>
      </c>
      <c r="S1755" s="280">
        <v>0</v>
      </c>
      <c r="T1755" s="281">
        <f t="shared" si="213"/>
        <v>0</v>
      </c>
      <c r="AR1755" s="185" t="s">
        <v>717</v>
      </c>
      <c r="AT1755" s="185" t="s">
        <v>140</v>
      </c>
      <c r="AU1755" s="185" t="s">
        <v>153</v>
      </c>
      <c r="AY1755" s="185" t="s">
        <v>138</v>
      </c>
      <c r="BE1755" s="282">
        <f t="shared" si="214"/>
        <v>0</v>
      </c>
      <c r="BF1755" s="282">
        <f t="shared" si="215"/>
        <v>0</v>
      </c>
      <c r="BG1755" s="282">
        <f t="shared" si="216"/>
        <v>0</v>
      </c>
      <c r="BH1755" s="282">
        <f t="shared" si="217"/>
        <v>0</v>
      </c>
      <c r="BI1755" s="282">
        <f t="shared" si="218"/>
        <v>0</v>
      </c>
      <c r="BJ1755" s="185" t="s">
        <v>79</v>
      </c>
      <c r="BK1755" s="282">
        <f t="shared" si="219"/>
        <v>0</v>
      </c>
      <c r="BL1755" s="185" t="s">
        <v>717</v>
      </c>
      <c r="BM1755" s="185" t="s">
        <v>3842</v>
      </c>
    </row>
    <row r="1756" spans="2:65" s="196" customFormat="1" ht="51" customHeight="1">
      <c r="B1756" s="85"/>
      <c r="C1756" s="86" t="s">
        <v>3843</v>
      </c>
      <c r="D1756" s="86" t="s">
        <v>140</v>
      </c>
      <c r="E1756" s="87" t="s">
        <v>3844</v>
      </c>
      <c r="F1756" s="88" t="s">
        <v>3845</v>
      </c>
      <c r="G1756" s="89" t="s">
        <v>234</v>
      </c>
      <c r="H1756" s="304">
        <v>40</v>
      </c>
      <c r="I1756" s="90">
        <v>0</v>
      </c>
      <c r="J1756" s="90">
        <f t="shared" si="210"/>
        <v>0</v>
      </c>
      <c r="K1756" s="88" t="s">
        <v>5</v>
      </c>
      <c r="L1756" s="85"/>
      <c r="M1756" s="278" t="s">
        <v>5</v>
      </c>
      <c r="N1756" s="279" t="s">
        <v>42</v>
      </c>
      <c r="O1756" s="280">
        <v>0</v>
      </c>
      <c r="P1756" s="280">
        <f t="shared" si="211"/>
        <v>0</v>
      </c>
      <c r="Q1756" s="280">
        <v>0</v>
      </c>
      <c r="R1756" s="280">
        <f t="shared" si="212"/>
        <v>0</v>
      </c>
      <c r="S1756" s="280">
        <v>0</v>
      </c>
      <c r="T1756" s="281">
        <f t="shared" si="213"/>
        <v>0</v>
      </c>
      <c r="AR1756" s="185" t="s">
        <v>717</v>
      </c>
      <c r="AT1756" s="185" t="s">
        <v>140</v>
      </c>
      <c r="AU1756" s="185" t="s">
        <v>153</v>
      </c>
      <c r="AY1756" s="185" t="s">
        <v>138</v>
      </c>
      <c r="BE1756" s="282">
        <f t="shared" si="214"/>
        <v>0</v>
      </c>
      <c r="BF1756" s="282">
        <f t="shared" si="215"/>
        <v>0</v>
      </c>
      <c r="BG1756" s="282">
        <f t="shared" si="216"/>
        <v>0</v>
      </c>
      <c r="BH1756" s="282">
        <f t="shared" si="217"/>
        <v>0</v>
      </c>
      <c r="BI1756" s="282">
        <f t="shared" si="218"/>
        <v>0</v>
      </c>
      <c r="BJ1756" s="185" t="s">
        <v>79</v>
      </c>
      <c r="BK1756" s="282">
        <f t="shared" si="219"/>
        <v>0</v>
      </c>
      <c r="BL1756" s="185" t="s">
        <v>717</v>
      </c>
      <c r="BM1756" s="185" t="s">
        <v>3846</v>
      </c>
    </row>
    <row r="1757" spans="2:65" s="196" customFormat="1" ht="63.75" customHeight="1">
      <c r="B1757" s="85"/>
      <c r="C1757" s="86" t="s">
        <v>3847</v>
      </c>
      <c r="D1757" s="86" t="s">
        <v>140</v>
      </c>
      <c r="E1757" s="87" t="s">
        <v>3848</v>
      </c>
      <c r="F1757" s="88" t="s">
        <v>3817</v>
      </c>
      <c r="G1757" s="89" t="s">
        <v>234</v>
      </c>
      <c r="H1757" s="304">
        <v>45</v>
      </c>
      <c r="I1757" s="90">
        <v>0</v>
      </c>
      <c r="J1757" s="90">
        <f t="shared" si="210"/>
        <v>0</v>
      </c>
      <c r="K1757" s="88" t="s">
        <v>5</v>
      </c>
      <c r="L1757" s="85"/>
      <c r="M1757" s="278" t="s">
        <v>5</v>
      </c>
      <c r="N1757" s="279" t="s">
        <v>42</v>
      </c>
      <c r="O1757" s="280">
        <v>0</v>
      </c>
      <c r="P1757" s="280">
        <f t="shared" si="211"/>
        <v>0</v>
      </c>
      <c r="Q1757" s="280">
        <v>0</v>
      </c>
      <c r="R1757" s="280">
        <f t="shared" si="212"/>
        <v>0</v>
      </c>
      <c r="S1757" s="280">
        <v>0</v>
      </c>
      <c r="T1757" s="281">
        <f t="shared" si="213"/>
        <v>0</v>
      </c>
      <c r="AR1757" s="185" t="s">
        <v>717</v>
      </c>
      <c r="AT1757" s="185" t="s">
        <v>140</v>
      </c>
      <c r="AU1757" s="185" t="s">
        <v>153</v>
      </c>
      <c r="AY1757" s="185" t="s">
        <v>138</v>
      </c>
      <c r="BE1757" s="282">
        <f t="shared" si="214"/>
        <v>0</v>
      </c>
      <c r="BF1757" s="282">
        <f t="shared" si="215"/>
        <v>0</v>
      </c>
      <c r="BG1757" s="282">
        <f t="shared" si="216"/>
        <v>0</v>
      </c>
      <c r="BH1757" s="282">
        <f t="shared" si="217"/>
        <v>0</v>
      </c>
      <c r="BI1757" s="282">
        <f t="shared" si="218"/>
        <v>0</v>
      </c>
      <c r="BJ1757" s="185" t="s">
        <v>79</v>
      </c>
      <c r="BK1757" s="282">
        <f t="shared" si="219"/>
        <v>0</v>
      </c>
      <c r="BL1757" s="185" t="s">
        <v>717</v>
      </c>
      <c r="BM1757" s="185" t="s">
        <v>3849</v>
      </c>
    </row>
    <row r="1758" spans="2:65" s="196" customFormat="1" ht="51" customHeight="1">
      <c r="B1758" s="85"/>
      <c r="C1758" s="86" t="s">
        <v>1710</v>
      </c>
      <c r="D1758" s="86" t="s">
        <v>140</v>
      </c>
      <c r="E1758" s="87" t="s">
        <v>3850</v>
      </c>
      <c r="F1758" s="88" t="s">
        <v>3820</v>
      </c>
      <c r="G1758" s="89" t="s">
        <v>289</v>
      </c>
      <c r="H1758" s="304">
        <v>9</v>
      </c>
      <c r="I1758" s="90">
        <v>0</v>
      </c>
      <c r="J1758" s="90">
        <f t="shared" si="210"/>
        <v>0</v>
      </c>
      <c r="K1758" s="88" t="s">
        <v>5</v>
      </c>
      <c r="L1758" s="85"/>
      <c r="M1758" s="278" t="s">
        <v>5</v>
      </c>
      <c r="N1758" s="279" t="s">
        <v>42</v>
      </c>
      <c r="O1758" s="280">
        <v>0</v>
      </c>
      <c r="P1758" s="280">
        <f t="shared" si="211"/>
        <v>0</v>
      </c>
      <c r="Q1758" s="280">
        <v>0</v>
      </c>
      <c r="R1758" s="280">
        <f t="shared" si="212"/>
        <v>0</v>
      </c>
      <c r="S1758" s="280">
        <v>0</v>
      </c>
      <c r="T1758" s="281">
        <f t="shared" si="213"/>
        <v>0</v>
      </c>
      <c r="AR1758" s="185" t="s">
        <v>717</v>
      </c>
      <c r="AT1758" s="185" t="s">
        <v>140</v>
      </c>
      <c r="AU1758" s="185" t="s">
        <v>153</v>
      </c>
      <c r="AY1758" s="185" t="s">
        <v>138</v>
      </c>
      <c r="BE1758" s="282">
        <f t="shared" si="214"/>
        <v>0</v>
      </c>
      <c r="BF1758" s="282">
        <f t="shared" si="215"/>
        <v>0</v>
      </c>
      <c r="BG1758" s="282">
        <f t="shared" si="216"/>
        <v>0</v>
      </c>
      <c r="BH1758" s="282">
        <f t="shared" si="217"/>
        <v>0</v>
      </c>
      <c r="BI1758" s="282">
        <f t="shared" si="218"/>
        <v>0</v>
      </c>
      <c r="BJ1758" s="185" t="s">
        <v>79</v>
      </c>
      <c r="BK1758" s="282">
        <f t="shared" si="219"/>
        <v>0</v>
      </c>
      <c r="BL1758" s="185" t="s">
        <v>717</v>
      </c>
      <c r="BM1758" s="185" t="s">
        <v>3851</v>
      </c>
    </row>
    <row r="1759" spans="2:65" s="196" customFormat="1" ht="38.25" customHeight="1">
      <c r="B1759" s="85"/>
      <c r="C1759" s="86" t="s">
        <v>1796</v>
      </c>
      <c r="D1759" s="86" t="s">
        <v>140</v>
      </c>
      <c r="E1759" s="87" t="s">
        <v>3852</v>
      </c>
      <c r="F1759" s="88" t="s">
        <v>3736</v>
      </c>
      <c r="G1759" s="89" t="s">
        <v>289</v>
      </c>
      <c r="H1759" s="304">
        <v>1</v>
      </c>
      <c r="I1759" s="90">
        <v>0</v>
      </c>
      <c r="J1759" s="90">
        <f t="shared" si="210"/>
        <v>0</v>
      </c>
      <c r="K1759" s="88" t="s">
        <v>5</v>
      </c>
      <c r="L1759" s="85"/>
      <c r="M1759" s="278" t="s">
        <v>5</v>
      </c>
      <c r="N1759" s="279" t="s">
        <v>42</v>
      </c>
      <c r="O1759" s="280">
        <v>0</v>
      </c>
      <c r="P1759" s="280">
        <f t="shared" si="211"/>
        <v>0</v>
      </c>
      <c r="Q1759" s="280">
        <v>0</v>
      </c>
      <c r="R1759" s="280">
        <f t="shared" si="212"/>
        <v>0</v>
      </c>
      <c r="S1759" s="280">
        <v>0</v>
      </c>
      <c r="T1759" s="281">
        <f t="shared" si="213"/>
        <v>0</v>
      </c>
      <c r="AR1759" s="185" t="s">
        <v>717</v>
      </c>
      <c r="AT1759" s="185" t="s">
        <v>140</v>
      </c>
      <c r="AU1759" s="185" t="s">
        <v>153</v>
      </c>
      <c r="AY1759" s="185" t="s">
        <v>138</v>
      </c>
      <c r="BE1759" s="282">
        <f t="shared" si="214"/>
        <v>0</v>
      </c>
      <c r="BF1759" s="282">
        <f t="shared" si="215"/>
        <v>0</v>
      </c>
      <c r="BG1759" s="282">
        <f t="shared" si="216"/>
        <v>0</v>
      </c>
      <c r="BH1759" s="282">
        <f t="shared" si="217"/>
        <v>0</v>
      </c>
      <c r="BI1759" s="282">
        <f t="shared" si="218"/>
        <v>0</v>
      </c>
      <c r="BJ1759" s="185" t="s">
        <v>79</v>
      </c>
      <c r="BK1759" s="282">
        <f t="shared" si="219"/>
        <v>0</v>
      </c>
      <c r="BL1759" s="185" t="s">
        <v>717</v>
      </c>
      <c r="BM1759" s="185" t="s">
        <v>3853</v>
      </c>
    </row>
    <row r="1760" spans="2:65" s="196" customFormat="1" ht="38.25" customHeight="1">
      <c r="B1760" s="85"/>
      <c r="C1760" s="86" t="s">
        <v>3854</v>
      </c>
      <c r="D1760" s="86" t="s">
        <v>140</v>
      </c>
      <c r="E1760" s="87" t="s">
        <v>3855</v>
      </c>
      <c r="F1760" s="88" t="s">
        <v>3631</v>
      </c>
      <c r="G1760" s="89" t="s">
        <v>460</v>
      </c>
      <c r="H1760" s="304">
        <v>1</v>
      </c>
      <c r="I1760" s="90">
        <v>0</v>
      </c>
      <c r="J1760" s="90">
        <f t="shared" si="210"/>
        <v>0</v>
      </c>
      <c r="K1760" s="88" t="s">
        <v>5</v>
      </c>
      <c r="L1760" s="85"/>
      <c r="M1760" s="278" t="s">
        <v>5</v>
      </c>
      <c r="N1760" s="279" t="s">
        <v>42</v>
      </c>
      <c r="O1760" s="280">
        <v>0</v>
      </c>
      <c r="P1760" s="280">
        <f t="shared" si="211"/>
        <v>0</v>
      </c>
      <c r="Q1760" s="280">
        <v>0</v>
      </c>
      <c r="R1760" s="280">
        <f t="shared" si="212"/>
        <v>0</v>
      </c>
      <c r="S1760" s="280">
        <v>0</v>
      </c>
      <c r="T1760" s="281">
        <f t="shared" si="213"/>
        <v>0</v>
      </c>
      <c r="AR1760" s="185" t="s">
        <v>717</v>
      </c>
      <c r="AT1760" s="185" t="s">
        <v>140</v>
      </c>
      <c r="AU1760" s="185" t="s">
        <v>153</v>
      </c>
      <c r="AY1760" s="185" t="s">
        <v>138</v>
      </c>
      <c r="BE1760" s="282">
        <f t="shared" si="214"/>
        <v>0</v>
      </c>
      <c r="BF1760" s="282">
        <f t="shared" si="215"/>
        <v>0</v>
      </c>
      <c r="BG1760" s="282">
        <f t="shared" si="216"/>
        <v>0</v>
      </c>
      <c r="BH1760" s="282">
        <f t="shared" si="217"/>
        <v>0</v>
      </c>
      <c r="BI1760" s="282">
        <f t="shared" si="218"/>
        <v>0</v>
      </c>
      <c r="BJ1760" s="185" t="s">
        <v>79</v>
      </c>
      <c r="BK1760" s="282">
        <f t="shared" si="219"/>
        <v>0</v>
      </c>
      <c r="BL1760" s="185" t="s">
        <v>717</v>
      </c>
      <c r="BM1760" s="185" t="s">
        <v>3856</v>
      </c>
    </row>
    <row r="1761" spans="2:65" s="196" customFormat="1" ht="38.25" customHeight="1">
      <c r="B1761" s="85"/>
      <c r="C1761" s="86" t="s">
        <v>3857</v>
      </c>
      <c r="D1761" s="86" t="s">
        <v>140</v>
      </c>
      <c r="E1761" s="87" t="s">
        <v>3858</v>
      </c>
      <c r="F1761" s="88" t="s">
        <v>3635</v>
      </c>
      <c r="G1761" s="89" t="s">
        <v>460</v>
      </c>
      <c r="H1761" s="304">
        <v>1</v>
      </c>
      <c r="I1761" s="90">
        <v>0</v>
      </c>
      <c r="J1761" s="90">
        <f t="shared" si="210"/>
        <v>0</v>
      </c>
      <c r="K1761" s="88" t="s">
        <v>5</v>
      </c>
      <c r="L1761" s="85"/>
      <c r="M1761" s="278" t="s">
        <v>5</v>
      </c>
      <c r="N1761" s="279" t="s">
        <v>42</v>
      </c>
      <c r="O1761" s="280">
        <v>0</v>
      </c>
      <c r="P1761" s="280">
        <f t="shared" si="211"/>
        <v>0</v>
      </c>
      <c r="Q1761" s="280">
        <v>0</v>
      </c>
      <c r="R1761" s="280">
        <f t="shared" si="212"/>
        <v>0</v>
      </c>
      <c r="S1761" s="280">
        <v>0</v>
      </c>
      <c r="T1761" s="281">
        <f t="shared" si="213"/>
        <v>0</v>
      </c>
      <c r="AR1761" s="185" t="s">
        <v>717</v>
      </c>
      <c r="AT1761" s="185" t="s">
        <v>140</v>
      </c>
      <c r="AU1761" s="185" t="s">
        <v>153</v>
      </c>
      <c r="AY1761" s="185" t="s">
        <v>138</v>
      </c>
      <c r="BE1761" s="282">
        <f t="shared" si="214"/>
        <v>0</v>
      </c>
      <c r="BF1761" s="282">
        <f t="shared" si="215"/>
        <v>0</v>
      </c>
      <c r="BG1761" s="282">
        <f t="shared" si="216"/>
        <v>0</v>
      </c>
      <c r="BH1761" s="282">
        <f t="shared" si="217"/>
        <v>0</v>
      </c>
      <c r="BI1761" s="282">
        <f t="shared" si="218"/>
        <v>0</v>
      </c>
      <c r="BJ1761" s="185" t="s">
        <v>79</v>
      </c>
      <c r="BK1761" s="282">
        <f t="shared" si="219"/>
        <v>0</v>
      </c>
      <c r="BL1761" s="185" t="s">
        <v>717</v>
      </c>
      <c r="BM1761" s="185" t="s">
        <v>3859</v>
      </c>
    </row>
    <row r="1762" spans="2:65" s="196" customFormat="1" ht="51" customHeight="1">
      <c r="B1762" s="85"/>
      <c r="C1762" s="86" t="s">
        <v>3860</v>
      </c>
      <c r="D1762" s="86" t="s">
        <v>140</v>
      </c>
      <c r="E1762" s="87" t="s">
        <v>3861</v>
      </c>
      <c r="F1762" s="88" t="s">
        <v>3793</v>
      </c>
      <c r="G1762" s="89" t="s">
        <v>460</v>
      </c>
      <c r="H1762" s="304">
        <v>1</v>
      </c>
      <c r="I1762" s="90">
        <v>0</v>
      </c>
      <c r="J1762" s="90">
        <f t="shared" si="210"/>
        <v>0</v>
      </c>
      <c r="K1762" s="88" t="s">
        <v>5</v>
      </c>
      <c r="L1762" s="85"/>
      <c r="M1762" s="278" t="s">
        <v>5</v>
      </c>
      <c r="N1762" s="301" t="s">
        <v>42</v>
      </c>
      <c r="O1762" s="302">
        <v>0</v>
      </c>
      <c r="P1762" s="302">
        <f t="shared" si="211"/>
        <v>0</v>
      </c>
      <c r="Q1762" s="302">
        <v>0</v>
      </c>
      <c r="R1762" s="302">
        <f t="shared" si="212"/>
        <v>0</v>
      </c>
      <c r="S1762" s="302">
        <v>0</v>
      </c>
      <c r="T1762" s="303">
        <f t="shared" si="213"/>
        <v>0</v>
      </c>
      <c r="AR1762" s="185" t="s">
        <v>717</v>
      </c>
      <c r="AT1762" s="185" t="s">
        <v>140</v>
      </c>
      <c r="AU1762" s="185" t="s">
        <v>153</v>
      </c>
      <c r="AY1762" s="185" t="s">
        <v>138</v>
      </c>
      <c r="BE1762" s="282">
        <f t="shared" si="214"/>
        <v>0</v>
      </c>
      <c r="BF1762" s="282">
        <f t="shared" si="215"/>
        <v>0</v>
      </c>
      <c r="BG1762" s="282">
        <f t="shared" si="216"/>
        <v>0</v>
      </c>
      <c r="BH1762" s="282">
        <f t="shared" si="217"/>
        <v>0</v>
      </c>
      <c r="BI1762" s="282">
        <f t="shared" si="218"/>
        <v>0</v>
      </c>
      <c r="BJ1762" s="185" t="s">
        <v>79</v>
      </c>
      <c r="BK1762" s="282">
        <f t="shared" si="219"/>
        <v>0</v>
      </c>
      <c r="BL1762" s="185" t="s">
        <v>717</v>
      </c>
      <c r="BM1762" s="185" t="s">
        <v>3862</v>
      </c>
    </row>
    <row r="1763" spans="2:12" s="196" customFormat="1" ht="6.95" customHeight="1">
      <c r="B1763" s="221"/>
      <c r="C1763" s="222"/>
      <c r="D1763" s="222"/>
      <c r="E1763" s="222"/>
      <c r="F1763" s="222"/>
      <c r="G1763" s="222"/>
      <c r="H1763" s="222"/>
      <c r="I1763" s="222"/>
      <c r="J1763" s="222"/>
      <c r="K1763" s="222"/>
      <c r="L1763" s="85"/>
    </row>
  </sheetData>
  <sheetProtection algorithmName="SHA-512" hashValue="ab+u9OHqyuFDa/oRorJ/PJPK5ulrJSBfLeCAXq+YZ0nVgKpm+QFtwgiNwczlVykb9ItX9r72b01ZTYQS4CjnuA==" saltValue="KG6qT4dXKESy8TulXK/oYw==" spinCount="100000" sheet="1" objects="1" scenarios="1"/>
  <autoFilter ref="C146:K1762"/>
  <mergeCells count="10">
    <mergeCell ref="J51:J52"/>
    <mergeCell ref="E137:H137"/>
    <mergeCell ref="E139:H13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4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667"/>
  <sheetViews>
    <sheetView showGridLines="0" workbookViewId="0" topLeftCell="B1">
      <pane ySplit="1" topLeftCell="A656" activePane="bottomLeft" state="frozen"/>
      <selection pane="bottomLeft" activeCell="F669" sqref="F669"/>
    </sheetView>
  </sheetViews>
  <sheetFormatPr defaultColWidth="9.33203125" defaultRowHeight="13.5"/>
  <cols>
    <col min="1" max="1" width="8.33203125" style="184" customWidth="1"/>
    <col min="2" max="2" width="1.66796875" style="184" customWidth="1"/>
    <col min="3" max="3" width="4.16015625" style="184" customWidth="1"/>
    <col min="4" max="4" width="4.33203125" style="184" customWidth="1"/>
    <col min="5" max="5" width="17.16015625" style="184" customWidth="1"/>
    <col min="6" max="6" width="75" style="184" customWidth="1"/>
    <col min="7" max="7" width="8.66015625" style="184" customWidth="1"/>
    <col min="8" max="8" width="11.16015625" style="184" customWidth="1"/>
    <col min="9" max="9" width="12.66015625" style="184" customWidth="1"/>
    <col min="10" max="10" width="23.5" style="184" customWidth="1"/>
    <col min="11" max="11" width="15.5" style="184" customWidth="1"/>
    <col min="12" max="12" width="9.33203125" style="184" customWidth="1"/>
    <col min="13" max="18" width="9.33203125" style="184" hidden="1" customWidth="1"/>
    <col min="19" max="19" width="8.16015625" style="184" hidden="1" customWidth="1"/>
    <col min="20" max="20" width="29.66015625" style="184" hidden="1" customWidth="1"/>
    <col min="21" max="21" width="16.33203125" style="184" hidden="1" customWidth="1"/>
    <col min="22" max="22" width="12.33203125" style="184" customWidth="1"/>
    <col min="23" max="23" width="16.33203125" style="184" customWidth="1"/>
    <col min="24" max="24" width="12.33203125" style="184" customWidth="1"/>
    <col min="25" max="25" width="15" style="184" customWidth="1"/>
    <col min="26" max="26" width="11" style="184" customWidth="1"/>
    <col min="27" max="27" width="15" style="184" customWidth="1"/>
    <col min="28" max="28" width="16.33203125" style="184" customWidth="1"/>
    <col min="29" max="29" width="11" style="184" customWidth="1"/>
    <col min="30" max="30" width="15" style="184" customWidth="1"/>
    <col min="31" max="31" width="16.33203125" style="184" customWidth="1"/>
    <col min="32" max="43" width="9.33203125" style="184" customWidth="1"/>
    <col min="44" max="65" width="9.33203125" style="184" hidden="1" customWidth="1"/>
    <col min="66" max="16384" width="9.33203125" style="184" customWidth="1"/>
  </cols>
  <sheetData>
    <row r="1" spans="1:70" ht="21.75" customHeight="1">
      <c r="A1" s="177"/>
      <c r="B1" s="178"/>
      <c r="C1" s="178"/>
      <c r="D1" s="179" t="s">
        <v>1</v>
      </c>
      <c r="E1" s="178"/>
      <c r="F1" s="181" t="s">
        <v>101</v>
      </c>
      <c r="G1" s="390" t="s">
        <v>102</v>
      </c>
      <c r="H1" s="390"/>
      <c r="I1" s="178"/>
      <c r="J1" s="181" t="s">
        <v>103</v>
      </c>
      <c r="K1" s="179" t="s">
        <v>104</v>
      </c>
      <c r="L1" s="181" t="s">
        <v>105</v>
      </c>
      <c r="M1" s="181"/>
      <c r="N1" s="181"/>
      <c r="O1" s="181"/>
      <c r="P1" s="181"/>
      <c r="Q1" s="181"/>
      <c r="R1" s="181"/>
      <c r="S1" s="181"/>
      <c r="T1" s="181"/>
      <c r="U1" s="182"/>
      <c r="V1" s="182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77"/>
      <c r="BQ1" s="177"/>
      <c r="BR1" s="177"/>
    </row>
    <row r="2" spans="3:46" ht="36.95" customHeight="1">
      <c r="L2" s="391" t="s">
        <v>8</v>
      </c>
      <c r="M2" s="392"/>
      <c r="N2" s="392"/>
      <c r="O2" s="392"/>
      <c r="P2" s="392"/>
      <c r="Q2" s="392"/>
      <c r="R2" s="392"/>
      <c r="S2" s="392"/>
      <c r="T2" s="392"/>
      <c r="U2" s="392"/>
      <c r="V2" s="392"/>
      <c r="AT2" s="185" t="s">
        <v>87</v>
      </c>
    </row>
    <row r="3" spans="2:46" ht="6.95" customHeight="1">
      <c r="B3" s="186"/>
      <c r="C3" s="187"/>
      <c r="D3" s="187"/>
      <c r="E3" s="187"/>
      <c r="F3" s="187"/>
      <c r="G3" s="187"/>
      <c r="H3" s="187"/>
      <c r="I3" s="187"/>
      <c r="J3" s="187"/>
      <c r="K3" s="188"/>
      <c r="AT3" s="185" t="s">
        <v>81</v>
      </c>
    </row>
    <row r="4" spans="2:46" ht="36.95" customHeight="1">
      <c r="B4" s="189"/>
      <c r="C4" s="190"/>
      <c r="D4" s="191" t="s">
        <v>106</v>
      </c>
      <c r="E4" s="190"/>
      <c r="F4" s="190"/>
      <c r="G4" s="190"/>
      <c r="H4" s="190"/>
      <c r="I4" s="190"/>
      <c r="J4" s="190"/>
      <c r="K4" s="192"/>
      <c r="M4" s="193" t="s">
        <v>13</v>
      </c>
      <c r="AT4" s="185" t="s">
        <v>6</v>
      </c>
    </row>
    <row r="5" spans="2:11" ht="6.95" customHeight="1">
      <c r="B5" s="189"/>
      <c r="C5" s="190"/>
      <c r="D5" s="190"/>
      <c r="E5" s="190"/>
      <c r="F5" s="190"/>
      <c r="G5" s="190"/>
      <c r="H5" s="190"/>
      <c r="I5" s="190"/>
      <c r="J5" s="190"/>
      <c r="K5" s="192"/>
    </row>
    <row r="6" spans="2:11" ht="15">
      <c r="B6" s="189"/>
      <c r="C6" s="190"/>
      <c r="D6" s="195" t="s">
        <v>17</v>
      </c>
      <c r="E6" s="190"/>
      <c r="F6" s="190"/>
      <c r="G6" s="190"/>
      <c r="H6" s="190"/>
      <c r="I6" s="190"/>
      <c r="J6" s="190"/>
      <c r="K6" s="192"/>
    </row>
    <row r="7" spans="2:11" ht="16.5" customHeight="1">
      <c r="B7" s="189"/>
      <c r="C7" s="190"/>
      <c r="D7" s="190"/>
      <c r="E7" s="393" t="str">
        <f>'Rekapitulace stavby'!K6</f>
        <v>Gymnázium Tachov - výstavba tělocvičny</v>
      </c>
      <c r="F7" s="394"/>
      <c r="G7" s="394"/>
      <c r="H7" s="394"/>
      <c r="I7" s="190"/>
      <c r="J7" s="190"/>
      <c r="K7" s="192"/>
    </row>
    <row r="8" spans="2:11" s="248" customFormat="1" ht="15">
      <c r="B8" s="85"/>
      <c r="C8" s="199"/>
      <c r="D8" s="195" t="s">
        <v>107</v>
      </c>
      <c r="E8" s="199"/>
      <c r="F8" s="199"/>
      <c r="G8" s="199"/>
      <c r="H8" s="199"/>
      <c r="I8" s="199"/>
      <c r="J8" s="199"/>
      <c r="K8" s="198"/>
    </row>
    <row r="9" spans="2:11" s="248" customFormat="1" ht="36.95" customHeight="1">
      <c r="B9" s="85"/>
      <c r="C9" s="199"/>
      <c r="D9" s="199"/>
      <c r="E9" s="395" t="s">
        <v>3863</v>
      </c>
      <c r="F9" s="396"/>
      <c r="G9" s="396"/>
      <c r="H9" s="396"/>
      <c r="I9" s="199"/>
      <c r="J9" s="199"/>
      <c r="K9" s="198"/>
    </row>
    <row r="10" spans="2:11" s="248" customFormat="1" ht="13.5">
      <c r="B10" s="85"/>
      <c r="C10" s="199"/>
      <c r="D10" s="199"/>
      <c r="E10" s="199"/>
      <c r="F10" s="199"/>
      <c r="G10" s="199"/>
      <c r="H10" s="199"/>
      <c r="I10" s="199"/>
      <c r="J10" s="199"/>
      <c r="K10" s="198"/>
    </row>
    <row r="11" spans="2:11" s="248" customFormat="1" ht="14.45" customHeight="1">
      <c r="B11" s="85"/>
      <c r="C11" s="199"/>
      <c r="D11" s="195" t="s">
        <v>19</v>
      </c>
      <c r="E11" s="199"/>
      <c r="F11" s="200" t="s">
        <v>5</v>
      </c>
      <c r="G11" s="199"/>
      <c r="H11" s="199"/>
      <c r="I11" s="195" t="s">
        <v>20</v>
      </c>
      <c r="J11" s="200" t="s">
        <v>5</v>
      </c>
      <c r="K11" s="198"/>
    </row>
    <row r="12" spans="2:11" s="248" customFormat="1" ht="14.45" customHeight="1">
      <c r="B12" s="85"/>
      <c r="C12" s="199"/>
      <c r="D12" s="195" t="s">
        <v>21</v>
      </c>
      <c r="E12" s="199"/>
      <c r="F12" s="200" t="s">
        <v>22</v>
      </c>
      <c r="G12" s="199"/>
      <c r="H12" s="199"/>
      <c r="I12" s="195" t="s">
        <v>23</v>
      </c>
      <c r="J12" s="201">
        <f>'Rekapitulace stavby'!AN8</f>
        <v>43640</v>
      </c>
      <c r="K12" s="198"/>
    </row>
    <row r="13" spans="2:11" s="248" customFormat="1" ht="10.9" customHeight="1">
      <c r="B13" s="85"/>
      <c r="C13" s="199"/>
      <c r="D13" s="199"/>
      <c r="E13" s="199"/>
      <c r="F13" s="199"/>
      <c r="G13" s="199"/>
      <c r="H13" s="199"/>
      <c r="I13" s="199"/>
      <c r="J13" s="199"/>
      <c r="K13" s="198"/>
    </row>
    <row r="14" spans="2:11" s="248" customFormat="1" ht="14.45" customHeight="1">
      <c r="B14" s="85"/>
      <c r="C14" s="199"/>
      <c r="D14" s="195" t="s">
        <v>24</v>
      </c>
      <c r="E14" s="199"/>
      <c r="F14" s="199"/>
      <c r="G14" s="199"/>
      <c r="H14" s="199"/>
      <c r="I14" s="195" t="s">
        <v>25</v>
      </c>
      <c r="J14" s="200" t="s">
        <v>5</v>
      </c>
      <c r="K14" s="198"/>
    </row>
    <row r="15" spans="2:11" s="248" customFormat="1" ht="18" customHeight="1">
      <c r="B15" s="85"/>
      <c r="C15" s="199"/>
      <c r="D15" s="199"/>
      <c r="E15" s="200" t="s">
        <v>26</v>
      </c>
      <c r="F15" s="199"/>
      <c r="G15" s="199"/>
      <c r="H15" s="199"/>
      <c r="I15" s="195" t="s">
        <v>27</v>
      </c>
      <c r="J15" s="200" t="s">
        <v>5</v>
      </c>
      <c r="K15" s="198"/>
    </row>
    <row r="16" spans="2:11" s="248" customFormat="1" ht="6.95" customHeight="1">
      <c r="B16" s="85"/>
      <c r="C16" s="199"/>
      <c r="D16" s="199"/>
      <c r="E16" s="199"/>
      <c r="F16" s="199"/>
      <c r="G16" s="199"/>
      <c r="H16" s="199"/>
      <c r="I16" s="199"/>
      <c r="J16" s="199"/>
      <c r="K16" s="198"/>
    </row>
    <row r="17" spans="2:11" s="248" customFormat="1" ht="14.45" customHeight="1">
      <c r="B17" s="85"/>
      <c r="C17" s="199"/>
      <c r="D17" s="195" t="s">
        <v>28</v>
      </c>
      <c r="E17" s="199"/>
      <c r="F17" s="199"/>
      <c r="G17" s="199"/>
      <c r="H17" s="199"/>
      <c r="I17" s="195" t="s">
        <v>25</v>
      </c>
      <c r="J17" s="200" t="s">
        <v>5</v>
      </c>
      <c r="K17" s="198"/>
    </row>
    <row r="18" spans="2:11" s="248" customFormat="1" ht="18" customHeight="1">
      <c r="B18" s="85"/>
      <c r="C18" s="199"/>
      <c r="D18" s="199"/>
      <c r="E18" s="200" t="s">
        <v>29</v>
      </c>
      <c r="F18" s="199"/>
      <c r="G18" s="199"/>
      <c r="H18" s="199"/>
      <c r="I18" s="195" t="s">
        <v>27</v>
      </c>
      <c r="J18" s="200" t="s">
        <v>5</v>
      </c>
      <c r="K18" s="198"/>
    </row>
    <row r="19" spans="2:11" s="248" customFormat="1" ht="6.95" customHeight="1">
      <c r="B19" s="85"/>
      <c r="C19" s="199"/>
      <c r="D19" s="199"/>
      <c r="E19" s="199"/>
      <c r="F19" s="199"/>
      <c r="G19" s="199"/>
      <c r="H19" s="199"/>
      <c r="I19" s="199"/>
      <c r="J19" s="199"/>
      <c r="K19" s="198"/>
    </row>
    <row r="20" spans="2:11" s="248" customFormat="1" ht="14.45" customHeight="1">
      <c r="B20" s="85"/>
      <c r="C20" s="199"/>
      <c r="D20" s="195" t="s">
        <v>30</v>
      </c>
      <c r="E20" s="199"/>
      <c r="F20" s="199"/>
      <c r="G20" s="199"/>
      <c r="H20" s="199"/>
      <c r="I20" s="195" t="s">
        <v>25</v>
      </c>
      <c r="J20" s="200" t="s">
        <v>31</v>
      </c>
      <c r="K20" s="198"/>
    </row>
    <row r="21" spans="2:11" s="248" customFormat="1" ht="18" customHeight="1">
      <c r="B21" s="85"/>
      <c r="C21" s="199"/>
      <c r="D21" s="199"/>
      <c r="E21" s="200" t="s">
        <v>32</v>
      </c>
      <c r="F21" s="199"/>
      <c r="G21" s="199"/>
      <c r="H21" s="199"/>
      <c r="I21" s="195" t="s">
        <v>27</v>
      </c>
      <c r="J21" s="200" t="s">
        <v>33</v>
      </c>
      <c r="K21" s="198"/>
    </row>
    <row r="22" spans="2:11" s="248" customFormat="1" ht="6.95" customHeight="1">
      <c r="B22" s="85"/>
      <c r="C22" s="199"/>
      <c r="D22" s="199"/>
      <c r="E22" s="199"/>
      <c r="F22" s="199"/>
      <c r="G22" s="199"/>
      <c r="H22" s="199"/>
      <c r="I22" s="199"/>
      <c r="J22" s="199"/>
      <c r="K22" s="198"/>
    </row>
    <row r="23" spans="2:11" s="248" customFormat="1" ht="14.45" customHeight="1">
      <c r="B23" s="85"/>
      <c r="C23" s="199"/>
      <c r="D23" s="195" t="s">
        <v>35</v>
      </c>
      <c r="E23" s="199"/>
      <c r="F23" s="199"/>
      <c r="G23" s="199"/>
      <c r="H23" s="199"/>
      <c r="I23" s="199"/>
      <c r="J23" s="199"/>
      <c r="K23" s="198"/>
    </row>
    <row r="24" spans="2:11" s="205" customFormat="1" ht="57" customHeight="1">
      <c r="B24" s="202"/>
      <c r="C24" s="203"/>
      <c r="D24" s="203"/>
      <c r="E24" s="384" t="s">
        <v>36</v>
      </c>
      <c r="F24" s="384"/>
      <c r="G24" s="384"/>
      <c r="H24" s="384"/>
      <c r="I24" s="203"/>
      <c r="J24" s="203"/>
      <c r="K24" s="204"/>
    </row>
    <row r="25" spans="2:11" s="248" customFormat="1" ht="6.95" customHeight="1">
      <c r="B25" s="85"/>
      <c r="C25" s="199"/>
      <c r="D25" s="199"/>
      <c r="E25" s="199"/>
      <c r="F25" s="199"/>
      <c r="G25" s="199"/>
      <c r="H25" s="199"/>
      <c r="I25" s="199"/>
      <c r="J25" s="199"/>
      <c r="K25" s="198"/>
    </row>
    <row r="26" spans="2:11" s="248" customFormat="1" ht="6.95" customHeight="1">
      <c r="B26" s="85"/>
      <c r="C26" s="199"/>
      <c r="D26" s="206"/>
      <c r="E26" s="206"/>
      <c r="F26" s="206"/>
      <c r="G26" s="206"/>
      <c r="H26" s="206"/>
      <c r="I26" s="206"/>
      <c r="J26" s="206"/>
      <c r="K26" s="207"/>
    </row>
    <row r="27" spans="2:11" s="248" customFormat="1" ht="25.35" customHeight="1">
      <c r="B27" s="85"/>
      <c r="C27" s="199"/>
      <c r="D27" s="208" t="s">
        <v>37</v>
      </c>
      <c r="E27" s="199"/>
      <c r="F27" s="199"/>
      <c r="G27" s="199"/>
      <c r="H27" s="199"/>
      <c r="I27" s="199"/>
      <c r="J27" s="209">
        <f>ROUND(J103,2)</f>
        <v>0</v>
      </c>
      <c r="K27" s="198"/>
    </row>
    <row r="28" spans="2:11" s="248" customFormat="1" ht="6.95" customHeight="1">
      <c r="B28" s="85"/>
      <c r="C28" s="199"/>
      <c r="D28" s="206"/>
      <c r="E28" s="206"/>
      <c r="F28" s="206"/>
      <c r="G28" s="206"/>
      <c r="H28" s="206"/>
      <c r="I28" s="206"/>
      <c r="J28" s="206"/>
      <c r="K28" s="207"/>
    </row>
    <row r="29" spans="2:11" s="248" customFormat="1" ht="14.45" customHeight="1">
      <c r="B29" s="85"/>
      <c r="C29" s="199"/>
      <c r="D29" s="199"/>
      <c r="E29" s="199"/>
      <c r="F29" s="210" t="s">
        <v>39</v>
      </c>
      <c r="G29" s="199"/>
      <c r="H29" s="199"/>
      <c r="I29" s="210" t="s">
        <v>38</v>
      </c>
      <c r="J29" s="210" t="s">
        <v>40</v>
      </c>
      <c r="K29" s="198"/>
    </row>
    <row r="30" spans="2:11" s="248" customFormat="1" ht="14.45" customHeight="1">
      <c r="B30" s="85"/>
      <c r="C30" s="199"/>
      <c r="D30" s="211" t="s">
        <v>41</v>
      </c>
      <c r="E30" s="211" t="s">
        <v>42</v>
      </c>
      <c r="F30" s="212">
        <f>ROUND(SUM(BE103:BE666),2)</f>
        <v>0</v>
      </c>
      <c r="G30" s="199"/>
      <c r="H30" s="199"/>
      <c r="I30" s="213">
        <v>0.21</v>
      </c>
      <c r="J30" s="212">
        <f>ROUND(ROUND((SUM(BE103:BE666)),2)*I30,2)</f>
        <v>0</v>
      </c>
      <c r="K30" s="198"/>
    </row>
    <row r="31" spans="2:11" s="248" customFormat="1" ht="14.45" customHeight="1">
      <c r="B31" s="85"/>
      <c r="C31" s="199"/>
      <c r="D31" s="199"/>
      <c r="E31" s="211" t="s">
        <v>43</v>
      </c>
      <c r="F31" s="212">
        <f>ROUND(SUM(BF103:BF666),2)</f>
        <v>0</v>
      </c>
      <c r="G31" s="199"/>
      <c r="H31" s="199"/>
      <c r="I31" s="213">
        <v>0.15</v>
      </c>
      <c r="J31" s="212">
        <f>ROUND(ROUND((SUM(BF103:BF666)),2)*I31,2)</f>
        <v>0</v>
      </c>
      <c r="K31" s="198"/>
    </row>
    <row r="32" spans="2:11" s="248" customFormat="1" ht="14.45" customHeight="1" hidden="1">
      <c r="B32" s="85"/>
      <c r="C32" s="199"/>
      <c r="D32" s="199"/>
      <c r="E32" s="211" t="s">
        <v>44</v>
      </c>
      <c r="F32" s="212">
        <f>ROUND(SUM(BG103:BG666),2)</f>
        <v>0</v>
      </c>
      <c r="G32" s="199"/>
      <c r="H32" s="199"/>
      <c r="I32" s="213">
        <v>0.21</v>
      </c>
      <c r="J32" s="212">
        <v>0</v>
      </c>
      <c r="K32" s="198"/>
    </row>
    <row r="33" spans="2:11" s="248" customFormat="1" ht="14.45" customHeight="1" hidden="1">
      <c r="B33" s="85"/>
      <c r="C33" s="199"/>
      <c r="D33" s="199"/>
      <c r="E33" s="211" t="s">
        <v>45</v>
      </c>
      <c r="F33" s="212">
        <f>ROUND(SUM(BH103:BH666),2)</f>
        <v>0</v>
      </c>
      <c r="G33" s="199"/>
      <c r="H33" s="199"/>
      <c r="I33" s="213">
        <v>0.15</v>
      </c>
      <c r="J33" s="212">
        <v>0</v>
      </c>
      <c r="K33" s="198"/>
    </row>
    <row r="34" spans="2:11" s="248" customFormat="1" ht="14.45" customHeight="1" hidden="1">
      <c r="B34" s="85"/>
      <c r="C34" s="199"/>
      <c r="D34" s="199"/>
      <c r="E34" s="211" t="s">
        <v>46</v>
      </c>
      <c r="F34" s="212">
        <f>ROUND(SUM(BI103:BI666),2)</f>
        <v>0</v>
      </c>
      <c r="G34" s="199"/>
      <c r="H34" s="199"/>
      <c r="I34" s="213">
        <v>0</v>
      </c>
      <c r="J34" s="212">
        <v>0</v>
      </c>
      <c r="K34" s="198"/>
    </row>
    <row r="35" spans="2:11" s="248" customFormat="1" ht="6.95" customHeight="1">
      <c r="B35" s="85"/>
      <c r="C35" s="199"/>
      <c r="D35" s="199"/>
      <c r="E35" s="199"/>
      <c r="F35" s="199"/>
      <c r="G35" s="199"/>
      <c r="H35" s="199"/>
      <c r="I35" s="199"/>
      <c r="J35" s="199"/>
      <c r="K35" s="198"/>
    </row>
    <row r="36" spans="2:11" s="248" customFormat="1" ht="25.35" customHeight="1">
      <c r="B36" s="85"/>
      <c r="C36" s="214"/>
      <c r="D36" s="215" t="s">
        <v>47</v>
      </c>
      <c r="E36" s="216"/>
      <c r="F36" s="216"/>
      <c r="G36" s="217" t="s">
        <v>48</v>
      </c>
      <c r="H36" s="218" t="s">
        <v>49</v>
      </c>
      <c r="I36" s="216"/>
      <c r="J36" s="219">
        <f>SUM(J27:J34)</f>
        <v>0</v>
      </c>
      <c r="K36" s="220"/>
    </row>
    <row r="37" spans="2:11" s="248" customFormat="1" ht="14.45" customHeight="1">
      <c r="B37" s="221"/>
      <c r="C37" s="222"/>
      <c r="D37" s="222"/>
      <c r="E37" s="222"/>
      <c r="F37" s="222"/>
      <c r="G37" s="222"/>
      <c r="H37" s="222"/>
      <c r="I37" s="222"/>
      <c r="J37" s="222"/>
      <c r="K37" s="223"/>
    </row>
    <row r="41" spans="2:11" s="248" customFormat="1" ht="6.95" customHeight="1">
      <c r="B41" s="224"/>
      <c r="C41" s="225"/>
      <c r="D41" s="225"/>
      <c r="E41" s="225"/>
      <c r="F41" s="225"/>
      <c r="G41" s="225"/>
      <c r="H41" s="225"/>
      <c r="I41" s="225"/>
      <c r="J41" s="225"/>
      <c r="K41" s="226"/>
    </row>
    <row r="42" spans="2:11" s="248" customFormat="1" ht="36.95" customHeight="1">
      <c r="B42" s="85"/>
      <c r="C42" s="191" t="s">
        <v>109</v>
      </c>
      <c r="D42" s="199"/>
      <c r="E42" s="199"/>
      <c r="F42" s="199"/>
      <c r="G42" s="199"/>
      <c r="H42" s="199"/>
      <c r="I42" s="199"/>
      <c r="J42" s="199"/>
      <c r="K42" s="198"/>
    </row>
    <row r="43" spans="2:11" s="248" customFormat="1" ht="6.95" customHeight="1">
      <c r="B43" s="85"/>
      <c r="C43" s="199"/>
      <c r="D43" s="199"/>
      <c r="E43" s="199"/>
      <c r="F43" s="199"/>
      <c r="G43" s="199"/>
      <c r="H43" s="199"/>
      <c r="I43" s="199"/>
      <c r="J43" s="199"/>
      <c r="K43" s="198"/>
    </row>
    <row r="44" spans="2:11" s="248" customFormat="1" ht="14.45" customHeight="1">
      <c r="B44" s="85"/>
      <c r="C44" s="195" t="s">
        <v>17</v>
      </c>
      <c r="D44" s="199"/>
      <c r="E44" s="199"/>
      <c r="F44" s="199"/>
      <c r="G44" s="199"/>
      <c r="H44" s="199"/>
      <c r="I44" s="199"/>
      <c r="J44" s="199"/>
      <c r="K44" s="198"/>
    </row>
    <row r="45" spans="2:11" s="248" customFormat="1" ht="16.5" customHeight="1">
      <c r="B45" s="85"/>
      <c r="C45" s="199"/>
      <c r="D45" s="199"/>
      <c r="E45" s="393" t="str">
        <f>E7</f>
        <v>Gymnázium Tachov - výstavba tělocvičny</v>
      </c>
      <c r="F45" s="394"/>
      <c r="G45" s="394"/>
      <c r="H45" s="394"/>
      <c r="I45" s="199"/>
      <c r="J45" s="199"/>
      <c r="K45" s="198"/>
    </row>
    <row r="46" spans="2:11" s="248" customFormat="1" ht="14.45" customHeight="1">
      <c r="B46" s="85"/>
      <c r="C46" s="195" t="s">
        <v>107</v>
      </c>
      <c r="D46" s="199"/>
      <c r="E46" s="199"/>
      <c r="F46" s="199"/>
      <c r="G46" s="199"/>
      <c r="H46" s="199"/>
      <c r="I46" s="199"/>
      <c r="J46" s="199"/>
      <c r="K46" s="198"/>
    </row>
    <row r="47" spans="2:11" s="248" customFormat="1" ht="17.25" customHeight="1">
      <c r="B47" s="85"/>
      <c r="C47" s="199"/>
      <c r="D47" s="199"/>
      <c r="E47" s="395" t="str">
        <f>E9</f>
        <v>03 - Stavební objekt - stavební úpravy stávající objekt</v>
      </c>
      <c r="F47" s="396"/>
      <c r="G47" s="396"/>
      <c r="H47" s="396"/>
      <c r="I47" s="199"/>
      <c r="J47" s="199"/>
      <c r="K47" s="198"/>
    </row>
    <row r="48" spans="2:11" s="248" customFormat="1" ht="6.95" customHeight="1">
      <c r="B48" s="85"/>
      <c r="C48" s="199"/>
      <c r="D48" s="199"/>
      <c r="E48" s="199"/>
      <c r="F48" s="199"/>
      <c r="G48" s="199"/>
      <c r="H48" s="199"/>
      <c r="I48" s="199"/>
      <c r="J48" s="199"/>
      <c r="K48" s="198"/>
    </row>
    <row r="49" spans="2:11" s="248" customFormat="1" ht="18" customHeight="1">
      <c r="B49" s="85"/>
      <c r="C49" s="195" t="s">
        <v>21</v>
      </c>
      <c r="D49" s="199"/>
      <c r="E49" s="199"/>
      <c r="F49" s="200" t="str">
        <f>F12</f>
        <v>Pionýrská 1370, Tachov</v>
      </c>
      <c r="G49" s="199"/>
      <c r="H49" s="199"/>
      <c r="I49" s="195" t="s">
        <v>23</v>
      </c>
      <c r="J49" s="201">
        <f>IF(J12="","",J12)</f>
        <v>43640</v>
      </c>
      <c r="K49" s="198"/>
    </row>
    <row r="50" spans="2:11" s="248" customFormat="1" ht="6.95" customHeight="1">
      <c r="B50" s="85"/>
      <c r="C50" s="199"/>
      <c r="D50" s="199"/>
      <c r="E50" s="199"/>
      <c r="F50" s="199"/>
      <c r="G50" s="199"/>
      <c r="H50" s="199"/>
      <c r="I50" s="199"/>
      <c r="J50" s="199"/>
      <c r="K50" s="198"/>
    </row>
    <row r="51" spans="2:11" s="248" customFormat="1" ht="15">
      <c r="B51" s="85"/>
      <c r="C51" s="195" t="s">
        <v>24</v>
      </c>
      <c r="D51" s="199"/>
      <c r="E51" s="199"/>
      <c r="F51" s="200" t="str">
        <f>E15</f>
        <v>Gymnázium Tachov, Pionýrská 1370, 34701 tachov</v>
      </c>
      <c r="G51" s="199"/>
      <c r="H51" s="199"/>
      <c r="I51" s="195" t="s">
        <v>30</v>
      </c>
      <c r="J51" s="384" t="str">
        <f>E21</f>
        <v>Luboš Beneda, Čižická 279, 33209 Štěnovice</v>
      </c>
      <c r="K51" s="198"/>
    </row>
    <row r="52" spans="2:11" s="248" customFormat="1" ht="14.45" customHeight="1">
      <c r="B52" s="85"/>
      <c r="C52" s="195" t="s">
        <v>28</v>
      </c>
      <c r="D52" s="199"/>
      <c r="E52" s="199"/>
      <c r="F52" s="200" t="str">
        <f>IF(E18="","",E18)</f>
        <v>výběrové řízení</v>
      </c>
      <c r="G52" s="199"/>
      <c r="H52" s="199"/>
      <c r="I52" s="199"/>
      <c r="J52" s="385"/>
      <c r="K52" s="198"/>
    </row>
    <row r="53" spans="2:11" s="248" customFormat="1" ht="10.35" customHeight="1">
      <c r="B53" s="85"/>
      <c r="C53" s="199"/>
      <c r="D53" s="199"/>
      <c r="E53" s="199"/>
      <c r="F53" s="199"/>
      <c r="G53" s="199"/>
      <c r="H53" s="199"/>
      <c r="I53" s="199"/>
      <c r="J53" s="199"/>
      <c r="K53" s="198"/>
    </row>
    <row r="54" spans="2:11" s="248" customFormat="1" ht="29.25" customHeight="1">
      <c r="B54" s="85"/>
      <c r="C54" s="227" t="s">
        <v>110</v>
      </c>
      <c r="D54" s="214"/>
      <c r="E54" s="214"/>
      <c r="F54" s="214"/>
      <c r="G54" s="214"/>
      <c r="H54" s="214"/>
      <c r="I54" s="214"/>
      <c r="J54" s="228" t="s">
        <v>111</v>
      </c>
      <c r="K54" s="229"/>
    </row>
    <row r="55" spans="2:11" s="248" customFormat="1" ht="10.35" customHeight="1">
      <c r="B55" s="85"/>
      <c r="C55" s="199"/>
      <c r="D55" s="199"/>
      <c r="E55" s="199"/>
      <c r="F55" s="199"/>
      <c r="G55" s="199"/>
      <c r="H55" s="199"/>
      <c r="I55" s="199"/>
      <c r="J55" s="199"/>
      <c r="K55" s="198"/>
    </row>
    <row r="56" spans="2:47" s="248" customFormat="1" ht="29.25" customHeight="1">
      <c r="B56" s="85"/>
      <c r="C56" s="230" t="s">
        <v>112</v>
      </c>
      <c r="D56" s="199"/>
      <c r="E56" s="199"/>
      <c r="F56" s="199"/>
      <c r="G56" s="199"/>
      <c r="H56" s="199"/>
      <c r="I56" s="199"/>
      <c r="J56" s="209">
        <f>J103</f>
        <v>0</v>
      </c>
      <c r="K56" s="198"/>
      <c r="AU56" s="185" t="s">
        <v>113</v>
      </c>
    </row>
    <row r="57" spans="2:11" s="237" customFormat="1" ht="24.95" customHeight="1">
      <c r="B57" s="231"/>
      <c r="C57" s="232"/>
      <c r="D57" s="233" t="s">
        <v>114</v>
      </c>
      <c r="E57" s="234"/>
      <c r="F57" s="234"/>
      <c r="G57" s="234"/>
      <c r="H57" s="234"/>
      <c r="I57" s="234"/>
      <c r="J57" s="235">
        <f>J104</f>
        <v>0</v>
      </c>
      <c r="K57" s="236"/>
    </row>
    <row r="58" spans="2:11" s="244" customFormat="1" ht="19.9" customHeight="1">
      <c r="B58" s="238"/>
      <c r="C58" s="239"/>
      <c r="D58" s="240" t="s">
        <v>119</v>
      </c>
      <c r="E58" s="241"/>
      <c r="F58" s="241"/>
      <c r="G58" s="241"/>
      <c r="H58" s="241"/>
      <c r="I58" s="241"/>
      <c r="J58" s="242">
        <f>J105</f>
        <v>0</v>
      </c>
      <c r="K58" s="243"/>
    </row>
    <row r="59" spans="2:11" s="244" customFormat="1" ht="19.9" customHeight="1">
      <c r="B59" s="238"/>
      <c r="C59" s="239"/>
      <c r="D59" s="240" t="s">
        <v>3864</v>
      </c>
      <c r="E59" s="241"/>
      <c r="F59" s="241"/>
      <c r="G59" s="241"/>
      <c r="H59" s="241"/>
      <c r="I59" s="241"/>
      <c r="J59" s="242">
        <f>J184</f>
        <v>0</v>
      </c>
      <c r="K59" s="243"/>
    </row>
    <row r="60" spans="2:11" s="244" customFormat="1" ht="19.9" customHeight="1">
      <c r="B60" s="238"/>
      <c r="C60" s="239"/>
      <c r="D60" s="240" t="s">
        <v>347</v>
      </c>
      <c r="E60" s="241"/>
      <c r="F60" s="241"/>
      <c r="G60" s="241"/>
      <c r="H60" s="241"/>
      <c r="I60" s="241"/>
      <c r="J60" s="242">
        <f>J257</f>
        <v>0</v>
      </c>
      <c r="K60" s="243"/>
    </row>
    <row r="61" spans="2:11" s="244" customFormat="1" ht="19.9" customHeight="1">
      <c r="B61" s="238"/>
      <c r="C61" s="239"/>
      <c r="D61" s="240" t="s">
        <v>348</v>
      </c>
      <c r="E61" s="241"/>
      <c r="F61" s="241"/>
      <c r="G61" s="241"/>
      <c r="H61" s="241"/>
      <c r="I61" s="241"/>
      <c r="J61" s="242">
        <f>J261</f>
        <v>0</v>
      </c>
      <c r="K61" s="243"/>
    </row>
    <row r="62" spans="2:11" s="244" customFormat="1" ht="19.9" customHeight="1">
      <c r="B62" s="238"/>
      <c r="C62" s="239"/>
      <c r="D62" s="240" t="s">
        <v>349</v>
      </c>
      <c r="E62" s="241"/>
      <c r="F62" s="241"/>
      <c r="G62" s="241"/>
      <c r="H62" s="241"/>
      <c r="I62" s="241"/>
      <c r="J62" s="242">
        <f>J267</f>
        <v>0</v>
      </c>
      <c r="K62" s="243"/>
    </row>
    <row r="63" spans="2:11" s="244" customFormat="1" ht="19.9" customHeight="1">
      <c r="B63" s="238"/>
      <c r="C63" s="239"/>
      <c r="D63" s="240" t="s">
        <v>350</v>
      </c>
      <c r="E63" s="241"/>
      <c r="F63" s="241"/>
      <c r="G63" s="241"/>
      <c r="H63" s="241"/>
      <c r="I63" s="241"/>
      <c r="J63" s="242">
        <f>J287</f>
        <v>0</v>
      </c>
      <c r="K63" s="243"/>
    </row>
    <row r="64" spans="2:11" s="244" customFormat="1" ht="19.9" customHeight="1">
      <c r="B64" s="238"/>
      <c r="C64" s="239"/>
      <c r="D64" s="240" t="s">
        <v>3865</v>
      </c>
      <c r="E64" s="241"/>
      <c r="F64" s="241"/>
      <c r="G64" s="241"/>
      <c r="H64" s="241"/>
      <c r="I64" s="241"/>
      <c r="J64" s="242">
        <f>J292</f>
        <v>0</v>
      </c>
      <c r="K64" s="243"/>
    </row>
    <row r="65" spans="2:11" s="244" customFormat="1" ht="19.9" customHeight="1">
      <c r="B65" s="238"/>
      <c r="C65" s="239"/>
      <c r="D65" s="240" t="s">
        <v>354</v>
      </c>
      <c r="E65" s="241"/>
      <c r="F65" s="241"/>
      <c r="G65" s="241"/>
      <c r="H65" s="241"/>
      <c r="I65" s="241"/>
      <c r="J65" s="242">
        <f>J430</f>
        <v>0</v>
      </c>
      <c r="K65" s="243"/>
    </row>
    <row r="66" spans="2:11" s="244" customFormat="1" ht="19.9" customHeight="1">
      <c r="B66" s="238"/>
      <c r="C66" s="239"/>
      <c r="D66" s="240" t="s">
        <v>121</v>
      </c>
      <c r="E66" s="241"/>
      <c r="F66" s="241"/>
      <c r="G66" s="241"/>
      <c r="H66" s="241"/>
      <c r="I66" s="241"/>
      <c r="J66" s="242">
        <f>J439</f>
        <v>0</v>
      </c>
      <c r="K66" s="243"/>
    </row>
    <row r="67" spans="2:11" s="237" customFormat="1" ht="24.95" customHeight="1">
      <c r="B67" s="231"/>
      <c r="C67" s="232"/>
      <c r="D67" s="233" t="s">
        <v>355</v>
      </c>
      <c r="E67" s="234"/>
      <c r="F67" s="234"/>
      <c r="G67" s="234"/>
      <c r="H67" s="234"/>
      <c r="I67" s="234"/>
      <c r="J67" s="235">
        <f>J441</f>
        <v>0</v>
      </c>
      <c r="K67" s="236"/>
    </row>
    <row r="68" spans="2:11" s="244" customFormat="1" ht="19.9" customHeight="1">
      <c r="B68" s="238"/>
      <c r="C68" s="239"/>
      <c r="D68" s="240" t="s">
        <v>362</v>
      </c>
      <c r="E68" s="241"/>
      <c r="F68" s="241"/>
      <c r="G68" s="241"/>
      <c r="H68" s="241"/>
      <c r="I68" s="241"/>
      <c r="J68" s="242">
        <f>J442</f>
        <v>0</v>
      </c>
      <c r="K68" s="243"/>
    </row>
    <row r="69" spans="2:11" s="244" customFormat="1" ht="14.85" customHeight="1">
      <c r="B69" s="238"/>
      <c r="C69" s="239"/>
      <c r="D69" s="240" t="s">
        <v>363</v>
      </c>
      <c r="E69" s="241"/>
      <c r="F69" s="241"/>
      <c r="G69" s="241"/>
      <c r="H69" s="241"/>
      <c r="I69" s="241"/>
      <c r="J69" s="242">
        <f>J443</f>
        <v>0</v>
      </c>
      <c r="K69" s="243"/>
    </row>
    <row r="70" spans="2:11" s="244" customFormat="1" ht="14.85" customHeight="1">
      <c r="B70" s="238"/>
      <c r="C70" s="239"/>
      <c r="D70" s="240" t="s">
        <v>366</v>
      </c>
      <c r="E70" s="241"/>
      <c r="F70" s="241"/>
      <c r="G70" s="241"/>
      <c r="H70" s="241"/>
      <c r="I70" s="241"/>
      <c r="J70" s="242">
        <f>J449</f>
        <v>0</v>
      </c>
      <c r="K70" s="243"/>
    </row>
    <row r="71" spans="2:11" s="244" customFormat="1" ht="14.85" customHeight="1">
      <c r="B71" s="238"/>
      <c r="C71" s="239"/>
      <c r="D71" s="240" t="s">
        <v>367</v>
      </c>
      <c r="E71" s="241"/>
      <c r="F71" s="241"/>
      <c r="G71" s="241"/>
      <c r="H71" s="241"/>
      <c r="I71" s="241"/>
      <c r="J71" s="242">
        <f>J453</f>
        <v>0</v>
      </c>
      <c r="K71" s="243"/>
    </row>
    <row r="72" spans="2:11" s="244" customFormat="1" ht="14.85" customHeight="1">
      <c r="B72" s="238"/>
      <c r="C72" s="239"/>
      <c r="D72" s="240" t="s">
        <v>3866</v>
      </c>
      <c r="E72" s="241"/>
      <c r="F72" s="241"/>
      <c r="G72" s="241"/>
      <c r="H72" s="241"/>
      <c r="I72" s="241"/>
      <c r="J72" s="242">
        <f>J460</f>
        <v>0</v>
      </c>
      <c r="K72" s="243"/>
    </row>
    <row r="73" spans="2:11" s="244" customFormat="1" ht="14.85" customHeight="1">
      <c r="B73" s="238"/>
      <c r="C73" s="239"/>
      <c r="D73" s="240" t="s">
        <v>370</v>
      </c>
      <c r="E73" s="241"/>
      <c r="F73" s="241"/>
      <c r="G73" s="241"/>
      <c r="H73" s="241"/>
      <c r="I73" s="241"/>
      <c r="J73" s="242">
        <f>J467</f>
        <v>0</v>
      </c>
      <c r="K73" s="243"/>
    </row>
    <row r="74" spans="2:11" s="244" customFormat="1" ht="19.9" customHeight="1">
      <c r="B74" s="238"/>
      <c r="C74" s="239"/>
      <c r="D74" s="240" t="s">
        <v>372</v>
      </c>
      <c r="E74" s="241"/>
      <c r="F74" s="241"/>
      <c r="G74" s="241"/>
      <c r="H74" s="241"/>
      <c r="I74" s="241"/>
      <c r="J74" s="242">
        <f>J473</f>
        <v>0</v>
      </c>
      <c r="K74" s="243"/>
    </row>
    <row r="75" spans="2:11" s="244" customFormat="1" ht="19.9" customHeight="1">
      <c r="B75" s="238"/>
      <c r="C75" s="239"/>
      <c r="D75" s="240" t="s">
        <v>373</v>
      </c>
      <c r="E75" s="241"/>
      <c r="F75" s="241"/>
      <c r="G75" s="241"/>
      <c r="H75" s="241"/>
      <c r="I75" s="241"/>
      <c r="J75" s="242">
        <f>J481</f>
        <v>0</v>
      </c>
      <c r="K75" s="243"/>
    </row>
    <row r="76" spans="2:11" s="244" customFormat="1" ht="19.9" customHeight="1">
      <c r="B76" s="238"/>
      <c r="C76" s="239"/>
      <c r="D76" s="240" t="s">
        <v>374</v>
      </c>
      <c r="E76" s="241"/>
      <c r="F76" s="241"/>
      <c r="G76" s="241"/>
      <c r="H76" s="241"/>
      <c r="I76" s="241"/>
      <c r="J76" s="242">
        <f>J490</f>
        <v>0</v>
      </c>
      <c r="K76" s="243"/>
    </row>
    <row r="77" spans="2:11" s="244" customFormat="1" ht="19.9" customHeight="1">
      <c r="B77" s="238"/>
      <c r="C77" s="239"/>
      <c r="D77" s="240" t="s">
        <v>3867</v>
      </c>
      <c r="E77" s="241"/>
      <c r="F77" s="241"/>
      <c r="G77" s="241"/>
      <c r="H77" s="241"/>
      <c r="I77" s="241"/>
      <c r="J77" s="242">
        <f>J503</f>
        <v>0</v>
      </c>
      <c r="K77" s="243"/>
    </row>
    <row r="78" spans="2:11" s="244" customFormat="1" ht="19.9" customHeight="1">
      <c r="B78" s="238"/>
      <c r="C78" s="239"/>
      <c r="D78" s="240" t="s">
        <v>377</v>
      </c>
      <c r="E78" s="241"/>
      <c r="F78" s="241"/>
      <c r="G78" s="241"/>
      <c r="H78" s="241"/>
      <c r="I78" s="241"/>
      <c r="J78" s="242">
        <f>J549</f>
        <v>0</v>
      </c>
      <c r="K78" s="243"/>
    </row>
    <row r="79" spans="2:11" s="244" customFormat="1" ht="19.9" customHeight="1">
      <c r="B79" s="238"/>
      <c r="C79" s="239"/>
      <c r="D79" s="240" t="s">
        <v>3868</v>
      </c>
      <c r="E79" s="241"/>
      <c r="F79" s="241"/>
      <c r="G79" s="241"/>
      <c r="H79" s="241"/>
      <c r="I79" s="241"/>
      <c r="J79" s="242">
        <f>J557</f>
        <v>0</v>
      </c>
      <c r="K79" s="243"/>
    </row>
    <row r="80" spans="2:11" s="244" customFormat="1" ht="19.9" customHeight="1">
      <c r="B80" s="238"/>
      <c r="C80" s="239"/>
      <c r="D80" s="240" t="s">
        <v>3869</v>
      </c>
      <c r="E80" s="241"/>
      <c r="F80" s="241"/>
      <c r="G80" s="241"/>
      <c r="H80" s="241"/>
      <c r="I80" s="241"/>
      <c r="J80" s="242">
        <f>J583</f>
        <v>0</v>
      </c>
      <c r="K80" s="243"/>
    </row>
    <row r="81" spans="2:11" s="244" customFormat="1" ht="19.9" customHeight="1">
      <c r="B81" s="238"/>
      <c r="C81" s="239"/>
      <c r="D81" s="240" t="s">
        <v>380</v>
      </c>
      <c r="E81" s="241"/>
      <c r="F81" s="241"/>
      <c r="G81" s="241"/>
      <c r="H81" s="241"/>
      <c r="I81" s="241"/>
      <c r="J81" s="242">
        <f>J613</f>
        <v>0</v>
      </c>
      <c r="K81" s="243"/>
    </row>
    <row r="82" spans="2:11" s="244" customFormat="1" ht="19.9" customHeight="1">
      <c r="B82" s="238"/>
      <c r="C82" s="239"/>
      <c r="D82" s="240" t="s">
        <v>381</v>
      </c>
      <c r="E82" s="241"/>
      <c r="F82" s="241"/>
      <c r="G82" s="241"/>
      <c r="H82" s="241"/>
      <c r="I82" s="241"/>
      <c r="J82" s="242">
        <f>J626</f>
        <v>0</v>
      </c>
      <c r="K82" s="243"/>
    </row>
    <row r="83" spans="2:11" s="244" customFormat="1" ht="19.9" customHeight="1">
      <c r="B83" s="238"/>
      <c r="C83" s="239"/>
      <c r="D83" s="240" t="s">
        <v>3870</v>
      </c>
      <c r="E83" s="241"/>
      <c r="F83" s="241"/>
      <c r="G83" s="241"/>
      <c r="H83" s="241"/>
      <c r="I83" s="241"/>
      <c r="J83" s="242">
        <f>J637</f>
        <v>0</v>
      </c>
      <c r="K83" s="243"/>
    </row>
    <row r="84" spans="2:11" s="248" customFormat="1" ht="21.75" customHeight="1">
      <c r="B84" s="85"/>
      <c r="C84" s="199"/>
      <c r="D84" s="199"/>
      <c r="E84" s="199"/>
      <c r="F84" s="199"/>
      <c r="G84" s="199"/>
      <c r="H84" s="199"/>
      <c r="I84" s="199"/>
      <c r="J84" s="199"/>
      <c r="K84" s="198"/>
    </row>
    <row r="85" spans="2:11" s="248" customFormat="1" ht="6.95" customHeight="1">
      <c r="B85" s="221"/>
      <c r="C85" s="222"/>
      <c r="D85" s="222"/>
      <c r="E85" s="222"/>
      <c r="F85" s="222"/>
      <c r="G85" s="222"/>
      <c r="H85" s="222"/>
      <c r="I85" s="222"/>
      <c r="J85" s="222"/>
      <c r="K85" s="223"/>
    </row>
    <row r="89" spans="2:12" s="248" customFormat="1" ht="6.95" customHeight="1">
      <c r="B89" s="224"/>
      <c r="C89" s="225"/>
      <c r="D89" s="225"/>
      <c r="E89" s="225"/>
      <c r="F89" s="225"/>
      <c r="G89" s="225"/>
      <c r="H89" s="225"/>
      <c r="I89" s="225"/>
      <c r="J89" s="225"/>
      <c r="K89" s="225"/>
      <c r="L89" s="85"/>
    </row>
    <row r="90" spans="2:12" s="248" customFormat="1" ht="36.95" customHeight="1">
      <c r="B90" s="85"/>
      <c r="C90" s="245" t="s">
        <v>122</v>
      </c>
      <c r="L90" s="85"/>
    </row>
    <row r="91" spans="2:12" s="248" customFormat="1" ht="6.95" customHeight="1">
      <c r="B91" s="85"/>
      <c r="L91" s="85"/>
    </row>
    <row r="92" spans="2:12" s="248" customFormat="1" ht="14.45" customHeight="1">
      <c r="B92" s="85"/>
      <c r="C92" s="247" t="s">
        <v>17</v>
      </c>
      <c r="L92" s="85"/>
    </row>
    <row r="93" spans="2:12" s="248" customFormat="1" ht="16.5" customHeight="1">
      <c r="B93" s="85"/>
      <c r="E93" s="386" t="str">
        <f>E7</f>
        <v>Gymnázium Tachov - výstavba tělocvičny</v>
      </c>
      <c r="F93" s="387"/>
      <c r="G93" s="387"/>
      <c r="H93" s="387"/>
      <c r="L93" s="85"/>
    </row>
    <row r="94" spans="2:12" s="248" customFormat="1" ht="14.45" customHeight="1">
      <c r="B94" s="85"/>
      <c r="C94" s="247" t="s">
        <v>107</v>
      </c>
      <c r="L94" s="85"/>
    </row>
    <row r="95" spans="2:12" s="248" customFormat="1" ht="17.25" customHeight="1">
      <c r="B95" s="85"/>
      <c r="E95" s="388" t="str">
        <f>E9</f>
        <v>03 - Stavební objekt - stavební úpravy stávající objekt</v>
      </c>
      <c r="F95" s="389"/>
      <c r="G95" s="389"/>
      <c r="H95" s="389"/>
      <c r="L95" s="85"/>
    </row>
    <row r="96" spans="2:12" s="248" customFormat="1" ht="6.95" customHeight="1">
      <c r="B96" s="85"/>
      <c r="L96" s="85"/>
    </row>
    <row r="97" spans="2:12" s="248" customFormat="1" ht="18" customHeight="1">
      <c r="B97" s="85"/>
      <c r="C97" s="247" t="s">
        <v>21</v>
      </c>
      <c r="F97" s="249" t="str">
        <f>F12</f>
        <v>Pionýrská 1370, Tachov</v>
      </c>
      <c r="I97" s="247" t="s">
        <v>23</v>
      </c>
      <c r="J97" s="250">
        <f>IF(J12="","",J12)</f>
        <v>43640</v>
      </c>
      <c r="L97" s="85"/>
    </row>
    <row r="98" spans="2:12" s="248" customFormat="1" ht="6.95" customHeight="1">
      <c r="B98" s="85"/>
      <c r="L98" s="85"/>
    </row>
    <row r="99" spans="2:12" s="248" customFormat="1" ht="15">
      <c r="B99" s="85"/>
      <c r="C99" s="247" t="s">
        <v>24</v>
      </c>
      <c r="F99" s="249" t="str">
        <f>E15</f>
        <v>Gymnázium Tachov, Pionýrská 1370, 34701 tachov</v>
      </c>
      <c r="I99" s="247" t="s">
        <v>30</v>
      </c>
      <c r="J99" s="249" t="str">
        <f>E21</f>
        <v>Luboš Beneda, Čižická 279, 33209 Štěnovice</v>
      </c>
      <c r="L99" s="85"/>
    </row>
    <row r="100" spans="2:12" s="248" customFormat="1" ht="14.45" customHeight="1">
      <c r="B100" s="85"/>
      <c r="C100" s="247" t="s">
        <v>28</v>
      </c>
      <c r="F100" s="249" t="str">
        <f>IF(E18="","",E18)</f>
        <v>výběrové řízení</v>
      </c>
      <c r="L100" s="85"/>
    </row>
    <row r="101" spans="2:12" s="248" customFormat="1" ht="10.35" customHeight="1">
      <c r="B101" s="85"/>
      <c r="L101" s="85"/>
    </row>
    <row r="102" spans="2:20" s="258" customFormat="1" ht="29.25" customHeight="1">
      <c r="B102" s="251"/>
      <c r="C102" s="252" t="s">
        <v>123</v>
      </c>
      <c r="D102" s="253" t="s">
        <v>56</v>
      </c>
      <c r="E102" s="253" t="s">
        <v>52</v>
      </c>
      <c r="F102" s="253" t="s">
        <v>124</v>
      </c>
      <c r="G102" s="253" t="s">
        <v>125</v>
      </c>
      <c r="H102" s="253" t="s">
        <v>126</v>
      </c>
      <c r="I102" s="253" t="s">
        <v>127</v>
      </c>
      <c r="J102" s="253" t="s">
        <v>111</v>
      </c>
      <c r="K102" s="254" t="s">
        <v>128</v>
      </c>
      <c r="L102" s="251"/>
      <c r="M102" s="255" t="s">
        <v>129</v>
      </c>
      <c r="N102" s="256" t="s">
        <v>41</v>
      </c>
      <c r="O102" s="256" t="s">
        <v>130</v>
      </c>
      <c r="P102" s="256" t="s">
        <v>131</v>
      </c>
      <c r="Q102" s="256" t="s">
        <v>132</v>
      </c>
      <c r="R102" s="256" t="s">
        <v>133</v>
      </c>
      <c r="S102" s="256" t="s">
        <v>134</v>
      </c>
      <c r="T102" s="257" t="s">
        <v>135</v>
      </c>
    </row>
    <row r="103" spans="2:63" s="248" customFormat="1" ht="29.25" customHeight="1">
      <c r="B103" s="85"/>
      <c r="C103" s="259" t="s">
        <v>112</v>
      </c>
      <c r="J103" s="260">
        <f>BK103</f>
        <v>0</v>
      </c>
      <c r="L103" s="85"/>
      <c r="M103" s="261"/>
      <c r="N103" s="206"/>
      <c r="O103" s="206"/>
      <c r="P103" s="262">
        <f>P104+P441</f>
        <v>1497.3024530000002</v>
      </c>
      <c r="Q103" s="206"/>
      <c r="R103" s="262">
        <f>R104+R441</f>
        <v>54.0667824996</v>
      </c>
      <c r="S103" s="206"/>
      <c r="T103" s="263">
        <f>T104+T441</f>
        <v>40.10980734</v>
      </c>
      <c r="AT103" s="185" t="s">
        <v>70</v>
      </c>
      <c r="AU103" s="185" t="s">
        <v>113</v>
      </c>
      <c r="BK103" s="264">
        <f>BK104+BK441</f>
        <v>0</v>
      </c>
    </row>
    <row r="104" spans="2:63" s="266" customFormat="1" ht="37.35" customHeight="1">
      <c r="B104" s="265"/>
      <c r="D104" s="267" t="s">
        <v>70</v>
      </c>
      <c r="E104" s="268" t="s">
        <v>136</v>
      </c>
      <c r="F104" s="268" t="s">
        <v>137</v>
      </c>
      <c r="J104" s="269">
        <f>BK104</f>
        <v>0</v>
      </c>
      <c r="L104" s="265"/>
      <c r="M104" s="270"/>
      <c r="N104" s="271"/>
      <c r="O104" s="271"/>
      <c r="P104" s="272">
        <f>P105+P184+P257+P261+P267+P287+P292+P430+P439</f>
        <v>934.9467030000002</v>
      </c>
      <c r="Q104" s="271"/>
      <c r="R104" s="272">
        <f>R105+R184+R257+R261+R267+R287+R292+R430+R439</f>
        <v>49.9521777</v>
      </c>
      <c r="S104" s="271"/>
      <c r="T104" s="273">
        <f>T105+T184+T257+T261+T267+T287+T292+T430+T439</f>
        <v>39.3996635</v>
      </c>
      <c r="AR104" s="267" t="s">
        <v>79</v>
      </c>
      <c r="AT104" s="274" t="s">
        <v>70</v>
      </c>
      <c r="AU104" s="274" t="s">
        <v>71</v>
      </c>
      <c r="AY104" s="267" t="s">
        <v>138</v>
      </c>
      <c r="BK104" s="275">
        <f>BK105+BK184+BK257+BK261+BK267+BK287+BK292+BK430+BK439</f>
        <v>0</v>
      </c>
    </row>
    <row r="105" spans="2:63" s="266" customFormat="1" ht="19.9" customHeight="1">
      <c r="B105" s="265"/>
      <c r="D105" s="267" t="s">
        <v>70</v>
      </c>
      <c r="E105" s="276" t="s">
        <v>153</v>
      </c>
      <c r="F105" s="276" t="s">
        <v>303</v>
      </c>
      <c r="J105" s="277">
        <f>BK105</f>
        <v>0</v>
      </c>
      <c r="L105" s="265"/>
      <c r="M105" s="270"/>
      <c r="N105" s="271"/>
      <c r="O105" s="271"/>
      <c r="P105" s="272">
        <f>SUM(P106:P183)</f>
        <v>118.18499299999999</v>
      </c>
      <c r="Q105" s="271"/>
      <c r="R105" s="272">
        <f>SUM(R106:R183)</f>
        <v>40.91023091</v>
      </c>
      <c r="S105" s="271"/>
      <c r="T105" s="273">
        <f>SUM(T106:T183)</f>
        <v>0</v>
      </c>
      <c r="AR105" s="267" t="s">
        <v>79</v>
      </c>
      <c r="AT105" s="274" t="s">
        <v>70</v>
      </c>
      <c r="AU105" s="274" t="s">
        <v>79</v>
      </c>
      <c r="AY105" s="267" t="s">
        <v>138</v>
      </c>
      <c r="BK105" s="275">
        <f>SUM(BK106:BK183)</f>
        <v>0</v>
      </c>
    </row>
    <row r="106" spans="2:65" s="248" customFormat="1" ht="25.5" customHeight="1">
      <c r="B106" s="85"/>
      <c r="C106" s="327" t="s">
        <v>79</v>
      </c>
      <c r="D106" s="327" t="s">
        <v>140</v>
      </c>
      <c r="E106" s="328" t="s">
        <v>3871</v>
      </c>
      <c r="F106" s="329" t="s">
        <v>3872</v>
      </c>
      <c r="G106" s="330" t="s">
        <v>143</v>
      </c>
      <c r="H106" s="304">
        <v>1.262</v>
      </c>
      <c r="I106" s="90">
        <v>0</v>
      </c>
      <c r="J106" s="90">
        <f>ROUND(I106*H106,2)</f>
        <v>0</v>
      </c>
      <c r="K106" s="88" t="s">
        <v>5267</v>
      </c>
      <c r="L106" s="85"/>
      <c r="M106" s="278" t="s">
        <v>5</v>
      </c>
      <c r="N106" s="279" t="s">
        <v>42</v>
      </c>
      <c r="O106" s="280">
        <v>3.842</v>
      </c>
      <c r="P106" s="280">
        <f>O106*H106</f>
        <v>4.848604</v>
      </c>
      <c r="Q106" s="280">
        <v>1.8775</v>
      </c>
      <c r="R106" s="280">
        <f>Q106*H106</f>
        <v>2.369405</v>
      </c>
      <c r="S106" s="280">
        <v>0</v>
      </c>
      <c r="T106" s="281">
        <f>S106*H106</f>
        <v>0</v>
      </c>
      <c r="AR106" s="185" t="s">
        <v>145</v>
      </c>
      <c r="AT106" s="185" t="s">
        <v>140</v>
      </c>
      <c r="AU106" s="185" t="s">
        <v>81</v>
      </c>
      <c r="AY106" s="185" t="s">
        <v>138</v>
      </c>
      <c r="BE106" s="282">
        <f>IF(N106="základní",J106,0)</f>
        <v>0</v>
      </c>
      <c r="BF106" s="282">
        <f>IF(N106="snížená",J106,0)</f>
        <v>0</v>
      </c>
      <c r="BG106" s="282">
        <f>IF(N106="zákl. přenesená",J106,0)</f>
        <v>0</v>
      </c>
      <c r="BH106" s="282">
        <f>IF(N106="sníž. přenesená",J106,0)</f>
        <v>0</v>
      </c>
      <c r="BI106" s="282">
        <f>IF(N106="nulová",J106,0)</f>
        <v>0</v>
      </c>
      <c r="BJ106" s="185" t="s">
        <v>79</v>
      </c>
      <c r="BK106" s="282">
        <f>ROUND(I106*H106,2)</f>
        <v>0</v>
      </c>
      <c r="BL106" s="185" t="s">
        <v>145</v>
      </c>
      <c r="BM106" s="185" t="s">
        <v>3873</v>
      </c>
    </row>
    <row r="107" spans="2:51" s="292" customFormat="1" ht="13.5">
      <c r="B107" s="291"/>
      <c r="C107" s="334"/>
      <c r="D107" s="332" t="s">
        <v>147</v>
      </c>
      <c r="E107" s="306" t="s">
        <v>5</v>
      </c>
      <c r="F107" s="335" t="s">
        <v>3874</v>
      </c>
      <c r="G107" s="334"/>
      <c r="H107" s="306" t="s">
        <v>5</v>
      </c>
      <c r="L107" s="291"/>
      <c r="M107" s="295"/>
      <c r="N107" s="296"/>
      <c r="O107" s="296"/>
      <c r="P107" s="296"/>
      <c r="Q107" s="296"/>
      <c r="R107" s="296"/>
      <c r="S107" s="296"/>
      <c r="T107" s="297"/>
      <c r="AT107" s="293" t="s">
        <v>147</v>
      </c>
      <c r="AU107" s="293" t="s">
        <v>81</v>
      </c>
      <c r="AV107" s="292" t="s">
        <v>79</v>
      </c>
      <c r="AW107" s="292" t="s">
        <v>34</v>
      </c>
      <c r="AX107" s="292" t="s">
        <v>71</v>
      </c>
      <c r="AY107" s="293" t="s">
        <v>138</v>
      </c>
    </row>
    <row r="108" spans="2:51" s="284" customFormat="1" ht="13.5">
      <c r="B108" s="283"/>
      <c r="C108" s="331"/>
      <c r="D108" s="332" t="s">
        <v>147</v>
      </c>
      <c r="E108" s="336" t="s">
        <v>5</v>
      </c>
      <c r="F108" s="333" t="s">
        <v>3875</v>
      </c>
      <c r="G108" s="331"/>
      <c r="H108" s="305">
        <v>1.262</v>
      </c>
      <c r="L108" s="283"/>
      <c r="M108" s="288"/>
      <c r="N108" s="289"/>
      <c r="O108" s="289"/>
      <c r="P108" s="289"/>
      <c r="Q108" s="289"/>
      <c r="R108" s="289"/>
      <c r="S108" s="289"/>
      <c r="T108" s="290"/>
      <c r="AT108" s="286" t="s">
        <v>147</v>
      </c>
      <c r="AU108" s="286" t="s">
        <v>81</v>
      </c>
      <c r="AV108" s="284" t="s">
        <v>81</v>
      </c>
      <c r="AW108" s="284" t="s">
        <v>34</v>
      </c>
      <c r="AX108" s="284" t="s">
        <v>71</v>
      </c>
      <c r="AY108" s="286" t="s">
        <v>138</v>
      </c>
    </row>
    <row r="109" spans="2:65" s="248" customFormat="1" ht="25.5" customHeight="1">
      <c r="B109" s="85"/>
      <c r="C109" s="327" t="s">
        <v>81</v>
      </c>
      <c r="D109" s="327" t="s">
        <v>140</v>
      </c>
      <c r="E109" s="328" t="s">
        <v>3876</v>
      </c>
      <c r="F109" s="329" t="s">
        <v>3877</v>
      </c>
      <c r="G109" s="330" t="s">
        <v>143</v>
      </c>
      <c r="H109" s="304">
        <v>13.876</v>
      </c>
      <c r="I109" s="90">
        <v>0</v>
      </c>
      <c r="J109" s="90">
        <f>ROUND(I109*H109,2)</f>
        <v>0</v>
      </c>
      <c r="K109" s="88" t="s">
        <v>5267</v>
      </c>
      <c r="L109" s="85"/>
      <c r="M109" s="278" t="s">
        <v>5</v>
      </c>
      <c r="N109" s="279" t="s">
        <v>42</v>
      </c>
      <c r="O109" s="280">
        <v>3.765</v>
      </c>
      <c r="P109" s="280">
        <f>O109*H109</f>
        <v>52.24314</v>
      </c>
      <c r="Q109" s="280">
        <v>1.78636</v>
      </c>
      <c r="R109" s="280">
        <f>Q109*H109</f>
        <v>24.78753136</v>
      </c>
      <c r="S109" s="280">
        <v>0</v>
      </c>
      <c r="T109" s="281">
        <f>S109*H109</f>
        <v>0</v>
      </c>
      <c r="AR109" s="185" t="s">
        <v>145</v>
      </c>
      <c r="AT109" s="185" t="s">
        <v>140</v>
      </c>
      <c r="AU109" s="185" t="s">
        <v>81</v>
      </c>
      <c r="AY109" s="185" t="s">
        <v>138</v>
      </c>
      <c r="BE109" s="282">
        <f>IF(N109="základní",J109,0)</f>
        <v>0</v>
      </c>
      <c r="BF109" s="282">
        <f>IF(N109="snížená",J109,0)</f>
        <v>0</v>
      </c>
      <c r="BG109" s="282">
        <f>IF(N109="zákl. přenesená",J109,0)</f>
        <v>0</v>
      </c>
      <c r="BH109" s="282">
        <f>IF(N109="sníž. přenesená",J109,0)</f>
        <v>0</v>
      </c>
      <c r="BI109" s="282">
        <f>IF(N109="nulová",J109,0)</f>
        <v>0</v>
      </c>
      <c r="BJ109" s="185" t="s">
        <v>79</v>
      </c>
      <c r="BK109" s="282">
        <f>ROUND(I109*H109,2)</f>
        <v>0</v>
      </c>
      <c r="BL109" s="185" t="s">
        <v>145</v>
      </c>
      <c r="BM109" s="185" t="s">
        <v>3878</v>
      </c>
    </row>
    <row r="110" spans="2:51" s="292" customFormat="1" ht="13.5">
      <c r="B110" s="291"/>
      <c r="C110" s="334"/>
      <c r="D110" s="332" t="s">
        <v>147</v>
      </c>
      <c r="E110" s="306" t="s">
        <v>5</v>
      </c>
      <c r="F110" s="335" t="s">
        <v>3879</v>
      </c>
      <c r="G110" s="334"/>
      <c r="H110" s="306" t="s">
        <v>5</v>
      </c>
      <c r="L110" s="291"/>
      <c r="M110" s="295"/>
      <c r="N110" s="296"/>
      <c r="O110" s="296"/>
      <c r="P110" s="296"/>
      <c r="Q110" s="296"/>
      <c r="R110" s="296"/>
      <c r="S110" s="296"/>
      <c r="T110" s="297"/>
      <c r="AT110" s="293" t="s">
        <v>147</v>
      </c>
      <c r="AU110" s="293" t="s">
        <v>81</v>
      </c>
      <c r="AV110" s="292" t="s">
        <v>79</v>
      </c>
      <c r="AW110" s="292" t="s">
        <v>34</v>
      </c>
      <c r="AX110" s="292" t="s">
        <v>71</v>
      </c>
      <c r="AY110" s="293" t="s">
        <v>138</v>
      </c>
    </row>
    <row r="111" spans="2:51" s="284" customFormat="1" ht="13.5">
      <c r="B111" s="283"/>
      <c r="C111" s="331"/>
      <c r="D111" s="332" t="s">
        <v>147</v>
      </c>
      <c r="E111" s="336" t="s">
        <v>5</v>
      </c>
      <c r="F111" s="333" t="s">
        <v>3880</v>
      </c>
      <c r="G111" s="331"/>
      <c r="H111" s="305">
        <v>2.363</v>
      </c>
      <c r="L111" s="283"/>
      <c r="M111" s="288"/>
      <c r="N111" s="289"/>
      <c r="O111" s="289"/>
      <c r="P111" s="289"/>
      <c r="Q111" s="289"/>
      <c r="R111" s="289"/>
      <c r="S111" s="289"/>
      <c r="T111" s="290"/>
      <c r="AT111" s="286" t="s">
        <v>147</v>
      </c>
      <c r="AU111" s="286" t="s">
        <v>81</v>
      </c>
      <c r="AV111" s="284" t="s">
        <v>81</v>
      </c>
      <c r="AW111" s="284" t="s">
        <v>34</v>
      </c>
      <c r="AX111" s="284" t="s">
        <v>71</v>
      </c>
      <c r="AY111" s="286" t="s">
        <v>138</v>
      </c>
    </row>
    <row r="112" spans="2:51" s="292" customFormat="1" ht="13.5">
      <c r="B112" s="291"/>
      <c r="C112" s="334"/>
      <c r="D112" s="332" t="s">
        <v>147</v>
      </c>
      <c r="E112" s="306" t="s">
        <v>5</v>
      </c>
      <c r="F112" s="335" t="s">
        <v>3881</v>
      </c>
      <c r="G112" s="334"/>
      <c r="H112" s="306" t="s">
        <v>5</v>
      </c>
      <c r="L112" s="291"/>
      <c r="M112" s="295"/>
      <c r="N112" s="296"/>
      <c r="O112" s="296"/>
      <c r="P112" s="296"/>
      <c r="Q112" s="296"/>
      <c r="R112" s="296"/>
      <c r="S112" s="296"/>
      <c r="T112" s="297"/>
      <c r="AT112" s="293" t="s">
        <v>147</v>
      </c>
      <c r="AU112" s="293" t="s">
        <v>81</v>
      </c>
      <c r="AV112" s="292" t="s">
        <v>79</v>
      </c>
      <c r="AW112" s="292" t="s">
        <v>34</v>
      </c>
      <c r="AX112" s="292" t="s">
        <v>71</v>
      </c>
      <c r="AY112" s="293" t="s">
        <v>138</v>
      </c>
    </row>
    <row r="113" spans="2:51" s="284" customFormat="1" ht="13.5">
      <c r="B113" s="283"/>
      <c r="C113" s="331"/>
      <c r="D113" s="332" t="s">
        <v>147</v>
      </c>
      <c r="E113" s="336" t="s">
        <v>5</v>
      </c>
      <c r="F113" s="333" t="s">
        <v>3882</v>
      </c>
      <c r="G113" s="331"/>
      <c r="H113" s="305">
        <v>2.558</v>
      </c>
      <c r="L113" s="283"/>
      <c r="M113" s="288"/>
      <c r="N113" s="289"/>
      <c r="O113" s="289"/>
      <c r="P113" s="289"/>
      <c r="Q113" s="289"/>
      <c r="R113" s="289"/>
      <c r="S113" s="289"/>
      <c r="T113" s="290"/>
      <c r="AT113" s="286" t="s">
        <v>147</v>
      </c>
      <c r="AU113" s="286" t="s">
        <v>81</v>
      </c>
      <c r="AV113" s="284" t="s">
        <v>81</v>
      </c>
      <c r="AW113" s="284" t="s">
        <v>34</v>
      </c>
      <c r="AX113" s="284" t="s">
        <v>71</v>
      </c>
      <c r="AY113" s="286" t="s">
        <v>138</v>
      </c>
    </row>
    <row r="114" spans="2:51" s="292" customFormat="1" ht="13.5">
      <c r="B114" s="291"/>
      <c r="C114" s="334"/>
      <c r="D114" s="332" t="s">
        <v>147</v>
      </c>
      <c r="E114" s="306" t="s">
        <v>5</v>
      </c>
      <c r="F114" s="335" t="s">
        <v>788</v>
      </c>
      <c r="G114" s="334"/>
      <c r="H114" s="306" t="s">
        <v>5</v>
      </c>
      <c r="L114" s="291"/>
      <c r="M114" s="295"/>
      <c r="N114" s="296"/>
      <c r="O114" s="296"/>
      <c r="P114" s="296"/>
      <c r="Q114" s="296"/>
      <c r="R114" s="296"/>
      <c r="S114" s="296"/>
      <c r="T114" s="297"/>
      <c r="AT114" s="293" t="s">
        <v>147</v>
      </c>
      <c r="AU114" s="293" t="s">
        <v>81</v>
      </c>
      <c r="AV114" s="292" t="s">
        <v>79</v>
      </c>
      <c r="AW114" s="292" t="s">
        <v>34</v>
      </c>
      <c r="AX114" s="292" t="s">
        <v>71</v>
      </c>
      <c r="AY114" s="293" t="s">
        <v>138</v>
      </c>
    </row>
    <row r="115" spans="2:51" s="284" customFormat="1" ht="13.5">
      <c r="B115" s="283"/>
      <c r="C115" s="331"/>
      <c r="D115" s="332" t="s">
        <v>147</v>
      </c>
      <c r="E115" s="336" t="s">
        <v>5</v>
      </c>
      <c r="F115" s="333" t="s">
        <v>3883</v>
      </c>
      <c r="G115" s="331"/>
      <c r="H115" s="305">
        <v>3.825</v>
      </c>
      <c r="L115" s="283"/>
      <c r="M115" s="288"/>
      <c r="N115" s="289"/>
      <c r="O115" s="289"/>
      <c r="P115" s="289"/>
      <c r="Q115" s="289"/>
      <c r="R115" s="289"/>
      <c r="S115" s="289"/>
      <c r="T115" s="290"/>
      <c r="AT115" s="286" t="s">
        <v>147</v>
      </c>
      <c r="AU115" s="286" t="s">
        <v>81</v>
      </c>
      <c r="AV115" s="284" t="s">
        <v>81</v>
      </c>
      <c r="AW115" s="284" t="s">
        <v>34</v>
      </c>
      <c r="AX115" s="284" t="s">
        <v>71</v>
      </c>
      <c r="AY115" s="286" t="s">
        <v>138</v>
      </c>
    </row>
    <row r="116" spans="2:51" s="292" customFormat="1" ht="13.5">
      <c r="B116" s="291"/>
      <c r="C116" s="334"/>
      <c r="D116" s="332" t="s">
        <v>147</v>
      </c>
      <c r="E116" s="306" t="s">
        <v>5</v>
      </c>
      <c r="F116" s="335" t="s">
        <v>1199</v>
      </c>
      <c r="G116" s="334"/>
      <c r="H116" s="306" t="s">
        <v>5</v>
      </c>
      <c r="L116" s="291"/>
      <c r="M116" s="295"/>
      <c r="N116" s="296"/>
      <c r="O116" s="296"/>
      <c r="P116" s="296"/>
      <c r="Q116" s="296"/>
      <c r="R116" s="296"/>
      <c r="S116" s="296"/>
      <c r="T116" s="297"/>
      <c r="AT116" s="293" t="s">
        <v>147</v>
      </c>
      <c r="AU116" s="293" t="s">
        <v>81</v>
      </c>
      <c r="AV116" s="292" t="s">
        <v>79</v>
      </c>
      <c r="AW116" s="292" t="s">
        <v>34</v>
      </c>
      <c r="AX116" s="292" t="s">
        <v>71</v>
      </c>
      <c r="AY116" s="293" t="s">
        <v>138</v>
      </c>
    </row>
    <row r="117" spans="2:51" s="284" customFormat="1" ht="13.5">
      <c r="B117" s="283"/>
      <c r="C117" s="331"/>
      <c r="D117" s="332" t="s">
        <v>147</v>
      </c>
      <c r="E117" s="336" t="s">
        <v>5</v>
      </c>
      <c r="F117" s="333" t="s">
        <v>3884</v>
      </c>
      <c r="G117" s="331"/>
      <c r="H117" s="305">
        <v>5.13</v>
      </c>
      <c r="L117" s="283"/>
      <c r="M117" s="288"/>
      <c r="N117" s="289"/>
      <c r="O117" s="289"/>
      <c r="P117" s="289"/>
      <c r="Q117" s="289"/>
      <c r="R117" s="289"/>
      <c r="S117" s="289"/>
      <c r="T117" s="290"/>
      <c r="AT117" s="286" t="s">
        <v>147</v>
      </c>
      <c r="AU117" s="286" t="s">
        <v>81</v>
      </c>
      <c r="AV117" s="284" t="s">
        <v>81</v>
      </c>
      <c r="AW117" s="284" t="s">
        <v>34</v>
      </c>
      <c r="AX117" s="284" t="s">
        <v>71</v>
      </c>
      <c r="AY117" s="286" t="s">
        <v>138</v>
      </c>
    </row>
    <row r="118" spans="2:65" s="248" customFormat="1" ht="25.5" customHeight="1">
      <c r="B118" s="85"/>
      <c r="C118" s="327" t="s">
        <v>153</v>
      </c>
      <c r="D118" s="327" t="s">
        <v>140</v>
      </c>
      <c r="E118" s="328" t="s">
        <v>3885</v>
      </c>
      <c r="F118" s="329" t="s">
        <v>3886</v>
      </c>
      <c r="G118" s="330" t="s">
        <v>143</v>
      </c>
      <c r="H118" s="304">
        <v>4.905</v>
      </c>
      <c r="I118" s="90">
        <v>0</v>
      </c>
      <c r="J118" s="90">
        <f>ROUND(I118*H118,2)</f>
        <v>0</v>
      </c>
      <c r="K118" s="88" t="s">
        <v>5267</v>
      </c>
      <c r="L118" s="85"/>
      <c r="M118" s="278" t="s">
        <v>5</v>
      </c>
      <c r="N118" s="279" t="s">
        <v>42</v>
      </c>
      <c r="O118" s="280">
        <v>3.765</v>
      </c>
      <c r="P118" s="280">
        <f>O118*H118</f>
        <v>18.467325000000002</v>
      </c>
      <c r="Q118" s="280">
        <v>1.80972</v>
      </c>
      <c r="R118" s="280">
        <f>Q118*H118</f>
        <v>8.8766766</v>
      </c>
      <c r="S118" s="280">
        <v>0</v>
      </c>
      <c r="T118" s="281">
        <f>S118*H118</f>
        <v>0</v>
      </c>
      <c r="AR118" s="185" t="s">
        <v>145</v>
      </c>
      <c r="AT118" s="185" t="s">
        <v>140</v>
      </c>
      <c r="AU118" s="185" t="s">
        <v>81</v>
      </c>
      <c r="AY118" s="185" t="s">
        <v>138</v>
      </c>
      <c r="BE118" s="282">
        <f>IF(N118="základní",J118,0)</f>
        <v>0</v>
      </c>
      <c r="BF118" s="282">
        <f>IF(N118="snížená",J118,0)</f>
        <v>0</v>
      </c>
      <c r="BG118" s="282">
        <f>IF(N118="zákl. přenesená",J118,0)</f>
        <v>0</v>
      </c>
      <c r="BH118" s="282">
        <f>IF(N118="sníž. přenesená",J118,0)</f>
        <v>0</v>
      </c>
      <c r="BI118" s="282">
        <f>IF(N118="nulová",J118,0)</f>
        <v>0</v>
      </c>
      <c r="BJ118" s="185" t="s">
        <v>79</v>
      </c>
      <c r="BK118" s="282">
        <f>ROUND(I118*H118,2)</f>
        <v>0</v>
      </c>
      <c r="BL118" s="185" t="s">
        <v>145</v>
      </c>
      <c r="BM118" s="185" t="s">
        <v>3887</v>
      </c>
    </row>
    <row r="119" spans="2:51" s="292" customFormat="1" ht="13.5">
      <c r="B119" s="291"/>
      <c r="C119" s="334"/>
      <c r="D119" s="332" t="s">
        <v>147</v>
      </c>
      <c r="E119" s="306" t="s">
        <v>5</v>
      </c>
      <c r="F119" s="335" t="s">
        <v>3888</v>
      </c>
      <c r="G119" s="334"/>
      <c r="H119" s="306" t="s">
        <v>5</v>
      </c>
      <c r="L119" s="291"/>
      <c r="M119" s="295"/>
      <c r="N119" s="296"/>
      <c r="O119" s="296"/>
      <c r="P119" s="296"/>
      <c r="Q119" s="296"/>
      <c r="R119" s="296"/>
      <c r="S119" s="296"/>
      <c r="T119" s="297"/>
      <c r="AT119" s="293" t="s">
        <v>147</v>
      </c>
      <c r="AU119" s="293" t="s">
        <v>81</v>
      </c>
      <c r="AV119" s="292" t="s">
        <v>79</v>
      </c>
      <c r="AW119" s="292" t="s">
        <v>34</v>
      </c>
      <c r="AX119" s="292" t="s">
        <v>71</v>
      </c>
      <c r="AY119" s="293" t="s">
        <v>138</v>
      </c>
    </row>
    <row r="120" spans="2:51" s="284" customFormat="1" ht="13.5">
      <c r="B120" s="283"/>
      <c r="C120" s="331"/>
      <c r="D120" s="332" t="s">
        <v>147</v>
      </c>
      <c r="E120" s="336" t="s">
        <v>5</v>
      </c>
      <c r="F120" s="333" t="s">
        <v>3889</v>
      </c>
      <c r="G120" s="331"/>
      <c r="H120" s="305">
        <v>4.905</v>
      </c>
      <c r="L120" s="283"/>
      <c r="M120" s="288"/>
      <c r="N120" s="289"/>
      <c r="O120" s="289"/>
      <c r="P120" s="289"/>
      <c r="Q120" s="289"/>
      <c r="R120" s="289"/>
      <c r="S120" s="289"/>
      <c r="T120" s="290"/>
      <c r="AT120" s="286" t="s">
        <v>147</v>
      </c>
      <c r="AU120" s="286" t="s">
        <v>81</v>
      </c>
      <c r="AV120" s="284" t="s">
        <v>81</v>
      </c>
      <c r="AW120" s="284" t="s">
        <v>34</v>
      </c>
      <c r="AX120" s="284" t="s">
        <v>71</v>
      </c>
      <c r="AY120" s="286" t="s">
        <v>138</v>
      </c>
    </row>
    <row r="121" spans="2:65" s="248" customFormat="1" ht="16.5" customHeight="1">
      <c r="B121" s="85"/>
      <c r="C121" s="327" t="s">
        <v>145</v>
      </c>
      <c r="D121" s="327" t="s">
        <v>140</v>
      </c>
      <c r="E121" s="328" t="s">
        <v>3890</v>
      </c>
      <c r="F121" s="329" t="s">
        <v>3891</v>
      </c>
      <c r="G121" s="330" t="s">
        <v>143</v>
      </c>
      <c r="H121" s="304">
        <v>0.955</v>
      </c>
      <c r="I121" s="90">
        <v>0</v>
      </c>
      <c r="J121" s="90">
        <f>ROUND(I121*H121,2)</f>
        <v>0</v>
      </c>
      <c r="K121" s="88" t="s">
        <v>5267</v>
      </c>
      <c r="L121" s="85"/>
      <c r="M121" s="278" t="s">
        <v>5</v>
      </c>
      <c r="N121" s="279" t="s">
        <v>42</v>
      </c>
      <c r="O121" s="280">
        <v>6.77</v>
      </c>
      <c r="P121" s="280">
        <f>O121*H121</f>
        <v>6.465349999999999</v>
      </c>
      <c r="Q121" s="280">
        <v>1.94302</v>
      </c>
      <c r="R121" s="280">
        <f>Q121*H121</f>
        <v>1.8555841</v>
      </c>
      <c r="S121" s="280">
        <v>0</v>
      </c>
      <c r="T121" s="281">
        <f>S121*H121</f>
        <v>0</v>
      </c>
      <c r="AR121" s="185" t="s">
        <v>145</v>
      </c>
      <c r="AT121" s="185" t="s">
        <v>140</v>
      </c>
      <c r="AU121" s="185" t="s">
        <v>81</v>
      </c>
      <c r="AY121" s="185" t="s">
        <v>138</v>
      </c>
      <c r="BE121" s="282">
        <f>IF(N121="základní",J121,0)</f>
        <v>0</v>
      </c>
      <c r="BF121" s="282">
        <f>IF(N121="snížená",J121,0)</f>
        <v>0</v>
      </c>
      <c r="BG121" s="282">
        <f>IF(N121="zákl. přenesená",J121,0)</f>
        <v>0</v>
      </c>
      <c r="BH121" s="282">
        <f>IF(N121="sníž. přenesená",J121,0)</f>
        <v>0</v>
      </c>
      <c r="BI121" s="282">
        <f>IF(N121="nulová",J121,0)</f>
        <v>0</v>
      </c>
      <c r="BJ121" s="185" t="s">
        <v>79</v>
      </c>
      <c r="BK121" s="282">
        <f>ROUND(I121*H121,2)</f>
        <v>0</v>
      </c>
      <c r="BL121" s="185" t="s">
        <v>145</v>
      </c>
      <c r="BM121" s="185" t="s">
        <v>3892</v>
      </c>
    </row>
    <row r="122" spans="2:51" s="284" customFormat="1" ht="13.5">
      <c r="B122" s="283"/>
      <c r="C122" s="331"/>
      <c r="D122" s="332" t="s">
        <v>147</v>
      </c>
      <c r="E122" s="336" t="s">
        <v>5</v>
      </c>
      <c r="F122" s="333" t="s">
        <v>3893</v>
      </c>
      <c r="G122" s="331"/>
      <c r="H122" s="305">
        <v>0.137</v>
      </c>
      <c r="L122" s="283"/>
      <c r="M122" s="288"/>
      <c r="N122" s="289"/>
      <c r="O122" s="289"/>
      <c r="P122" s="289"/>
      <c r="Q122" s="289"/>
      <c r="R122" s="289"/>
      <c r="S122" s="289"/>
      <c r="T122" s="290"/>
      <c r="AT122" s="286" t="s">
        <v>147</v>
      </c>
      <c r="AU122" s="286" t="s">
        <v>81</v>
      </c>
      <c r="AV122" s="284" t="s">
        <v>81</v>
      </c>
      <c r="AW122" s="284" t="s">
        <v>34</v>
      </c>
      <c r="AX122" s="284" t="s">
        <v>71</v>
      </c>
      <c r="AY122" s="286" t="s">
        <v>138</v>
      </c>
    </row>
    <row r="123" spans="2:51" s="284" customFormat="1" ht="13.5">
      <c r="B123" s="283"/>
      <c r="C123" s="331"/>
      <c r="D123" s="332" t="s">
        <v>147</v>
      </c>
      <c r="E123" s="336" t="s">
        <v>5</v>
      </c>
      <c r="F123" s="333" t="s">
        <v>3894</v>
      </c>
      <c r="G123" s="331"/>
      <c r="H123" s="305">
        <v>0.378</v>
      </c>
      <c r="L123" s="283"/>
      <c r="M123" s="288"/>
      <c r="N123" s="289"/>
      <c r="O123" s="289"/>
      <c r="P123" s="289"/>
      <c r="Q123" s="289"/>
      <c r="R123" s="289"/>
      <c r="S123" s="289"/>
      <c r="T123" s="290"/>
      <c r="AT123" s="286" t="s">
        <v>147</v>
      </c>
      <c r="AU123" s="286" t="s">
        <v>81</v>
      </c>
      <c r="AV123" s="284" t="s">
        <v>81</v>
      </c>
      <c r="AW123" s="284" t="s">
        <v>34</v>
      </c>
      <c r="AX123" s="284" t="s">
        <v>71</v>
      </c>
      <c r="AY123" s="286" t="s">
        <v>138</v>
      </c>
    </row>
    <row r="124" spans="2:51" s="284" customFormat="1" ht="13.5">
      <c r="B124" s="283"/>
      <c r="C124" s="331"/>
      <c r="D124" s="332" t="s">
        <v>147</v>
      </c>
      <c r="E124" s="336" t="s">
        <v>5</v>
      </c>
      <c r="F124" s="333" t="s">
        <v>3895</v>
      </c>
      <c r="G124" s="331"/>
      <c r="H124" s="305">
        <v>0.132</v>
      </c>
      <c r="L124" s="283"/>
      <c r="M124" s="288"/>
      <c r="N124" s="289"/>
      <c r="O124" s="289"/>
      <c r="P124" s="289"/>
      <c r="Q124" s="289"/>
      <c r="R124" s="289"/>
      <c r="S124" s="289"/>
      <c r="T124" s="290"/>
      <c r="AT124" s="286" t="s">
        <v>147</v>
      </c>
      <c r="AU124" s="286" t="s">
        <v>81</v>
      </c>
      <c r="AV124" s="284" t="s">
        <v>81</v>
      </c>
      <c r="AW124" s="284" t="s">
        <v>34</v>
      </c>
      <c r="AX124" s="284" t="s">
        <v>71</v>
      </c>
      <c r="AY124" s="286" t="s">
        <v>138</v>
      </c>
    </row>
    <row r="125" spans="2:51" s="284" customFormat="1" ht="13.5">
      <c r="B125" s="283"/>
      <c r="C125" s="331"/>
      <c r="D125" s="332" t="s">
        <v>147</v>
      </c>
      <c r="E125" s="336" t="s">
        <v>5</v>
      </c>
      <c r="F125" s="333" t="s">
        <v>3896</v>
      </c>
      <c r="G125" s="331"/>
      <c r="H125" s="305">
        <v>0.308</v>
      </c>
      <c r="L125" s="283"/>
      <c r="M125" s="288"/>
      <c r="N125" s="289"/>
      <c r="O125" s="289"/>
      <c r="P125" s="289"/>
      <c r="Q125" s="289"/>
      <c r="R125" s="289"/>
      <c r="S125" s="289"/>
      <c r="T125" s="290"/>
      <c r="AT125" s="286" t="s">
        <v>147</v>
      </c>
      <c r="AU125" s="286" t="s">
        <v>81</v>
      </c>
      <c r="AV125" s="284" t="s">
        <v>81</v>
      </c>
      <c r="AW125" s="284" t="s">
        <v>34</v>
      </c>
      <c r="AX125" s="284" t="s">
        <v>71</v>
      </c>
      <c r="AY125" s="286" t="s">
        <v>138</v>
      </c>
    </row>
    <row r="126" spans="2:65" s="248" customFormat="1" ht="25.5" customHeight="1">
      <c r="B126" s="85"/>
      <c r="C126" s="327" t="s">
        <v>163</v>
      </c>
      <c r="D126" s="327" t="s">
        <v>140</v>
      </c>
      <c r="E126" s="328" t="s">
        <v>3897</v>
      </c>
      <c r="F126" s="329" t="s">
        <v>3898</v>
      </c>
      <c r="G126" s="330" t="s">
        <v>181</v>
      </c>
      <c r="H126" s="304">
        <v>0.008</v>
      </c>
      <c r="I126" s="90">
        <v>0</v>
      </c>
      <c r="J126" s="90">
        <f>ROUND(I126*H126,2)</f>
        <v>0</v>
      </c>
      <c r="K126" s="88" t="s">
        <v>5267</v>
      </c>
      <c r="L126" s="85"/>
      <c r="M126" s="278" t="s">
        <v>5</v>
      </c>
      <c r="N126" s="279" t="s">
        <v>42</v>
      </c>
      <c r="O126" s="280">
        <v>18.175</v>
      </c>
      <c r="P126" s="280">
        <f>O126*H126</f>
        <v>0.1454</v>
      </c>
      <c r="Q126" s="280">
        <v>0.01954</v>
      </c>
      <c r="R126" s="280">
        <f>Q126*H126</f>
        <v>0.00015632</v>
      </c>
      <c r="S126" s="280">
        <v>0</v>
      </c>
      <c r="T126" s="281">
        <f>S126*H126</f>
        <v>0</v>
      </c>
      <c r="AR126" s="185" t="s">
        <v>145</v>
      </c>
      <c r="AT126" s="185" t="s">
        <v>140</v>
      </c>
      <c r="AU126" s="185" t="s">
        <v>81</v>
      </c>
      <c r="AY126" s="185" t="s">
        <v>138</v>
      </c>
      <c r="BE126" s="282">
        <f>IF(N126="základní",J126,0)</f>
        <v>0</v>
      </c>
      <c r="BF126" s="282">
        <f>IF(N126="snížená",J126,0)</f>
        <v>0</v>
      </c>
      <c r="BG126" s="282">
        <f>IF(N126="zákl. přenesená",J126,0)</f>
        <v>0</v>
      </c>
      <c r="BH126" s="282">
        <f>IF(N126="sníž. přenesená",J126,0)</f>
        <v>0</v>
      </c>
      <c r="BI126" s="282">
        <f>IF(N126="nulová",J126,0)</f>
        <v>0</v>
      </c>
      <c r="BJ126" s="185" t="s">
        <v>79</v>
      </c>
      <c r="BK126" s="282">
        <f>ROUND(I126*H126,2)</f>
        <v>0</v>
      </c>
      <c r="BL126" s="185" t="s">
        <v>145</v>
      </c>
      <c r="BM126" s="185" t="s">
        <v>3899</v>
      </c>
    </row>
    <row r="127" spans="2:51" s="292" customFormat="1" ht="13.5">
      <c r="B127" s="291"/>
      <c r="C127" s="334"/>
      <c r="D127" s="332" t="s">
        <v>147</v>
      </c>
      <c r="E127" s="306" t="s">
        <v>5</v>
      </c>
      <c r="F127" s="335" t="s">
        <v>3900</v>
      </c>
      <c r="G127" s="334"/>
      <c r="H127" s="306" t="s">
        <v>5</v>
      </c>
      <c r="L127" s="291"/>
      <c r="M127" s="295"/>
      <c r="N127" s="296"/>
      <c r="O127" s="296"/>
      <c r="P127" s="296"/>
      <c r="Q127" s="296"/>
      <c r="R127" s="296"/>
      <c r="S127" s="296"/>
      <c r="T127" s="297"/>
      <c r="AT127" s="293" t="s">
        <v>147</v>
      </c>
      <c r="AU127" s="293" t="s">
        <v>81</v>
      </c>
      <c r="AV127" s="292" t="s">
        <v>79</v>
      </c>
      <c r="AW127" s="292" t="s">
        <v>34</v>
      </c>
      <c r="AX127" s="292" t="s">
        <v>71</v>
      </c>
      <c r="AY127" s="293" t="s">
        <v>138</v>
      </c>
    </row>
    <row r="128" spans="2:51" s="284" customFormat="1" ht="13.5">
      <c r="B128" s="283"/>
      <c r="C128" s="331"/>
      <c r="D128" s="332" t="s">
        <v>147</v>
      </c>
      <c r="E128" s="336" t="s">
        <v>5</v>
      </c>
      <c r="F128" s="333" t="s">
        <v>3901</v>
      </c>
      <c r="G128" s="331"/>
      <c r="H128" s="305">
        <v>0.008</v>
      </c>
      <c r="L128" s="283"/>
      <c r="M128" s="288"/>
      <c r="N128" s="289"/>
      <c r="O128" s="289"/>
      <c r="P128" s="289"/>
      <c r="Q128" s="289"/>
      <c r="R128" s="289"/>
      <c r="S128" s="289"/>
      <c r="T128" s="290"/>
      <c r="AT128" s="286" t="s">
        <v>147</v>
      </c>
      <c r="AU128" s="286" t="s">
        <v>81</v>
      </c>
      <c r="AV128" s="284" t="s">
        <v>81</v>
      </c>
      <c r="AW128" s="284" t="s">
        <v>34</v>
      </c>
      <c r="AX128" s="284" t="s">
        <v>71</v>
      </c>
      <c r="AY128" s="286" t="s">
        <v>138</v>
      </c>
    </row>
    <row r="129" spans="2:65" s="248" customFormat="1" ht="16.5" customHeight="1">
      <c r="B129" s="85"/>
      <c r="C129" s="337" t="s">
        <v>169</v>
      </c>
      <c r="D129" s="337" t="s">
        <v>228</v>
      </c>
      <c r="E129" s="338" t="s">
        <v>3902</v>
      </c>
      <c r="F129" s="339" t="s">
        <v>3903</v>
      </c>
      <c r="G129" s="340" t="s">
        <v>181</v>
      </c>
      <c r="H129" s="308">
        <v>0.009</v>
      </c>
      <c r="I129" s="95">
        <v>0</v>
      </c>
      <c r="J129" s="95">
        <f>ROUND(I129*H129,2)</f>
        <v>0</v>
      </c>
      <c r="K129" s="175" t="s">
        <v>5267</v>
      </c>
      <c r="L129" s="298"/>
      <c r="M129" s="299" t="s">
        <v>5</v>
      </c>
      <c r="N129" s="300" t="s">
        <v>42</v>
      </c>
      <c r="O129" s="280">
        <v>0</v>
      </c>
      <c r="P129" s="280">
        <f>O129*H129</f>
        <v>0</v>
      </c>
      <c r="Q129" s="280">
        <v>1</v>
      </c>
      <c r="R129" s="280">
        <f>Q129*H129</f>
        <v>0.009</v>
      </c>
      <c r="S129" s="280">
        <v>0</v>
      </c>
      <c r="T129" s="281">
        <f>S129*H129</f>
        <v>0</v>
      </c>
      <c r="AR129" s="185" t="s">
        <v>178</v>
      </c>
      <c r="AT129" s="185" t="s">
        <v>228</v>
      </c>
      <c r="AU129" s="185" t="s">
        <v>81</v>
      </c>
      <c r="AY129" s="185" t="s">
        <v>138</v>
      </c>
      <c r="BE129" s="282">
        <f>IF(N129="základní",J129,0)</f>
        <v>0</v>
      </c>
      <c r="BF129" s="282">
        <f>IF(N129="snížená",J129,0)</f>
        <v>0</v>
      </c>
      <c r="BG129" s="282">
        <f>IF(N129="zákl. přenesená",J129,0)</f>
        <v>0</v>
      </c>
      <c r="BH129" s="282">
        <f>IF(N129="sníž. přenesená",J129,0)</f>
        <v>0</v>
      </c>
      <c r="BI129" s="282">
        <f>IF(N129="nulová",J129,0)</f>
        <v>0</v>
      </c>
      <c r="BJ129" s="185" t="s">
        <v>79</v>
      </c>
      <c r="BK129" s="282">
        <f>ROUND(I129*H129,2)</f>
        <v>0</v>
      </c>
      <c r="BL129" s="185" t="s">
        <v>145</v>
      </c>
      <c r="BM129" s="185" t="s">
        <v>3904</v>
      </c>
    </row>
    <row r="130" spans="2:51" s="284" customFormat="1" ht="13.5">
      <c r="B130" s="283"/>
      <c r="C130" s="331"/>
      <c r="D130" s="332" t="s">
        <v>147</v>
      </c>
      <c r="E130" s="331"/>
      <c r="F130" s="333" t="s">
        <v>3905</v>
      </c>
      <c r="G130" s="331"/>
      <c r="H130" s="305">
        <v>0.009</v>
      </c>
      <c r="L130" s="283"/>
      <c r="M130" s="288"/>
      <c r="N130" s="289"/>
      <c r="O130" s="289"/>
      <c r="P130" s="289"/>
      <c r="Q130" s="289"/>
      <c r="R130" s="289"/>
      <c r="S130" s="289"/>
      <c r="T130" s="290"/>
      <c r="AT130" s="286" t="s">
        <v>147</v>
      </c>
      <c r="AU130" s="286" t="s">
        <v>81</v>
      </c>
      <c r="AV130" s="284" t="s">
        <v>81</v>
      </c>
      <c r="AW130" s="284" t="s">
        <v>6</v>
      </c>
      <c r="AX130" s="284" t="s">
        <v>79</v>
      </c>
      <c r="AY130" s="286" t="s">
        <v>138</v>
      </c>
    </row>
    <row r="131" spans="2:65" s="248" customFormat="1" ht="25.5" customHeight="1">
      <c r="B131" s="85"/>
      <c r="C131" s="327" t="s">
        <v>173</v>
      </c>
      <c r="D131" s="327" t="s">
        <v>140</v>
      </c>
      <c r="E131" s="328" t="s">
        <v>3906</v>
      </c>
      <c r="F131" s="329" t="s">
        <v>3907</v>
      </c>
      <c r="G131" s="330" t="s">
        <v>181</v>
      </c>
      <c r="H131" s="304">
        <v>0.906</v>
      </c>
      <c r="I131" s="90">
        <v>0</v>
      </c>
      <c r="J131" s="90">
        <f>ROUND(I131*H131,2)</f>
        <v>0</v>
      </c>
      <c r="K131" s="88" t="s">
        <v>5267</v>
      </c>
      <c r="L131" s="85"/>
      <c r="M131" s="278" t="s">
        <v>5</v>
      </c>
      <c r="N131" s="279" t="s">
        <v>42</v>
      </c>
      <c r="O131" s="280">
        <v>16.583</v>
      </c>
      <c r="P131" s="280">
        <f>O131*H131</f>
        <v>15.024197999999998</v>
      </c>
      <c r="Q131" s="280">
        <v>0.01709</v>
      </c>
      <c r="R131" s="280">
        <f>Q131*H131</f>
        <v>0.015483540000000002</v>
      </c>
      <c r="S131" s="280">
        <v>0</v>
      </c>
      <c r="T131" s="281">
        <f>S131*H131</f>
        <v>0</v>
      </c>
      <c r="AR131" s="185" t="s">
        <v>145</v>
      </c>
      <c r="AT131" s="185" t="s">
        <v>140</v>
      </c>
      <c r="AU131" s="185" t="s">
        <v>81</v>
      </c>
      <c r="AY131" s="185" t="s">
        <v>138</v>
      </c>
      <c r="BE131" s="282">
        <f>IF(N131="základní",J131,0)</f>
        <v>0</v>
      </c>
      <c r="BF131" s="282">
        <f>IF(N131="snížená",J131,0)</f>
        <v>0</v>
      </c>
      <c r="BG131" s="282">
        <f>IF(N131="zákl. přenesená",J131,0)</f>
        <v>0</v>
      </c>
      <c r="BH131" s="282">
        <f>IF(N131="sníž. přenesená",J131,0)</f>
        <v>0</v>
      </c>
      <c r="BI131" s="282">
        <f>IF(N131="nulová",J131,0)</f>
        <v>0</v>
      </c>
      <c r="BJ131" s="185" t="s">
        <v>79</v>
      </c>
      <c r="BK131" s="282">
        <f>ROUND(I131*H131,2)</f>
        <v>0</v>
      </c>
      <c r="BL131" s="185" t="s">
        <v>145</v>
      </c>
      <c r="BM131" s="185" t="s">
        <v>3908</v>
      </c>
    </row>
    <row r="132" spans="2:51" s="292" customFormat="1" ht="13.5">
      <c r="B132" s="291"/>
      <c r="C132" s="334"/>
      <c r="D132" s="332" t="s">
        <v>147</v>
      </c>
      <c r="E132" s="306" t="s">
        <v>5</v>
      </c>
      <c r="F132" s="335" t="s">
        <v>3909</v>
      </c>
      <c r="G132" s="334"/>
      <c r="H132" s="306" t="s">
        <v>5</v>
      </c>
      <c r="L132" s="291"/>
      <c r="M132" s="295"/>
      <c r="N132" s="296"/>
      <c r="O132" s="296"/>
      <c r="P132" s="296"/>
      <c r="Q132" s="296"/>
      <c r="R132" s="296"/>
      <c r="S132" s="296"/>
      <c r="T132" s="297"/>
      <c r="AT132" s="293" t="s">
        <v>147</v>
      </c>
      <c r="AU132" s="293" t="s">
        <v>81</v>
      </c>
      <c r="AV132" s="292" t="s">
        <v>79</v>
      </c>
      <c r="AW132" s="292" t="s">
        <v>34</v>
      </c>
      <c r="AX132" s="292" t="s">
        <v>71</v>
      </c>
      <c r="AY132" s="293" t="s">
        <v>138</v>
      </c>
    </row>
    <row r="133" spans="2:51" s="284" customFormat="1" ht="13.5">
      <c r="B133" s="283"/>
      <c r="C133" s="331"/>
      <c r="D133" s="332" t="s">
        <v>147</v>
      </c>
      <c r="E133" s="336" t="s">
        <v>5</v>
      </c>
      <c r="F133" s="333" t="s">
        <v>3910</v>
      </c>
      <c r="G133" s="331"/>
      <c r="H133" s="305">
        <v>0.185</v>
      </c>
      <c r="L133" s="283"/>
      <c r="M133" s="288"/>
      <c r="N133" s="289"/>
      <c r="O133" s="289"/>
      <c r="P133" s="289"/>
      <c r="Q133" s="289"/>
      <c r="R133" s="289"/>
      <c r="S133" s="289"/>
      <c r="T133" s="290"/>
      <c r="AT133" s="286" t="s">
        <v>147</v>
      </c>
      <c r="AU133" s="286" t="s">
        <v>81</v>
      </c>
      <c r="AV133" s="284" t="s">
        <v>81</v>
      </c>
      <c r="AW133" s="284" t="s">
        <v>34</v>
      </c>
      <c r="AX133" s="284" t="s">
        <v>71</v>
      </c>
      <c r="AY133" s="286" t="s">
        <v>138</v>
      </c>
    </row>
    <row r="134" spans="2:51" s="292" customFormat="1" ht="13.5">
      <c r="B134" s="291"/>
      <c r="C134" s="334"/>
      <c r="D134" s="332" t="s">
        <v>147</v>
      </c>
      <c r="E134" s="306" t="s">
        <v>5</v>
      </c>
      <c r="F134" s="335" t="s">
        <v>3911</v>
      </c>
      <c r="G134" s="334"/>
      <c r="H134" s="306" t="s">
        <v>5</v>
      </c>
      <c r="L134" s="291"/>
      <c r="M134" s="295"/>
      <c r="N134" s="296"/>
      <c r="O134" s="296"/>
      <c r="P134" s="296"/>
      <c r="Q134" s="296"/>
      <c r="R134" s="296"/>
      <c r="S134" s="296"/>
      <c r="T134" s="297"/>
      <c r="AT134" s="293" t="s">
        <v>147</v>
      </c>
      <c r="AU134" s="293" t="s">
        <v>81</v>
      </c>
      <c r="AV134" s="292" t="s">
        <v>79</v>
      </c>
      <c r="AW134" s="292" t="s">
        <v>34</v>
      </c>
      <c r="AX134" s="292" t="s">
        <v>71</v>
      </c>
      <c r="AY134" s="293" t="s">
        <v>138</v>
      </c>
    </row>
    <row r="135" spans="2:51" s="284" customFormat="1" ht="13.5">
      <c r="B135" s="283"/>
      <c r="C135" s="331"/>
      <c r="D135" s="332" t="s">
        <v>147</v>
      </c>
      <c r="E135" s="336" t="s">
        <v>5</v>
      </c>
      <c r="F135" s="333" t="s">
        <v>3912</v>
      </c>
      <c r="G135" s="331"/>
      <c r="H135" s="305">
        <v>0.112</v>
      </c>
      <c r="L135" s="283"/>
      <c r="M135" s="288"/>
      <c r="N135" s="289"/>
      <c r="O135" s="289"/>
      <c r="P135" s="289"/>
      <c r="Q135" s="289"/>
      <c r="R135" s="289"/>
      <c r="S135" s="289"/>
      <c r="T135" s="290"/>
      <c r="AT135" s="286" t="s">
        <v>147</v>
      </c>
      <c r="AU135" s="286" t="s">
        <v>81</v>
      </c>
      <c r="AV135" s="284" t="s">
        <v>81</v>
      </c>
      <c r="AW135" s="284" t="s">
        <v>34</v>
      </c>
      <c r="AX135" s="284" t="s">
        <v>71</v>
      </c>
      <c r="AY135" s="286" t="s">
        <v>138</v>
      </c>
    </row>
    <row r="136" spans="2:51" s="292" customFormat="1" ht="13.5">
      <c r="B136" s="291"/>
      <c r="C136" s="334"/>
      <c r="D136" s="332" t="s">
        <v>147</v>
      </c>
      <c r="E136" s="306" t="s">
        <v>5</v>
      </c>
      <c r="F136" s="335" t="s">
        <v>3913</v>
      </c>
      <c r="G136" s="334"/>
      <c r="H136" s="306" t="s">
        <v>5</v>
      </c>
      <c r="L136" s="291"/>
      <c r="M136" s="295"/>
      <c r="N136" s="296"/>
      <c r="O136" s="296"/>
      <c r="P136" s="296"/>
      <c r="Q136" s="296"/>
      <c r="R136" s="296"/>
      <c r="S136" s="296"/>
      <c r="T136" s="297"/>
      <c r="AT136" s="293" t="s">
        <v>147</v>
      </c>
      <c r="AU136" s="293" t="s">
        <v>81</v>
      </c>
      <c r="AV136" s="292" t="s">
        <v>79</v>
      </c>
      <c r="AW136" s="292" t="s">
        <v>34</v>
      </c>
      <c r="AX136" s="292" t="s">
        <v>71</v>
      </c>
      <c r="AY136" s="293" t="s">
        <v>138</v>
      </c>
    </row>
    <row r="137" spans="2:51" s="284" customFormat="1" ht="13.5">
      <c r="B137" s="283"/>
      <c r="C137" s="331"/>
      <c r="D137" s="332" t="s">
        <v>147</v>
      </c>
      <c r="E137" s="336" t="s">
        <v>5</v>
      </c>
      <c r="F137" s="333" t="s">
        <v>3914</v>
      </c>
      <c r="G137" s="331"/>
      <c r="H137" s="305">
        <v>0.123</v>
      </c>
      <c r="L137" s="283"/>
      <c r="M137" s="288"/>
      <c r="N137" s="289"/>
      <c r="O137" s="289"/>
      <c r="P137" s="289"/>
      <c r="Q137" s="289"/>
      <c r="R137" s="289"/>
      <c r="S137" s="289"/>
      <c r="T137" s="290"/>
      <c r="AT137" s="286" t="s">
        <v>147</v>
      </c>
      <c r="AU137" s="286" t="s">
        <v>81</v>
      </c>
      <c r="AV137" s="284" t="s">
        <v>81</v>
      </c>
      <c r="AW137" s="284" t="s">
        <v>34</v>
      </c>
      <c r="AX137" s="284" t="s">
        <v>71</v>
      </c>
      <c r="AY137" s="286" t="s">
        <v>138</v>
      </c>
    </row>
    <row r="138" spans="2:51" s="292" customFormat="1" ht="13.5">
      <c r="B138" s="291"/>
      <c r="C138" s="334"/>
      <c r="D138" s="332" t="s">
        <v>147</v>
      </c>
      <c r="E138" s="306" t="s">
        <v>5</v>
      </c>
      <c r="F138" s="335" t="s">
        <v>3915</v>
      </c>
      <c r="G138" s="334"/>
      <c r="H138" s="306" t="s">
        <v>5</v>
      </c>
      <c r="L138" s="291"/>
      <c r="M138" s="295"/>
      <c r="N138" s="296"/>
      <c r="O138" s="296"/>
      <c r="P138" s="296"/>
      <c r="Q138" s="296"/>
      <c r="R138" s="296"/>
      <c r="S138" s="296"/>
      <c r="T138" s="297"/>
      <c r="AT138" s="293" t="s">
        <v>147</v>
      </c>
      <c r="AU138" s="293" t="s">
        <v>81</v>
      </c>
      <c r="AV138" s="292" t="s">
        <v>79</v>
      </c>
      <c r="AW138" s="292" t="s">
        <v>34</v>
      </c>
      <c r="AX138" s="292" t="s">
        <v>71</v>
      </c>
      <c r="AY138" s="293" t="s">
        <v>138</v>
      </c>
    </row>
    <row r="139" spans="2:51" s="284" customFormat="1" ht="13.5">
      <c r="B139" s="283"/>
      <c r="C139" s="331"/>
      <c r="D139" s="332" t="s">
        <v>147</v>
      </c>
      <c r="E139" s="336" t="s">
        <v>5</v>
      </c>
      <c r="F139" s="333" t="s">
        <v>3916</v>
      </c>
      <c r="G139" s="331"/>
      <c r="H139" s="305">
        <v>0.148</v>
      </c>
      <c r="L139" s="283"/>
      <c r="M139" s="288"/>
      <c r="N139" s="289"/>
      <c r="O139" s="289"/>
      <c r="P139" s="289"/>
      <c r="Q139" s="289"/>
      <c r="R139" s="289"/>
      <c r="S139" s="289"/>
      <c r="T139" s="290"/>
      <c r="AT139" s="286" t="s">
        <v>147</v>
      </c>
      <c r="AU139" s="286" t="s">
        <v>81</v>
      </c>
      <c r="AV139" s="284" t="s">
        <v>81</v>
      </c>
      <c r="AW139" s="284" t="s">
        <v>34</v>
      </c>
      <c r="AX139" s="284" t="s">
        <v>71</v>
      </c>
      <c r="AY139" s="286" t="s">
        <v>138</v>
      </c>
    </row>
    <row r="140" spans="2:51" s="292" customFormat="1" ht="13.5">
      <c r="B140" s="291"/>
      <c r="C140" s="334"/>
      <c r="D140" s="332" t="s">
        <v>147</v>
      </c>
      <c r="E140" s="306" t="s">
        <v>5</v>
      </c>
      <c r="F140" s="335" t="s">
        <v>3917</v>
      </c>
      <c r="G140" s="334"/>
      <c r="H140" s="306" t="s">
        <v>5</v>
      </c>
      <c r="L140" s="291"/>
      <c r="M140" s="295"/>
      <c r="N140" s="296"/>
      <c r="O140" s="296"/>
      <c r="P140" s="296"/>
      <c r="Q140" s="296"/>
      <c r="R140" s="296"/>
      <c r="S140" s="296"/>
      <c r="T140" s="297"/>
      <c r="AT140" s="293" t="s">
        <v>147</v>
      </c>
      <c r="AU140" s="293" t="s">
        <v>81</v>
      </c>
      <c r="AV140" s="292" t="s">
        <v>79</v>
      </c>
      <c r="AW140" s="292" t="s">
        <v>34</v>
      </c>
      <c r="AX140" s="292" t="s">
        <v>71</v>
      </c>
      <c r="AY140" s="293" t="s">
        <v>138</v>
      </c>
    </row>
    <row r="141" spans="2:51" s="284" customFormat="1" ht="13.5">
      <c r="B141" s="283"/>
      <c r="C141" s="331"/>
      <c r="D141" s="332" t="s">
        <v>147</v>
      </c>
      <c r="E141" s="336" t="s">
        <v>5</v>
      </c>
      <c r="F141" s="333" t="s">
        <v>3914</v>
      </c>
      <c r="G141" s="331"/>
      <c r="H141" s="305">
        <v>0.123</v>
      </c>
      <c r="L141" s="283"/>
      <c r="M141" s="288"/>
      <c r="N141" s="289"/>
      <c r="O141" s="289"/>
      <c r="P141" s="289"/>
      <c r="Q141" s="289"/>
      <c r="R141" s="289"/>
      <c r="S141" s="289"/>
      <c r="T141" s="290"/>
      <c r="AT141" s="286" t="s">
        <v>147</v>
      </c>
      <c r="AU141" s="286" t="s">
        <v>81</v>
      </c>
      <c r="AV141" s="284" t="s">
        <v>81</v>
      </c>
      <c r="AW141" s="284" t="s">
        <v>34</v>
      </c>
      <c r="AX141" s="284" t="s">
        <v>71</v>
      </c>
      <c r="AY141" s="286" t="s">
        <v>138</v>
      </c>
    </row>
    <row r="142" spans="2:51" s="292" customFormat="1" ht="13.5">
      <c r="B142" s="291"/>
      <c r="C142" s="334"/>
      <c r="D142" s="332" t="s">
        <v>147</v>
      </c>
      <c r="E142" s="306" t="s">
        <v>5</v>
      </c>
      <c r="F142" s="335" t="s">
        <v>3918</v>
      </c>
      <c r="G142" s="334"/>
      <c r="H142" s="306" t="s">
        <v>5</v>
      </c>
      <c r="L142" s="291"/>
      <c r="M142" s="295"/>
      <c r="N142" s="296"/>
      <c r="O142" s="296"/>
      <c r="P142" s="296"/>
      <c r="Q142" s="296"/>
      <c r="R142" s="296"/>
      <c r="S142" s="296"/>
      <c r="T142" s="297"/>
      <c r="AT142" s="293" t="s">
        <v>147</v>
      </c>
      <c r="AU142" s="293" t="s">
        <v>81</v>
      </c>
      <c r="AV142" s="292" t="s">
        <v>79</v>
      </c>
      <c r="AW142" s="292" t="s">
        <v>34</v>
      </c>
      <c r="AX142" s="292" t="s">
        <v>71</v>
      </c>
      <c r="AY142" s="293" t="s">
        <v>138</v>
      </c>
    </row>
    <row r="143" spans="2:51" s="284" customFormat="1" ht="13.5">
      <c r="B143" s="283"/>
      <c r="C143" s="331"/>
      <c r="D143" s="332" t="s">
        <v>147</v>
      </c>
      <c r="E143" s="336" t="s">
        <v>5</v>
      </c>
      <c r="F143" s="333" t="s">
        <v>3919</v>
      </c>
      <c r="G143" s="331"/>
      <c r="H143" s="305">
        <v>0.215</v>
      </c>
      <c r="L143" s="283"/>
      <c r="M143" s="288"/>
      <c r="N143" s="289"/>
      <c r="O143" s="289"/>
      <c r="P143" s="289"/>
      <c r="Q143" s="289"/>
      <c r="R143" s="289"/>
      <c r="S143" s="289"/>
      <c r="T143" s="290"/>
      <c r="AT143" s="286" t="s">
        <v>147</v>
      </c>
      <c r="AU143" s="286" t="s">
        <v>81</v>
      </c>
      <c r="AV143" s="284" t="s">
        <v>81</v>
      </c>
      <c r="AW143" s="284" t="s">
        <v>34</v>
      </c>
      <c r="AX143" s="284" t="s">
        <v>71</v>
      </c>
      <c r="AY143" s="286" t="s">
        <v>138</v>
      </c>
    </row>
    <row r="144" spans="2:65" s="248" customFormat="1" ht="16.5" customHeight="1">
      <c r="B144" s="85"/>
      <c r="C144" s="337" t="s">
        <v>178</v>
      </c>
      <c r="D144" s="337" t="s">
        <v>228</v>
      </c>
      <c r="E144" s="338" t="s">
        <v>3920</v>
      </c>
      <c r="F144" s="339" t="s">
        <v>3921</v>
      </c>
      <c r="G144" s="340" t="s">
        <v>181</v>
      </c>
      <c r="H144" s="308">
        <v>0.2</v>
      </c>
      <c r="I144" s="95">
        <v>0</v>
      </c>
      <c r="J144" s="95">
        <f>ROUND(I144*H144,2)</f>
        <v>0</v>
      </c>
      <c r="K144" s="175" t="s">
        <v>5267</v>
      </c>
      <c r="L144" s="298"/>
      <c r="M144" s="299" t="s">
        <v>5</v>
      </c>
      <c r="N144" s="300" t="s">
        <v>42</v>
      </c>
      <c r="O144" s="280">
        <v>0</v>
      </c>
      <c r="P144" s="280">
        <f>O144*H144</f>
        <v>0</v>
      </c>
      <c r="Q144" s="280">
        <v>1</v>
      </c>
      <c r="R144" s="280">
        <f>Q144*H144</f>
        <v>0.2</v>
      </c>
      <c r="S144" s="280">
        <v>0</v>
      </c>
      <c r="T144" s="281">
        <f>S144*H144</f>
        <v>0</v>
      </c>
      <c r="AR144" s="185" t="s">
        <v>178</v>
      </c>
      <c r="AT144" s="185" t="s">
        <v>228</v>
      </c>
      <c r="AU144" s="185" t="s">
        <v>81</v>
      </c>
      <c r="AY144" s="185" t="s">
        <v>138</v>
      </c>
      <c r="BE144" s="282">
        <f>IF(N144="základní",J144,0)</f>
        <v>0</v>
      </c>
      <c r="BF144" s="282">
        <f>IF(N144="snížená",J144,0)</f>
        <v>0</v>
      </c>
      <c r="BG144" s="282">
        <f>IF(N144="zákl. přenesená",J144,0)</f>
        <v>0</v>
      </c>
      <c r="BH144" s="282">
        <f>IF(N144="sníž. přenesená",J144,0)</f>
        <v>0</v>
      </c>
      <c r="BI144" s="282">
        <f>IF(N144="nulová",J144,0)</f>
        <v>0</v>
      </c>
      <c r="BJ144" s="185" t="s">
        <v>79</v>
      </c>
      <c r="BK144" s="282">
        <f>ROUND(I144*H144,2)</f>
        <v>0</v>
      </c>
      <c r="BL144" s="185" t="s">
        <v>145</v>
      </c>
      <c r="BM144" s="185" t="s">
        <v>3922</v>
      </c>
    </row>
    <row r="145" spans="2:51" s="292" customFormat="1" ht="13.5">
      <c r="B145" s="291"/>
      <c r="C145" s="334"/>
      <c r="D145" s="332" t="s">
        <v>147</v>
      </c>
      <c r="E145" s="306" t="s">
        <v>5</v>
      </c>
      <c r="F145" s="335" t="s">
        <v>3923</v>
      </c>
      <c r="G145" s="334"/>
      <c r="H145" s="306" t="s">
        <v>5</v>
      </c>
      <c r="L145" s="291"/>
      <c r="M145" s="295"/>
      <c r="N145" s="296"/>
      <c r="O145" s="296"/>
      <c r="P145" s="296"/>
      <c r="Q145" s="296"/>
      <c r="R145" s="296"/>
      <c r="S145" s="296"/>
      <c r="T145" s="297"/>
      <c r="AT145" s="293" t="s">
        <v>147</v>
      </c>
      <c r="AU145" s="293" t="s">
        <v>81</v>
      </c>
      <c r="AV145" s="292" t="s">
        <v>79</v>
      </c>
      <c r="AW145" s="292" t="s">
        <v>34</v>
      </c>
      <c r="AX145" s="292" t="s">
        <v>71</v>
      </c>
      <c r="AY145" s="293" t="s">
        <v>138</v>
      </c>
    </row>
    <row r="146" spans="2:51" s="284" customFormat="1" ht="13.5">
      <c r="B146" s="283"/>
      <c r="C146" s="331"/>
      <c r="D146" s="332" t="s">
        <v>147</v>
      </c>
      <c r="E146" s="336" t="s">
        <v>5</v>
      </c>
      <c r="F146" s="333" t="s">
        <v>3910</v>
      </c>
      <c r="G146" s="331"/>
      <c r="H146" s="305">
        <v>0.185</v>
      </c>
      <c r="L146" s="283"/>
      <c r="M146" s="288"/>
      <c r="N146" s="289"/>
      <c r="O146" s="289"/>
      <c r="P146" s="289"/>
      <c r="Q146" s="289"/>
      <c r="R146" s="289"/>
      <c r="S146" s="289"/>
      <c r="T146" s="290"/>
      <c r="AT146" s="286" t="s">
        <v>147</v>
      </c>
      <c r="AU146" s="286" t="s">
        <v>81</v>
      </c>
      <c r="AV146" s="284" t="s">
        <v>81</v>
      </c>
      <c r="AW146" s="284" t="s">
        <v>34</v>
      </c>
      <c r="AX146" s="284" t="s">
        <v>71</v>
      </c>
      <c r="AY146" s="286" t="s">
        <v>138</v>
      </c>
    </row>
    <row r="147" spans="2:51" s="284" customFormat="1" ht="13.5">
      <c r="B147" s="283"/>
      <c r="C147" s="331"/>
      <c r="D147" s="332" t="s">
        <v>147</v>
      </c>
      <c r="E147" s="331"/>
      <c r="F147" s="333" t="s">
        <v>3924</v>
      </c>
      <c r="G147" s="331"/>
      <c r="H147" s="305">
        <v>0.2</v>
      </c>
      <c r="L147" s="283"/>
      <c r="M147" s="288"/>
      <c r="N147" s="289"/>
      <c r="O147" s="289"/>
      <c r="P147" s="289"/>
      <c r="Q147" s="289"/>
      <c r="R147" s="289"/>
      <c r="S147" s="289"/>
      <c r="T147" s="290"/>
      <c r="AT147" s="286" t="s">
        <v>147</v>
      </c>
      <c r="AU147" s="286" t="s">
        <v>81</v>
      </c>
      <c r="AV147" s="284" t="s">
        <v>81</v>
      </c>
      <c r="AW147" s="284" t="s">
        <v>6</v>
      </c>
      <c r="AX147" s="284" t="s">
        <v>79</v>
      </c>
      <c r="AY147" s="286" t="s">
        <v>138</v>
      </c>
    </row>
    <row r="148" spans="2:65" s="248" customFormat="1" ht="16.5" customHeight="1">
      <c r="B148" s="85"/>
      <c r="C148" s="337" t="s">
        <v>186</v>
      </c>
      <c r="D148" s="337" t="s">
        <v>228</v>
      </c>
      <c r="E148" s="338" t="s">
        <v>2737</v>
      </c>
      <c r="F148" s="339" t="s">
        <v>2738</v>
      </c>
      <c r="G148" s="340" t="s">
        <v>181</v>
      </c>
      <c r="H148" s="308">
        <v>0.121</v>
      </c>
      <c r="I148" s="95">
        <v>0</v>
      </c>
      <c r="J148" s="95">
        <f>ROUND(I148*H148,2)</f>
        <v>0</v>
      </c>
      <c r="K148" s="175" t="s">
        <v>5267</v>
      </c>
      <c r="L148" s="298"/>
      <c r="M148" s="299" t="s">
        <v>5</v>
      </c>
      <c r="N148" s="300" t="s">
        <v>42</v>
      </c>
      <c r="O148" s="280">
        <v>0</v>
      </c>
      <c r="P148" s="280">
        <f>O148*H148</f>
        <v>0</v>
      </c>
      <c r="Q148" s="280">
        <v>1</v>
      </c>
      <c r="R148" s="280">
        <f>Q148*H148</f>
        <v>0.121</v>
      </c>
      <c r="S148" s="280">
        <v>0</v>
      </c>
      <c r="T148" s="281">
        <f>S148*H148</f>
        <v>0</v>
      </c>
      <c r="AR148" s="185" t="s">
        <v>178</v>
      </c>
      <c r="AT148" s="185" t="s">
        <v>228</v>
      </c>
      <c r="AU148" s="185" t="s">
        <v>81</v>
      </c>
      <c r="AY148" s="185" t="s">
        <v>138</v>
      </c>
      <c r="BE148" s="282">
        <f>IF(N148="základní",J148,0)</f>
        <v>0</v>
      </c>
      <c r="BF148" s="282">
        <f>IF(N148="snížená",J148,0)</f>
        <v>0</v>
      </c>
      <c r="BG148" s="282">
        <f>IF(N148="zákl. přenesená",J148,0)</f>
        <v>0</v>
      </c>
      <c r="BH148" s="282">
        <f>IF(N148="sníž. přenesená",J148,0)</f>
        <v>0</v>
      </c>
      <c r="BI148" s="282">
        <f>IF(N148="nulová",J148,0)</f>
        <v>0</v>
      </c>
      <c r="BJ148" s="185" t="s">
        <v>79</v>
      </c>
      <c r="BK148" s="282">
        <f>ROUND(I148*H148,2)</f>
        <v>0</v>
      </c>
      <c r="BL148" s="185" t="s">
        <v>145</v>
      </c>
      <c r="BM148" s="185" t="s">
        <v>3925</v>
      </c>
    </row>
    <row r="149" spans="2:51" s="292" customFormat="1" ht="13.5">
      <c r="B149" s="291"/>
      <c r="C149" s="334"/>
      <c r="D149" s="332" t="s">
        <v>147</v>
      </c>
      <c r="E149" s="306" t="s">
        <v>5</v>
      </c>
      <c r="F149" s="335" t="s">
        <v>3911</v>
      </c>
      <c r="G149" s="334"/>
      <c r="H149" s="306" t="s">
        <v>5</v>
      </c>
      <c r="L149" s="291"/>
      <c r="M149" s="295"/>
      <c r="N149" s="296"/>
      <c r="O149" s="296"/>
      <c r="P149" s="296"/>
      <c r="Q149" s="296"/>
      <c r="R149" s="296"/>
      <c r="S149" s="296"/>
      <c r="T149" s="297"/>
      <c r="AT149" s="293" t="s">
        <v>147</v>
      </c>
      <c r="AU149" s="293" t="s">
        <v>81</v>
      </c>
      <c r="AV149" s="292" t="s">
        <v>79</v>
      </c>
      <c r="AW149" s="292" t="s">
        <v>34</v>
      </c>
      <c r="AX149" s="292" t="s">
        <v>71</v>
      </c>
      <c r="AY149" s="293" t="s">
        <v>138</v>
      </c>
    </row>
    <row r="150" spans="2:51" s="284" customFormat="1" ht="13.5">
      <c r="B150" s="283"/>
      <c r="C150" s="331"/>
      <c r="D150" s="332" t="s">
        <v>147</v>
      </c>
      <c r="E150" s="336" t="s">
        <v>5</v>
      </c>
      <c r="F150" s="333" t="s">
        <v>3912</v>
      </c>
      <c r="G150" s="331"/>
      <c r="H150" s="305">
        <v>0.112</v>
      </c>
      <c r="L150" s="283"/>
      <c r="M150" s="288"/>
      <c r="N150" s="289"/>
      <c r="O150" s="289"/>
      <c r="P150" s="289"/>
      <c r="Q150" s="289"/>
      <c r="R150" s="289"/>
      <c r="S150" s="289"/>
      <c r="T150" s="290"/>
      <c r="AT150" s="286" t="s">
        <v>147</v>
      </c>
      <c r="AU150" s="286" t="s">
        <v>81</v>
      </c>
      <c r="AV150" s="284" t="s">
        <v>81</v>
      </c>
      <c r="AW150" s="284" t="s">
        <v>34</v>
      </c>
      <c r="AX150" s="284" t="s">
        <v>71</v>
      </c>
      <c r="AY150" s="286" t="s">
        <v>138</v>
      </c>
    </row>
    <row r="151" spans="2:51" s="284" customFormat="1" ht="13.5">
      <c r="B151" s="283"/>
      <c r="C151" s="331"/>
      <c r="D151" s="332" t="s">
        <v>147</v>
      </c>
      <c r="E151" s="331"/>
      <c r="F151" s="333" t="s">
        <v>3926</v>
      </c>
      <c r="G151" s="331"/>
      <c r="H151" s="305">
        <v>0.121</v>
      </c>
      <c r="L151" s="283"/>
      <c r="M151" s="288"/>
      <c r="N151" s="289"/>
      <c r="O151" s="289"/>
      <c r="P151" s="289"/>
      <c r="Q151" s="289"/>
      <c r="R151" s="289"/>
      <c r="S151" s="289"/>
      <c r="T151" s="290"/>
      <c r="AT151" s="286" t="s">
        <v>147</v>
      </c>
      <c r="AU151" s="286" t="s">
        <v>81</v>
      </c>
      <c r="AV151" s="284" t="s">
        <v>81</v>
      </c>
      <c r="AW151" s="284" t="s">
        <v>6</v>
      </c>
      <c r="AX151" s="284" t="s">
        <v>79</v>
      </c>
      <c r="AY151" s="286" t="s">
        <v>138</v>
      </c>
    </row>
    <row r="152" spans="2:65" s="248" customFormat="1" ht="16.5" customHeight="1">
      <c r="B152" s="85"/>
      <c r="C152" s="337" t="s">
        <v>189</v>
      </c>
      <c r="D152" s="337" t="s">
        <v>228</v>
      </c>
      <c r="E152" s="338" t="s">
        <v>685</v>
      </c>
      <c r="F152" s="339" t="s">
        <v>686</v>
      </c>
      <c r="G152" s="340" t="s">
        <v>181</v>
      </c>
      <c r="H152" s="308">
        <v>0.16</v>
      </c>
      <c r="I152" s="95">
        <v>0</v>
      </c>
      <c r="J152" s="95">
        <f>ROUND(I152*H152,2)</f>
        <v>0</v>
      </c>
      <c r="K152" s="175" t="s">
        <v>5267</v>
      </c>
      <c r="L152" s="298"/>
      <c r="M152" s="299" t="s">
        <v>5</v>
      </c>
      <c r="N152" s="300" t="s">
        <v>42</v>
      </c>
      <c r="O152" s="280">
        <v>0</v>
      </c>
      <c r="P152" s="280">
        <f>O152*H152</f>
        <v>0</v>
      </c>
      <c r="Q152" s="280">
        <v>1</v>
      </c>
      <c r="R152" s="280">
        <f>Q152*H152</f>
        <v>0.16</v>
      </c>
      <c r="S152" s="280">
        <v>0</v>
      </c>
      <c r="T152" s="281">
        <f>S152*H152</f>
        <v>0</v>
      </c>
      <c r="AR152" s="185" t="s">
        <v>178</v>
      </c>
      <c r="AT152" s="185" t="s">
        <v>228</v>
      </c>
      <c r="AU152" s="185" t="s">
        <v>81</v>
      </c>
      <c r="AY152" s="185" t="s">
        <v>138</v>
      </c>
      <c r="BE152" s="282">
        <f>IF(N152="základní",J152,0)</f>
        <v>0</v>
      </c>
      <c r="BF152" s="282">
        <f>IF(N152="snížená",J152,0)</f>
        <v>0</v>
      </c>
      <c r="BG152" s="282">
        <f>IF(N152="zákl. přenesená",J152,0)</f>
        <v>0</v>
      </c>
      <c r="BH152" s="282">
        <f>IF(N152="sníž. přenesená",J152,0)</f>
        <v>0</v>
      </c>
      <c r="BI152" s="282">
        <f>IF(N152="nulová",J152,0)</f>
        <v>0</v>
      </c>
      <c r="BJ152" s="185" t="s">
        <v>79</v>
      </c>
      <c r="BK152" s="282">
        <f>ROUND(I152*H152,2)</f>
        <v>0</v>
      </c>
      <c r="BL152" s="185" t="s">
        <v>145</v>
      </c>
      <c r="BM152" s="185" t="s">
        <v>3927</v>
      </c>
    </row>
    <row r="153" spans="2:51" s="292" customFormat="1" ht="13.5">
      <c r="B153" s="291"/>
      <c r="C153" s="334"/>
      <c r="D153" s="332" t="s">
        <v>147</v>
      </c>
      <c r="E153" s="306" t="s">
        <v>5</v>
      </c>
      <c r="F153" s="335" t="s">
        <v>3915</v>
      </c>
      <c r="G153" s="334"/>
      <c r="H153" s="306" t="s">
        <v>5</v>
      </c>
      <c r="L153" s="291"/>
      <c r="M153" s="295"/>
      <c r="N153" s="296"/>
      <c r="O153" s="296"/>
      <c r="P153" s="296"/>
      <c r="Q153" s="296"/>
      <c r="R153" s="296"/>
      <c r="S153" s="296"/>
      <c r="T153" s="297"/>
      <c r="AT153" s="293" t="s">
        <v>147</v>
      </c>
      <c r="AU153" s="293" t="s">
        <v>81</v>
      </c>
      <c r="AV153" s="292" t="s">
        <v>79</v>
      </c>
      <c r="AW153" s="292" t="s">
        <v>34</v>
      </c>
      <c r="AX153" s="292" t="s">
        <v>71</v>
      </c>
      <c r="AY153" s="293" t="s">
        <v>138</v>
      </c>
    </row>
    <row r="154" spans="2:51" s="284" customFormat="1" ht="13.5">
      <c r="B154" s="283"/>
      <c r="C154" s="331"/>
      <c r="D154" s="332" t="s">
        <v>147</v>
      </c>
      <c r="E154" s="336" t="s">
        <v>5</v>
      </c>
      <c r="F154" s="333" t="s">
        <v>3916</v>
      </c>
      <c r="G154" s="331"/>
      <c r="H154" s="305">
        <v>0.148</v>
      </c>
      <c r="L154" s="283"/>
      <c r="M154" s="288"/>
      <c r="N154" s="289"/>
      <c r="O154" s="289"/>
      <c r="P154" s="289"/>
      <c r="Q154" s="289"/>
      <c r="R154" s="289"/>
      <c r="S154" s="289"/>
      <c r="T154" s="290"/>
      <c r="AT154" s="286" t="s">
        <v>147</v>
      </c>
      <c r="AU154" s="286" t="s">
        <v>81</v>
      </c>
      <c r="AV154" s="284" t="s">
        <v>81</v>
      </c>
      <c r="AW154" s="284" t="s">
        <v>34</v>
      </c>
      <c r="AX154" s="284" t="s">
        <v>71</v>
      </c>
      <c r="AY154" s="286" t="s">
        <v>138</v>
      </c>
    </row>
    <row r="155" spans="2:51" s="284" customFormat="1" ht="13.5">
      <c r="B155" s="283"/>
      <c r="C155" s="331"/>
      <c r="D155" s="332" t="s">
        <v>147</v>
      </c>
      <c r="E155" s="331"/>
      <c r="F155" s="333" t="s">
        <v>3928</v>
      </c>
      <c r="G155" s="331"/>
      <c r="H155" s="305">
        <v>0.16</v>
      </c>
      <c r="L155" s="283"/>
      <c r="M155" s="288"/>
      <c r="N155" s="289"/>
      <c r="O155" s="289"/>
      <c r="P155" s="289"/>
      <c r="Q155" s="289"/>
      <c r="R155" s="289"/>
      <c r="S155" s="289"/>
      <c r="T155" s="290"/>
      <c r="AT155" s="286" t="s">
        <v>147</v>
      </c>
      <c r="AU155" s="286" t="s">
        <v>81</v>
      </c>
      <c r="AV155" s="284" t="s">
        <v>81</v>
      </c>
      <c r="AW155" s="284" t="s">
        <v>6</v>
      </c>
      <c r="AX155" s="284" t="s">
        <v>79</v>
      </c>
      <c r="AY155" s="286" t="s">
        <v>138</v>
      </c>
    </row>
    <row r="156" spans="2:65" s="248" customFormat="1" ht="16.5" customHeight="1">
      <c r="B156" s="85"/>
      <c r="C156" s="337" t="s">
        <v>196</v>
      </c>
      <c r="D156" s="337" t="s">
        <v>228</v>
      </c>
      <c r="E156" s="338" t="s">
        <v>3929</v>
      </c>
      <c r="F156" s="339" t="s">
        <v>3930</v>
      </c>
      <c r="G156" s="340" t="s">
        <v>181</v>
      </c>
      <c r="H156" s="308">
        <v>0.266</v>
      </c>
      <c r="I156" s="95">
        <v>0</v>
      </c>
      <c r="J156" s="95">
        <f>ROUND(I156*H156,2)</f>
        <v>0</v>
      </c>
      <c r="K156" s="175" t="s">
        <v>5267</v>
      </c>
      <c r="L156" s="298"/>
      <c r="M156" s="299" t="s">
        <v>5</v>
      </c>
      <c r="N156" s="300" t="s">
        <v>42</v>
      </c>
      <c r="O156" s="280">
        <v>0</v>
      </c>
      <c r="P156" s="280">
        <f>O156*H156</f>
        <v>0</v>
      </c>
      <c r="Q156" s="280">
        <v>1</v>
      </c>
      <c r="R156" s="280">
        <f>Q156*H156</f>
        <v>0.266</v>
      </c>
      <c r="S156" s="280">
        <v>0</v>
      </c>
      <c r="T156" s="281">
        <f>S156*H156</f>
        <v>0</v>
      </c>
      <c r="AR156" s="185" t="s">
        <v>178</v>
      </c>
      <c r="AT156" s="185" t="s">
        <v>228</v>
      </c>
      <c r="AU156" s="185" t="s">
        <v>81</v>
      </c>
      <c r="AY156" s="185" t="s">
        <v>138</v>
      </c>
      <c r="BE156" s="282">
        <f>IF(N156="základní",J156,0)</f>
        <v>0</v>
      </c>
      <c r="BF156" s="282">
        <f>IF(N156="snížená",J156,0)</f>
        <v>0</v>
      </c>
      <c r="BG156" s="282">
        <f>IF(N156="zákl. přenesená",J156,0)</f>
        <v>0</v>
      </c>
      <c r="BH156" s="282">
        <f>IF(N156="sníž. přenesená",J156,0)</f>
        <v>0</v>
      </c>
      <c r="BI156" s="282">
        <f>IF(N156="nulová",J156,0)</f>
        <v>0</v>
      </c>
      <c r="BJ156" s="185" t="s">
        <v>79</v>
      </c>
      <c r="BK156" s="282">
        <f>ROUND(I156*H156,2)</f>
        <v>0</v>
      </c>
      <c r="BL156" s="185" t="s">
        <v>145</v>
      </c>
      <c r="BM156" s="185" t="s">
        <v>3931</v>
      </c>
    </row>
    <row r="157" spans="2:51" s="292" customFormat="1" ht="13.5">
      <c r="B157" s="291"/>
      <c r="C157" s="334"/>
      <c r="D157" s="332" t="s">
        <v>147</v>
      </c>
      <c r="E157" s="306" t="s">
        <v>5</v>
      </c>
      <c r="F157" s="335" t="s">
        <v>3913</v>
      </c>
      <c r="G157" s="334"/>
      <c r="H157" s="306" t="s">
        <v>5</v>
      </c>
      <c r="L157" s="291"/>
      <c r="M157" s="295"/>
      <c r="N157" s="296"/>
      <c r="O157" s="296"/>
      <c r="P157" s="296"/>
      <c r="Q157" s="296"/>
      <c r="R157" s="296"/>
      <c r="S157" s="296"/>
      <c r="T157" s="297"/>
      <c r="AT157" s="293" t="s">
        <v>147</v>
      </c>
      <c r="AU157" s="293" t="s">
        <v>81</v>
      </c>
      <c r="AV157" s="292" t="s">
        <v>79</v>
      </c>
      <c r="AW157" s="292" t="s">
        <v>34</v>
      </c>
      <c r="AX157" s="292" t="s">
        <v>71</v>
      </c>
      <c r="AY157" s="293" t="s">
        <v>138</v>
      </c>
    </row>
    <row r="158" spans="2:51" s="284" customFormat="1" ht="13.5">
      <c r="B158" s="283"/>
      <c r="C158" s="331"/>
      <c r="D158" s="332" t="s">
        <v>147</v>
      </c>
      <c r="E158" s="336" t="s">
        <v>5</v>
      </c>
      <c r="F158" s="333" t="s">
        <v>3914</v>
      </c>
      <c r="G158" s="331"/>
      <c r="H158" s="305">
        <v>0.123</v>
      </c>
      <c r="L158" s="283"/>
      <c r="M158" s="288"/>
      <c r="N158" s="289"/>
      <c r="O158" s="289"/>
      <c r="P158" s="289"/>
      <c r="Q158" s="289"/>
      <c r="R158" s="289"/>
      <c r="S158" s="289"/>
      <c r="T158" s="290"/>
      <c r="AT158" s="286" t="s">
        <v>147</v>
      </c>
      <c r="AU158" s="286" t="s">
        <v>81</v>
      </c>
      <c r="AV158" s="284" t="s">
        <v>81</v>
      </c>
      <c r="AW158" s="284" t="s">
        <v>34</v>
      </c>
      <c r="AX158" s="284" t="s">
        <v>71</v>
      </c>
      <c r="AY158" s="286" t="s">
        <v>138</v>
      </c>
    </row>
    <row r="159" spans="2:51" s="292" customFormat="1" ht="13.5">
      <c r="B159" s="291"/>
      <c r="C159" s="334"/>
      <c r="D159" s="332" t="s">
        <v>147</v>
      </c>
      <c r="E159" s="306" t="s">
        <v>5</v>
      </c>
      <c r="F159" s="335" t="s">
        <v>3917</v>
      </c>
      <c r="G159" s="334"/>
      <c r="H159" s="306" t="s">
        <v>5</v>
      </c>
      <c r="L159" s="291"/>
      <c r="M159" s="295"/>
      <c r="N159" s="296"/>
      <c r="O159" s="296"/>
      <c r="P159" s="296"/>
      <c r="Q159" s="296"/>
      <c r="R159" s="296"/>
      <c r="S159" s="296"/>
      <c r="T159" s="297"/>
      <c r="AT159" s="293" t="s">
        <v>147</v>
      </c>
      <c r="AU159" s="293" t="s">
        <v>81</v>
      </c>
      <c r="AV159" s="292" t="s">
        <v>79</v>
      </c>
      <c r="AW159" s="292" t="s">
        <v>34</v>
      </c>
      <c r="AX159" s="292" t="s">
        <v>71</v>
      </c>
      <c r="AY159" s="293" t="s">
        <v>138</v>
      </c>
    </row>
    <row r="160" spans="2:51" s="284" customFormat="1" ht="13.5">
      <c r="B160" s="283"/>
      <c r="C160" s="331"/>
      <c r="D160" s="332" t="s">
        <v>147</v>
      </c>
      <c r="E160" s="336" t="s">
        <v>5</v>
      </c>
      <c r="F160" s="333" t="s">
        <v>3914</v>
      </c>
      <c r="G160" s="331"/>
      <c r="H160" s="305">
        <v>0.123</v>
      </c>
      <c r="L160" s="283"/>
      <c r="M160" s="288"/>
      <c r="N160" s="289"/>
      <c r="O160" s="289"/>
      <c r="P160" s="289"/>
      <c r="Q160" s="289"/>
      <c r="R160" s="289"/>
      <c r="S160" s="289"/>
      <c r="T160" s="290"/>
      <c r="AT160" s="286" t="s">
        <v>147</v>
      </c>
      <c r="AU160" s="286" t="s">
        <v>81</v>
      </c>
      <c r="AV160" s="284" t="s">
        <v>81</v>
      </c>
      <c r="AW160" s="284" t="s">
        <v>34</v>
      </c>
      <c r="AX160" s="284" t="s">
        <v>71</v>
      </c>
      <c r="AY160" s="286" t="s">
        <v>138</v>
      </c>
    </row>
    <row r="161" spans="2:51" s="284" customFormat="1" ht="13.5">
      <c r="B161" s="283"/>
      <c r="C161" s="331"/>
      <c r="D161" s="332" t="s">
        <v>147</v>
      </c>
      <c r="E161" s="331"/>
      <c r="F161" s="333" t="s">
        <v>3932</v>
      </c>
      <c r="G161" s="331"/>
      <c r="H161" s="305">
        <v>0.266</v>
      </c>
      <c r="L161" s="283"/>
      <c r="M161" s="288"/>
      <c r="N161" s="289"/>
      <c r="O161" s="289"/>
      <c r="P161" s="289"/>
      <c r="Q161" s="289"/>
      <c r="R161" s="289"/>
      <c r="S161" s="289"/>
      <c r="T161" s="290"/>
      <c r="AT161" s="286" t="s">
        <v>147</v>
      </c>
      <c r="AU161" s="286" t="s">
        <v>81</v>
      </c>
      <c r="AV161" s="284" t="s">
        <v>81</v>
      </c>
      <c r="AW161" s="284" t="s">
        <v>6</v>
      </c>
      <c r="AX161" s="284" t="s">
        <v>79</v>
      </c>
      <c r="AY161" s="286" t="s">
        <v>138</v>
      </c>
    </row>
    <row r="162" spans="2:65" s="248" customFormat="1" ht="16.5" customHeight="1">
      <c r="B162" s="85"/>
      <c r="C162" s="337" t="s">
        <v>184</v>
      </c>
      <c r="D162" s="337" t="s">
        <v>228</v>
      </c>
      <c r="E162" s="338" t="s">
        <v>3933</v>
      </c>
      <c r="F162" s="339" t="s">
        <v>3934</v>
      </c>
      <c r="G162" s="340" t="s">
        <v>181</v>
      </c>
      <c r="H162" s="308">
        <v>0.232</v>
      </c>
      <c r="I162" s="95">
        <v>0</v>
      </c>
      <c r="J162" s="95">
        <f>ROUND(I162*H162,2)</f>
        <v>0</v>
      </c>
      <c r="K162" s="175" t="s">
        <v>5267</v>
      </c>
      <c r="L162" s="298"/>
      <c r="M162" s="299" t="s">
        <v>5</v>
      </c>
      <c r="N162" s="300" t="s">
        <v>42</v>
      </c>
      <c r="O162" s="280">
        <v>0</v>
      </c>
      <c r="P162" s="280">
        <f>O162*H162</f>
        <v>0</v>
      </c>
      <c r="Q162" s="280">
        <v>1</v>
      </c>
      <c r="R162" s="280">
        <f>Q162*H162</f>
        <v>0.232</v>
      </c>
      <c r="S162" s="280">
        <v>0</v>
      </c>
      <c r="T162" s="281">
        <f>S162*H162</f>
        <v>0</v>
      </c>
      <c r="AR162" s="185" t="s">
        <v>178</v>
      </c>
      <c r="AT162" s="185" t="s">
        <v>228</v>
      </c>
      <c r="AU162" s="185" t="s">
        <v>81</v>
      </c>
      <c r="AY162" s="185" t="s">
        <v>138</v>
      </c>
      <c r="BE162" s="282">
        <f>IF(N162="základní",J162,0)</f>
        <v>0</v>
      </c>
      <c r="BF162" s="282">
        <f>IF(N162="snížená",J162,0)</f>
        <v>0</v>
      </c>
      <c r="BG162" s="282">
        <f>IF(N162="zákl. přenesená",J162,0)</f>
        <v>0</v>
      </c>
      <c r="BH162" s="282">
        <f>IF(N162="sníž. přenesená",J162,0)</f>
        <v>0</v>
      </c>
      <c r="BI162" s="282">
        <f>IF(N162="nulová",J162,0)</f>
        <v>0</v>
      </c>
      <c r="BJ162" s="185" t="s">
        <v>79</v>
      </c>
      <c r="BK162" s="282">
        <f>ROUND(I162*H162,2)</f>
        <v>0</v>
      </c>
      <c r="BL162" s="185" t="s">
        <v>145</v>
      </c>
      <c r="BM162" s="185" t="s">
        <v>3935</v>
      </c>
    </row>
    <row r="163" spans="2:51" s="292" customFormat="1" ht="13.5">
      <c r="B163" s="291"/>
      <c r="C163" s="334"/>
      <c r="D163" s="332" t="s">
        <v>147</v>
      </c>
      <c r="E163" s="306" t="s">
        <v>5</v>
      </c>
      <c r="F163" s="335" t="s">
        <v>3918</v>
      </c>
      <c r="G163" s="334"/>
      <c r="H163" s="306" t="s">
        <v>5</v>
      </c>
      <c r="L163" s="291"/>
      <c r="M163" s="295"/>
      <c r="N163" s="296"/>
      <c r="O163" s="296"/>
      <c r="P163" s="296"/>
      <c r="Q163" s="296"/>
      <c r="R163" s="296"/>
      <c r="S163" s="296"/>
      <c r="T163" s="297"/>
      <c r="AT163" s="293" t="s">
        <v>147</v>
      </c>
      <c r="AU163" s="293" t="s">
        <v>81</v>
      </c>
      <c r="AV163" s="292" t="s">
        <v>79</v>
      </c>
      <c r="AW163" s="292" t="s">
        <v>34</v>
      </c>
      <c r="AX163" s="292" t="s">
        <v>71</v>
      </c>
      <c r="AY163" s="293" t="s">
        <v>138</v>
      </c>
    </row>
    <row r="164" spans="2:51" s="284" customFormat="1" ht="13.5">
      <c r="B164" s="283"/>
      <c r="C164" s="331"/>
      <c r="D164" s="332" t="s">
        <v>147</v>
      </c>
      <c r="E164" s="336" t="s">
        <v>5</v>
      </c>
      <c r="F164" s="333" t="s">
        <v>3919</v>
      </c>
      <c r="G164" s="331"/>
      <c r="H164" s="305">
        <v>0.215</v>
      </c>
      <c r="L164" s="283"/>
      <c r="M164" s="288"/>
      <c r="N164" s="289"/>
      <c r="O164" s="289"/>
      <c r="P164" s="289"/>
      <c r="Q164" s="289"/>
      <c r="R164" s="289"/>
      <c r="S164" s="289"/>
      <c r="T164" s="290"/>
      <c r="AT164" s="286" t="s">
        <v>147</v>
      </c>
      <c r="AU164" s="286" t="s">
        <v>81</v>
      </c>
      <c r="AV164" s="284" t="s">
        <v>81</v>
      </c>
      <c r="AW164" s="284" t="s">
        <v>34</v>
      </c>
      <c r="AX164" s="284" t="s">
        <v>71</v>
      </c>
      <c r="AY164" s="286" t="s">
        <v>138</v>
      </c>
    </row>
    <row r="165" spans="2:51" s="284" customFormat="1" ht="13.5">
      <c r="B165" s="283"/>
      <c r="C165" s="331"/>
      <c r="D165" s="332" t="s">
        <v>147</v>
      </c>
      <c r="E165" s="331"/>
      <c r="F165" s="333" t="s">
        <v>3936</v>
      </c>
      <c r="G165" s="331"/>
      <c r="H165" s="305">
        <v>0.232</v>
      </c>
      <c r="L165" s="283"/>
      <c r="M165" s="288"/>
      <c r="N165" s="289"/>
      <c r="O165" s="289"/>
      <c r="P165" s="289"/>
      <c r="Q165" s="289"/>
      <c r="R165" s="289"/>
      <c r="S165" s="289"/>
      <c r="T165" s="290"/>
      <c r="AT165" s="286" t="s">
        <v>147</v>
      </c>
      <c r="AU165" s="286" t="s">
        <v>81</v>
      </c>
      <c r="AV165" s="284" t="s">
        <v>81</v>
      </c>
      <c r="AW165" s="284" t="s">
        <v>6</v>
      </c>
      <c r="AX165" s="284" t="s">
        <v>79</v>
      </c>
      <c r="AY165" s="286" t="s">
        <v>138</v>
      </c>
    </row>
    <row r="166" spans="2:65" s="248" customFormat="1" ht="38.25" customHeight="1">
      <c r="B166" s="85"/>
      <c r="C166" s="327" t="s">
        <v>204</v>
      </c>
      <c r="D166" s="327" t="s">
        <v>140</v>
      </c>
      <c r="E166" s="328" t="s">
        <v>3937</v>
      </c>
      <c r="F166" s="329" t="s">
        <v>3938</v>
      </c>
      <c r="G166" s="330" t="s">
        <v>225</v>
      </c>
      <c r="H166" s="304">
        <v>0.535</v>
      </c>
      <c r="I166" s="90">
        <v>0</v>
      </c>
      <c r="J166" s="90">
        <f>ROUND(I166*H166,2)</f>
        <v>0</v>
      </c>
      <c r="K166" s="88" t="s">
        <v>5267</v>
      </c>
      <c r="L166" s="85"/>
      <c r="M166" s="278" t="s">
        <v>5</v>
      </c>
      <c r="N166" s="279" t="s">
        <v>42</v>
      </c>
      <c r="O166" s="280">
        <v>0.68</v>
      </c>
      <c r="P166" s="280">
        <f>O166*H166</f>
        <v>0.36380000000000007</v>
      </c>
      <c r="Q166" s="280">
        <v>0.07427</v>
      </c>
      <c r="R166" s="280">
        <f>Q166*H166</f>
        <v>0.039734450000000004</v>
      </c>
      <c r="S166" s="280">
        <v>0</v>
      </c>
      <c r="T166" s="281">
        <f>S166*H166</f>
        <v>0</v>
      </c>
      <c r="AR166" s="185" t="s">
        <v>145</v>
      </c>
      <c r="AT166" s="185" t="s">
        <v>140</v>
      </c>
      <c r="AU166" s="185" t="s">
        <v>81</v>
      </c>
      <c r="AY166" s="185" t="s">
        <v>138</v>
      </c>
      <c r="BE166" s="282">
        <f>IF(N166="základní",J166,0)</f>
        <v>0</v>
      </c>
      <c r="BF166" s="282">
        <f>IF(N166="snížená",J166,0)</f>
        <v>0</v>
      </c>
      <c r="BG166" s="282">
        <f>IF(N166="zákl. přenesená",J166,0)</f>
        <v>0</v>
      </c>
      <c r="BH166" s="282">
        <f>IF(N166="sníž. přenesená",J166,0)</f>
        <v>0</v>
      </c>
      <c r="BI166" s="282">
        <f>IF(N166="nulová",J166,0)</f>
        <v>0</v>
      </c>
      <c r="BJ166" s="185" t="s">
        <v>79</v>
      </c>
      <c r="BK166" s="282">
        <f>ROUND(I166*H166,2)</f>
        <v>0</v>
      </c>
      <c r="BL166" s="185" t="s">
        <v>145</v>
      </c>
      <c r="BM166" s="185" t="s">
        <v>3939</v>
      </c>
    </row>
    <row r="167" spans="2:51" s="292" customFormat="1" ht="13.5">
      <c r="B167" s="291"/>
      <c r="C167" s="334"/>
      <c r="D167" s="332" t="s">
        <v>147</v>
      </c>
      <c r="E167" s="306" t="s">
        <v>5</v>
      </c>
      <c r="F167" s="335" t="s">
        <v>781</v>
      </c>
      <c r="G167" s="334"/>
      <c r="H167" s="306" t="s">
        <v>5</v>
      </c>
      <c r="L167" s="291"/>
      <c r="M167" s="295"/>
      <c r="N167" s="296"/>
      <c r="O167" s="296"/>
      <c r="P167" s="296"/>
      <c r="Q167" s="296"/>
      <c r="R167" s="296"/>
      <c r="S167" s="296"/>
      <c r="T167" s="297"/>
      <c r="AT167" s="293" t="s">
        <v>147</v>
      </c>
      <c r="AU167" s="293" t="s">
        <v>81</v>
      </c>
      <c r="AV167" s="292" t="s">
        <v>79</v>
      </c>
      <c r="AW167" s="292" t="s">
        <v>34</v>
      </c>
      <c r="AX167" s="292" t="s">
        <v>71</v>
      </c>
      <c r="AY167" s="293" t="s">
        <v>138</v>
      </c>
    </row>
    <row r="168" spans="2:51" s="284" customFormat="1" ht="13.5">
      <c r="B168" s="283"/>
      <c r="C168" s="331"/>
      <c r="D168" s="332" t="s">
        <v>147</v>
      </c>
      <c r="E168" s="336" t="s">
        <v>5</v>
      </c>
      <c r="F168" s="333" t="s">
        <v>3940</v>
      </c>
      <c r="G168" s="331"/>
      <c r="H168" s="305">
        <v>0.535</v>
      </c>
      <c r="L168" s="283"/>
      <c r="M168" s="288"/>
      <c r="N168" s="289"/>
      <c r="O168" s="289"/>
      <c r="P168" s="289"/>
      <c r="Q168" s="289"/>
      <c r="R168" s="289"/>
      <c r="S168" s="289"/>
      <c r="T168" s="290"/>
      <c r="AT168" s="286" t="s">
        <v>147</v>
      </c>
      <c r="AU168" s="286" t="s">
        <v>81</v>
      </c>
      <c r="AV168" s="284" t="s">
        <v>81</v>
      </c>
      <c r="AW168" s="284" t="s">
        <v>34</v>
      </c>
      <c r="AX168" s="284" t="s">
        <v>71</v>
      </c>
      <c r="AY168" s="286" t="s">
        <v>138</v>
      </c>
    </row>
    <row r="169" spans="2:65" s="248" customFormat="1" ht="38.25" customHeight="1">
      <c r="B169" s="85"/>
      <c r="C169" s="327" t="s">
        <v>209</v>
      </c>
      <c r="D169" s="327" t="s">
        <v>140</v>
      </c>
      <c r="E169" s="328" t="s">
        <v>3941</v>
      </c>
      <c r="F169" s="329" t="s">
        <v>3942</v>
      </c>
      <c r="G169" s="330" t="s">
        <v>225</v>
      </c>
      <c r="H169" s="304">
        <v>1.818</v>
      </c>
      <c r="I169" s="90">
        <v>0</v>
      </c>
      <c r="J169" s="90">
        <f>ROUND(I169*H169,2)</f>
        <v>0</v>
      </c>
      <c r="K169" s="88" t="s">
        <v>5267</v>
      </c>
      <c r="L169" s="85"/>
      <c r="M169" s="278" t="s">
        <v>5</v>
      </c>
      <c r="N169" s="279" t="s">
        <v>42</v>
      </c>
      <c r="O169" s="280">
        <v>0.567</v>
      </c>
      <c r="P169" s="280">
        <f>O169*H169</f>
        <v>1.030806</v>
      </c>
      <c r="Q169" s="280">
        <v>0.07297</v>
      </c>
      <c r="R169" s="280">
        <f>Q169*H169</f>
        <v>0.13265945999999998</v>
      </c>
      <c r="S169" s="280">
        <v>0</v>
      </c>
      <c r="T169" s="281">
        <f>S169*H169</f>
        <v>0</v>
      </c>
      <c r="AR169" s="185" t="s">
        <v>145</v>
      </c>
      <c r="AT169" s="185" t="s">
        <v>140</v>
      </c>
      <c r="AU169" s="185" t="s">
        <v>81</v>
      </c>
      <c r="AY169" s="185" t="s">
        <v>138</v>
      </c>
      <c r="BE169" s="282">
        <f>IF(N169="základní",J169,0)</f>
        <v>0</v>
      </c>
      <c r="BF169" s="282">
        <f>IF(N169="snížená",J169,0)</f>
        <v>0</v>
      </c>
      <c r="BG169" s="282">
        <f>IF(N169="zákl. přenesená",J169,0)</f>
        <v>0</v>
      </c>
      <c r="BH169" s="282">
        <f>IF(N169="sníž. přenesená",J169,0)</f>
        <v>0</v>
      </c>
      <c r="BI169" s="282">
        <f>IF(N169="nulová",J169,0)</f>
        <v>0</v>
      </c>
      <c r="BJ169" s="185" t="s">
        <v>79</v>
      </c>
      <c r="BK169" s="282">
        <f>ROUND(I169*H169,2)</f>
        <v>0</v>
      </c>
      <c r="BL169" s="185" t="s">
        <v>145</v>
      </c>
      <c r="BM169" s="185" t="s">
        <v>3943</v>
      </c>
    </row>
    <row r="170" spans="2:51" s="292" customFormat="1" ht="13.5">
      <c r="B170" s="291"/>
      <c r="C170" s="334"/>
      <c r="D170" s="332" t="s">
        <v>147</v>
      </c>
      <c r="E170" s="306" t="s">
        <v>5</v>
      </c>
      <c r="F170" s="335" t="s">
        <v>781</v>
      </c>
      <c r="G170" s="334"/>
      <c r="H170" s="306" t="s">
        <v>5</v>
      </c>
      <c r="L170" s="291"/>
      <c r="M170" s="295"/>
      <c r="N170" s="296"/>
      <c r="O170" s="296"/>
      <c r="P170" s="296"/>
      <c r="Q170" s="296"/>
      <c r="R170" s="296"/>
      <c r="S170" s="296"/>
      <c r="T170" s="297"/>
      <c r="AT170" s="293" t="s">
        <v>147</v>
      </c>
      <c r="AU170" s="293" t="s">
        <v>81</v>
      </c>
      <c r="AV170" s="292" t="s">
        <v>79</v>
      </c>
      <c r="AW170" s="292" t="s">
        <v>34</v>
      </c>
      <c r="AX170" s="292" t="s">
        <v>71</v>
      </c>
      <c r="AY170" s="293" t="s">
        <v>138</v>
      </c>
    </row>
    <row r="171" spans="2:51" s="284" customFormat="1" ht="13.5">
      <c r="B171" s="283"/>
      <c r="C171" s="331"/>
      <c r="D171" s="332" t="s">
        <v>147</v>
      </c>
      <c r="E171" s="336" t="s">
        <v>5</v>
      </c>
      <c r="F171" s="333" t="s">
        <v>3944</v>
      </c>
      <c r="G171" s="331"/>
      <c r="H171" s="305">
        <v>1.818</v>
      </c>
      <c r="L171" s="283"/>
      <c r="M171" s="288"/>
      <c r="N171" s="289"/>
      <c r="O171" s="289"/>
      <c r="P171" s="289"/>
      <c r="Q171" s="289"/>
      <c r="R171" s="289"/>
      <c r="S171" s="289"/>
      <c r="T171" s="290"/>
      <c r="AT171" s="286" t="s">
        <v>147</v>
      </c>
      <c r="AU171" s="286" t="s">
        <v>81</v>
      </c>
      <c r="AV171" s="284" t="s">
        <v>81</v>
      </c>
      <c r="AW171" s="284" t="s">
        <v>34</v>
      </c>
      <c r="AX171" s="284" t="s">
        <v>71</v>
      </c>
      <c r="AY171" s="286" t="s">
        <v>138</v>
      </c>
    </row>
    <row r="172" spans="2:65" s="248" customFormat="1" ht="25.5" customHeight="1">
      <c r="B172" s="85"/>
      <c r="C172" s="327" t="s">
        <v>11</v>
      </c>
      <c r="D172" s="327" t="s">
        <v>140</v>
      </c>
      <c r="E172" s="328" t="s">
        <v>557</v>
      </c>
      <c r="F172" s="329" t="s">
        <v>558</v>
      </c>
      <c r="G172" s="330" t="s">
        <v>225</v>
      </c>
      <c r="H172" s="304">
        <v>13.004</v>
      </c>
      <c r="I172" s="90">
        <v>0</v>
      </c>
      <c r="J172" s="90">
        <f>ROUND(I172*H172,2)</f>
        <v>0</v>
      </c>
      <c r="K172" s="88" t="s">
        <v>5267</v>
      </c>
      <c r="L172" s="85"/>
      <c r="M172" s="278" t="s">
        <v>5</v>
      </c>
      <c r="N172" s="279" t="s">
        <v>42</v>
      </c>
      <c r="O172" s="280">
        <v>0.525</v>
      </c>
      <c r="P172" s="280">
        <f>O172*H172</f>
        <v>6.8271</v>
      </c>
      <c r="Q172" s="280">
        <v>0.06917</v>
      </c>
      <c r="R172" s="280">
        <f>Q172*H172</f>
        <v>0.8994866799999999</v>
      </c>
      <c r="S172" s="280">
        <v>0</v>
      </c>
      <c r="T172" s="281">
        <f>S172*H172</f>
        <v>0</v>
      </c>
      <c r="AR172" s="185" t="s">
        <v>145</v>
      </c>
      <c r="AT172" s="185" t="s">
        <v>140</v>
      </c>
      <c r="AU172" s="185" t="s">
        <v>81</v>
      </c>
      <c r="AY172" s="185" t="s">
        <v>138</v>
      </c>
      <c r="BE172" s="282">
        <f>IF(N172="základní",J172,0)</f>
        <v>0</v>
      </c>
      <c r="BF172" s="282">
        <f>IF(N172="snížená",J172,0)</f>
        <v>0</v>
      </c>
      <c r="BG172" s="282">
        <f>IF(N172="zákl. přenesená",J172,0)</f>
        <v>0</v>
      </c>
      <c r="BH172" s="282">
        <f>IF(N172="sníž. přenesená",J172,0)</f>
        <v>0</v>
      </c>
      <c r="BI172" s="282">
        <f>IF(N172="nulová",J172,0)</f>
        <v>0</v>
      </c>
      <c r="BJ172" s="185" t="s">
        <v>79</v>
      </c>
      <c r="BK172" s="282">
        <f>ROUND(I172*H172,2)</f>
        <v>0</v>
      </c>
      <c r="BL172" s="185" t="s">
        <v>145</v>
      </c>
      <c r="BM172" s="185" t="s">
        <v>3945</v>
      </c>
    </row>
    <row r="173" spans="2:51" s="284" customFormat="1" ht="13.5">
      <c r="B173" s="283"/>
      <c r="C173" s="331"/>
      <c r="D173" s="332" t="s">
        <v>147</v>
      </c>
      <c r="E173" s="336" t="s">
        <v>5</v>
      </c>
      <c r="F173" s="333" t="s">
        <v>3946</v>
      </c>
      <c r="G173" s="331"/>
      <c r="H173" s="305">
        <v>13.004</v>
      </c>
      <c r="L173" s="283"/>
      <c r="M173" s="288"/>
      <c r="N173" s="289"/>
      <c r="O173" s="289"/>
      <c r="P173" s="289"/>
      <c r="Q173" s="289"/>
      <c r="R173" s="289"/>
      <c r="S173" s="289"/>
      <c r="T173" s="290"/>
      <c r="AT173" s="286" t="s">
        <v>147</v>
      </c>
      <c r="AU173" s="286" t="s">
        <v>81</v>
      </c>
      <c r="AV173" s="284" t="s">
        <v>81</v>
      </c>
      <c r="AW173" s="284" t="s">
        <v>34</v>
      </c>
      <c r="AX173" s="284" t="s">
        <v>71</v>
      </c>
      <c r="AY173" s="286" t="s">
        <v>138</v>
      </c>
    </row>
    <row r="174" spans="2:65" s="248" customFormat="1" ht="16.5" customHeight="1">
      <c r="B174" s="85"/>
      <c r="C174" s="327" t="s">
        <v>214</v>
      </c>
      <c r="D174" s="327" t="s">
        <v>140</v>
      </c>
      <c r="E174" s="328" t="s">
        <v>3947</v>
      </c>
      <c r="F174" s="329" t="s">
        <v>3948</v>
      </c>
      <c r="G174" s="330" t="s">
        <v>234</v>
      </c>
      <c r="H174" s="304">
        <v>6.5</v>
      </c>
      <c r="I174" s="90">
        <v>0</v>
      </c>
      <c r="J174" s="90">
        <f>ROUND(I174*H174,2)</f>
        <v>0</v>
      </c>
      <c r="K174" s="88" t="s">
        <v>5267</v>
      </c>
      <c r="L174" s="85"/>
      <c r="M174" s="278" t="s">
        <v>5</v>
      </c>
      <c r="N174" s="279" t="s">
        <v>42</v>
      </c>
      <c r="O174" s="280">
        <v>0.2</v>
      </c>
      <c r="P174" s="280">
        <f>O174*H174</f>
        <v>1.3</v>
      </c>
      <c r="Q174" s="280">
        <v>0.0001208</v>
      </c>
      <c r="R174" s="280">
        <f>Q174*H174</f>
        <v>0.0007852</v>
      </c>
      <c r="S174" s="280">
        <v>0</v>
      </c>
      <c r="T174" s="281">
        <f>S174*H174</f>
        <v>0</v>
      </c>
      <c r="AR174" s="185" t="s">
        <v>145</v>
      </c>
      <c r="AT174" s="185" t="s">
        <v>140</v>
      </c>
      <c r="AU174" s="185" t="s">
        <v>81</v>
      </c>
      <c r="AY174" s="185" t="s">
        <v>138</v>
      </c>
      <c r="BE174" s="282">
        <f>IF(N174="základní",J174,0)</f>
        <v>0</v>
      </c>
      <c r="BF174" s="282">
        <f>IF(N174="snížená",J174,0)</f>
        <v>0</v>
      </c>
      <c r="BG174" s="282">
        <f>IF(N174="zákl. přenesená",J174,0)</f>
        <v>0</v>
      </c>
      <c r="BH174" s="282">
        <f>IF(N174="sníž. přenesená",J174,0)</f>
        <v>0</v>
      </c>
      <c r="BI174" s="282">
        <f>IF(N174="nulová",J174,0)</f>
        <v>0</v>
      </c>
      <c r="BJ174" s="185" t="s">
        <v>79</v>
      </c>
      <c r="BK174" s="282">
        <f>ROUND(I174*H174,2)</f>
        <v>0</v>
      </c>
      <c r="BL174" s="185" t="s">
        <v>145</v>
      </c>
      <c r="BM174" s="185" t="s">
        <v>3949</v>
      </c>
    </row>
    <row r="175" spans="2:51" s="284" customFormat="1" ht="13.5">
      <c r="B175" s="283"/>
      <c r="C175" s="331"/>
      <c r="D175" s="332" t="s">
        <v>147</v>
      </c>
      <c r="E175" s="336" t="s">
        <v>5</v>
      </c>
      <c r="F175" s="333" t="s">
        <v>3950</v>
      </c>
      <c r="G175" s="331"/>
      <c r="H175" s="305">
        <v>6.5</v>
      </c>
      <c r="L175" s="283"/>
      <c r="M175" s="288"/>
      <c r="N175" s="289"/>
      <c r="O175" s="289"/>
      <c r="P175" s="289"/>
      <c r="Q175" s="289"/>
      <c r="R175" s="289"/>
      <c r="S175" s="289"/>
      <c r="T175" s="290"/>
      <c r="AT175" s="286" t="s">
        <v>147</v>
      </c>
      <c r="AU175" s="286" t="s">
        <v>81</v>
      </c>
      <c r="AV175" s="284" t="s">
        <v>81</v>
      </c>
      <c r="AW175" s="284" t="s">
        <v>34</v>
      </c>
      <c r="AX175" s="284" t="s">
        <v>71</v>
      </c>
      <c r="AY175" s="286" t="s">
        <v>138</v>
      </c>
    </row>
    <row r="176" spans="2:65" s="248" customFormat="1" ht="16.5" customHeight="1">
      <c r="B176" s="85"/>
      <c r="C176" s="327" t="s">
        <v>216</v>
      </c>
      <c r="D176" s="327" t="s">
        <v>140</v>
      </c>
      <c r="E176" s="328" t="s">
        <v>3951</v>
      </c>
      <c r="F176" s="329" t="s">
        <v>3952</v>
      </c>
      <c r="G176" s="330" t="s">
        <v>234</v>
      </c>
      <c r="H176" s="304">
        <v>4.555</v>
      </c>
      <c r="I176" s="90">
        <v>0</v>
      </c>
      <c r="J176" s="90">
        <f>ROUND(I176*H176,2)</f>
        <v>0</v>
      </c>
      <c r="K176" s="88" t="s">
        <v>5267</v>
      </c>
      <c r="L176" s="85"/>
      <c r="M176" s="278" t="s">
        <v>5</v>
      </c>
      <c r="N176" s="279" t="s">
        <v>42</v>
      </c>
      <c r="O176" s="280">
        <v>0.16</v>
      </c>
      <c r="P176" s="280">
        <f>O176*H176</f>
        <v>0.7288</v>
      </c>
      <c r="Q176" s="280">
        <v>0.000196</v>
      </c>
      <c r="R176" s="280">
        <f>Q176*H176</f>
        <v>0.0008927799999999999</v>
      </c>
      <c r="S176" s="280">
        <v>0</v>
      </c>
      <c r="T176" s="281">
        <f>S176*H176</f>
        <v>0</v>
      </c>
      <c r="AR176" s="185" t="s">
        <v>145</v>
      </c>
      <c r="AT176" s="185" t="s">
        <v>140</v>
      </c>
      <c r="AU176" s="185" t="s">
        <v>81</v>
      </c>
      <c r="AY176" s="185" t="s">
        <v>138</v>
      </c>
      <c r="BE176" s="282">
        <f>IF(N176="základní",J176,0)</f>
        <v>0</v>
      </c>
      <c r="BF176" s="282">
        <f>IF(N176="snížená",J176,0)</f>
        <v>0</v>
      </c>
      <c r="BG176" s="282">
        <f>IF(N176="zákl. přenesená",J176,0)</f>
        <v>0</v>
      </c>
      <c r="BH176" s="282">
        <f>IF(N176="sníž. přenesená",J176,0)</f>
        <v>0</v>
      </c>
      <c r="BI176" s="282">
        <f>IF(N176="nulová",J176,0)</f>
        <v>0</v>
      </c>
      <c r="BJ176" s="185" t="s">
        <v>79</v>
      </c>
      <c r="BK176" s="282">
        <f>ROUND(I176*H176,2)</f>
        <v>0</v>
      </c>
      <c r="BL176" s="185" t="s">
        <v>145</v>
      </c>
      <c r="BM176" s="185" t="s">
        <v>3953</v>
      </c>
    </row>
    <row r="177" spans="2:65" s="248" customFormat="1" ht="25.5" customHeight="1">
      <c r="B177" s="85"/>
      <c r="C177" s="327" t="s">
        <v>218</v>
      </c>
      <c r="D177" s="327" t="s">
        <v>140</v>
      </c>
      <c r="E177" s="328" t="s">
        <v>3954</v>
      </c>
      <c r="F177" s="329" t="s">
        <v>3955</v>
      </c>
      <c r="G177" s="330" t="s">
        <v>225</v>
      </c>
      <c r="H177" s="304">
        <v>5.267</v>
      </c>
      <c r="I177" s="90">
        <v>0</v>
      </c>
      <c r="J177" s="90">
        <f>ROUND(I177*H177,2)</f>
        <v>0</v>
      </c>
      <c r="K177" s="88" t="s">
        <v>5267</v>
      </c>
      <c r="L177" s="85"/>
      <c r="M177" s="278" t="s">
        <v>5</v>
      </c>
      <c r="N177" s="279" t="s">
        <v>42</v>
      </c>
      <c r="O177" s="280">
        <v>1.21</v>
      </c>
      <c r="P177" s="280">
        <f>O177*H177</f>
        <v>6.37307</v>
      </c>
      <c r="Q177" s="280">
        <v>0.17818</v>
      </c>
      <c r="R177" s="280">
        <f>Q177*H177</f>
        <v>0.9384740600000001</v>
      </c>
      <c r="S177" s="280">
        <v>0</v>
      </c>
      <c r="T177" s="281">
        <f>S177*H177</f>
        <v>0</v>
      </c>
      <c r="AR177" s="185" t="s">
        <v>145</v>
      </c>
      <c r="AT177" s="185" t="s">
        <v>140</v>
      </c>
      <c r="AU177" s="185" t="s">
        <v>81</v>
      </c>
      <c r="AY177" s="185" t="s">
        <v>138</v>
      </c>
      <c r="BE177" s="282">
        <f>IF(N177="základní",J177,0)</f>
        <v>0</v>
      </c>
      <c r="BF177" s="282">
        <f>IF(N177="snížená",J177,0)</f>
        <v>0</v>
      </c>
      <c r="BG177" s="282">
        <f>IF(N177="zákl. přenesená",J177,0)</f>
        <v>0</v>
      </c>
      <c r="BH177" s="282">
        <f>IF(N177="sníž. přenesená",J177,0)</f>
        <v>0</v>
      </c>
      <c r="BI177" s="282">
        <f>IF(N177="nulová",J177,0)</f>
        <v>0</v>
      </c>
      <c r="BJ177" s="185" t="s">
        <v>79</v>
      </c>
      <c r="BK177" s="282">
        <f>ROUND(I177*H177,2)</f>
        <v>0</v>
      </c>
      <c r="BL177" s="185" t="s">
        <v>145</v>
      </c>
      <c r="BM177" s="185" t="s">
        <v>3956</v>
      </c>
    </row>
    <row r="178" spans="2:51" s="284" customFormat="1" ht="13.5">
      <c r="B178" s="283"/>
      <c r="C178" s="331"/>
      <c r="D178" s="332" t="s">
        <v>147</v>
      </c>
      <c r="E178" s="336" t="s">
        <v>5</v>
      </c>
      <c r="F178" s="333" t="s">
        <v>3957</v>
      </c>
      <c r="G178" s="331"/>
      <c r="H178" s="305">
        <v>0.728</v>
      </c>
      <c r="L178" s="283"/>
      <c r="M178" s="288"/>
      <c r="N178" s="289"/>
      <c r="O178" s="289"/>
      <c r="P178" s="289"/>
      <c r="Q178" s="289"/>
      <c r="R178" s="289"/>
      <c r="S178" s="289"/>
      <c r="T178" s="290"/>
      <c r="AT178" s="286" t="s">
        <v>147</v>
      </c>
      <c r="AU178" s="286" t="s">
        <v>81</v>
      </c>
      <c r="AV178" s="284" t="s">
        <v>81</v>
      </c>
      <c r="AW178" s="284" t="s">
        <v>34</v>
      </c>
      <c r="AX178" s="284" t="s">
        <v>71</v>
      </c>
      <c r="AY178" s="286" t="s">
        <v>138</v>
      </c>
    </row>
    <row r="179" spans="2:51" s="284" customFormat="1" ht="13.5">
      <c r="B179" s="283"/>
      <c r="C179" s="331"/>
      <c r="D179" s="332" t="s">
        <v>147</v>
      </c>
      <c r="E179" s="336" t="s">
        <v>5</v>
      </c>
      <c r="F179" s="333" t="s">
        <v>3958</v>
      </c>
      <c r="G179" s="331"/>
      <c r="H179" s="305">
        <v>2.016</v>
      </c>
      <c r="L179" s="283"/>
      <c r="M179" s="288"/>
      <c r="N179" s="289"/>
      <c r="O179" s="289"/>
      <c r="P179" s="289"/>
      <c r="Q179" s="289"/>
      <c r="R179" s="289"/>
      <c r="S179" s="289"/>
      <c r="T179" s="290"/>
      <c r="AT179" s="286" t="s">
        <v>147</v>
      </c>
      <c r="AU179" s="286" t="s">
        <v>81</v>
      </c>
      <c r="AV179" s="284" t="s">
        <v>81</v>
      </c>
      <c r="AW179" s="284" t="s">
        <v>34</v>
      </c>
      <c r="AX179" s="284" t="s">
        <v>71</v>
      </c>
      <c r="AY179" s="286" t="s">
        <v>138</v>
      </c>
    </row>
    <row r="180" spans="2:51" s="284" customFormat="1" ht="13.5">
      <c r="B180" s="283"/>
      <c r="C180" s="331"/>
      <c r="D180" s="332" t="s">
        <v>147</v>
      </c>
      <c r="E180" s="336" t="s">
        <v>5</v>
      </c>
      <c r="F180" s="333" t="s">
        <v>3959</v>
      </c>
      <c r="G180" s="331"/>
      <c r="H180" s="305">
        <v>0.883</v>
      </c>
      <c r="L180" s="283"/>
      <c r="M180" s="288"/>
      <c r="N180" s="289"/>
      <c r="O180" s="289"/>
      <c r="P180" s="289"/>
      <c r="Q180" s="289"/>
      <c r="R180" s="289"/>
      <c r="S180" s="289"/>
      <c r="T180" s="290"/>
      <c r="AT180" s="286" t="s">
        <v>147</v>
      </c>
      <c r="AU180" s="286" t="s">
        <v>81</v>
      </c>
      <c r="AV180" s="284" t="s">
        <v>81</v>
      </c>
      <c r="AW180" s="284" t="s">
        <v>34</v>
      </c>
      <c r="AX180" s="284" t="s">
        <v>71</v>
      </c>
      <c r="AY180" s="286" t="s">
        <v>138</v>
      </c>
    </row>
    <row r="181" spans="2:51" s="284" customFormat="1" ht="13.5">
      <c r="B181" s="283"/>
      <c r="C181" s="331"/>
      <c r="D181" s="332" t="s">
        <v>147</v>
      </c>
      <c r="E181" s="336" t="s">
        <v>5</v>
      </c>
      <c r="F181" s="333" t="s">
        <v>3960</v>
      </c>
      <c r="G181" s="331"/>
      <c r="H181" s="305">
        <v>1.64</v>
      </c>
      <c r="L181" s="283"/>
      <c r="M181" s="288"/>
      <c r="N181" s="289"/>
      <c r="O181" s="289"/>
      <c r="P181" s="289"/>
      <c r="Q181" s="289"/>
      <c r="R181" s="289"/>
      <c r="S181" s="289"/>
      <c r="T181" s="290"/>
      <c r="AT181" s="286" t="s">
        <v>147</v>
      </c>
      <c r="AU181" s="286" t="s">
        <v>81</v>
      </c>
      <c r="AV181" s="284" t="s">
        <v>81</v>
      </c>
      <c r="AW181" s="284" t="s">
        <v>34</v>
      </c>
      <c r="AX181" s="284" t="s">
        <v>71</v>
      </c>
      <c r="AY181" s="286" t="s">
        <v>138</v>
      </c>
    </row>
    <row r="182" spans="2:65" s="248" customFormat="1" ht="25.5" customHeight="1">
      <c r="B182" s="85"/>
      <c r="C182" s="327" t="s">
        <v>222</v>
      </c>
      <c r="D182" s="327" t="s">
        <v>140</v>
      </c>
      <c r="E182" s="328" t="s">
        <v>3961</v>
      </c>
      <c r="F182" s="329" t="s">
        <v>3962</v>
      </c>
      <c r="G182" s="330" t="s">
        <v>225</v>
      </c>
      <c r="H182" s="304">
        <v>15.06</v>
      </c>
      <c r="I182" s="90">
        <v>0</v>
      </c>
      <c r="J182" s="90">
        <f>ROUND(I182*H182,2)</f>
        <v>0</v>
      </c>
      <c r="K182" s="88" t="s">
        <v>5267</v>
      </c>
      <c r="L182" s="85"/>
      <c r="M182" s="278" t="s">
        <v>5</v>
      </c>
      <c r="N182" s="279" t="s">
        <v>42</v>
      </c>
      <c r="O182" s="280">
        <v>0.29</v>
      </c>
      <c r="P182" s="280">
        <f>O182*H182</f>
        <v>4.3674</v>
      </c>
      <c r="Q182" s="280">
        <v>0.000356</v>
      </c>
      <c r="R182" s="280">
        <f>Q182*H182</f>
        <v>0.00536136</v>
      </c>
      <c r="S182" s="280">
        <v>0</v>
      </c>
      <c r="T182" s="281">
        <f>S182*H182</f>
        <v>0</v>
      </c>
      <c r="AR182" s="185" t="s">
        <v>145</v>
      </c>
      <c r="AT182" s="185" t="s">
        <v>140</v>
      </c>
      <c r="AU182" s="185" t="s">
        <v>81</v>
      </c>
      <c r="AY182" s="185" t="s">
        <v>138</v>
      </c>
      <c r="BE182" s="282">
        <f>IF(N182="základní",J182,0)</f>
        <v>0</v>
      </c>
      <c r="BF182" s="282">
        <f>IF(N182="snížená",J182,0)</f>
        <v>0</v>
      </c>
      <c r="BG182" s="282">
        <f>IF(N182="zákl. přenesená",J182,0)</f>
        <v>0</v>
      </c>
      <c r="BH182" s="282">
        <f>IF(N182="sníž. přenesená",J182,0)</f>
        <v>0</v>
      </c>
      <c r="BI182" s="282">
        <f>IF(N182="nulová",J182,0)</f>
        <v>0</v>
      </c>
      <c r="BJ182" s="185" t="s">
        <v>79</v>
      </c>
      <c r="BK182" s="282">
        <f>ROUND(I182*H182,2)</f>
        <v>0</v>
      </c>
      <c r="BL182" s="185" t="s">
        <v>145</v>
      </c>
      <c r="BM182" s="185" t="s">
        <v>3963</v>
      </c>
    </row>
    <row r="183" spans="2:51" s="284" customFormat="1" ht="13.5">
      <c r="B183" s="283"/>
      <c r="C183" s="331"/>
      <c r="D183" s="332" t="s">
        <v>147</v>
      </c>
      <c r="E183" s="336" t="s">
        <v>5</v>
      </c>
      <c r="F183" s="333" t="s">
        <v>3964</v>
      </c>
      <c r="G183" s="331"/>
      <c r="H183" s="305">
        <v>15.06</v>
      </c>
      <c r="L183" s="283"/>
      <c r="M183" s="288"/>
      <c r="N183" s="289"/>
      <c r="O183" s="289"/>
      <c r="P183" s="289"/>
      <c r="Q183" s="289"/>
      <c r="R183" s="289"/>
      <c r="S183" s="289"/>
      <c r="T183" s="290"/>
      <c r="AT183" s="286" t="s">
        <v>147</v>
      </c>
      <c r="AU183" s="286" t="s">
        <v>81</v>
      </c>
      <c r="AV183" s="284" t="s">
        <v>81</v>
      </c>
      <c r="AW183" s="284" t="s">
        <v>34</v>
      </c>
      <c r="AX183" s="284" t="s">
        <v>71</v>
      </c>
      <c r="AY183" s="286" t="s">
        <v>138</v>
      </c>
    </row>
    <row r="184" spans="2:63" s="266" customFormat="1" ht="29.85" customHeight="1">
      <c r="B184" s="265"/>
      <c r="C184" s="307"/>
      <c r="D184" s="341" t="s">
        <v>70</v>
      </c>
      <c r="E184" s="342" t="s">
        <v>3965</v>
      </c>
      <c r="F184" s="342" t="s">
        <v>3966</v>
      </c>
      <c r="G184" s="307"/>
      <c r="H184" s="307"/>
      <c r="J184" s="277">
        <f>BK184</f>
        <v>0</v>
      </c>
      <c r="L184" s="265"/>
      <c r="M184" s="270"/>
      <c r="N184" s="271"/>
      <c r="O184" s="271"/>
      <c r="P184" s="272">
        <f>SUM(P185:P256)</f>
        <v>308.702837</v>
      </c>
      <c r="Q184" s="271"/>
      <c r="R184" s="272">
        <f>SUM(R185:R256)</f>
        <v>8.21512729</v>
      </c>
      <c r="S184" s="271"/>
      <c r="T184" s="273">
        <f>SUM(T185:T256)</f>
        <v>0</v>
      </c>
      <c r="AR184" s="267" t="s">
        <v>79</v>
      </c>
      <c r="AT184" s="274" t="s">
        <v>70</v>
      </c>
      <c r="AU184" s="274" t="s">
        <v>79</v>
      </c>
      <c r="AY184" s="267" t="s">
        <v>138</v>
      </c>
      <c r="BK184" s="275">
        <f>SUM(BK185:BK256)</f>
        <v>0</v>
      </c>
    </row>
    <row r="185" spans="2:65" s="248" customFormat="1" ht="25.5" customHeight="1">
      <c r="B185" s="85"/>
      <c r="C185" s="327" t="s">
        <v>227</v>
      </c>
      <c r="D185" s="327" t="s">
        <v>140</v>
      </c>
      <c r="E185" s="328" t="s">
        <v>3967</v>
      </c>
      <c r="F185" s="329" t="s">
        <v>3968</v>
      </c>
      <c r="G185" s="330" t="s">
        <v>225</v>
      </c>
      <c r="H185" s="304">
        <v>115.45</v>
      </c>
      <c r="I185" s="90">
        <v>0</v>
      </c>
      <c r="J185" s="90">
        <f>ROUND(I185*H185,2)</f>
        <v>0</v>
      </c>
      <c r="K185" s="88" t="s">
        <v>5267</v>
      </c>
      <c r="L185" s="85"/>
      <c r="M185" s="278" t="s">
        <v>5</v>
      </c>
      <c r="N185" s="279" t="s">
        <v>42</v>
      </c>
      <c r="O185" s="280">
        <v>0.148</v>
      </c>
      <c r="P185" s="280">
        <f>O185*H185</f>
        <v>17.0866</v>
      </c>
      <c r="Q185" s="280">
        <v>0.000263</v>
      </c>
      <c r="R185" s="280">
        <f>Q185*H185</f>
        <v>0.03036335</v>
      </c>
      <c r="S185" s="280">
        <v>0</v>
      </c>
      <c r="T185" s="281">
        <f>S185*H185</f>
        <v>0</v>
      </c>
      <c r="AR185" s="185" t="s">
        <v>145</v>
      </c>
      <c r="AT185" s="185" t="s">
        <v>140</v>
      </c>
      <c r="AU185" s="185" t="s">
        <v>81</v>
      </c>
      <c r="AY185" s="185" t="s">
        <v>138</v>
      </c>
      <c r="BE185" s="282">
        <f>IF(N185="základní",J185,0)</f>
        <v>0</v>
      </c>
      <c r="BF185" s="282">
        <f>IF(N185="snížená",J185,0)</f>
        <v>0</v>
      </c>
      <c r="BG185" s="282">
        <f>IF(N185="zákl. přenesená",J185,0)</f>
        <v>0</v>
      </c>
      <c r="BH185" s="282">
        <f>IF(N185="sníž. přenesená",J185,0)</f>
        <v>0</v>
      </c>
      <c r="BI185" s="282">
        <f>IF(N185="nulová",J185,0)</f>
        <v>0</v>
      </c>
      <c r="BJ185" s="185" t="s">
        <v>79</v>
      </c>
      <c r="BK185" s="282">
        <f>ROUND(I185*H185,2)</f>
        <v>0</v>
      </c>
      <c r="BL185" s="185" t="s">
        <v>145</v>
      </c>
      <c r="BM185" s="185" t="s">
        <v>3969</v>
      </c>
    </row>
    <row r="186" spans="2:65" s="248" customFormat="1" ht="38.25" customHeight="1">
      <c r="B186" s="85"/>
      <c r="C186" s="327" t="s">
        <v>10</v>
      </c>
      <c r="D186" s="327" t="s">
        <v>140</v>
      </c>
      <c r="E186" s="328" t="s">
        <v>3970</v>
      </c>
      <c r="F186" s="329" t="s">
        <v>3971</v>
      </c>
      <c r="G186" s="330" t="s">
        <v>225</v>
      </c>
      <c r="H186" s="304">
        <v>115.45</v>
      </c>
      <c r="I186" s="90">
        <v>0</v>
      </c>
      <c r="J186" s="90">
        <f>ROUND(I186*H186,2)</f>
        <v>0</v>
      </c>
      <c r="K186" s="88" t="s">
        <v>5267</v>
      </c>
      <c r="L186" s="85"/>
      <c r="M186" s="278" t="s">
        <v>5</v>
      </c>
      <c r="N186" s="279" t="s">
        <v>42</v>
      </c>
      <c r="O186" s="280">
        <v>0.252</v>
      </c>
      <c r="P186" s="280">
        <f>O186*H186</f>
        <v>29.093400000000003</v>
      </c>
      <c r="Q186" s="280">
        <v>0.0057</v>
      </c>
      <c r="R186" s="280">
        <f>Q186*H186</f>
        <v>0.658065</v>
      </c>
      <c r="S186" s="280">
        <v>0</v>
      </c>
      <c r="T186" s="281">
        <f>S186*H186</f>
        <v>0</v>
      </c>
      <c r="AR186" s="185" t="s">
        <v>145</v>
      </c>
      <c r="AT186" s="185" t="s">
        <v>140</v>
      </c>
      <c r="AU186" s="185" t="s">
        <v>81</v>
      </c>
      <c r="AY186" s="185" t="s">
        <v>138</v>
      </c>
      <c r="BE186" s="282">
        <f>IF(N186="základní",J186,0)</f>
        <v>0</v>
      </c>
      <c r="BF186" s="282">
        <f>IF(N186="snížená",J186,0)</f>
        <v>0</v>
      </c>
      <c r="BG186" s="282">
        <f>IF(N186="zákl. přenesená",J186,0)</f>
        <v>0</v>
      </c>
      <c r="BH186" s="282">
        <f>IF(N186="sníž. přenesená",J186,0)</f>
        <v>0</v>
      </c>
      <c r="BI186" s="282">
        <f>IF(N186="nulová",J186,0)</f>
        <v>0</v>
      </c>
      <c r="BJ186" s="185" t="s">
        <v>79</v>
      </c>
      <c r="BK186" s="282">
        <f>ROUND(I186*H186,2)</f>
        <v>0</v>
      </c>
      <c r="BL186" s="185" t="s">
        <v>145</v>
      </c>
      <c r="BM186" s="185" t="s">
        <v>3972</v>
      </c>
    </row>
    <row r="187" spans="2:51" s="292" customFormat="1" ht="13.5">
      <c r="B187" s="291"/>
      <c r="C187" s="334"/>
      <c r="D187" s="332" t="s">
        <v>147</v>
      </c>
      <c r="E187" s="306" t="s">
        <v>5</v>
      </c>
      <c r="F187" s="335" t="s">
        <v>3973</v>
      </c>
      <c r="G187" s="334"/>
      <c r="H187" s="306" t="s">
        <v>5</v>
      </c>
      <c r="L187" s="291"/>
      <c r="M187" s="295"/>
      <c r="N187" s="296"/>
      <c r="O187" s="296"/>
      <c r="P187" s="296"/>
      <c r="Q187" s="296"/>
      <c r="R187" s="296"/>
      <c r="S187" s="296"/>
      <c r="T187" s="297"/>
      <c r="AT187" s="293" t="s">
        <v>147</v>
      </c>
      <c r="AU187" s="293" t="s">
        <v>81</v>
      </c>
      <c r="AV187" s="292" t="s">
        <v>79</v>
      </c>
      <c r="AW187" s="292" t="s">
        <v>34</v>
      </c>
      <c r="AX187" s="292" t="s">
        <v>71</v>
      </c>
      <c r="AY187" s="293" t="s">
        <v>138</v>
      </c>
    </row>
    <row r="188" spans="2:51" s="284" customFormat="1" ht="13.5">
      <c r="B188" s="283"/>
      <c r="C188" s="331"/>
      <c r="D188" s="332" t="s">
        <v>147</v>
      </c>
      <c r="E188" s="336" t="s">
        <v>5</v>
      </c>
      <c r="F188" s="333" t="s">
        <v>1197</v>
      </c>
      <c r="G188" s="331"/>
      <c r="H188" s="305">
        <v>35.75</v>
      </c>
      <c r="L188" s="283"/>
      <c r="M188" s="288"/>
      <c r="N188" s="289"/>
      <c r="O188" s="289"/>
      <c r="P188" s="289"/>
      <c r="Q188" s="289"/>
      <c r="R188" s="289"/>
      <c r="S188" s="289"/>
      <c r="T188" s="290"/>
      <c r="AT188" s="286" t="s">
        <v>147</v>
      </c>
      <c r="AU188" s="286" t="s">
        <v>81</v>
      </c>
      <c r="AV188" s="284" t="s">
        <v>81</v>
      </c>
      <c r="AW188" s="284" t="s">
        <v>34</v>
      </c>
      <c r="AX188" s="284" t="s">
        <v>71</v>
      </c>
      <c r="AY188" s="286" t="s">
        <v>138</v>
      </c>
    </row>
    <row r="189" spans="2:51" s="292" customFormat="1" ht="13.5">
      <c r="B189" s="291"/>
      <c r="C189" s="334"/>
      <c r="D189" s="332" t="s">
        <v>147</v>
      </c>
      <c r="E189" s="306" t="s">
        <v>5</v>
      </c>
      <c r="F189" s="335" t="s">
        <v>3974</v>
      </c>
      <c r="G189" s="334"/>
      <c r="H189" s="306" t="s">
        <v>5</v>
      </c>
      <c r="L189" s="291"/>
      <c r="M189" s="295"/>
      <c r="N189" s="296"/>
      <c r="O189" s="296"/>
      <c r="P189" s="296"/>
      <c r="Q189" s="296"/>
      <c r="R189" s="296"/>
      <c r="S189" s="296"/>
      <c r="T189" s="297"/>
      <c r="AT189" s="293" t="s">
        <v>147</v>
      </c>
      <c r="AU189" s="293" t="s">
        <v>81</v>
      </c>
      <c r="AV189" s="292" t="s">
        <v>79</v>
      </c>
      <c r="AW189" s="292" t="s">
        <v>34</v>
      </c>
      <c r="AX189" s="292" t="s">
        <v>71</v>
      </c>
      <c r="AY189" s="293" t="s">
        <v>138</v>
      </c>
    </row>
    <row r="190" spans="2:51" s="284" customFormat="1" ht="13.5">
      <c r="B190" s="283"/>
      <c r="C190" s="331"/>
      <c r="D190" s="332" t="s">
        <v>147</v>
      </c>
      <c r="E190" s="336" t="s">
        <v>5</v>
      </c>
      <c r="F190" s="333" t="s">
        <v>1198</v>
      </c>
      <c r="G190" s="331"/>
      <c r="H190" s="305">
        <v>40.1</v>
      </c>
      <c r="L190" s="283"/>
      <c r="M190" s="288"/>
      <c r="N190" s="289"/>
      <c r="O190" s="289"/>
      <c r="P190" s="289"/>
      <c r="Q190" s="289"/>
      <c r="R190" s="289"/>
      <c r="S190" s="289"/>
      <c r="T190" s="290"/>
      <c r="AT190" s="286" t="s">
        <v>147</v>
      </c>
      <c r="AU190" s="286" t="s">
        <v>81</v>
      </c>
      <c r="AV190" s="284" t="s">
        <v>81</v>
      </c>
      <c r="AW190" s="284" t="s">
        <v>34</v>
      </c>
      <c r="AX190" s="284" t="s">
        <v>71</v>
      </c>
      <c r="AY190" s="286" t="s">
        <v>138</v>
      </c>
    </row>
    <row r="191" spans="2:51" s="292" customFormat="1" ht="13.5">
      <c r="B191" s="291"/>
      <c r="C191" s="334"/>
      <c r="D191" s="332" t="s">
        <v>147</v>
      </c>
      <c r="E191" s="306" t="s">
        <v>5</v>
      </c>
      <c r="F191" s="335" t="s">
        <v>3975</v>
      </c>
      <c r="G191" s="334"/>
      <c r="H191" s="306" t="s">
        <v>5</v>
      </c>
      <c r="L191" s="291"/>
      <c r="M191" s="295"/>
      <c r="N191" s="296"/>
      <c r="O191" s="296"/>
      <c r="P191" s="296"/>
      <c r="Q191" s="296"/>
      <c r="R191" s="296"/>
      <c r="S191" s="296"/>
      <c r="T191" s="297"/>
      <c r="AT191" s="293" t="s">
        <v>147</v>
      </c>
      <c r="AU191" s="293" t="s">
        <v>81</v>
      </c>
      <c r="AV191" s="292" t="s">
        <v>79</v>
      </c>
      <c r="AW191" s="292" t="s">
        <v>34</v>
      </c>
      <c r="AX191" s="292" t="s">
        <v>71</v>
      </c>
      <c r="AY191" s="293" t="s">
        <v>138</v>
      </c>
    </row>
    <row r="192" spans="2:51" s="284" customFormat="1" ht="13.5">
      <c r="B192" s="283"/>
      <c r="C192" s="331"/>
      <c r="D192" s="332" t="s">
        <v>147</v>
      </c>
      <c r="E192" s="336" t="s">
        <v>5</v>
      </c>
      <c r="F192" s="333" t="s">
        <v>3976</v>
      </c>
      <c r="G192" s="331"/>
      <c r="H192" s="305">
        <v>39.6</v>
      </c>
      <c r="L192" s="283"/>
      <c r="M192" s="288"/>
      <c r="N192" s="289"/>
      <c r="O192" s="289"/>
      <c r="P192" s="289"/>
      <c r="Q192" s="289"/>
      <c r="R192" s="289"/>
      <c r="S192" s="289"/>
      <c r="T192" s="290"/>
      <c r="AT192" s="286" t="s">
        <v>147</v>
      </c>
      <c r="AU192" s="286" t="s">
        <v>81</v>
      </c>
      <c r="AV192" s="284" t="s">
        <v>81</v>
      </c>
      <c r="AW192" s="284" t="s">
        <v>34</v>
      </c>
      <c r="AX192" s="284" t="s">
        <v>71</v>
      </c>
      <c r="AY192" s="286" t="s">
        <v>138</v>
      </c>
    </row>
    <row r="193" spans="2:65" s="248" customFormat="1" ht="16.5" customHeight="1">
      <c r="B193" s="85"/>
      <c r="C193" s="327" t="s">
        <v>237</v>
      </c>
      <c r="D193" s="327" t="s">
        <v>140</v>
      </c>
      <c r="E193" s="328" t="s">
        <v>763</v>
      </c>
      <c r="F193" s="329" t="s">
        <v>764</v>
      </c>
      <c r="G193" s="330" t="s">
        <v>225</v>
      </c>
      <c r="H193" s="304">
        <v>334.662</v>
      </c>
      <c r="I193" s="90">
        <v>0</v>
      </c>
      <c r="J193" s="90">
        <f>ROUND(I193*H193,2)</f>
        <v>0</v>
      </c>
      <c r="K193" s="88" t="s">
        <v>5267</v>
      </c>
      <c r="L193" s="85"/>
      <c r="M193" s="278" t="s">
        <v>5</v>
      </c>
      <c r="N193" s="279" t="s">
        <v>42</v>
      </c>
      <c r="O193" s="280">
        <v>0.104</v>
      </c>
      <c r="P193" s="280">
        <f>O193*H193</f>
        <v>34.80484799999999</v>
      </c>
      <c r="Q193" s="280">
        <v>0.00026</v>
      </c>
      <c r="R193" s="280">
        <f>Q193*H193</f>
        <v>0.08701211999999998</v>
      </c>
      <c r="S193" s="280">
        <v>0</v>
      </c>
      <c r="T193" s="281">
        <f>S193*H193</f>
        <v>0</v>
      </c>
      <c r="AR193" s="185" t="s">
        <v>145</v>
      </c>
      <c r="AT193" s="185" t="s">
        <v>140</v>
      </c>
      <c r="AU193" s="185" t="s">
        <v>81</v>
      </c>
      <c r="AY193" s="185" t="s">
        <v>138</v>
      </c>
      <c r="BE193" s="282">
        <f>IF(N193="základní",J193,0)</f>
        <v>0</v>
      </c>
      <c r="BF193" s="282">
        <f>IF(N193="snížená",J193,0)</f>
        <v>0</v>
      </c>
      <c r="BG193" s="282">
        <f>IF(N193="zákl. přenesená",J193,0)</f>
        <v>0</v>
      </c>
      <c r="BH193" s="282">
        <f>IF(N193="sníž. přenesená",J193,0)</f>
        <v>0</v>
      </c>
      <c r="BI193" s="282">
        <f>IF(N193="nulová",J193,0)</f>
        <v>0</v>
      </c>
      <c r="BJ193" s="185" t="s">
        <v>79</v>
      </c>
      <c r="BK193" s="282">
        <f>ROUND(I193*H193,2)</f>
        <v>0</v>
      </c>
      <c r="BL193" s="185" t="s">
        <v>145</v>
      </c>
      <c r="BM193" s="185" t="s">
        <v>3977</v>
      </c>
    </row>
    <row r="194" spans="2:51" s="284" customFormat="1" ht="13.5">
      <c r="B194" s="283"/>
      <c r="C194" s="331"/>
      <c r="D194" s="332" t="s">
        <v>147</v>
      </c>
      <c r="E194" s="336" t="s">
        <v>5</v>
      </c>
      <c r="F194" s="333" t="s">
        <v>3978</v>
      </c>
      <c r="G194" s="331"/>
      <c r="H194" s="305">
        <v>329.955</v>
      </c>
      <c r="L194" s="283"/>
      <c r="M194" s="288"/>
      <c r="N194" s="289"/>
      <c r="O194" s="289"/>
      <c r="P194" s="289"/>
      <c r="Q194" s="289"/>
      <c r="R194" s="289"/>
      <c r="S194" s="289"/>
      <c r="T194" s="290"/>
      <c r="AT194" s="286" t="s">
        <v>147</v>
      </c>
      <c r="AU194" s="286" t="s">
        <v>81</v>
      </c>
      <c r="AV194" s="284" t="s">
        <v>81</v>
      </c>
      <c r="AW194" s="284" t="s">
        <v>34</v>
      </c>
      <c r="AX194" s="284" t="s">
        <v>71</v>
      </c>
      <c r="AY194" s="286" t="s">
        <v>138</v>
      </c>
    </row>
    <row r="195" spans="2:51" s="284" customFormat="1" ht="13.5">
      <c r="B195" s="283"/>
      <c r="C195" s="331"/>
      <c r="D195" s="332" t="s">
        <v>147</v>
      </c>
      <c r="E195" s="336" t="s">
        <v>5</v>
      </c>
      <c r="F195" s="333" t="s">
        <v>3979</v>
      </c>
      <c r="G195" s="331"/>
      <c r="H195" s="305">
        <v>4.707</v>
      </c>
      <c r="L195" s="283"/>
      <c r="M195" s="288"/>
      <c r="N195" s="289"/>
      <c r="O195" s="289"/>
      <c r="P195" s="289"/>
      <c r="Q195" s="289"/>
      <c r="R195" s="289"/>
      <c r="S195" s="289"/>
      <c r="T195" s="290"/>
      <c r="AT195" s="286" t="s">
        <v>147</v>
      </c>
      <c r="AU195" s="286" t="s">
        <v>81</v>
      </c>
      <c r="AV195" s="284" t="s">
        <v>81</v>
      </c>
      <c r="AW195" s="284" t="s">
        <v>34</v>
      </c>
      <c r="AX195" s="284" t="s">
        <v>71</v>
      </c>
      <c r="AY195" s="286" t="s">
        <v>138</v>
      </c>
    </row>
    <row r="196" spans="2:65" s="248" customFormat="1" ht="25.5" customHeight="1">
      <c r="B196" s="85"/>
      <c r="C196" s="327" t="s">
        <v>242</v>
      </c>
      <c r="D196" s="327" t="s">
        <v>140</v>
      </c>
      <c r="E196" s="328" t="s">
        <v>767</v>
      </c>
      <c r="F196" s="329" t="s">
        <v>768</v>
      </c>
      <c r="G196" s="330" t="s">
        <v>225</v>
      </c>
      <c r="H196" s="304">
        <v>132.743</v>
      </c>
      <c r="I196" s="90">
        <v>0</v>
      </c>
      <c r="J196" s="90">
        <f>ROUND(I196*H196,2)</f>
        <v>0</v>
      </c>
      <c r="K196" s="88" t="s">
        <v>5</v>
      </c>
      <c r="L196" s="85"/>
      <c r="M196" s="278" t="s">
        <v>5</v>
      </c>
      <c r="N196" s="279" t="s">
        <v>42</v>
      </c>
      <c r="O196" s="280">
        <v>0.36</v>
      </c>
      <c r="P196" s="280">
        <f>O196*H196</f>
        <v>47.787479999999995</v>
      </c>
      <c r="Q196" s="280">
        <v>0.00438</v>
      </c>
      <c r="R196" s="280">
        <f>Q196*H196</f>
        <v>0.58141434</v>
      </c>
      <c r="S196" s="280">
        <v>0</v>
      </c>
      <c r="T196" s="281">
        <f>S196*H196</f>
        <v>0</v>
      </c>
      <c r="AR196" s="185" t="s">
        <v>145</v>
      </c>
      <c r="AT196" s="185" t="s">
        <v>140</v>
      </c>
      <c r="AU196" s="185" t="s">
        <v>81</v>
      </c>
      <c r="AY196" s="185" t="s">
        <v>138</v>
      </c>
      <c r="BE196" s="282">
        <f>IF(N196="základní",J196,0)</f>
        <v>0</v>
      </c>
      <c r="BF196" s="282">
        <f>IF(N196="snížená",J196,0)</f>
        <v>0</v>
      </c>
      <c r="BG196" s="282">
        <f>IF(N196="zákl. přenesená",J196,0)</f>
        <v>0</v>
      </c>
      <c r="BH196" s="282">
        <f>IF(N196="sníž. přenesená",J196,0)</f>
        <v>0</v>
      </c>
      <c r="BI196" s="282">
        <f>IF(N196="nulová",J196,0)</f>
        <v>0</v>
      </c>
      <c r="BJ196" s="185" t="s">
        <v>79</v>
      </c>
      <c r="BK196" s="282">
        <f>ROUND(I196*H196,2)</f>
        <v>0</v>
      </c>
      <c r="BL196" s="185" t="s">
        <v>145</v>
      </c>
      <c r="BM196" s="185" t="s">
        <v>3980</v>
      </c>
    </row>
    <row r="197" spans="2:51" s="284" customFormat="1" ht="13.5">
      <c r="B197" s="283"/>
      <c r="C197" s="331"/>
      <c r="D197" s="332" t="s">
        <v>147</v>
      </c>
      <c r="E197" s="336" t="s">
        <v>5</v>
      </c>
      <c r="F197" s="333" t="s">
        <v>3981</v>
      </c>
      <c r="G197" s="331"/>
      <c r="H197" s="305">
        <v>112.743</v>
      </c>
      <c r="L197" s="283"/>
      <c r="M197" s="288"/>
      <c r="N197" s="289"/>
      <c r="O197" s="289"/>
      <c r="P197" s="289"/>
      <c r="Q197" s="289"/>
      <c r="R197" s="289"/>
      <c r="S197" s="289"/>
      <c r="T197" s="290"/>
      <c r="AT197" s="286" t="s">
        <v>147</v>
      </c>
      <c r="AU197" s="286" t="s">
        <v>81</v>
      </c>
      <c r="AV197" s="284" t="s">
        <v>81</v>
      </c>
      <c r="AW197" s="284" t="s">
        <v>34</v>
      </c>
      <c r="AX197" s="284" t="s">
        <v>71</v>
      </c>
      <c r="AY197" s="286" t="s">
        <v>138</v>
      </c>
    </row>
    <row r="198" spans="2:51" s="292" customFormat="1" ht="13.5">
      <c r="B198" s="291"/>
      <c r="C198" s="334"/>
      <c r="D198" s="332" t="s">
        <v>147</v>
      </c>
      <c r="E198" s="306" t="s">
        <v>5</v>
      </c>
      <c r="F198" s="335" t="s">
        <v>3982</v>
      </c>
      <c r="G198" s="334"/>
      <c r="H198" s="306" t="s">
        <v>5</v>
      </c>
      <c r="L198" s="291"/>
      <c r="M198" s="295"/>
      <c r="N198" s="296"/>
      <c r="O198" s="296"/>
      <c r="P198" s="296"/>
      <c r="Q198" s="296"/>
      <c r="R198" s="296"/>
      <c r="S198" s="296"/>
      <c r="T198" s="297"/>
      <c r="AT198" s="293" t="s">
        <v>147</v>
      </c>
      <c r="AU198" s="293" t="s">
        <v>81</v>
      </c>
      <c r="AV198" s="292" t="s">
        <v>79</v>
      </c>
      <c r="AW198" s="292" t="s">
        <v>34</v>
      </c>
      <c r="AX198" s="292" t="s">
        <v>71</v>
      </c>
      <c r="AY198" s="293" t="s">
        <v>138</v>
      </c>
    </row>
    <row r="199" spans="2:51" s="284" customFormat="1" ht="13.5">
      <c r="B199" s="283"/>
      <c r="C199" s="331"/>
      <c r="D199" s="332" t="s">
        <v>147</v>
      </c>
      <c r="E199" s="336" t="s">
        <v>5</v>
      </c>
      <c r="F199" s="333" t="s">
        <v>227</v>
      </c>
      <c r="G199" s="331"/>
      <c r="H199" s="305">
        <v>20</v>
      </c>
      <c r="L199" s="283"/>
      <c r="M199" s="288"/>
      <c r="N199" s="289"/>
      <c r="O199" s="289"/>
      <c r="P199" s="289"/>
      <c r="Q199" s="289"/>
      <c r="R199" s="289"/>
      <c r="S199" s="289"/>
      <c r="T199" s="290"/>
      <c r="AT199" s="286" t="s">
        <v>147</v>
      </c>
      <c r="AU199" s="286" t="s">
        <v>81</v>
      </c>
      <c r="AV199" s="284" t="s">
        <v>81</v>
      </c>
      <c r="AW199" s="284" t="s">
        <v>34</v>
      </c>
      <c r="AX199" s="284" t="s">
        <v>71</v>
      </c>
      <c r="AY199" s="286" t="s">
        <v>138</v>
      </c>
    </row>
    <row r="200" spans="2:65" s="248" customFormat="1" ht="25.5" customHeight="1">
      <c r="B200" s="85"/>
      <c r="C200" s="327" t="s">
        <v>247</v>
      </c>
      <c r="D200" s="327" t="s">
        <v>140</v>
      </c>
      <c r="E200" s="328" t="s">
        <v>3983</v>
      </c>
      <c r="F200" s="329" t="s">
        <v>3984</v>
      </c>
      <c r="G200" s="330" t="s">
        <v>289</v>
      </c>
      <c r="H200" s="304">
        <v>2</v>
      </c>
      <c r="I200" s="90">
        <v>0</v>
      </c>
      <c r="J200" s="90">
        <f>ROUND(I200*H200,2)</f>
        <v>0</v>
      </c>
      <c r="K200" s="88" t="s">
        <v>5267</v>
      </c>
      <c r="L200" s="85"/>
      <c r="M200" s="278" t="s">
        <v>5</v>
      </c>
      <c r="N200" s="279" t="s">
        <v>42</v>
      </c>
      <c r="O200" s="280">
        <v>0.725</v>
      </c>
      <c r="P200" s="280">
        <f>O200*H200</f>
        <v>1.45</v>
      </c>
      <c r="Q200" s="280">
        <v>0.0406</v>
      </c>
      <c r="R200" s="280">
        <f>Q200*H200</f>
        <v>0.0812</v>
      </c>
      <c r="S200" s="280">
        <v>0</v>
      </c>
      <c r="T200" s="281">
        <f>S200*H200</f>
        <v>0</v>
      </c>
      <c r="AR200" s="185" t="s">
        <v>145</v>
      </c>
      <c r="AT200" s="185" t="s">
        <v>140</v>
      </c>
      <c r="AU200" s="185" t="s">
        <v>81</v>
      </c>
      <c r="AY200" s="185" t="s">
        <v>138</v>
      </c>
      <c r="BE200" s="282">
        <f>IF(N200="základní",J200,0)</f>
        <v>0</v>
      </c>
      <c r="BF200" s="282">
        <f>IF(N200="snížená",J200,0)</f>
        <v>0</v>
      </c>
      <c r="BG200" s="282">
        <f>IF(N200="zákl. přenesená",J200,0)</f>
        <v>0</v>
      </c>
      <c r="BH200" s="282">
        <f>IF(N200="sníž. přenesená",J200,0)</f>
        <v>0</v>
      </c>
      <c r="BI200" s="282">
        <f>IF(N200="nulová",J200,0)</f>
        <v>0</v>
      </c>
      <c r="BJ200" s="185" t="s">
        <v>79</v>
      </c>
      <c r="BK200" s="282">
        <f>ROUND(I200*H200,2)</f>
        <v>0</v>
      </c>
      <c r="BL200" s="185" t="s">
        <v>145</v>
      </c>
      <c r="BM200" s="185" t="s">
        <v>3985</v>
      </c>
    </row>
    <row r="201" spans="2:51" s="292" customFormat="1" ht="13.5">
      <c r="B201" s="291"/>
      <c r="C201" s="334"/>
      <c r="D201" s="332" t="s">
        <v>147</v>
      </c>
      <c r="E201" s="306" t="s">
        <v>5</v>
      </c>
      <c r="F201" s="335" t="s">
        <v>3986</v>
      </c>
      <c r="G201" s="334"/>
      <c r="H201" s="306" t="s">
        <v>5</v>
      </c>
      <c r="L201" s="291"/>
      <c r="M201" s="295"/>
      <c r="N201" s="296"/>
      <c r="O201" s="296"/>
      <c r="P201" s="296"/>
      <c r="Q201" s="296"/>
      <c r="R201" s="296"/>
      <c r="S201" s="296"/>
      <c r="T201" s="297"/>
      <c r="AT201" s="293" t="s">
        <v>147</v>
      </c>
      <c r="AU201" s="293" t="s">
        <v>81</v>
      </c>
      <c r="AV201" s="292" t="s">
        <v>79</v>
      </c>
      <c r="AW201" s="292" t="s">
        <v>34</v>
      </c>
      <c r="AX201" s="292" t="s">
        <v>71</v>
      </c>
      <c r="AY201" s="293" t="s">
        <v>138</v>
      </c>
    </row>
    <row r="202" spans="2:51" s="284" customFormat="1" ht="13.5">
      <c r="B202" s="283"/>
      <c r="C202" s="331"/>
      <c r="D202" s="332" t="s">
        <v>147</v>
      </c>
      <c r="E202" s="336" t="s">
        <v>5</v>
      </c>
      <c r="F202" s="333" t="s">
        <v>81</v>
      </c>
      <c r="G202" s="331"/>
      <c r="H202" s="305">
        <v>2</v>
      </c>
      <c r="L202" s="283"/>
      <c r="M202" s="288"/>
      <c r="N202" s="289"/>
      <c r="O202" s="289"/>
      <c r="P202" s="289"/>
      <c r="Q202" s="289"/>
      <c r="R202" s="289"/>
      <c r="S202" s="289"/>
      <c r="T202" s="290"/>
      <c r="AT202" s="286" t="s">
        <v>147</v>
      </c>
      <c r="AU202" s="286" t="s">
        <v>81</v>
      </c>
      <c r="AV202" s="284" t="s">
        <v>81</v>
      </c>
      <c r="AW202" s="284" t="s">
        <v>34</v>
      </c>
      <c r="AX202" s="284" t="s">
        <v>71</v>
      </c>
      <c r="AY202" s="286" t="s">
        <v>138</v>
      </c>
    </row>
    <row r="203" spans="2:65" s="248" customFormat="1" ht="25.5" customHeight="1">
      <c r="B203" s="85"/>
      <c r="C203" s="327" t="s">
        <v>251</v>
      </c>
      <c r="D203" s="327" t="s">
        <v>140</v>
      </c>
      <c r="E203" s="328" t="s">
        <v>3987</v>
      </c>
      <c r="F203" s="329" t="s">
        <v>3988</v>
      </c>
      <c r="G203" s="330" t="s">
        <v>289</v>
      </c>
      <c r="H203" s="304">
        <v>2</v>
      </c>
      <c r="I203" s="90">
        <v>0</v>
      </c>
      <c r="J203" s="90">
        <f>ROUND(I203*H203,2)</f>
        <v>0</v>
      </c>
      <c r="K203" s="88" t="s">
        <v>5267</v>
      </c>
      <c r="L203" s="85"/>
      <c r="M203" s="278" t="s">
        <v>5</v>
      </c>
      <c r="N203" s="279" t="s">
        <v>42</v>
      </c>
      <c r="O203" s="280">
        <v>2.431</v>
      </c>
      <c r="P203" s="280">
        <f>O203*H203</f>
        <v>4.862</v>
      </c>
      <c r="Q203" s="280">
        <v>0.1541</v>
      </c>
      <c r="R203" s="280">
        <f>Q203*H203</f>
        <v>0.3082</v>
      </c>
      <c r="S203" s="280">
        <v>0</v>
      </c>
      <c r="T203" s="281">
        <f>S203*H203</f>
        <v>0</v>
      </c>
      <c r="AR203" s="185" t="s">
        <v>145</v>
      </c>
      <c r="AT203" s="185" t="s">
        <v>140</v>
      </c>
      <c r="AU203" s="185" t="s">
        <v>81</v>
      </c>
      <c r="AY203" s="185" t="s">
        <v>138</v>
      </c>
      <c r="BE203" s="282">
        <f>IF(N203="základní",J203,0)</f>
        <v>0</v>
      </c>
      <c r="BF203" s="282">
        <f>IF(N203="snížená",J203,0)</f>
        <v>0</v>
      </c>
      <c r="BG203" s="282">
        <f>IF(N203="zákl. přenesená",J203,0)</f>
        <v>0</v>
      </c>
      <c r="BH203" s="282">
        <f>IF(N203="sníž. přenesená",J203,0)</f>
        <v>0</v>
      </c>
      <c r="BI203" s="282">
        <f>IF(N203="nulová",J203,0)</f>
        <v>0</v>
      </c>
      <c r="BJ203" s="185" t="s">
        <v>79</v>
      </c>
      <c r="BK203" s="282">
        <f>ROUND(I203*H203,2)</f>
        <v>0</v>
      </c>
      <c r="BL203" s="185" t="s">
        <v>145</v>
      </c>
      <c r="BM203" s="185" t="s">
        <v>3989</v>
      </c>
    </row>
    <row r="204" spans="2:51" s="292" customFormat="1" ht="13.5">
      <c r="B204" s="291"/>
      <c r="C204" s="334"/>
      <c r="D204" s="332" t="s">
        <v>147</v>
      </c>
      <c r="E204" s="306" t="s">
        <v>5</v>
      </c>
      <c r="F204" s="335" t="s">
        <v>3990</v>
      </c>
      <c r="G204" s="334"/>
      <c r="H204" s="306" t="s">
        <v>5</v>
      </c>
      <c r="L204" s="291"/>
      <c r="M204" s="295"/>
      <c r="N204" s="296"/>
      <c r="O204" s="296"/>
      <c r="P204" s="296"/>
      <c r="Q204" s="296"/>
      <c r="R204" s="296"/>
      <c r="S204" s="296"/>
      <c r="T204" s="297"/>
      <c r="AT204" s="293" t="s">
        <v>147</v>
      </c>
      <c r="AU204" s="293" t="s">
        <v>81</v>
      </c>
      <c r="AV204" s="292" t="s">
        <v>79</v>
      </c>
      <c r="AW204" s="292" t="s">
        <v>34</v>
      </c>
      <c r="AX204" s="292" t="s">
        <v>71</v>
      </c>
      <c r="AY204" s="293" t="s">
        <v>138</v>
      </c>
    </row>
    <row r="205" spans="2:51" s="284" customFormat="1" ht="13.5">
      <c r="B205" s="283"/>
      <c r="C205" s="331"/>
      <c r="D205" s="332" t="s">
        <v>147</v>
      </c>
      <c r="E205" s="336" t="s">
        <v>5</v>
      </c>
      <c r="F205" s="333" t="s">
        <v>81</v>
      </c>
      <c r="G205" s="331"/>
      <c r="H205" s="305">
        <v>2</v>
      </c>
      <c r="L205" s="283"/>
      <c r="M205" s="288"/>
      <c r="N205" s="289"/>
      <c r="O205" s="289"/>
      <c r="P205" s="289"/>
      <c r="Q205" s="289"/>
      <c r="R205" s="289"/>
      <c r="S205" s="289"/>
      <c r="T205" s="290"/>
      <c r="AT205" s="286" t="s">
        <v>147</v>
      </c>
      <c r="AU205" s="286" t="s">
        <v>81</v>
      </c>
      <c r="AV205" s="284" t="s">
        <v>81</v>
      </c>
      <c r="AW205" s="284" t="s">
        <v>34</v>
      </c>
      <c r="AX205" s="284" t="s">
        <v>71</v>
      </c>
      <c r="AY205" s="286" t="s">
        <v>138</v>
      </c>
    </row>
    <row r="206" spans="2:65" s="248" customFormat="1" ht="38.25" customHeight="1">
      <c r="B206" s="85"/>
      <c r="C206" s="327" t="s">
        <v>255</v>
      </c>
      <c r="D206" s="327" t="s">
        <v>140</v>
      </c>
      <c r="E206" s="328" t="s">
        <v>3991</v>
      </c>
      <c r="F206" s="329" t="s">
        <v>3992</v>
      </c>
      <c r="G206" s="330" t="s">
        <v>225</v>
      </c>
      <c r="H206" s="304">
        <v>108.036</v>
      </c>
      <c r="I206" s="90">
        <v>0</v>
      </c>
      <c r="J206" s="90">
        <f>ROUND(I206*H206,2)</f>
        <v>0</v>
      </c>
      <c r="K206" s="88" t="s">
        <v>5267</v>
      </c>
      <c r="L206" s="85"/>
      <c r="M206" s="278" t="s">
        <v>5</v>
      </c>
      <c r="N206" s="279" t="s">
        <v>42</v>
      </c>
      <c r="O206" s="280">
        <v>0.47</v>
      </c>
      <c r="P206" s="280">
        <f>O206*H206</f>
        <v>50.77692</v>
      </c>
      <c r="Q206" s="280">
        <v>0.01838</v>
      </c>
      <c r="R206" s="280">
        <f>Q206*H206</f>
        <v>1.98570168</v>
      </c>
      <c r="S206" s="280">
        <v>0</v>
      </c>
      <c r="T206" s="281">
        <f>S206*H206</f>
        <v>0</v>
      </c>
      <c r="AR206" s="185" t="s">
        <v>145</v>
      </c>
      <c r="AT206" s="185" t="s">
        <v>140</v>
      </c>
      <c r="AU206" s="185" t="s">
        <v>81</v>
      </c>
      <c r="AY206" s="185" t="s">
        <v>138</v>
      </c>
      <c r="BE206" s="282">
        <f>IF(N206="základní",J206,0)</f>
        <v>0</v>
      </c>
      <c r="BF206" s="282">
        <f>IF(N206="snížená",J206,0)</f>
        <v>0</v>
      </c>
      <c r="BG206" s="282">
        <f>IF(N206="zákl. přenesená",J206,0)</f>
        <v>0</v>
      </c>
      <c r="BH206" s="282">
        <f>IF(N206="sníž. přenesená",J206,0)</f>
        <v>0</v>
      </c>
      <c r="BI206" s="282">
        <f>IF(N206="nulová",J206,0)</f>
        <v>0</v>
      </c>
      <c r="BJ206" s="185" t="s">
        <v>79</v>
      </c>
      <c r="BK206" s="282">
        <f>ROUND(I206*H206,2)</f>
        <v>0</v>
      </c>
      <c r="BL206" s="185" t="s">
        <v>145</v>
      </c>
      <c r="BM206" s="185" t="s">
        <v>3993</v>
      </c>
    </row>
    <row r="207" spans="2:51" s="292" customFormat="1" ht="13.5">
      <c r="B207" s="291"/>
      <c r="C207" s="334"/>
      <c r="D207" s="332" t="s">
        <v>147</v>
      </c>
      <c r="E207" s="306" t="s">
        <v>5</v>
      </c>
      <c r="F207" s="335" t="s">
        <v>1195</v>
      </c>
      <c r="G207" s="334"/>
      <c r="H207" s="306" t="s">
        <v>5</v>
      </c>
      <c r="L207" s="291"/>
      <c r="M207" s="295"/>
      <c r="N207" s="296"/>
      <c r="O207" s="296"/>
      <c r="P207" s="296"/>
      <c r="Q207" s="296"/>
      <c r="R207" s="296"/>
      <c r="S207" s="296"/>
      <c r="T207" s="297"/>
      <c r="AT207" s="293" t="s">
        <v>147</v>
      </c>
      <c r="AU207" s="293" t="s">
        <v>81</v>
      </c>
      <c r="AV207" s="292" t="s">
        <v>79</v>
      </c>
      <c r="AW207" s="292" t="s">
        <v>34</v>
      </c>
      <c r="AX207" s="292" t="s">
        <v>71</v>
      </c>
      <c r="AY207" s="293" t="s">
        <v>138</v>
      </c>
    </row>
    <row r="208" spans="2:51" s="284" customFormat="1" ht="13.5">
      <c r="B208" s="283"/>
      <c r="C208" s="331"/>
      <c r="D208" s="332" t="s">
        <v>147</v>
      </c>
      <c r="E208" s="336" t="s">
        <v>5</v>
      </c>
      <c r="F208" s="333" t="s">
        <v>3994</v>
      </c>
      <c r="G208" s="331"/>
      <c r="H208" s="305">
        <v>31.565</v>
      </c>
      <c r="L208" s="283"/>
      <c r="M208" s="288"/>
      <c r="N208" s="289"/>
      <c r="O208" s="289"/>
      <c r="P208" s="289"/>
      <c r="Q208" s="289"/>
      <c r="R208" s="289"/>
      <c r="S208" s="289"/>
      <c r="T208" s="290"/>
      <c r="AT208" s="286" t="s">
        <v>147</v>
      </c>
      <c r="AU208" s="286" t="s">
        <v>81</v>
      </c>
      <c r="AV208" s="284" t="s">
        <v>81</v>
      </c>
      <c r="AW208" s="284" t="s">
        <v>34</v>
      </c>
      <c r="AX208" s="284" t="s">
        <v>71</v>
      </c>
      <c r="AY208" s="286" t="s">
        <v>138</v>
      </c>
    </row>
    <row r="209" spans="2:51" s="292" customFormat="1" ht="13.5">
      <c r="B209" s="291"/>
      <c r="C209" s="334"/>
      <c r="D209" s="332" t="s">
        <v>147</v>
      </c>
      <c r="E209" s="306" t="s">
        <v>5</v>
      </c>
      <c r="F209" s="335" t="s">
        <v>781</v>
      </c>
      <c r="G209" s="334"/>
      <c r="H209" s="306" t="s">
        <v>5</v>
      </c>
      <c r="L209" s="291"/>
      <c r="M209" s="295"/>
      <c r="N209" s="296"/>
      <c r="O209" s="296"/>
      <c r="P209" s="296"/>
      <c r="Q209" s="296"/>
      <c r="R209" s="296"/>
      <c r="S209" s="296"/>
      <c r="T209" s="297"/>
      <c r="AT209" s="293" t="s">
        <v>147</v>
      </c>
      <c r="AU209" s="293" t="s">
        <v>81</v>
      </c>
      <c r="AV209" s="292" t="s">
        <v>79</v>
      </c>
      <c r="AW209" s="292" t="s">
        <v>34</v>
      </c>
      <c r="AX209" s="292" t="s">
        <v>71</v>
      </c>
      <c r="AY209" s="293" t="s">
        <v>138</v>
      </c>
    </row>
    <row r="210" spans="2:51" s="292" customFormat="1" ht="13.5">
      <c r="B210" s="291"/>
      <c r="C210" s="334"/>
      <c r="D210" s="332" t="s">
        <v>147</v>
      </c>
      <c r="E210" s="306" t="s">
        <v>5</v>
      </c>
      <c r="F210" s="335" t="s">
        <v>3995</v>
      </c>
      <c r="G210" s="334"/>
      <c r="H210" s="306" t="s">
        <v>5</v>
      </c>
      <c r="L210" s="291"/>
      <c r="M210" s="295"/>
      <c r="N210" s="296"/>
      <c r="O210" s="296"/>
      <c r="P210" s="296"/>
      <c r="Q210" s="296"/>
      <c r="R210" s="296"/>
      <c r="S210" s="296"/>
      <c r="T210" s="297"/>
      <c r="AT210" s="293" t="s">
        <v>147</v>
      </c>
      <c r="AU210" s="293" t="s">
        <v>81</v>
      </c>
      <c r="AV210" s="292" t="s">
        <v>79</v>
      </c>
      <c r="AW210" s="292" t="s">
        <v>34</v>
      </c>
      <c r="AX210" s="292" t="s">
        <v>71</v>
      </c>
      <c r="AY210" s="293" t="s">
        <v>138</v>
      </c>
    </row>
    <row r="211" spans="2:51" s="284" customFormat="1" ht="13.5">
      <c r="B211" s="283"/>
      <c r="C211" s="331"/>
      <c r="D211" s="332" t="s">
        <v>147</v>
      </c>
      <c r="E211" s="336" t="s">
        <v>5</v>
      </c>
      <c r="F211" s="333" t="s">
        <v>3996</v>
      </c>
      <c r="G211" s="331"/>
      <c r="H211" s="305">
        <v>6.3</v>
      </c>
      <c r="L211" s="283"/>
      <c r="M211" s="288"/>
      <c r="N211" s="289"/>
      <c r="O211" s="289"/>
      <c r="P211" s="289"/>
      <c r="Q211" s="289"/>
      <c r="R211" s="289"/>
      <c r="S211" s="289"/>
      <c r="T211" s="290"/>
      <c r="AT211" s="286" t="s">
        <v>147</v>
      </c>
      <c r="AU211" s="286" t="s">
        <v>81</v>
      </c>
      <c r="AV211" s="284" t="s">
        <v>81</v>
      </c>
      <c r="AW211" s="284" t="s">
        <v>34</v>
      </c>
      <c r="AX211" s="284" t="s">
        <v>71</v>
      </c>
      <c r="AY211" s="286" t="s">
        <v>138</v>
      </c>
    </row>
    <row r="212" spans="2:51" s="292" customFormat="1" ht="13.5">
      <c r="B212" s="291"/>
      <c r="C212" s="334"/>
      <c r="D212" s="332" t="s">
        <v>147</v>
      </c>
      <c r="E212" s="306" t="s">
        <v>5</v>
      </c>
      <c r="F212" s="335" t="s">
        <v>3997</v>
      </c>
      <c r="G212" s="334"/>
      <c r="H212" s="306" t="s">
        <v>5</v>
      </c>
      <c r="L212" s="291"/>
      <c r="M212" s="295"/>
      <c r="N212" s="296"/>
      <c r="O212" s="296"/>
      <c r="P212" s="296"/>
      <c r="Q212" s="296"/>
      <c r="R212" s="296"/>
      <c r="S212" s="296"/>
      <c r="T212" s="297"/>
      <c r="AT212" s="293" t="s">
        <v>147</v>
      </c>
      <c r="AU212" s="293" t="s">
        <v>81</v>
      </c>
      <c r="AV212" s="292" t="s">
        <v>79</v>
      </c>
      <c r="AW212" s="292" t="s">
        <v>34</v>
      </c>
      <c r="AX212" s="292" t="s">
        <v>71</v>
      </c>
      <c r="AY212" s="293" t="s">
        <v>138</v>
      </c>
    </row>
    <row r="213" spans="2:51" s="284" customFormat="1" ht="13.5">
      <c r="B213" s="283"/>
      <c r="C213" s="331"/>
      <c r="D213" s="332" t="s">
        <v>147</v>
      </c>
      <c r="E213" s="336" t="s">
        <v>5</v>
      </c>
      <c r="F213" s="333" t="s">
        <v>3998</v>
      </c>
      <c r="G213" s="331"/>
      <c r="H213" s="305">
        <v>32.972</v>
      </c>
      <c r="L213" s="283"/>
      <c r="M213" s="288"/>
      <c r="N213" s="289"/>
      <c r="O213" s="289"/>
      <c r="P213" s="289"/>
      <c r="Q213" s="289"/>
      <c r="R213" s="289"/>
      <c r="S213" s="289"/>
      <c r="T213" s="290"/>
      <c r="AT213" s="286" t="s">
        <v>147</v>
      </c>
      <c r="AU213" s="286" t="s">
        <v>81</v>
      </c>
      <c r="AV213" s="284" t="s">
        <v>81</v>
      </c>
      <c r="AW213" s="284" t="s">
        <v>34</v>
      </c>
      <c r="AX213" s="284" t="s">
        <v>71</v>
      </c>
      <c r="AY213" s="286" t="s">
        <v>138</v>
      </c>
    </row>
    <row r="214" spans="2:51" s="292" customFormat="1" ht="13.5">
      <c r="B214" s="291"/>
      <c r="C214" s="334"/>
      <c r="D214" s="332" t="s">
        <v>147</v>
      </c>
      <c r="E214" s="306" t="s">
        <v>5</v>
      </c>
      <c r="F214" s="335" t="s">
        <v>3999</v>
      </c>
      <c r="G214" s="334"/>
      <c r="H214" s="306" t="s">
        <v>5</v>
      </c>
      <c r="L214" s="291"/>
      <c r="M214" s="295"/>
      <c r="N214" s="296"/>
      <c r="O214" s="296"/>
      <c r="P214" s="296"/>
      <c r="Q214" s="296"/>
      <c r="R214" s="296"/>
      <c r="S214" s="296"/>
      <c r="T214" s="297"/>
      <c r="AT214" s="293" t="s">
        <v>147</v>
      </c>
      <c r="AU214" s="293" t="s">
        <v>81</v>
      </c>
      <c r="AV214" s="292" t="s">
        <v>79</v>
      </c>
      <c r="AW214" s="292" t="s">
        <v>34</v>
      </c>
      <c r="AX214" s="292" t="s">
        <v>71</v>
      </c>
      <c r="AY214" s="293" t="s">
        <v>138</v>
      </c>
    </row>
    <row r="215" spans="2:51" s="284" customFormat="1" ht="13.5">
      <c r="B215" s="283"/>
      <c r="C215" s="331"/>
      <c r="D215" s="332" t="s">
        <v>147</v>
      </c>
      <c r="E215" s="336" t="s">
        <v>5</v>
      </c>
      <c r="F215" s="333" t="s">
        <v>4000</v>
      </c>
      <c r="G215" s="331"/>
      <c r="H215" s="305">
        <v>23.519</v>
      </c>
      <c r="L215" s="283"/>
      <c r="M215" s="288"/>
      <c r="N215" s="289"/>
      <c r="O215" s="289"/>
      <c r="P215" s="289"/>
      <c r="Q215" s="289"/>
      <c r="R215" s="289"/>
      <c r="S215" s="289"/>
      <c r="T215" s="290"/>
      <c r="AT215" s="286" t="s">
        <v>147</v>
      </c>
      <c r="AU215" s="286" t="s">
        <v>81</v>
      </c>
      <c r="AV215" s="284" t="s">
        <v>81</v>
      </c>
      <c r="AW215" s="284" t="s">
        <v>34</v>
      </c>
      <c r="AX215" s="284" t="s">
        <v>71</v>
      </c>
      <c r="AY215" s="286" t="s">
        <v>138</v>
      </c>
    </row>
    <row r="216" spans="2:51" s="292" customFormat="1" ht="13.5">
      <c r="B216" s="291"/>
      <c r="C216" s="334"/>
      <c r="D216" s="332" t="s">
        <v>147</v>
      </c>
      <c r="E216" s="306" t="s">
        <v>5</v>
      </c>
      <c r="F216" s="335" t="s">
        <v>1199</v>
      </c>
      <c r="G216" s="334"/>
      <c r="H216" s="306" t="s">
        <v>5</v>
      </c>
      <c r="L216" s="291"/>
      <c r="M216" s="295"/>
      <c r="N216" s="296"/>
      <c r="O216" s="296"/>
      <c r="P216" s="296"/>
      <c r="Q216" s="296"/>
      <c r="R216" s="296"/>
      <c r="S216" s="296"/>
      <c r="T216" s="297"/>
      <c r="AT216" s="293" t="s">
        <v>147</v>
      </c>
      <c r="AU216" s="293" t="s">
        <v>81</v>
      </c>
      <c r="AV216" s="292" t="s">
        <v>79</v>
      </c>
      <c r="AW216" s="292" t="s">
        <v>34</v>
      </c>
      <c r="AX216" s="292" t="s">
        <v>71</v>
      </c>
      <c r="AY216" s="293" t="s">
        <v>138</v>
      </c>
    </row>
    <row r="217" spans="2:51" s="284" customFormat="1" ht="13.5">
      <c r="B217" s="283"/>
      <c r="C217" s="331"/>
      <c r="D217" s="332" t="s">
        <v>147</v>
      </c>
      <c r="E217" s="336" t="s">
        <v>5</v>
      </c>
      <c r="F217" s="333" t="s">
        <v>4001</v>
      </c>
      <c r="G217" s="331"/>
      <c r="H217" s="305">
        <v>13.68</v>
      </c>
      <c r="L217" s="283"/>
      <c r="M217" s="288"/>
      <c r="N217" s="289"/>
      <c r="O217" s="289"/>
      <c r="P217" s="289"/>
      <c r="Q217" s="289"/>
      <c r="R217" s="289"/>
      <c r="S217" s="289"/>
      <c r="T217" s="290"/>
      <c r="AT217" s="286" t="s">
        <v>147</v>
      </c>
      <c r="AU217" s="286" t="s">
        <v>81</v>
      </c>
      <c r="AV217" s="284" t="s">
        <v>81</v>
      </c>
      <c r="AW217" s="284" t="s">
        <v>34</v>
      </c>
      <c r="AX217" s="284" t="s">
        <v>71</v>
      </c>
      <c r="AY217" s="286" t="s">
        <v>138</v>
      </c>
    </row>
    <row r="218" spans="2:65" s="248" customFormat="1" ht="16.5" customHeight="1">
      <c r="B218" s="85"/>
      <c r="C218" s="327" t="s">
        <v>259</v>
      </c>
      <c r="D218" s="327" t="s">
        <v>140</v>
      </c>
      <c r="E218" s="328" t="s">
        <v>4002</v>
      </c>
      <c r="F218" s="329" t="s">
        <v>4003</v>
      </c>
      <c r="G218" s="330" t="s">
        <v>225</v>
      </c>
      <c r="H218" s="304">
        <v>8.905</v>
      </c>
      <c r="I218" s="90">
        <v>0</v>
      </c>
      <c r="J218" s="90">
        <f>ROUND(I218*H218,2)</f>
        <v>0</v>
      </c>
      <c r="K218" s="88" t="s">
        <v>5267</v>
      </c>
      <c r="L218" s="85"/>
      <c r="M218" s="278" t="s">
        <v>5</v>
      </c>
      <c r="N218" s="279" t="s">
        <v>42</v>
      </c>
      <c r="O218" s="280">
        <v>1.355</v>
      </c>
      <c r="P218" s="280">
        <f>O218*H218</f>
        <v>12.066275</v>
      </c>
      <c r="Q218" s="280">
        <v>0.03358</v>
      </c>
      <c r="R218" s="280">
        <f>Q218*H218</f>
        <v>0.29902989999999996</v>
      </c>
      <c r="S218" s="280">
        <v>0</v>
      </c>
      <c r="T218" s="281">
        <f>S218*H218</f>
        <v>0</v>
      </c>
      <c r="AR218" s="185" t="s">
        <v>145</v>
      </c>
      <c r="AT218" s="185" t="s">
        <v>140</v>
      </c>
      <c r="AU218" s="185" t="s">
        <v>81</v>
      </c>
      <c r="AY218" s="185" t="s">
        <v>138</v>
      </c>
      <c r="BE218" s="282">
        <f>IF(N218="základní",J218,0)</f>
        <v>0</v>
      </c>
      <c r="BF218" s="282">
        <f>IF(N218="snížená",J218,0)</f>
        <v>0</v>
      </c>
      <c r="BG218" s="282">
        <f>IF(N218="zákl. přenesená",J218,0)</f>
        <v>0</v>
      </c>
      <c r="BH218" s="282">
        <f>IF(N218="sníž. přenesená",J218,0)</f>
        <v>0</v>
      </c>
      <c r="BI218" s="282">
        <f>IF(N218="nulová",J218,0)</f>
        <v>0</v>
      </c>
      <c r="BJ218" s="185" t="s">
        <v>79</v>
      </c>
      <c r="BK218" s="282">
        <f>ROUND(I218*H218,2)</f>
        <v>0</v>
      </c>
      <c r="BL218" s="185" t="s">
        <v>145</v>
      </c>
      <c r="BM218" s="185" t="s">
        <v>4004</v>
      </c>
    </row>
    <row r="219" spans="2:51" s="292" customFormat="1" ht="13.5">
      <c r="B219" s="291"/>
      <c r="C219" s="334"/>
      <c r="D219" s="332" t="s">
        <v>147</v>
      </c>
      <c r="E219" s="306" t="s">
        <v>5</v>
      </c>
      <c r="F219" s="335" t="s">
        <v>1195</v>
      </c>
      <c r="G219" s="334"/>
      <c r="H219" s="306" t="s">
        <v>5</v>
      </c>
      <c r="L219" s="291"/>
      <c r="M219" s="295"/>
      <c r="N219" s="296"/>
      <c r="O219" s="296"/>
      <c r="P219" s="296"/>
      <c r="Q219" s="296"/>
      <c r="R219" s="296"/>
      <c r="S219" s="296"/>
      <c r="T219" s="297"/>
      <c r="AT219" s="293" t="s">
        <v>147</v>
      </c>
      <c r="AU219" s="293" t="s">
        <v>81</v>
      </c>
      <c r="AV219" s="292" t="s">
        <v>79</v>
      </c>
      <c r="AW219" s="292" t="s">
        <v>34</v>
      </c>
      <c r="AX219" s="292" t="s">
        <v>71</v>
      </c>
      <c r="AY219" s="293" t="s">
        <v>138</v>
      </c>
    </row>
    <row r="220" spans="2:51" s="284" customFormat="1" ht="13.5">
      <c r="B220" s="283"/>
      <c r="C220" s="331"/>
      <c r="D220" s="332" t="s">
        <v>147</v>
      </c>
      <c r="E220" s="336" t="s">
        <v>5</v>
      </c>
      <c r="F220" s="333" t="s">
        <v>4005</v>
      </c>
      <c r="G220" s="331"/>
      <c r="H220" s="305">
        <v>3.855</v>
      </c>
      <c r="L220" s="283"/>
      <c r="M220" s="288"/>
      <c r="N220" s="289"/>
      <c r="O220" s="289"/>
      <c r="P220" s="289"/>
      <c r="Q220" s="289"/>
      <c r="R220" s="289"/>
      <c r="S220" s="289"/>
      <c r="T220" s="290"/>
      <c r="AT220" s="286" t="s">
        <v>147</v>
      </c>
      <c r="AU220" s="286" t="s">
        <v>81</v>
      </c>
      <c r="AV220" s="284" t="s">
        <v>81</v>
      </c>
      <c r="AW220" s="284" t="s">
        <v>34</v>
      </c>
      <c r="AX220" s="284" t="s">
        <v>71</v>
      </c>
      <c r="AY220" s="286" t="s">
        <v>138</v>
      </c>
    </row>
    <row r="221" spans="2:51" s="292" customFormat="1" ht="13.5">
      <c r="B221" s="291"/>
      <c r="C221" s="334"/>
      <c r="D221" s="332" t="s">
        <v>147</v>
      </c>
      <c r="E221" s="306" t="s">
        <v>5</v>
      </c>
      <c r="F221" s="335" t="s">
        <v>4006</v>
      </c>
      <c r="G221" s="334"/>
      <c r="H221" s="306" t="s">
        <v>5</v>
      </c>
      <c r="L221" s="291"/>
      <c r="M221" s="295"/>
      <c r="N221" s="296"/>
      <c r="O221" s="296"/>
      <c r="P221" s="296"/>
      <c r="Q221" s="296"/>
      <c r="R221" s="296"/>
      <c r="S221" s="296"/>
      <c r="T221" s="297"/>
      <c r="AT221" s="293" t="s">
        <v>147</v>
      </c>
      <c r="AU221" s="293" t="s">
        <v>81</v>
      </c>
      <c r="AV221" s="292" t="s">
        <v>79</v>
      </c>
      <c r="AW221" s="292" t="s">
        <v>34</v>
      </c>
      <c r="AX221" s="292" t="s">
        <v>71</v>
      </c>
      <c r="AY221" s="293" t="s">
        <v>138</v>
      </c>
    </row>
    <row r="222" spans="2:51" s="284" customFormat="1" ht="13.5">
      <c r="B222" s="283"/>
      <c r="C222" s="331"/>
      <c r="D222" s="332" t="s">
        <v>147</v>
      </c>
      <c r="E222" s="336" t="s">
        <v>5</v>
      </c>
      <c r="F222" s="333" t="s">
        <v>4007</v>
      </c>
      <c r="G222" s="331"/>
      <c r="H222" s="305">
        <v>3.1</v>
      </c>
      <c r="L222" s="283"/>
      <c r="M222" s="288"/>
      <c r="N222" s="289"/>
      <c r="O222" s="289"/>
      <c r="P222" s="289"/>
      <c r="Q222" s="289"/>
      <c r="R222" s="289"/>
      <c r="S222" s="289"/>
      <c r="T222" s="290"/>
      <c r="AT222" s="286" t="s">
        <v>147</v>
      </c>
      <c r="AU222" s="286" t="s">
        <v>81</v>
      </c>
      <c r="AV222" s="284" t="s">
        <v>81</v>
      </c>
      <c r="AW222" s="284" t="s">
        <v>34</v>
      </c>
      <c r="AX222" s="284" t="s">
        <v>71</v>
      </c>
      <c r="AY222" s="286" t="s">
        <v>138</v>
      </c>
    </row>
    <row r="223" spans="2:51" s="284" customFormat="1" ht="13.5">
      <c r="B223" s="283"/>
      <c r="C223" s="331"/>
      <c r="D223" s="332" t="s">
        <v>147</v>
      </c>
      <c r="E223" s="336" t="s">
        <v>5</v>
      </c>
      <c r="F223" s="333" t="s">
        <v>4008</v>
      </c>
      <c r="G223" s="331"/>
      <c r="H223" s="305">
        <v>1.95</v>
      </c>
      <c r="L223" s="283"/>
      <c r="M223" s="288"/>
      <c r="N223" s="289"/>
      <c r="O223" s="289"/>
      <c r="P223" s="289"/>
      <c r="Q223" s="289"/>
      <c r="R223" s="289"/>
      <c r="S223" s="289"/>
      <c r="T223" s="290"/>
      <c r="AT223" s="286" t="s">
        <v>147</v>
      </c>
      <c r="AU223" s="286" t="s">
        <v>81</v>
      </c>
      <c r="AV223" s="284" t="s">
        <v>81</v>
      </c>
      <c r="AW223" s="284" t="s">
        <v>34</v>
      </c>
      <c r="AX223" s="284" t="s">
        <v>71</v>
      </c>
      <c r="AY223" s="286" t="s">
        <v>138</v>
      </c>
    </row>
    <row r="224" spans="2:65" s="248" customFormat="1" ht="38.25" customHeight="1">
      <c r="B224" s="85"/>
      <c r="C224" s="327" t="s">
        <v>263</v>
      </c>
      <c r="D224" s="327" t="s">
        <v>140</v>
      </c>
      <c r="E224" s="328" t="s">
        <v>4009</v>
      </c>
      <c r="F224" s="329" t="s">
        <v>4010</v>
      </c>
      <c r="G224" s="330" t="s">
        <v>225</v>
      </c>
      <c r="H224" s="304">
        <v>145.866</v>
      </c>
      <c r="I224" s="90">
        <v>0</v>
      </c>
      <c r="J224" s="90">
        <f>ROUND(I224*H224,2)</f>
        <v>0</v>
      </c>
      <c r="K224" s="88" t="s">
        <v>5267</v>
      </c>
      <c r="L224" s="85"/>
      <c r="M224" s="278" t="s">
        <v>5</v>
      </c>
      <c r="N224" s="279" t="s">
        <v>42</v>
      </c>
      <c r="O224" s="280">
        <v>0.19</v>
      </c>
      <c r="P224" s="280">
        <f>O224*H224</f>
        <v>27.714540000000003</v>
      </c>
      <c r="Q224" s="280">
        <v>0.0057</v>
      </c>
      <c r="R224" s="280">
        <f>Q224*H224</f>
        <v>0.8314362000000001</v>
      </c>
      <c r="S224" s="280">
        <v>0</v>
      </c>
      <c r="T224" s="281">
        <f>S224*H224</f>
        <v>0</v>
      </c>
      <c r="AR224" s="185" t="s">
        <v>145</v>
      </c>
      <c r="AT224" s="185" t="s">
        <v>140</v>
      </c>
      <c r="AU224" s="185" t="s">
        <v>81</v>
      </c>
      <c r="AY224" s="185" t="s">
        <v>138</v>
      </c>
      <c r="BE224" s="282">
        <f>IF(N224="základní",J224,0)</f>
        <v>0</v>
      </c>
      <c r="BF224" s="282">
        <f>IF(N224="snížená",J224,0)</f>
        <v>0</v>
      </c>
      <c r="BG224" s="282">
        <f>IF(N224="zákl. přenesená",J224,0)</f>
        <v>0</v>
      </c>
      <c r="BH224" s="282">
        <f>IF(N224="sníž. přenesená",J224,0)</f>
        <v>0</v>
      </c>
      <c r="BI224" s="282">
        <f>IF(N224="nulová",J224,0)</f>
        <v>0</v>
      </c>
      <c r="BJ224" s="185" t="s">
        <v>79</v>
      </c>
      <c r="BK224" s="282">
        <f>ROUND(I224*H224,2)</f>
        <v>0</v>
      </c>
      <c r="BL224" s="185" t="s">
        <v>145</v>
      </c>
      <c r="BM224" s="185" t="s">
        <v>4011</v>
      </c>
    </row>
    <row r="225" spans="2:51" s="292" customFormat="1" ht="13.5">
      <c r="B225" s="291"/>
      <c r="C225" s="334"/>
      <c r="D225" s="332" t="s">
        <v>147</v>
      </c>
      <c r="E225" s="306" t="s">
        <v>5</v>
      </c>
      <c r="F225" s="335" t="s">
        <v>781</v>
      </c>
      <c r="G225" s="334"/>
      <c r="H225" s="306" t="s">
        <v>5</v>
      </c>
      <c r="L225" s="291"/>
      <c r="M225" s="295"/>
      <c r="N225" s="296"/>
      <c r="O225" s="296"/>
      <c r="P225" s="296"/>
      <c r="Q225" s="296"/>
      <c r="R225" s="296"/>
      <c r="S225" s="296"/>
      <c r="T225" s="297"/>
      <c r="AT225" s="293" t="s">
        <v>147</v>
      </c>
      <c r="AU225" s="293" t="s">
        <v>81</v>
      </c>
      <c r="AV225" s="292" t="s">
        <v>79</v>
      </c>
      <c r="AW225" s="292" t="s">
        <v>34</v>
      </c>
      <c r="AX225" s="292" t="s">
        <v>71</v>
      </c>
      <c r="AY225" s="293" t="s">
        <v>138</v>
      </c>
    </row>
    <row r="226" spans="2:51" s="292" customFormat="1" ht="13.5">
      <c r="B226" s="291"/>
      <c r="C226" s="334"/>
      <c r="D226" s="332" t="s">
        <v>147</v>
      </c>
      <c r="E226" s="306" t="s">
        <v>5</v>
      </c>
      <c r="F226" s="335" t="s">
        <v>4012</v>
      </c>
      <c r="G226" s="334"/>
      <c r="H226" s="306" t="s">
        <v>5</v>
      </c>
      <c r="L226" s="291"/>
      <c r="M226" s="295"/>
      <c r="N226" s="296"/>
      <c r="O226" s="296"/>
      <c r="P226" s="296"/>
      <c r="Q226" s="296"/>
      <c r="R226" s="296"/>
      <c r="S226" s="296"/>
      <c r="T226" s="297"/>
      <c r="AT226" s="293" t="s">
        <v>147</v>
      </c>
      <c r="AU226" s="293" t="s">
        <v>81</v>
      </c>
      <c r="AV226" s="292" t="s">
        <v>79</v>
      </c>
      <c r="AW226" s="292" t="s">
        <v>34</v>
      </c>
      <c r="AX226" s="292" t="s">
        <v>71</v>
      </c>
      <c r="AY226" s="293" t="s">
        <v>138</v>
      </c>
    </row>
    <row r="227" spans="2:51" s="284" customFormat="1" ht="13.5">
      <c r="B227" s="283"/>
      <c r="C227" s="331"/>
      <c r="D227" s="332" t="s">
        <v>147</v>
      </c>
      <c r="E227" s="336" t="s">
        <v>5</v>
      </c>
      <c r="F227" s="333" t="s">
        <v>4013</v>
      </c>
      <c r="G227" s="331"/>
      <c r="H227" s="305">
        <v>35.74</v>
      </c>
      <c r="L227" s="283"/>
      <c r="M227" s="288"/>
      <c r="N227" s="289"/>
      <c r="O227" s="289"/>
      <c r="P227" s="289"/>
      <c r="Q227" s="289"/>
      <c r="R227" s="289"/>
      <c r="S227" s="289"/>
      <c r="T227" s="290"/>
      <c r="AT227" s="286" t="s">
        <v>147</v>
      </c>
      <c r="AU227" s="286" t="s">
        <v>81</v>
      </c>
      <c r="AV227" s="284" t="s">
        <v>81</v>
      </c>
      <c r="AW227" s="284" t="s">
        <v>34</v>
      </c>
      <c r="AX227" s="284" t="s">
        <v>71</v>
      </c>
      <c r="AY227" s="286" t="s">
        <v>138</v>
      </c>
    </row>
    <row r="228" spans="2:51" s="292" customFormat="1" ht="13.5">
      <c r="B228" s="291"/>
      <c r="C228" s="334"/>
      <c r="D228" s="332" t="s">
        <v>147</v>
      </c>
      <c r="E228" s="306" t="s">
        <v>5</v>
      </c>
      <c r="F228" s="335" t="s">
        <v>788</v>
      </c>
      <c r="G228" s="334"/>
      <c r="H228" s="306" t="s">
        <v>5</v>
      </c>
      <c r="L228" s="291"/>
      <c r="M228" s="295"/>
      <c r="N228" s="296"/>
      <c r="O228" s="296"/>
      <c r="P228" s="296"/>
      <c r="Q228" s="296"/>
      <c r="R228" s="296"/>
      <c r="S228" s="296"/>
      <c r="T228" s="297"/>
      <c r="AT228" s="293" t="s">
        <v>147</v>
      </c>
      <c r="AU228" s="293" t="s">
        <v>81</v>
      </c>
      <c r="AV228" s="292" t="s">
        <v>79</v>
      </c>
      <c r="AW228" s="292" t="s">
        <v>34</v>
      </c>
      <c r="AX228" s="292" t="s">
        <v>71</v>
      </c>
      <c r="AY228" s="293" t="s">
        <v>138</v>
      </c>
    </row>
    <row r="229" spans="2:51" s="292" customFormat="1" ht="13.5">
      <c r="B229" s="291"/>
      <c r="C229" s="334"/>
      <c r="D229" s="332" t="s">
        <v>147</v>
      </c>
      <c r="E229" s="306" t="s">
        <v>5</v>
      </c>
      <c r="F229" s="335" t="s">
        <v>4014</v>
      </c>
      <c r="G229" s="334"/>
      <c r="H229" s="306" t="s">
        <v>5</v>
      </c>
      <c r="L229" s="291"/>
      <c r="M229" s="295"/>
      <c r="N229" s="296"/>
      <c r="O229" s="296"/>
      <c r="P229" s="296"/>
      <c r="Q229" s="296"/>
      <c r="R229" s="296"/>
      <c r="S229" s="296"/>
      <c r="T229" s="297"/>
      <c r="AT229" s="293" t="s">
        <v>147</v>
      </c>
      <c r="AU229" s="293" t="s">
        <v>81</v>
      </c>
      <c r="AV229" s="292" t="s">
        <v>79</v>
      </c>
      <c r="AW229" s="292" t="s">
        <v>34</v>
      </c>
      <c r="AX229" s="292" t="s">
        <v>71</v>
      </c>
      <c r="AY229" s="293" t="s">
        <v>138</v>
      </c>
    </row>
    <row r="230" spans="2:51" s="284" customFormat="1" ht="13.5">
      <c r="B230" s="283"/>
      <c r="C230" s="331"/>
      <c r="D230" s="332" t="s">
        <v>147</v>
      </c>
      <c r="E230" s="336" t="s">
        <v>5</v>
      </c>
      <c r="F230" s="333" t="s">
        <v>4015</v>
      </c>
      <c r="G230" s="331"/>
      <c r="H230" s="305">
        <v>29.166</v>
      </c>
      <c r="L230" s="283"/>
      <c r="M230" s="288"/>
      <c r="N230" s="289"/>
      <c r="O230" s="289"/>
      <c r="P230" s="289"/>
      <c r="Q230" s="289"/>
      <c r="R230" s="289"/>
      <c r="S230" s="289"/>
      <c r="T230" s="290"/>
      <c r="AT230" s="286" t="s">
        <v>147</v>
      </c>
      <c r="AU230" s="286" t="s">
        <v>81</v>
      </c>
      <c r="AV230" s="284" t="s">
        <v>81</v>
      </c>
      <c r="AW230" s="284" t="s">
        <v>34</v>
      </c>
      <c r="AX230" s="284" t="s">
        <v>71</v>
      </c>
      <c r="AY230" s="286" t="s">
        <v>138</v>
      </c>
    </row>
    <row r="231" spans="2:51" s="292" customFormat="1" ht="13.5">
      <c r="B231" s="291"/>
      <c r="C231" s="334"/>
      <c r="D231" s="332" t="s">
        <v>147</v>
      </c>
      <c r="E231" s="306" t="s">
        <v>5</v>
      </c>
      <c r="F231" s="335" t="s">
        <v>3999</v>
      </c>
      <c r="G231" s="334"/>
      <c r="H231" s="306" t="s">
        <v>5</v>
      </c>
      <c r="L231" s="291"/>
      <c r="M231" s="295"/>
      <c r="N231" s="296"/>
      <c r="O231" s="296"/>
      <c r="P231" s="296"/>
      <c r="Q231" s="296"/>
      <c r="R231" s="296"/>
      <c r="S231" s="296"/>
      <c r="T231" s="297"/>
      <c r="AT231" s="293" t="s">
        <v>147</v>
      </c>
      <c r="AU231" s="293" t="s">
        <v>81</v>
      </c>
      <c r="AV231" s="292" t="s">
        <v>79</v>
      </c>
      <c r="AW231" s="292" t="s">
        <v>34</v>
      </c>
      <c r="AX231" s="292" t="s">
        <v>71</v>
      </c>
      <c r="AY231" s="293" t="s">
        <v>138</v>
      </c>
    </row>
    <row r="232" spans="2:51" s="284" customFormat="1" ht="13.5">
      <c r="B232" s="283"/>
      <c r="C232" s="331"/>
      <c r="D232" s="332" t="s">
        <v>147</v>
      </c>
      <c r="E232" s="336" t="s">
        <v>5</v>
      </c>
      <c r="F232" s="333" t="s">
        <v>4016</v>
      </c>
      <c r="G232" s="331"/>
      <c r="H232" s="305">
        <v>23.36</v>
      </c>
      <c r="L232" s="283"/>
      <c r="M232" s="288"/>
      <c r="N232" s="289"/>
      <c r="O232" s="289"/>
      <c r="P232" s="289"/>
      <c r="Q232" s="289"/>
      <c r="R232" s="289"/>
      <c r="S232" s="289"/>
      <c r="T232" s="290"/>
      <c r="AT232" s="286" t="s">
        <v>147</v>
      </c>
      <c r="AU232" s="286" t="s">
        <v>81</v>
      </c>
      <c r="AV232" s="284" t="s">
        <v>81</v>
      </c>
      <c r="AW232" s="284" t="s">
        <v>34</v>
      </c>
      <c r="AX232" s="284" t="s">
        <v>71</v>
      </c>
      <c r="AY232" s="286" t="s">
        <v>138</v>
      </c>
    </row>
    <row r="233" spans="2:51" s="292" customFormat="1" ht="13.5">
      <c r="B233" s="291"/>
      <c r="C233" s="334"/>
      <c r="D233" s="332" t="s">
        <v>147</v>
      </c>
      <c r="E233" s="306" t="s">
        <v>5</v>
      </c>
      <c r="F233" s="335" t="s">
        <v>3975</v>
      </c>
      <c r="G233" s="334"/>
      <c r="H233" s="306" t="s">
        <v>5</v>
      </c>
      <c r="L233" s="291"/>
      <c r="M233" s="295"/>
      <c r="N233" s="296"/>
      <c r="O233" s="296"/>
      <c r="P233" s="296"/>
      <c r="Q233" s="296"/>
      <c r="R233" s="296"/>
      <c r="S233" s="296"/>
      <c r="T233" s="297"/>
      <c r="AT233" s="293" t="s">
        <v>147</v>
      </c>
      <c r="AU233" s="293" t="s">
        <v>81</v>
      </c>
      <c r="AV233" s="292" t="s">
        <v>79</v>
      </c>
      <c r="AW233" s="292" t="s">
        <v>34</v>
      </c>
      <c r="AX233" s="292" t="s">
        <v>71</v>
      </c>
      <c r="AY233" s="293" t="s">
        <v>138</v>
      </c>
    </row>
    <row r="234" spans="2:51" s="284" customFormat="1" ht="13.5">
      <c r="B234" s="283"/>
      <c r="C234" s="331"/>
      <c r="D234" s="332" t="s">
        <v>147</v>
      </c>
      <c r="E234" s="336" t="s">
        <v>5</v>
      </c>
      <c r="F234" s="333" t="s">
        <v>4017</v>
      </c>
      <c r="G234" s="331"/>
      <c r="H234" s="305">
        <v>57.6</v>
      </c>
      <c r="L234" s="283"/>
      <c r="M234" s="288"/>
      <c r="N234" s="289"/>
      <c r="O234" s="289"/>
      <c r="P234" s="289"/>
      <c r="Q234" s="289"/>
      <c r="R234" s="289"/>
      <c r="S234" s="289"/>
      <c r="T234" s="290"/>
      <c r="AT234" s="286" t="s">
        <v>147</v>
      </c>
      <c r="AU234" s="286" t="s">
        <v>81</v>
      </c>
      <c r="AV234" s="284" t="s">
        <v>81</v>
      </c>
      <c r="AW234" s="284" t="s">
        <v>34</v>
      </c>
      <c r="AX234" s="284" t="s">
        <v>71</v>
      </c>
      <c r="AY234" s="286" t="s">
        <v>138</v>
      </c>
    </row>
    <row r="235" spans="2:65" s="248" customFormat="1" ht="38.25" customHeight="1">
      <c r="B235" s="85"/>
      <c r="C235" s="327" t="s">
        <v>267</v>
      </c>
      <c r="D235" s="327" t="s">
        <v>140</v>
      </c>
      <c r="E235" s="328" t="s">
        <v>4018</v>
      </c>
      <c r="F235" s="329" t="s">
        <v>4019</v>
      </c>
      <c r="G235" s="330" t="s">
        <v>225</v>
      </c>
      <c r="H235" s="304">
        <v>67.148</v>
      </c>
      <c r="I235" s="90">
        <v>0</v>
      </c>
      <c r="J235" s="90">
        <f>ROUND(I235*H235,2)</f>
        <v>0</v>
      </c>
      <c r="K235" s="88" t="s">
        <v>5267</v>
      </c>
      <c r="L235" s="85"/>
      <c r="M235" s="278" t="s">
        <v>5</v>
      </c>
      <c r="N235" s="279" t="s">
        <v>42</v>
      </c>
      <c r="O235" s="280">
        <v>0.466</v>
      </c>
      <c r="P235" s="280">
        <f>O235*H235</f>
        <v>31.290968</v>
      </c>
      <c r="Q235" s="280">
        <v>0.0284</v>
      </c>
      <c r="R235" s="280">
        <f>Q235*H235</f>
        <v>1.9070032</v>
      </c>
      <c r="S235" s="280">
        <v>0</v>
      </c>
      <c r="T235" s="281">
        <f>S235*H235</f>
        <v>0</v>
      </c>
      <c r="AR235" s="185" t="s">
        <v>145</v>
      </c>
      <c r="AT235" s="185" t="s">
        <v>140</v>
      </c>
      <c r="AU235" s="185" t="s">
        <v>81</v>
      </c>
      <c r="AY235" s="185" t="s">
        <v>138</v>
      </c>
      <c r="BE235" s="282">
        <f>IF(N235="základní",J235,0)</f>
        <v>0</v>
      </c>
      <c r="BF235" s="282">
        <f>IF(N235="snížená",J235,0)</f>
        <v>0</v>
      </c>
      <c r="BG235" s="282">
        <f>IF(N235="zákl. přenesená",J235,0)</f>
        <v>0</v>
      </c>
      <c r="BH235" s="282">
        <f>IF(N235="sníž. přenesená",J235,0)</f>
        <v>0</v>
      </c>
      <c r="BI235" s="282">
        <f>IF(N235="nulová",J235,0)</f>
        <v>0</v>
      </c>
      <c r="BJ235" s="185" t="s">
        <v>79</v>
      </c>
      <c r="BK235" s="282">
        <f>ROUND(I235*H235,2)</f>
        <v>0</v>
      </c>
      <c r="BL235" s="185" t="s">
        <v>145</v>
      </c>
      <c r="BM235" s="185" t="s">
        <v>4020</v>
      </c>
    </row>
    <row r="236" spans="2:51" s="292" customFormat="1" ht="13.5">
      <c r="B236" s="291"/>
      <c r="C236" s="334"/>
      <c r="D236" s="332" t="s">
        <v>147</v>
      </c>
      <c r="E236" s="306" t="s">
        <v>5</v>
      </c>
      <c r="F236" s="335" t="s">
        <v>781</v>
      </c>
      <c r="G236" s="334"/>
      <c r="H236" s="306" t="s">
        <v>5</v>
      </c>
      <c r="L236" s="291"/>
      <c r="M236" s="295"/>
      <c r="N236" s="296"/>
      <c r="O236" s="296"/>
      <c r="P236" s="296"/>
      <c r="Q236" s="296"/>
      <c r="R236" s="296"/>
      <c r="S236" s="296"/>
      <c r="T236" s="297"/>
      <c r="AT236" s="293" t="s">
        <v>147</v>
      </c>
      <c r="AU236" s="293" t="s">
        <v>81</v>
      </c>
      <c r="AV236" s="292" t="s">
        <v>79</v>
      </c>
      <c r="AW236" s="292" t="s">
        <v>34</v>
      </c>
      <c r="AX236" s="292" t="s">
        <v>71</v>
      </c>
      <c r="AY236" s="293" t="s">
        <v>138</v>
      </c>
    </row>
    <row r="237" spans="2:51" s="292" customFormat="1" ht="13.5">
      <c r="B237" s="291"/>
      <c r="C237" s="334"/>
      <c r="D237" s="332" t="s">
        <v>147</v>
      </c>
      <c r="E237" s="306" t="s">
        <v>5</v>
      </c>
      <c r="F237" s="335" t="s">
        <v>3995</v>
      </c>
      <c r="G237" s="334"/>
      <c r="H237" s="306" t="s">
        <v>5</v>
      </c>
      <c r="L237" s="291"/>
      <c r="M237" s="295"/>
      <c r="N237" s="296"/>
      <c r="O237" s="296"/>
      <c r="P237" s="296"/>
      <c r="Q237" s="296"/>
      <c r="R237" s="296"/>
      <c r="S237" s="296"/>
      <c r="T237" s="297"/>
      <c r="AT237" s="293" t="s">
        <v>147</v>
      </c>
      <c r="AU237" s="293" t="s">
        <v>81</v>
      </c>
      <c r="AV237" s="292" t="s">
        <v>79</v>
      </c>
      <c r="AW237" s="292" t="s">
        <v>34</v>
      </c>
      <c r="AX237" s="292" t="s">
        <v>71</v>
      </c>
      <c r="AY237" s="293" t="s">
        <v>138</v>
      </c>
    </row>
    <row r="238" spans="2:51" s="284" customFormat="1" ht="13.5">
      <c r="B238" s="283"/>
      <c r="C238" s="331"/>
      <c r="D238" s="332" t="s">
        <v>147</v>
      </c>
      <c r="E238" s="336" t="s">
        <v>5</v>
      </c>
      <c r="F238" s="333" t="s">
        <v>4021</v>
      </c>
      <c r="G238" s="331"/>
      <c r="H238" s="305">
        <v>29.422</v>
      </c>
      <c r="L238" s="283"/>
      <c r="M238" s="288"/>
      <c r="N238" s="289"/>
      <c r="O238" s="289"/>
      <c r="P238" s="289"/>
      <c r="Q238" s="289"/>
      <c r="R238" s="289"/>
      <c r="S238" s="289"/>
      <c r="T238" s="290"/>
      <c r="AT238" s="286" t="s">
        <v>147</v>
      </c>
      <c r="AU238" s="286" t="s">
        <v>81</v>
      </c>
      <c r="AV238" s="284" t="s">
        <v>81</v>
      </c>
      <c r="AW238" s="284" t="s">
        <v>34</v>
      </c>
      <c r="AX238" s="284" t="s">
        <v>71</v>
      </c>
      <c r="AY238" s="286" t="s">
        <v>138</v>
      </c>
    </row>
    <row r="239" spans="2:51" s="292" customFormat="1" ht="13.5">
      <c r="B239" s="291"/>
      <c r="C239" s="334"/>
      <c r="D239" s="332" t="s">
        <v>147</v>
      </c>
      <c r="E239" s="306" t="s">
        <v>5</v>
      </c>
      <c r="F239" s="335" t="s">
        <v>3997</v>
      </c>
      <c r="G239" s="334"/>
      <c r="H239" s="306" t="s">
        <v>5</v>
      </c>
      <c r="L239" s="291"/>
      <c r="M239" s="295"/>
      <c r="N239" s="296"/>
      <c r="O239" s="296"/>
      <c r="P239" s="296"/>
      <c r="Q239" s="296"/>
      <c r="R239" s="296"/>
      <c r="S239" s="296"/>
      <c r="T239" s="297"/>
      <c r="AT239" s="293" t="s">
        <v>147</v>
      </c>
      <c r="AU239" s="293" t="s">
        <v>81</v>
      </c>
      <c r="AV239" s="292" t="s">
        <v>79</v>
      </c>
      <c r="AW239" s="292" t="s">
        <v>34</v>
      </c>
      <c r="AX239" s="292" t="s">
        <v>71</v>
      </c>
      <c r="AY239" s="293" t="s">
        <v>138</v>
      </c>
    </row>
    <row r="240" spans="2:51" s="284" customFormat="1" ht="13.5">
      <c r="B240" s="283"/>
      <c r="C240" s="331"/>
      <c r="D240" s="332" t="s">
        <v>147</v>
      </c>
      <c r="E240" s="336" t="s">
        <v>5</v>
      </c>
      <c r="F240" s="333" t="s">
        <v>4022</v>
      </c>
      <c r="G240" s="331"/>
      <c r="H240" s="305">
        <v>34.397</v>
      </c>
      <c r="L240" s="283"/>
      <c r="M240" s="288"/>
      <c r="N240" s="289"/>
      <c r="O240" s="289"/>
      <c r="P240" s="289"/>
      <c r="Q240" s="289"/>
      <c r="R240" s="289"/>
      <c r="S240" s="289"/>
      <c r="T240" s="290"/>
      <c r="AT240" s="286" t="s">
        <v>147</v>
      </c>
      <c r="AU240" s="286" t="s">
        <v>81</v>
      </c>
      <c r="AV240" s="284" t="s">
        <v>81</v>
      </c>
      <c r="AW240" s="284" t="s">
        <v>34</v>
      </c>
      <c r="AX240" s="284" t="s">
        <v>71</v>
      </c>
      <c r="AY240" s="286" t="s">
        <v>138</v>
      </c>
    </row>
    <row r="241" spans="2:51" s="284" customFormat="1" ht="13.5">
      <c r="B241" s="283"/>
      <c r="C241" s="331"/>
      <c r="D241" s="332" t="s">
        <v>147</v>
      </c>
      <c r="E241" s="336" t="s">
        <v>5</v>
      </c>
      <c r="F241" s="333" t="s">
        <v>4023</v>
      </c>
      <c r="G241" s="331"/>
      <c r="H241" s="305">
        <v>3.329</v>
      </c>
      <c r="L241" s="283"/>
      <c r="M241" s="288"/>
      <c r="N241" s="289"/>
      <c r="O241" s="289"/>
      <c r="P241" s="289"/>
      <c r="Q241" s="289"/>
      <c r="R241" s="289"/>
      <c r="S241" s="289"/>
      <c r="T241" s="290"/>
      <c r="AT241" s="286" t="s">
        <v>147</v>
      </c>
      <c r="AU241" s="286" t="s">
        <v>81</v>
      </c>
      <c r="AV241" s="284" t="s">
        <v>81</v>
      </c>
      <c r="AW241" s="284" t="s">
        <v>34</v>
      </c>
      <c r="AX241" s="284" t="s">
        <v>71</v>
      </c>
      <c r="AY241" s="286" t="s">
        <v>138</v>
      </c>
    </row>
    <row r="242" spans="2:65" s="248" customFormat="1" ht="25.5" customHeight="1">
      <c r="B242" s="85"/>
      <c r="C242" s="327" t="s">
        <v>272</v>
      </c>
      <c r="D242" s="327" t="s">
        <v>140</v>
      </c>
      <c r="E242" s="328" t="s">
        <v>4024</v>
      </c>
      <c r="F242" s="329" t="s">
        <v>4025</v>
      </c>
      <c r="G242" s="330" t="s">
        <v>225</v>
      </c>
      <c r="H242" s="304">
        <v>32.733</v>
      </c>
      <c r="I242" s="90">
        <v>0</v>
      </c>
      <c r="J242" s="90">
        <f>ROUND(I242*H242,2)</f>
        <v>0</v>
      </c>
      <c r="K242" s="88" t="s">
        <v>5267</v>
      </c>
      <c r="L242" s="85"/>
      <c r="M242" s="278" t="s">
        <v>5</v>
      </c>
      <c r="N242" s="279" t="s">
        <v>42</v>
      </c>
      <c r="O242" s="280">
        <v>0.47</v>
      </c>
      <c r="P242" s="280">
        <f>O242*H242</f>
        <v>15.384509999999997</v>
      </c>
      <c r="Q242" s="280">
        <v>0.021</v>
      </c>
      <c r="R242" s="280">
        <f>Q242*H242</f>
        <v>0.687393</v>
      </c>
      <c r="S242" s="280">
        <v>0</v>
      </c>
      <c r="T242" s="281">
        <f>S242*H242</f>
        <v>0</v>
      </c>
      <c r="AR242" s="185" t="s">
        <v>145</v>
      </c>
      <c r="AT242" s="185" t="s">
        <v>140</v>
      </c>
      <c r="AU242" s="185" t="s">
        <v>81</v>
      </c>
      <c r="AY242" s="185" t="s">
        <v>138</v>
      </c>
      <c r="BE242" s="282">
        <f>IF(N242="základní",J242,0)</f>
        <v>0</v>
      </c>
      <c r="BF242" s="282">
        <f>IF(N242="snížená",J242,0)</f>
        <v>0</v>
      </c>
      <c r="BG242" s="282">
        <f>IF(N242="zákl. přenesená",J242,0)</f>
        <v>0</v>
      </c>
      <c r="BH242" s="282">
        <f>IF(N242="sníž. přenesená",J242,0)</f>
        <v>0</v>
      </c>
      <c r="BI242" s="282">
        <f>IF(N242="nulová",J242,0)</f>
        <v>0</v>
      </c>
      <c r="BJ242" s="185" t="s">
        <v>79</v>
      </c>
      <c r="BK242" s="282">
        <f>ROUND(I242*H242,2)</f>
        <v>0</v>
      </c>
      <c r="BL242" s="185" t="s">
        <v>145</v>
      </c>
      <c r="BM242" s="185" t="s">
        <v>4026</v>
      </c>
    </row>
    <row r="243" spans="2:51" s="292" customFormat="1" ht="13.5">
      <c r="B243" s="291"/>
      <c r="C243" s="334"/>
      <c r="D243" s="332" t="s">
        <v>147</v>
      </c>
      <c r="E243" s="306" t="s">
        <v>5</v>
      </c>
      <c r="F243" s="335" t="s">
        <v>1195</v>
      </c>
      <c r="G243" s="334"/>
      <c r="H243" s="306" t="s">
        <v>5</v>
      </c>
      <c r="L243" s="291"/>
      <c r="M243" s="295"/>
      <c r="N243" s="296"/>
      <c r="O243" s="296"/>
      <c r="P243" s="296"/>
      <c r="Q243" s="296"/>
      <c r="R243" s="296"/>
      <c r="S243" s="296"/>
      <c r="T243" s="297"/>
      <c r="AT243" s="293" t="s">
        <v>147</v>
      </c>
      <c r="AU243" s="293" t="s">
        <v>81</v>
      </c>
      <c r="AV243" s="292" t="s">
        <v>79</v>
      </c>
      <c r="AW243" s="292" t="s">
        <v>34</v>
      </c>
      <c r="AX243" s="292" t="s">
        <v>71</v>
      </c>
      <c r="AY243" s="293" t="s">
        <v>138</v>
      </c>
    </row>
    <row r="244" spans="2:51" s="284" customFormat="1" ht="13.5">
      <c r="B244" s="283"/>
      <c r="C244" s="331"/>
      <c r="D244" s="332" t="s">
        <v>147</v>
      </c>
      <c r="E244" s="336" t="s">
        <v>5</v>
      </c>
      <c r="F244" s="333" t="s">
        <v>4027</v>
      </c>
      <c r="G244" s="331"/>
      <c r="H244" s="305">
        <v>32.733</v>
      </c>
      <c r="L244" s="283"/>
      <c r="M244" s="288"/>
      <c r="N244" s="289"/>
      <c r="O244" s="289"/>
      <c r="P244" s="289"/>
      <c r="Q244" s="289"/>
      <c r="R244" s="289"/>
      <c r="S244" s="289"/>
      <c r="T244" s="290"/>
      <c r="AT244" s="286" t="s">
        <v>147</v>
      </c>
      <c r="AU244" s="286" t="s">
        <v>81</v>
      </c>
      <c r="AV244" s="284" t="s">
        <v>81</v>
      </c>
      <c r="AW244" s="284" t="s">
        <v>34</v>
      </c>
      <c r="AX244" s="284" t="s">
        <v>71</v>
      </c>
      <c r="AY244" s="286" t="s">
        <v>138</v>
      </c>
    </row>
    <row r="245" spans="2:65" s="248" customFormat="1" ht="25.5" customHeight="1">
      <c r="B245" s="85"/>
      <c r="C245" s="327" t="s">
        <v>276</v>
      </c>
      <c r="D245" s="327" t="s">
        <v>140</v>
      </c>
      <c r="E245" s="328" t="s">
        <v>4028</v>
      </c>
      <c r="F245" s="329" t="s">
        <v>4029</v>
      </c>
      <c r="G245" s="330" t="s">
        <v>225</v>
      </c>
      <c r="H245" s="304">
        <v>32.733</v>
      </c>
      <c r="I245" s="90">
        <v>0</v>
      </c>
      <c r="J245" s="90">
        <f>ROUND(I245*H245,2)</f>
        <v>0</v>
      </c>
      <c r="K245" s="88" t="s">
        <v>5</v>
      </c>
      <c r="L245" s="85"/>
      <c r="M245" s="278" t="s">
        <v>5</v>
      </c>
      <c r="N245" s="279" t="s">
        <v>42</v>
      </c>
      <c r="O245" s="280">
        <v>0.452</v>
      </c>
      <c r="P245" s="280">
        <f>O245*H245</f>
        <v>14.795316</v>
      </c>
      <c r="Q245" s="280">
        <v>0.016</v>
      </c>
      <c r="R245" s="280">
        <f>Q245*H245</f>
        <v>0.523728</v>
      </c>
      <c r="S245" s="280">
        <v>0</v>
      </c>
      <c r="T245" s="281">
        <f>S245*H245</f>
        <v>0</v>
      </c>
      <c r="AR245" s="185" t="s">
        <v>145</v>
      </c>
      <c r="AT245" s="185" t="s">
        <v>140</v>
      </c>
      <c r="AU245" s="185" t="s">
        <v>81</v>
      </c>
      <c r="AY245" s="185" t="s">
        <v>138</v>
      </c>
      <c r="BE245" s="282">
        <f>IF(N245="základní",J245,0)</f>
        <v>0</v>
      </c>
      <c r="BF245" s="282">
        <f>IF(N245="snížená",J245,0)</f>
        <v>0</v>
      </c>
      <c r="BG245" s="282">
        <f>IF(N245="zákl. přenesená",J245,0)</f>
        <v>0</v>
      </c>
      <c r="BH245" s="282">
        <f>IF(N245="sníž. přenesená",J245,0)</f>
        <v>0</v>
      </c>
      <c r="BI245" s="282">
        <f>IF(N245="nulová",J245,0)</f>
        <v>0</v>
      </c>
      <c r="BJ245" s="185" t="s">
        <v>79</v>
      </c>
      <c r="BK245" s="282">
        <f>ROUND(I245*H245,2)</f>
        <v>0</v>
      </c>
      <c r="BL245" s="185" t="s">
        <v>145</v>
      </c>
      <c r="BM245" s="185" t="s">
        <v>4030</v>
      </c>
    </row>
    <row r="246" spans="2:65" s="248" customFormat="1" ht="16.5" customHeight="1">
      <c r="B246" s="85"/>
      <c r="C246" s="327" t="s">
        <v>281</v>
      </c>
      <c r="D246" s="327" t="s">
        <v>140</v>
      </c>
      <c r="E246" s="328" t="s">
        <v>793</v>
      </c>
      <c r="F246" s="329" t="s">
        <v>794</v>
      </c>
      <c r="G246" s="330" t="s">
        <v>225</v>
      </c>
      <c r="H246" s="304">
        <v>17.64</v>
      </c>
      <c r="I246" s="90">
        <v>0</v>
      </c>
      <c r="J246" s="90">
        <f>ROUND(I246*H246,2)</f>
        <v>0</v>
      </c>
      <c r="K246" s="88" t="s">
        <v>5267</v>
      </c>
      <c r="L246" s="85"/>
      <c r="M246" s="278" t="s">
        <v>5</v>
      </c>
      <c r="N246" s="279" t="s">
        <v>42</v>
      </c>
      <c r="O246" s="280">
        <v>0.08</v>
      </c>
      <c r="P246" s="280">
        <f>O246*H246</f>
        <v>1.4112</v>
      </c>
      <c r="Q246" s="280">
        <v>0</v>
      </c>
      <c r="R246" s="280">
        <f>Q246*H246</f>
        <v>0</v>
      </c>
      <c r="S246" s="280">
        <v>0</v>
      </c>
      <c r="T246" s="281">
        <f>S246*H246</f>
        <v>0</v>
      </c>
      <c r="AR246" s="185" t="s">
        <v>145</v>
      </c>
      <c r="AT246" s="185" t="s">
        <v>140</v>
      </c>
      <c r="AU246" s="185" t="s">
        <v>81</v>
      </c>
      <c r="AY246" s="185" t="s">
        <v>138</v>
      </c>
      <c r="BE246" s="282">
        <f>IF(N246="základní",J246,0)</f>
        <v>0</v>
      </c>
      <c r="BF246" s="282">
        <f>IF(N246="snížená",J246,0)</f>
        <v>0</v>
      </c>
      <c r="BG246" s="282">
        <f>IF(N246="zákl. přenesená",J246,0)</f>
        <v>0</v>
      </c>
      <c r="BH246" s="282">
        <f>IF(N246="sníž. přenesená",J246,0)</f>
        <v>0</v>
      </c>
      <c r="BI246" s="282">
        <f>IF(N246="nulová",J246,0)</f>
        <v>0</v>
      </c>
      <c r="BJ246" s="185" t="s">
        <v>79</v>
      </c>
      <c r="BK246" s="282">
        <f>ROUND(I246*H246,2)</f>
        <v>0</v>
      </c>
      <c r="BL246" s="185" t="s">
        <v>145</v>
      </c>
      <c r="BM246" s="185" t="s">
        <v>4031</v>
      </c>
    </row>
    <row r="247" spans="2:51" s="284" customFormat="1" ht="13.5">
      <c r="B247" s="283"/>
      <c r="C247" s="331"/>
      <c r="D247" s="332" t="s">
        <v>147</v>
      </c>
      <c r="E247" s="336" t="s">
        <v>5</v>
      </c>
      <c r="F247" s="333" t="s">
        <v>4032</v>
      </c>
      <c r="G247" s="331"/>
      <c r="H247" s="305">
        <v>17.64</v>
      </c>
      <c r="L247" s="283"/>
      <c r="M247" s="288"/>
      <c r="N247" s="289"/>
      <c r="O247" s="289"/>
      <c r="P247" s="289"/>
      <c r="Q247" s="289"/>
      <c r="R247" s="289"/>
      <c r="S247" s="289"/>
      <c r="T247" s="290"/>
      <c r="AT247" s="286" t="s">
        <v>147</v>
      </c>
      <c r="AU247" s="286" t="s">
        <v>81</v>
      </c>
      <c r="AV247" s="284" t="s">
        <v>81</v>
      </c>
      <c r="AW247" s="284" t="s">
        <v>34</v>
      </c>
      <c r="AX247" s="284" t="s">
        <v>71</v>
      </c>
      <c r="AY247" s="286" t="s">
        <v>138</v>
      </c>
    </row>
    <row r="248" spans="2:65" s="248" customFormat="1" ht="16.5" customHeight="1">
      <c r="B248" s="85"/>
      <c r="C248" s="327" t="s">
        <v>286</v>
      </c>
      <c r="D248" s="327" t="s">
        <v>140</v>
      </c>
      <c r="E248" s="328" t="s">
        <v>800</v>
      </c>
      <c r="F248" s="329" t="s">
        <v>801</v>
      </c>
      <c r="G248" s="330" t="s">
        <v>234</v>
      </c>
      <c r="H248" s="304">
        <v>21</v>
      </c>
      <c r="I248" s="90">
        <v>0</v>
      </c>
      <c r="J248" s="90">
        <f>ROUND(I248*H248,2)</f>
        <v>0</v>
      </c>
      <c r="K248" s="88" t="s">
        <v>5</v>
      </c>
      <c r="L248" s="85"/>
      <c r="M248" s="278" t="s">
        <v>5</v>
      </c>
      <c r="N248" s="279" t="s">
        <v>42</v>
      </c>
      <c r="O248" s="280">
        <v>0.11</v>
      </c>
      <c r="P248" s="280">
        <f>O248*H248</f>
        <v>2.31</v>
      </c>
      <c r="Q248" s="280">
        <v>0</v>
      </c>
      <c r="R248" s="280">
        <f>Q248*H248</f>
        <v>0</v>
      </c>
      <c r="S248" s="280">
        <v>0</v>
      </c>
      <c r="T248" s="281">
        <f>S248*H248</f>
        <v>0</v>
      </c>
      <c r="AR248" s="185" t="s">
        <v>145</v>
      </c>
      <c r="AT248" s="185" t="s">
        <v>140</v>
      </c>
      <c r="AU248" s="185" t="s">
        <v>81</v>
      </c>
      <c r="AY248" s="185" t="s">
        <v>138</v>
      </c>
      <c r="BE248" s="282">
        <f>IF(N248="základní",J248,0)</f>
        <v>0</v>
      </c>
      <c r="BF248" s="282">
        <f>IF(N248="snížená",J248,0)</f>
        <v>0</v>
      </c>
      <c r="BG248" s="282">
        <f>IF(N248="zákl. přenesená",J248,0)</f>
        <v>0</v>
      </c>
      <c r="BH248" s="282">
        <f>IF(N248="sníž. přenesená",J248,0)</f>
        <v>0</v>
      </c>
      <c r="BI248" s="282">
        <f>IF(N248="nulová",J248,0)</f>
        <v>0</v>
      </c>
      <c r="BJ248" s="185" t="s">
        <v>79</v>
      </c>
      <c r="BK248" s="282">
        <f>ROUND(I248*H248,2)</f>
        <v>0</v>
      </c>
      <c r="BL248" s="185" t="s">
        <v>145</v>
      </c>
      <c r="BM248" s="185" t="s">
        <v>4033</v>
      </c>
    </row>
    <row r="249" spans="2:51" s="284" customFormat="1" ht="13.5">
      <c r="B249" s="283"/>
      <c r="C249" s="331"/>
      <c r="D249" s="332" t="s">
        <v>147</v>
      </c>
      <c r="E249" s="336" t="s">
        <v>5</v>
      </c>
      <c r="F249" s="333" t="s">
        <v>4034</v>
      </c>
      <c r="G249" s="331"/>
      <c r="H249" s="305">
        <v>21</v>
      </c>
      <c r="L249" s="283"/>
      <c r="M249" s="288"/>
      <c r="N249" s="289"/>
      <c r="O249" s="289"/>
      <c r="P249" s="289"/>
      <c r="Q249" s="289"/>
      <c r="R249" s="289"/>
      <c r="S249" s="289"/>
      <c r="T249" s="290"/>
      <c r="AT249" s="286" t="s">
        <v>147</v>
      </c>
      <c r="AU249" s="286" t="s">
        <v>81</v>
      </c>
      <c r="AV249" s="284" t="s">
        <v>81</v>
      </c>
      <c r="AW249" s="284" t="s">
        <v>34</v>
      </c>
      <c r="AX249" s="284" t="s">
        <v>71</v>
      </c>
      <c r="AY249" s="286" t="s">
        <v>138</v>
      </c>
    </row>
    <row r="250" spans="2:65" s="248" customFormat="1" ht="16.5" customHeight="1">
      <c r="B250" s="85"/>
      <c r="C250" s="337" t="s">
        <v>291</v>
      </c>
      <c r="D250" s="337" t="s">
        <v>228</v>
      </c>
      <c r="E250" s="338" t="s">
        <v>808</v>
      </c>
      <c r="F250" s="339" t="s">
        <v>809</v>
      </c>
      <c r="G250" s="340" t="s">
        <v>234</v>
      </c>
      <c r="H250" s="308">
        <v>22.05</v>
      </c>
      <c r="I250" s="95">
        <v>0</v>
      </c>
      <c r="J250" s="95">
        <f>ROUND(I250*H250,2)</f>
        <v>0</v>
      </c>
      <c r="K250" s="175" t="s">
        <v>5267</v>
      </c>
      <c r="L250" s="298"/>
      <c r="M250" s="299" t="s">
        <v>5</v>
      </c>
      <c r="N250" s="300" t="s">
        <v>42</v>
      </c>
      <c r="O250" s="280">
        <v>0</v>
      </c>
      <c r="P250" s="280">
        <f>O250*H250</f>
        <v>0</v>
      </c>
      <c r="Q250" s="280">
        <v>3E-05</v>
      </c>
      <c r="R250" s="280">
        <f>Q250*H250</f>
        <v>0.0006615000000000001</v>
      </c>
      <c r="S250" s="280">
        <v>0</v>
      </c>
      <c r="T250" s="281">
        <f>S250*H250</f>
        <v>0</v>
      </c>
      <c r="AR250" s="185" t="s">
        <v>178</v>
      </c>
      <c r="AT250" s="185" t="s">
        <v>228</v>
      </c>
      <c r="AU250" s="185" t="s">
        <v>81</v>
      </c>
      <c r="AY250" s="185" t="s">
        <v>138</v>
      </c>
      <c r="BE250" s="282">
        <f>IF(N250="základní",J250,0)</f>
        <v>0</v>
      </c>
      <c r="BF250" s="282">
        <f>IF(N250="snížená",J250,0)</f>
        <v>0</v>
      </c>
      <c r="BG250" s="282">
        <f>IF(N250="zákl. přenesená",J250,0)</f>
        <v>0</v>
      </c>
      <c r="BH250" s="282">
        <f>IF(N250="sníž. přenesená",J250,0)</f>
        <v>0</v>
      </c>
      <c r="BI250" s="282">
        <f>IF(N250="nulová",J250,0)</f>
        <v>0</v>
      </c>
      <c r="BJ250" s="185" t="s">
        <v>79</v>
      </c>
      <c r="BK250" s="282">
        <f>ROUND(I250*H250,2)</f>
        <v>0</v>
      </c>
      <c r="BL250" s="185" t="s">
        <v>145</v>
      </c>
      <c r="BM250" s="185" t="s">
        <v>4035</v>
      </c>
    </row>
    <row r="251" spans="2:51" s="284" customFormat="1" ht="13.5">
      <c r="B251" s="283"/>
      <c r="C251" s="331"/>
      <c r="D251" s="332" t="s">
        <v>147</v>
      </c>
      <c r="E251" s="331"/>
      <c r="F251" s="333" t="s">
        <v>4036</v>
      </c>
      <c r="G251" s="331"/>
      <c r="H251" s="305">
        <v>22.05</v>
      </c>
      <c r="L251" s="283"/>
      <c r="M251" s="288"/>
      <c r="N251" s="289"/>
      <c r="O251" s="289"/>
      <c r="P251" s="289"/>
      <c r="Q251" s="289"/>
      <c r="R251" s="289"/>
      <c r="S251" s="289"/>
      <c r="T251" s="290"/>
      <c r="AT251" s="286" t="s">
        <v>147</v>
      </c>
      <c r="AU251" s="286" t="s">
        <v>81</v>
      </c>
      <c r="AV251" s="284" t="s">
        <v>81</v>
      </c>
      <c r="AW251" s="284" t="s">
        <v>6</v>
      </c>
      <c r="AX251" s="284" t="s">
        <v>79</v>
      </c>
      <c r="AY251" s="286" t="s">
        <v>138</v>
      </c>
    </row>
    <row r="252" spans="2:65" s="248" customFormat="1" ht="25.5" customHeight="1">
      <c r="B252" s="85"/>
      <c r="C252" s="327" t="s">
        <v>295</v>
      </c>
      <c r="D252" s="327" t="s">
        <v>140</v>
      </c>
      <c r="E252" s="328" t="s">
        <v>4037</v>
      </c>
      <c r="F252" s="329" t="s">
        <v>4038</v>
      </c>
      <c r="G252" s="330" t="s">
        <v>225</v>
      </c>
      <c r="H252" s="304">
        <v>3.15</v>
      </c>
      <c r="I252" s="90">
        <v>0</v>
      </c>
      <c r="J252" s="90">
        <f>ROUND(I252*H252,2)</f>
        <v>0</v>
      </c>
      <c r="K252" s="88" t="s">
        <v>5267</v>
      </c>
      <c r="L252" s="85"/>
      <c r="M252" s="278" t="s">
        <v>5</v>
      </c>
      <c r="N252" s="279" t="s">
        <v>42</v>
      </c>
      <c r="O252" s="280">
        <v>0.373</v>
      </c>
      <c r="P252" s="280">
        <f>O252*H252</f>
        <v>1.17495</v>
      </c>
      <c r="Q252" s="280">
        <v>0.07426</v>
      </c>
      <c r="R252" s="280">
        <f>Q252*H252</f>
        <v>0.23391900000000002</v>
      </c>
      <c r="S252" s="280">
        <v>0</v>
      </c>
      <c r="T252" s="281">
        <f>S252*H252</f>
        <v>0</v>
      </c>
      <c r="AR252" s="185" t="s">
        <v>145</v>
      </c>
      <c r="AT252" s="185" t="s">
        <v>140</v>
      </c>
      <c r="AU252" s="185" t="s">
        <v>81</v>
      </c>
      <c r="AY252" s="185" t="s">
        <v>138</v>
      </c>
      <c r="BE252" s="282">
        <f>IF(N252="základní",J252,0)</f>
        <v>0</v>
      </c>
      <c r="BF252" s="282">
        <f>IF(N252="snížená",J252,0)</f>
        <v>0</v>
      </c>
      <c r="BG252" s="282">
        <f>IF(N252="zákl. přenesená",J252,0)</f>
        <v>0</v>
      </c>
      <c r="BH252" s="282">
        <f>IF(N252="sníž. přenesená",J252,0)</f>
        <v>0</v>
      </c>
      <c r="BI252" s="282">
        <f>IF(N252="nulová",J252,0)</f>
        <v>0</v>
      </c>
      <c r="BJ252" s="185" t="s">
        <v>79</v>
      </c>
      <c r="BK252" s="282">
        <f>ROUND(I252*H252,2)</f>
        <v>0</v>
      </c>
      <c r="BL252" s="185" t="s">
        <v>145</v>
      </c>
      <c r="BM252" s="185" t="s">
        <v>4039</v>
      </c>
    </row>
    <row r="253" spans="2:51" s="284" customFormat="1" ht="13.5">
      <c r="B253" s="283"/>
      <c r="C253" s="331"/>
      <c r="D253" s="332" t="s">
        <v>147</v>
      </c>
      <c r="E253" s="336" t="s">
        <v>5</v>
      </c>
      <c r="F253" s="333" t="s">
        <v>4040</v>
      </c>
      <c r="G253" s="331"/>
      <c r="H253" s="305">
        <v>3.15</v>
      </c>
      <c r="L253" s="283"/>
      <c r="M253" s="288"/>
      <c r="N253" s="289"/>
      <c r="O253" s="289"/>
      <c r="P253" s="289"/>
      <c r="Q253" s="289"/>
      <c r="R253" s="289"/>
      <c r="S253" s="289"/>
      <c r="T253" s="290"/>
      <c r="AT253" s="286" t="s">
        <v>147</v>
      </c>
      <c r="AU253" s="286" t="s">
        <v>81</v>
      </c>
      <c r="AV253" s="284" t="s">
        <v>81</v>
      </c>
      <c r="AW253" s="284" t="s">
        <v>34</v>
      </c>
      <c r="AX253" s="284" t="s">
        <v>71</v>
      </c>
      <c r="AY253" s="286" t="s">
        <v>138</v>
      </c>
    </row>
    <row r="254" spans="2:65" s="248" customFormat="1" ht="16.5" customHeight="1">
      <c r="B254" s="85"/>
      <c r="C254" s="327" t="s">
        <v>299</v>
      </c>
      <c r="D254" s="327" t="s">
        <v>140</v>
      </c>
      <c r="E254" s="328" t="s">
        <v>4041</v>
      </c>
      <c r="F254" s="329" t="s">
        <v>4042</v>
      </c>
      <c r="G254" s="330" t="s">
        <v>225</v>
      </c>
      <c r="H254" s="304">
        <v>32.733</v>
      </c>
      <c r="I254" s="90">
        <v>0</v>
      </c>
      <c r="J254" s="90">
        <f>ROUND(I254*H254,2)</f>
        <v>0</v>
      </c>
      <c r="K254" s="88" t="s">
        <v>5267</v>
      </c>
      <c r="L254" s="85"/>
      <c r="M254" s="278" t="s">
        <v>5</v>
      </c>
      <c r="N254" s="279" t="s">
        <v>42</v>
      </c>
      <c r="O254" s="280">
        <v>0.51</v>
      </c>
      <c r="P254" s="280">
        <f>O254*H254</f>
        <v>16.69383</v>
      </c>
      <c r="Q254" s="280">
        <v>0</v>
      </c>
      <c r="R254" s="280">
        <f>Q254*H254</f>
        <v>0</v>
      </c>
      <c r="S254" s="280">
        <v>0</v>
      </c>
      <c r="T254" s="281">
        <f>S254*H254</f>
        <v>0</v>
      </c>
      <c r="AR254" s="185" t="s">
        <v>145</v>
      </c>
      <c r="AT254" s="185" t="s">
        <v>140</v>
      </c>
      <c r="AU254" s="185" t="s">
        <v>81</v>
      </c>
      <c r="AY254" s="185" t="s">
        <v>138</v>
      </c>
      <c r="BE254" s="282">
        <f>IF(N254="základní",J254,0)</f>
        <v>0</v>
      </c>
      <c r="BF254" s="282">
        <f>IF(N254="snížená",J254,0)</f>
        <v>0</v>
      </c>
      <c r="BG254" s="282">
        <f>IF(N254="zákl. přenesená",J254,0)</f>
        <v>0</v>
      </c>
      <c r="BH254" s="282">
        <f>IF(N254="sníž. přenesená",J254,0)</f>
        <v>0</v>
      </c>
      <c r="BI254" s="282">
        <f>IF(N254="nulová",J254,0)</f>
        <v>0</v>
      </c>
      <c r="BJ254" s="185" t="s">
        <v>79</v>
      </c>
      <c r="BK254" s="282">
        <f>ROUND(I254*H254,2)</f>
        <v>0</v>
      </c>
      <c r="BL254" s="185" t="s">
        <v>145</v>
      </c>
      <c r="BM254" s="185" t="s">
        <v>4043</v>
      </c>
    </row>
    <row r="255" spans="2:51" s="292" customFormat="1" ht="13.5">
      <c r="B255" s="291"/>
      <c r="C255" s="334"/>
      <c r="D255" s="332" t="s">
        <v>147</v>
      </c>
      <c r="E255" s="306" t="s">
        <v>5</v>
      </c>
      <c r="F255" s="335" t="s">
        <v>4044</v>
      </c>
      <c r="G255" s="334"/>
      <c r="H255" s="306" t="s">
        <v>5</v>
      </c>
      <c r="L255" s="291"/>
      <c r="M255" s="295"/>
      <c r="N255" s="296"/>
      <c r="O255" s="296"/>
      <c r="P255" s="296"/>
      <c r="Q255" s="296"/>
      <c r="R255" s="296"/>
      <c r="S255" s="296"/>
      <c r="T255" s="297"/>
      <c r="AT255" s="293" t="s">
        <v>147</v>
      </c>
      <c r="AU255" s="293" t="s">
        <v>81</v>
      </c>
      <c r="AV255" s="292" t="s">
        <v>79</v>
      </c>
      <c r="AW255" s="292" t="s">
        <v>34</v>
      </c>
      <c r="AX255" s="292" t="s">
        <v>71</v>
      </c>
      <c r="AY255" s="293" t="s">
        <v>138</v>
      </c>
    </row>
    <row r="256" spans="2:51" s="284" customFormat="1" ht="13.5">
      <c r="B256" s="283"/>
      <c r="C256" s="331"/>
      <c r="D256" s="332" t="s">
        <v>147</v>
      </c>
      <c r="E256" s="336" t="s">
        <v>5</v>
      </c>
      <c r="F256" s="333" t="s">
        <v>1059</v>
      </c>
      <c r="G256" s="331"/>
      <c r="H256" s="305">
        <v>32.733</v>
      </c>
      <c r="L256" s="283"/>
      <c r="M256" s="288"/>
      <c r="N256" s="289"/>
      <c r="O256" s="289"/>
      <c r="P256" s="289"/>
      <c r="Q256" s="289"/>
      <c r="R256" s="289"/>
      <c r="S256" s="289"/>
      <c r="T256" s="290"/>
      <c r="AT256" s="286" t="s">
        <v>147</v>
      </c>
      <c r="AU256" s="286" t="s">
        <v>81</v>
      </c>
      <c r="AV256" s="284" t="s">
        <v>81</v>
      </c>
      <c r="AW256" s="284" t="s">
        <v>34</v>
      </c>
      <c r="AX256" s="284" t="s">
        <v>71</v>
      </c>
      <c r="AY256" s="286" t="s">
        <v>138</v>
      </c>
    </row>
    <row r="257" spans="2:63" s="266" customFormat="1" ht="29.85" customHeight="1">
      <c r="B257" s="265"/>
      <c r="C257" s="307"/>
      <c r="D257" s="341" t="s">
        <v>70</v>
      </c>
      <c r="E257" s="342" t="s">
        <v>710</v>
      </c>
      <c r="F257" s="342" t="s">
        <v>1062</v>
      </c>
      <c r="G257" s="307"/>
      <c r="H257" s="307"/>
      <c r="J257" s="277">
        <f>BK257</f>
        <v>0</v>
      </c>
      <c r="L257" s="265"/>
      <c r="M257" s="270"/>
      <c r="N257" s="271"/>
      <c r="O257" s="271"/>
      <c r="P257" s="272">
        <f>SUM(P258:P260)</f>
        <v>0.9639</v>
      </c>
      <c r="Q257" s="271"/>
      <c r="R257" s="272">
        <f>SUM(R258:R260)</f>
        <v>0.6769019999999999</v>
      </c>
      <c r="S257" s="271"/>
      <c r="T257" s="273">
        <f>SUM(T258:T260)</f>
        <v>0</v>
      </c>
      <c r="AR257" s="267" t="s">
        <v>79</v>
      </c>
      <c r="AT257" s="274" t="s">
        <v>70</v>
      </c>
      <c r="AU257" s="274" t="s">
        <v>79</v>
      </c>
      <c r="AY257" s="267" t="s">
        <v>138</v>
      </c>
      <c r="BK257" s="275">
        <f>SUM(BK258:BK260)</f>
        <v>0</v>
      </c>
    </row>
    <row r="258" spans="2:65" s="248" customFormat="1" ht="16.5" customHeight="1">
      <c r="B258" s="85"/>
      <c r="C258" s="327" t="s">
        <v>304</v>
      </c>
      <c r="D258" s="327" t="s">
        <v>140</v>
      </c>
      <c r="E258" s="328" t="s">
        <v>1064</v>
      </c>
      <c r="F258" s="329" t="s">
        <v>1065</v>
      </c>
      <c r="G258" s="330" t="s">
        <v>143</v>
      </c>
      <c r="H258" s="304">
        <v>0.3</v>
      </c>
      <c r="I258" s="90">
        <v>0</v>
      </c>
      <c r="J258" s="90">
        <f>ROUND(I258*H258,2)</f>
        <v>0</v>
      </c>
      <c r="K258" s="88" t="s">
        <v>5267</v>
      </c>
      <c r="L258" s="85"/>
      <c r="M258" s="278" t="s">
        <v>5</v>
      </c>
      <c r="N258" s="279" t="s">
        <v>42</v>
      </c>
      <c r="O258" s="280">
        <v>3.213</v>
      </c>
      <c r="P258" s="280">
        <f>O258*H258</f>
        <v>0.9639</v>
      </c>
      <c r="Q258" s="280">
        <v>2.25634</v>
      </c>
      <c r="R258" s="280">
        <f>Q258*H258</f>
        <v>0.6769019999999999</v>
      </c>
      <c r="S258" s="280">
        <v>0</v>
      </c>
      <c r="T258" s="281">
        <f>S258*H258</f>
        <v>0</v>
      </c>
      <c r="AR258" s="185" t="s">
        <v>145</v>
      </c>
      <c r="AT258" s="185" t="s">
        <v>140</v>
      </c>
      <c r="AU258" s="185" t="s">
        <v>81</v>
      </c>
      <c r="AY258" s="185" t="s">
        <v>138</v>
      </c>
      <c r="BE258" s="282">
        <f>IF(N258="základní",J258,0)</f>
        <v>0</v>
      </c>
      <c r="BF258" s="282">
        <f>IF(N258="snížená",J258,0)</f>
        <v>0</v>
      </c>
      <c r="BG258" s="282">
        <f>IF(N258="zákl. přenesená",J258,0)</f>
        <v>0</v>
      </c>
      <c r="BH258" s="282">
        <f>IF(N258="sníž. přenesená",J258,0)</f>
        <v>0</v>
      </c>
      <c r="BI258" s="282">
        <f>IF(N258="nulová",J258,0)</f>
        <v>0</v>
      </c>
      <c r="BJ258" s="185" t="s">
        <v>79</v>
      </c>
      <c r="BK258" s="282">
        <f>ROUND(I258*H258,2)</f>
        <v>0</v>
      </c>
      <c r="BL258" s="185" t="s">
        <v>145</v>
      </c>
      <c r="BM258" s="185" t="s">
        <v>4045</v>
      </c>
    </row>
    <row r="259" spans="2:51" s="292" customFormat="1" ht="13.5">
      <c r="B259" s="291"/>
      <c r="C259" s="334"/>
      <c r="D259" s="332" t="s">
        <v>147</v>
      </c>
      <c r="E259" s="306" t="s">
        <v>5</v>
      </c>
      <c r="F259" s="335" t="s">
        <v>4046</v>
      </c>
      <c r="G259" s="334"/>
      <c r="H259" s="306" t="s">
        <v>5</v>
      </c>
      <c r="L259" s="291"/>
      <c r="M259" s="295"/>
      <c r="N259" s="296"/>
      <c r="O259" s="296"/>
      <c r="P259" s="296"/>
      <c r="Q259" s="296"/>
      <c r="R259" s="296"/>
      <c r="S259" s="296"/>
      <c r="T259" s="297"/>
      <c r="AT259" s="293" t="s">
        <v>147</v>
      </c>
      <c r="AU259" s="293" t="s">
        <v>81</v>
      </c>
      <c r="AV259" s="292" t="s">
        <v>79</v>
      </c>
      <c r="AW259" s="292" t="s">
        <v>34</v>
      </c>
      <c r="AX259" s="292" t="s">
        <v>71</v>
      </c>
      <c r="AY259" s="293" t="s">
        <v>138</v>
      </c>
    </row>
    <row r="260" spans="2:51" s="284" customFormat="1" ht="13.5">
      <c r="B260" s="283"/>
      <c r="C260" s="331"/>
      <c r="D260" s="332" t="s">
        <v>147</v>
      </c>
      <c r="E260" s="336" t="s">
        <v>5</v>
      </c>
      <c r="F260" s="333" t="s">
        <v>4047</v>
      </c>
      <c r="G260" s="331"/>
      <c r="H260" s="305">
        <v>0.3</v>
      </c>
      <c r="L260" s="283"/>
      <c r="M260" s="288"/>
      <c r="N260" s="289"/>
      <c r="O260" s="289"/>
      <c r="P260" s="289"/>
      <c r="Q260" s="289"/>
      <c r="R260" s="289"/>
      <c r="S260" s="289"/>
      <c r="T260" s="290"/>
      <c r="AT260" s="286" t="s">
        <v>147</v>
      </c>
      <c r="AU260" s="286" t="s">
        <v>81</v>
      </c>
      <c r="AV260" s="284" t="s">
        <v>81</v>
      </c>
      <c r="AW260" s="284" t="s">
        <v>34</v>
      </c>
      <c r="AX260" s="284" t="s">
        <v>71</v>
      </c>
      <c r="AY260" s="286" t="s">
        <v>138</v>
      </c>
    </row>
    <row r="261" spans="2:63" s="266" customFormat="1" ht="29.85" customHeight="1">
      <c r="B261" s="265"/>
      <c r="C261" s="307"/>
      <c r="D261" s="341" t="s">
        <v>70</v>
      </c>
      <c r="E261" s="342" t="s">
        <v>717</v>
      </c>
      <c r="F261" s="342" t="s">
        <v>1098</v>
      </c>
      <c r="G261" s="307"/>
      <c r="H261" s="307"/>
      <c r="J261" s="277">
        <f>BK261</f>
        <v>0</v>
      </c>
      <c r="L261" s="265"/>
      <c r="M261" s="270"/>
      <c r="N261" s="271"/>
      <c r="O261" s="271"/>
      <c r="P261" s="272">
        <f>SUM(P262:P266)</f>
        <v>3.214</v>
      </c>
      <c r="Q261" s="271"/>
      <c r="R261" s="272">
        <f>SUM(R262:R266)</f>
        <v>0.13017</v>
      </c>
      <c r="S261" s="271"/>
      <c r="T261" s="273">
        <f>SUM(T262:T266)</f>
        <v>0</v>
      </c>
      <c r="AR261" s="267" t="s">
        <v>79</v>
      </c>
      <c r="AT261" s="274" t="s">
        <v>70</v>
      </c>
      <c r="AU261" s="274" t="s">
        <v>79</v>
      </c>
      <c r="AY261" s="267" t="s">
        <v>138</v>
      </c>
      <c r="BK261" s="275">
        <f>SUM(BK262:BK266)</f>
        <v>0</v>
      </c>
    </row>
    <row r="262" spans="2:65" s="248" customFormat="1" ht="25.5" customHeight="1">
      <c r="B262" s="85"/>
      <c r="C262" s="327" t="s">
        <v>308</v>
      </c>
      <c r="D262" s="327" t="s">
        <v>140</v>
      </c>
      <c r="E262" s="328" t="s">
        <v>4048</v>
      </c>
      <c r="F262" s="329" t="s">
        <v>4049</v>
      </c>
      <c r="G262" s="330" t="s">
        <v>289</v>
      </c>
      <c r="H262" s="304">
        <v>2</v>
      </c>
      <c r="I262" s="90">
        <v>0</v>
      </c>
      <c r="J262" s="90">
        <f>ROUND(I262*H262,2)</f>
        <v>0</v>
      </c>
      <c r="K262" s="88" t="s">
        <v>5267</v>
      </c>
      <c r="L262" s="85"/>
      <c r="M262" s="278" t="s">
        <v>5</v>
      </c>
      <c r="N262" s="279" t="s">
        <v>42</v>
      </c>
      <c r="O262" s="280">
        <v>1.607</v>
      </c>
      <c r="P262" s="280">
        <f>O262*H262</f>
        <v>3.214</v>
      </c>
      <c r="Q262" s="280">
        <v>0.04684</v>
      </c>
      <c r="R262" s="280">
        <f>Q262*H262</f>
        <v>0.09368</v>
      </c>
      <c r="S262" s="280">
        <v>0</v>
      </c>
      <c r="T262" s="281">
        <f>S262*H262</f>
        <v>0</v>
      </c>
      <c r="AR262" s="185" t="s">
        <v>145</v>
      </c>
      <c r="AT262" s="185" t="s">
        <v>140</v>
      </c>
      <c r="AU262" s="185" t="s">
        <v>81</v>
      </c>
      <c r="AY262" s="185" t="s">
        <v>138</v>
      </c>
      <c r="BE262" s="282">
        <f>IF(N262="základní",J262,0)</f>
        <v>0</v>
      </c>
      <c r="BF262" s="282">
        <f>IF(N262="snížená",J262,0)</f>
        <v>0</v>
      </c>
      <c r="BG262" s="282">
        <f>IF(N262="zákl. přenesená",J262,0)</f>
        <v>0</v>
      </c>
      <c r="BH262" s="282">
        <f>IF(N262="sníž. přenesená",J262,0)</f>
        <v>0</v>
      </c>
      <c r="BI262" s="282">
        <f>IF(N262="nulová",J262,0)</f>
        <v>0</v>
      </c>
      <c r="BJ262" s="185" t="s">
        <v>79</v>
      </c>
      <c r="BK262" s="282">
        <f>ROUND(I262*H262,2)</f>
        <v>0</v>
      </c>
      <c r="BL262" s="185" t="s">
        <v>145</v>
      </c>
      <c r="BM262" s="185" t="s">
        <v>4050</v>
      </c>
    </row>
    <row r="263" spans="2:51" s="292" customFormat="1" ht="13.5">
      <c r="B263" s="291"/>
      <c r="C263" s="334"/>
      <c r="D263" s="332" t="s">
        <v>147</v>
      </c>
      <c r="E263" s="306" t="s">
        <v>5</v>
      </c>
      <c r="F263" s="335" t="s">
        <v>1195</v>
      </c>
      <c r="G263" s="334"/>
      <c r="H263" s="306" t="s">
        <v>5</v>
      </c>
      <c r="L263" s="291"/>
      <c r="M263" s="295"/>
      <c r="N263" s="296"/>
      <c r="O263" s="296"/>
      <c r="P263" s="296"/>
      <c r="Q263" s="296"/>
      <c r="R263" s="296"/>
      <c r="S263" s="296"/>
      <c r="T263" s="297"/>
      <c r="AT263" s="293" t="s">
        <v>147</v>
      </c>
      <c r="AU263" s="293" t="s">
        <v>81</v>
      </c>
      <c r="AV263" s="292" t="s">
        <v>79</v>
      </c>
      <c r="AW263" s="292" t="s">
        <v>34</v>
      </c>
      <c r="AX263" s="292" t="s">
        <v>71</v>
      </c>
      <c r="AY263" s="293" t="s">
        <v>138</v>
      </c>
    </row>
    <row r="264" spans="2:51" s="284" customFormat="1" ht="13.5">
      <c r="B264" s="283"/>
      <c r="C264" s="331"/>
      <c r="D264" s="332" t="s">
        <v>147</v>
      </c>
      <c r="E264" s="336" t="s">
        <v>5</v>
      </c>
      <c r="F264" s="333" t="s">
        <v>81</v>
      </c>
      <c r="G264" s="331"/>
      <c r="H264" s="305">
        <v>2</v>
      </c>
      <c r="L264" s="283"/>
      <c r="M264" s="288"/>
      <c r="N264" s="289"/>
      <c r="O264" s="289"/>
      <c r="P264" s="289"/>
      <c r="Q264" s="289"/>
      <c r="R264" s="289"/>
      <c r="S264" s="289"/>
      <c r="T264" s="290"/>
      <c r="AT264" s="286" t="s">
        <v>147</v>
      </c>
      <c r="AU264" s="286" t="s">
        <v>81</v>
      </c>
      <c r="AV264" s="284" t="s">
        <v>81</v>
      </c>
      <c r="AW264" s="284" t="s">
        <v>34</v>
      </c>
      <c r="AX264" s="284" t="s">
        <v>71</v>
      </c>
      <c r="AY264" s="286" t="s">
        <v>138</v>
      </c>
    </row>
    <row r="265" spans="2:65" s="248" customFormat="1" ht="16.5" customHeight="1">
      <c r="B265" s="85"/>
      <c r="C265" s="337" t="s">
        <v>313</v>
      </c>
      <c r="D265" s="337" t="s">
        <v>228</v>
      </c>
      <c r="E265" s="338" t="s">
        <v>4051</v>
      </c>
      <c r="F265" s="339" t="s">
        <v>4052</v>
      </c>
      <c r="G265" s="340" t="s">
        <v>289</v>
      </c>
      <c r="H265" s="308">
        <v>1</v>
      </c>
      <c r="I265" s="95">
        <v>0</v>
      </c>
      <c r="J265" s="95">
        <f>ROUND(I265*H265,2)</f>
        <v>0</v>
      </c>
      <c r="K265" s="175" t="s">
        <v>5267</v>
      </c>
      <c r="L265" s="298"/>
      <c r="M265" s="299" t="s">
        <v>5</v>
      </c>
      <c r="N265" s="300" t="s">
        <v>42</v>
      </c>
      <c r="O265" s="280">
        <v>0</v>
      </c>
      <c r="P265" s="280">
        <f>O265*H265</f>
        <v>0</v>
      </c>
      <c r="Q265" s="280">
        <v>0.01802</v>
      </c>
      <c r="R265" s="280">
        <f>Q265*H265</f>
        <v>0.01802</v>
      </c>
      <c r="S265" s="280">
        <v>0</v>
      </c>
      <c r="T265" s="281">
        <f>S265*H265</f>
        <v>0</v>
      </c>
      <c r="AR265" s="185" t="s">
        <v>178</v>
      </c>
      <c r="AT265" s="185" t="s">
        <v>228</v>
      </c>
      <c r="AU265" s="185" t="s">
        <v>81</v>
      </c>
      <c r="AY265" s="185" t="s">
        <v>138</v>
      </c>
      <c r="BE265" s="282">
        <f>IF(N265="základní",J265,0)</f>
        <v>0</v>
      </c>
      <c r="BF265" s="282">
        <f>IF(N265="snížená",J265,0)</f>
        <v>0</v>
      </c>
      <c r="BG265" s="282">
        <f>IF(N265="zákl. přenesená",J265,0)</f>
        <v>0</v>
      </c>
      <c r="BH265" s="282">
        <f>IF(N265="sníž. přenesená",J265,0)</f>
        <v>0</v>
      </c>
      <c r="BI265" s="282">
        <f>IF(N265="nulová",J265,0)</f>
        <v>0</v>
      </c>
      <c r="BJ265" s="185" t="s">
        <v>79</v>
      </c>
      <c r="BK265" s="282">
        <f>ROUND(I265*H265,2)</f>
        <v>0</v>
      </c>
      <c r="BL265" s="185" t="s">
        <v>145</v>
      </c>
      <c r="BM265" s="185" t="s">
        <v>4053</v>
      </c>
    </row>
    <row r="266" spans="2:65" s="248" customFormat="1" ht="16.5" customHeight="1">
      <c r="B266" s="85"/>
      <c r="C266" s="337" t="s">
        <v>317</v>
      </c>
      <c r="D266" s="337" t="s">
        <v>228</v>
      </c>
      <c r="E266" s="338" t="s">
        <v>4054</v>
      </c>
      <c r="F266" s="339" t="s">
        <v>4055</v>
      </c>
      <c r="G266" s="340" t="s">
        <v>289</v>
      </c>
      <c r="H266" s="308">
        <v>1</v>
      </c>
      <c r="I266" s="95">
        <v>0</v>
      </c>
      <c r="J266" s="95">
        <f>ROUND(I266*H266,2)</f>
        <v>0</v>
      </c>
      <c r="K266" s="175" t="s">
        <v>5267</v>
      </c>
      <c r="L266" s="298"/>
      <c r="M266" s="299" t="s">
        <v>5</v>
      </c>
      <c r="N266" s="300" t="s">
        <v>42</v>
      </c>
      <c r="O266" s="280">
        <v>0</v>
      </c>
      <c r="P266" s="280">
        <f>O266*H266</f>
        <v>0</v>
      </c>
      <c r="Q266" s="280">
        <v>0.01847</v>
      </c>
      <c r="R266" s="280">
        <f>Q266*H266</f>
        <v>0.01847</v>
      </c>
      <c r="S266" s="280">
        <v>0</v>
      </c>
      <c r="T266" s="281">
        <f>S266*H266</f>
        <v>0</v>
      </c>
      <c r="AR266" s="185" t="s">
        <v>178</v>
      </c>
      <c r="AT266" s="185" t="s">
        <v>228</v>
      </c>
      <c r="AU266" s="185" t="s">
        <v>81</v>
      </c>
      <c r="AY266" s="185" t="s">
        <v>138</v>
      </c>
      <c r="BE266" s="282">
        <f>IF(N266="základní",J266,0)</f>
        <v>0</v>
      </c>
      <c r="BF266" s="282">
        <f>IF(N266="snížená",J266,0)</f>
        <v>0</v>
      </c>
      <c r="BG266" s="282">
        <f>IF(N266="zákl. přenesená",J266,0)</f>
        <v>0</v>
      </c>
      <c r="BH266" s="282">
        <f>IF(N266="sníž. přenesená",J266,0)</f>
        <v>0</v>
      </c>
      <c r="BI266" s="282">
        <f>IF(N266="nulová",J266,0)</f>
        <v>0</v>
      </c>
      <c r="BJ266" s="185" t="s">
        <v>79</v>
      </c>
      <c r="BK266" s="282">
        <f>ROUND(I266*H266,2)</f>
        <v>0</v>
      </c>
      <c r="BL266" s="185" t="s">
        <v>145</v>
      </c>
      <c r="BM266" s="185" t="s">
        <v>4056</v>
      </c>
    </row>
    <row r="267" spans="2:63" s="266" customFormat="1" ht="29.85" customHeight="1">
      <c r="B267" s="265"/>
      <c r="C267" s="307"/>
      <c r="D267" s="341" t="s">
        <v>70</v>
      </c>
      <c r="E267" s="342" t="s">
        <v>882</v>
      </c>
      <c r="F267" s="342" t="s">
        <v>1118</v>
      </c>
      <c r="G267" s="307"/>
      <c r="H267" s="307"/>
      <c r="J267" s="277">
        <f>BK267</f>
        <v>0</v>
      </c>
      <c r="L267" s="265"/>
      <c r="M267" s="270"/>
      <c r="N267" s="271"/>
      <c r="O267" s="271"/>
      <c r="P267" s="272">
        <f>SUM(P268:P286)</f>
        <v>31.81375</v>
      </c>
      <c r="Q267" s="271"/>
      <c r="R267" s="272">
        <f>SUM(R268:R286)</f>
        <v>0.015827499999999998</v>
      </c>
      <c r="S267" s="271"/>
      <c r="T267" s="273">
        <f>SUM(T268:T286)</f>
        <v>0</v>
      </c>
      <c r="AR267" s="267" t="s">
        <v>79</v>
      </c>
      <c r="AT267" s="274" t="s">
        <v>70</v>
      </c>
      <c r="AU267" s="274" t="s">
        <v>79</v>
      </c>
      <c r="AY267" s="267" t="s">
        <v>138</v>
      </c>
      <c r="BK267" s="275">
        <f>SUM(BK268:BK286)</f>
        <v>0</v>
      </c>
    </row>
    <row r="268" spans="2:65" s="248" customFormat="1" ht="38.25" customHeight="1">
      <c r="B268" s="85"/>
      <c r="C268" s="327" t="s">
        <v>321</v>
      </c>
      <c r="D268" s="327" t="s">
        <v>140</v>
      </c>
      <c r="E268" s="328" t="s">
        <v>1120</v>
      </c>
      <c r="F268" s="329" t="s">
        <v>1121</v>
      </c>
      <c r="G268" s="330" t="s">
        <v>225</v>
      </c>
      <c r="H268" s="304">
        <v>55</v>
      </c>
      <c r="I268" s="90">
        <v>0</v>
      </c>
      <c r="J268" s="90">
        <f>ROUND(I268*H268,2)</f>
        <v>0</v>
      </c>
      <c r="K268" s="88" t="s">
        <v>5267</v>
      </c>
      <c r="L268" s="85"/>
      <c r="M268" s="278" t="s">
        <v>5</v>
      </c>
      <c r="N268" s="279" t="s">
        <v>42</v>
      </c>
      <c r="O268" s="280">
        <v>0.162</v>
      </c>
      <c r="P268" s="280">
        <f>O268*H268</f>
        <v>8.91</v>
      </c>
      <c r="Q268" s="280">
        <v>0</v>
      </c>
      <c r="R268" s="280">
        <f>Q268*H268</f>
        <v>0</v>
      </c>
      <c r="S268" s="280">
        <v>0</v>
      </c>
      <c r="T268" s="281">
        <f>S268*H268</f>
        <v>0</v>
      </c>
      <c r="AR268" s="185" t="s">
        <v>145</v>
      </c>
      <c r="AT268" s="185" t="s">
        <v>140</v>
      </c>
      <c r="AU268" s="185" t="s">
        <v>81</v>
      </c>
      <c r="AY268" s="185" t="s">
        <v>138</v>
      </c>
      <c r="BE268" s="282">
        <f>IF(N268="základní",J268,0)</f>
        <v>0</v>
      </c>
      <c r="BF268" s="282">
        <f>IF(N268="snížená",J268,0)</f>
        <v>0</v>
      </c>
      <c r="BG268" s="282">
        <f>IF(N268="zákl. přenesená",J268,0)</f>
        <v>0</v>
      </c>
      <c r="BH268" s="282">
        <f>IF(N268="sníž. přenesená",J268,0)</f>
        <v>0</v>
      </c>
      <c r="BI268" s="282">
        <f>IF(N268="nulová",J268,0)</f>
        <v>0</v>
      </c>
      <c r="BJ268" s="185" t="s">
        <v>79</v>
      </c>
      <c r="BK268" s="282">
        <f>ROUND(I268*H268,2)</f>
        <v>0</v>
      </c>
      <c r="BL268" s="185" t="s">
        <v>145</v>
      </c>
      <c r="BM268" s="185" t="s">
        <v>4057</v>
      </c>
    </row>
    <row r="269" spans="2:51" s="292" customFormat="1" ht="13.5">
      <c r="B269" s="291"/>
      <c r="C269" s="334"/>
      <c r="D269" s="332" t="s">
        <v>147</v>
      </c>
      <c r="E269" s="306" t="s">
        <v>5</v>
      </c>
      <c r="F269" s="335" t="s">
        <v>4058</v>
      </c>
      <c r="G269" s="334"/>
      <c r="H269" s="306" t="s">
        <v>5</v>
      </c>
      <c r="L269" s="291"/>
      <c r="M269" s="295"/>
      <c r="N269" s="296"/>
      <c r="O269" s="296"/>
      <c r="P269" s="296"/>
      <c r="Q269" s="296"/>
      <c r="R269" s="296"/>
      <c r="S269" s="296"/>
      <c r="T269" s="297"/>
      <c r="AT269" s="293" t="s">
        <v>147</v>
      </c>
      <c r="AU269" s="293" t="s">
        <v>81</v>
      </c>
      <c r="AV269" s="292" t="s">
        <v>79</v>
      </c>
      <c r="AW269" s="292" t="s">
        <v>34</v>
      </c>
      <c r="AX269" s="292" t="s">
        <v>71</v>
      </c>
      <c r="AY269" s="293" t="s">
        <v>138</v>
      </c>
    </row>
    <row r="270" spans="2:51" s="284" customFormat="1" ht="13.5">
      <c r="B270" s="283"/>
      <c r="C270" s="331"/>
      <c r="D270" s="332" t="s">
        <v>147</v>
      </c>
      <c r="E270" s="336" t="s">
        <v>5</v>
      </c>
      <c r="F270" s="333" t="s">
        <v>4059</v>
      </c>
      <c r="G270" s="331"/>
      <c r="H270" s="305">
        <v>55</v>
      </c>
      <c r="L270" s="283"/>
      <c r="M270" s="288"/>
      <c r="N270" s="289"/>
      <c r="O270" s="289"/>
      <c r="P270" s="289"/>
      <c r="Q270" s="289"/>
      <c r="R270" s="289"/>
      <c r="S270" s="289"/>
      <c r="T270" s="290"/>
      <c r="AT270" s="286" t="s">
        <v>147</v>
      </c>
      <c r="AU270" s="286" t="s">
        <v>81</v>
      </c>
      <c r="AV270" s="284" t="s">
        <v>81</v>
      </c>
      <c r="AW270" s="284" t="s">
        <v>34</v>
      </c>
      <c r="AX270" s="284" t="s">
        <v>71</v>
      </c>
      <c r="AY270" s="286" t="s">
        <v>138</v>
      </c>
    </row>
    <row r="271" spans="2:65" s="248" customFormat="1" ht="38.25" customHeight="1">
      <c r="B271" s="85"/>
      <c r="C271" s="327" t="s">
        <v>325</v>
      </c>
      <c r="D271" s="327" t="s">
        <v>140</v>
      </c>
      <c r="E271" s="328" t="s">
        <v>1125</v>
      </c>
      <c r="F271" s="329" t="s">
        <v>1126</v>
      </c>
      <c r="G271" s="330" t="s">
        <v>225</v>
      </c>
      <c r="H271" s="304">
        <v>1100</v>
      </c>
      <c r="I271" s="90">
        <v>0</v>
      </c>
      <c r="J271" s="90">
        <f>ROUND(I271*H271,2)</f>
        <v>0</v>
      </c>
      <c r="K271" s="88" t="s">
        <v>5267</v>
      </c>
      <c r="L271" s="85"/>
      <c r="M271" s="278" t="s">
        <v>5</v>
      </c>
      <c r="N271" s="279" t="s">
        <v>42</v>
      </c>
      <c r="O271" s="280">
        <v>0</v>
      </c>
      <c r="P271" s="280">
        <f>O271*H271</f>
        <v>0</v>
      </c>
      <c r="Q271" s="280">
        <v>0</v>
      </c>
      <c r="R271" s="280">
        <f>Q271*H271</f>
        <v>0</v>
      </c>
      <c r="S271" s="280">
        <v>0</v>
      </c>
      <c r="T271" s="281">
        <f>S271*H271</f>
        <v>0</v>
      </c>
      <c r="AR271" s="185" t="s">
        <v>145</v>
      </c>
      <c r="AT271" s="185" t="s">
        <v>140</v>
      </c>
      <c r="AU271" s="185" t="s">
        <v>81</v>
      </c>
      <c r="AY271" s="185" t="s">
        <v>138</v>
      </c>
      <c r="BE271" s="282">
        <f>IF(N271="základní",J271,0)</f>
        <v>0</v>
      </c>
      <c r="BF271" s="282">
        <f>IF(N271="snížená",J271,0)</f>
        <v>0</v>
      </c>
      <c r="BG271" s="282">
        <f>IF(N271="zákl. přenesená",J271,0)</f>
        <v>0</v>
      </c>
      <c r="BH271" s="282">
        <f>IF(N271="sníž. přenesená",J271,0)</f>
        <v>0</v>
      </c>
      <c r="BI271" s="282">
        <f>IF(N271="nulová",J271,0)</f>
        <v>0</v>
      </c>
      <c r="BJ271" s="185" t="s">
        <v>79</v>
      </c>
      <c r="BK271" s="282">
        <f>ROUND(I271*H271,2)</f>
        <v>0</v>
      </c>
      <c r="BL271" s="185" t="s">
        <v>145</v>
      </c>
      <c r="BM271" s="185" t="s">
        <v>4060</v>
      </c>
    </row>
    <row r="272" spans="2:51" s="284" customFormat="1" ht="13.5">
      <c r="B272" s="283"/>
      <c r="C272" s="331"/>
      <c r="D272" s="332" t="s">
        <v>147</v>
      </c>
      <c r="E272" s="331"/>
      <c r="F272" s="333" t="s">
        <v>4061</v>
      </c>
      <c r="G272" s="331"/>
      <c r="H272" s="305">
        <v>1100</v>
      </c>
      <c r="L272" s="283"/>
      <c r="M272" s="288"/>
      <c r="N272" s="289"/>
      <c r="O272" s="289"/>
      <c r="P272" s="289"/>
      <c r="Q272" s="289"/>
      <c r="R272" s="289"/>
      <c r="S272" s="289"/>
      <c r="T272" s="290"/>
      <c r="AT272" s="286" t="s">
        <v>147</v>
      </c>
      <c r="AU272" s="286" t="s">
        <v>81</v>
      </c>
      <c r="AV272" s="284" t="s">
        <v>81</v>
      </c>
      <c r="AW272" s="284" t="s">
        <v>6</v>
      </c>
      <c r="AX272" s="284" t="s">
        <v>79</v>
      </c>
      <c r="AY272" s="286" t="s">
        <v>138</v>
      </c>
    </row>
    <row r="273" spans="2:65" s="248" customFormat="1" ht="38.25" customHeight="1">
      <c r="B273" s="85"/>
      <c r="C273" s="327" t="s">
        <v>330</v>
      </c>
      <c r="D273" s="327" t="s">
        <v>140</v>
      </c>
      <c r="E273" s="328" t="s">
        <v>1130</v>
      </c>
      <c r="F273" s="329" t="s">
        <v>1131</v>
      </c>
      <c r="G273" s="330" t="s">
        <v>225</v>
      </c>
      <c r="H273" s="304">
        <v>55</v>
      </c>
      <c r="I273" s="90">
        <v>0</v>
      </c>
      <c r="J273" s="90">
        <f>ROUND(I273*H273,2)</f>
        <v>0</v>
      </c>
      <c r="K273" s="88" t="s">
        <v>5267</v>
      </c>
      <c r="L273" s="85"/>
      <c r="M273" s="278" t="s">
        <v>5</v>
      </c>
      <c r="N273" s="279" t="s">
        <v>42</v>
      </c>
      <c r="O273" s="280">
        <v>0.102</v>
      </c>
      <c r="P273" s="280">
        <f>O273*H273</f>
        <v>5.609999999999999</v>
      </c>
      <c r="Q273" s="280">
        <v>0</v>
      </c>
      <c r="R273" s="280">
        <f>Q273*H273</f>
        <v>0</v>
      </c>
      <c r="S273" s="280">
        <v>0</v>
      </c>
      <c r="T273" s="281">
        <f>S273*H273</f>
        <v>0</v>
      </c>
      <c r="AR273" s="185" t="s">
        <v>145</v>
      </c>
      <c r="AT273" s="185" t="s">
        <v>140</v>
      </c>
      <c r="AU273" s="185" t="s">
        <v>81</v>
      </c>
      <c r="AY273" s="185" t="s">
        <v>138</v>
      </c>
      <c r="BE273" s="282">
        <f>IF(N273="základní",J273,0)</f>
        <v>0</v>
      </c>
      <c r="BF273" s="282">
        <f>IF(N273="snížená",J273,0)</f>
        <v>0</v>
      </c>
      <c r="BG273" s="282">
        <f>IF(N273="zákl. přenesená",J273,0)</f>
        <v>0</v>
      </c>
      <c r="BH273" s="282">
        <f>IF(N273="sníž. přenesená",J273,0)</f>
        <v>0</v>
      </c>
      <c r="BI273" s="282">
        <f>IF(N273="nulová",J273,0)</f>
        <v>0</v>
      </c>
      <c r="BJ273" s="185" t="s">
        <v>79</v>
      </c>
      <c r="BK273" s="282">
        <f>ROUND(I273*H273,2)</f>
        <v>0</v>
      </c>
      <c r="BL273" s="185" t="s">
        <v>145</v>
      </c>
      <c r="BM273" s="185" t="s">
        <v>4062</v>
      </c>
    </row>
    <row r="274" spans="2:65" s="248" customFormat="1" ht="25.5" customHeight="1">
      <c r="B274" s="85"/>
      <c r="C274" s="327" t="s">
        <v>338</v>
      </c>
      <c r="D274" s="327" t="s">
        <v>140</v>
      </c>
      <c r="E274" s="328" t="s">
        <v>1153</v>
      </c>
      <c r="F274" s="329" t="s">
        <v>1154</v>
      </c>
      <c r="G274" s="330" t="s">
        <v>225</v>
      </c>
      <c r="H274" s="304">
        <v>55</v>
      </c>
      <c r="I274" s="90">
        <v>0</v>
      </c>
      <c r="J274" s="90">
        <f>ROUND(I274*H274,2)</f>
        <v>0</v>
      </c>
      <c r="K274" s="88" t="s">
        <v>5267</v>
      </c>
      <c r="L274" s="85"/>
      <c r="M274" s="278" t="s">
        <v>5</v>
      </c>
      <c r="N274" s="279" t="s">
        <v>42</v>
      </c>
      <c r="O274" s="280">
        <v>0.049</v>
      </c>
      <c r="P274" s="280">
        <f>O274*H274</f>
        <v>2.6950000000000003</v>
      </c>
      <c r="Q274" s="280">
        <v>0</v>
      </c>
      <c r="R274" s="280">
        <f>Q274*H274</f>
        <v>0</v>
      </c>
      <c r="S274" s="280">
        <v>0</v>
      </c>
      <c r="T274" s="281">
        <f>S274*H274</f>
        <v>0</v>
      </c>
      <c r="AR274" s="185" t="s">
        <v>145</v>
      </c>
      <c r="AT274" s="185" t="s">
        <v>140</v>
      </c>
      <c r="AU274" s="185" t="s">
        <v>81</v>
      </c>
      <c r="AY274" s="185" t="s">
        <v>138</v>
      </c>
      <c r="BE274" s="282">
        <f>IF(N274="základní",J274,0)</f>
        <v>0</v>
      </c>
      <c r="BF274" s="282">
        <f>IF(N274="snížená",J274,0)</f>
        <v>0</v>
      </c>
      <c r="BG274" s="282">
        <f>IF(N274="zákl. přenesená",J274,0)</f>
        <v>0</v>
      </c>
      <c r="BH274" s="282">
        <f>IF(N274="sníž. přenesená",J274,0)</f>
        <v>0</v>
      </c>
      <c r="BI274" s="282">
        <f>IF(N274="nulová",J274,0)</f>
        <v>0</v>
      </c>
      <c r="BJ274" s="185" t="s">
        <v>79</v>
      </c>
      <c r="BK274" s="282">
        <f>ROUND(I274*H274,2)</f>
        <v>0</v>
      </c>
      <c r="BL274" s="185" t="s">
        <v>145</v>
      </c>
      <c r="BM274" s="185" t="s">
        <v>4063</v>
      </c>
    </row>
    <row r="275" spans="2:65" s="248" customFormat="1" ht="25.5" customHeight="1">
      <c r="B275" s="85"/>
      <c r="C275" s="327" t="s">
        <v>583</v>
      </c>
      <c r="D275" s="327" t="s">
        <v>140</v>
      </c>
      <c r="E275" s="328" t="s">
        <v>1158</v>
      </c>
      <c r="F275" s="329" t="s">
        <v>1159</v>
      </c>
      <c r="G275" s="330" t="s">
        <v>225</v>
      </c>
      <c r="H275" s="304">
        <v>1100</v>
      </c>
      <c r="I275" s="90">
        <v>0</v>
      </c>
      <c r="J275" s="90">
        <f>ROUND(I275*H275,2)</f>
        <v>0</v>
      </c>
      <c r="K275" s="88" t="s">
        <v>5267</v>
      </c>
      <c r="L275" s="85"/>
      <c r="M275" s="278" t="s">
        <v>5</v>
      </c>
      <c r="N275" s="279" t="s">
        <v>42</v>
      </c>
      <c r="O275" s="280">
        <v>0</v>
      </c>
      <c r="P275" s="280">
        <f>O275*H275</f>
        <v>0</v>
      </c>
      <c r="Q275" s="280">
        <v>0</v>
      </c>
      <c r="R275" s="280">
        <f>Q275*H275</f>
        <v>0</v>
      </c>
      <c r="S275" s="280">
        <v>0</v>
      </c>
      <c r="T275" s="281">
        <f>S275*H275</f>
        <v>0</v>
      </c>
      <c r="AR275" s="185" t="s">
        <v>145</v>
      </c>
      <c r="AT275" s="185" t="s">
        <v>140</v>
      </c>
      <c r="AU275" s="185" t="s">
        <v>81</v>
      </c>
      <c r="AY275" s="185" t="s">
        <v>138</v>
      </c>
      <c r="BE275" s="282">
        <f>IF(N275="základní",J275,0)</f>
        <v>0</v>
      </c>
      <c r="BF275" s="282">
        <f>IF(N275="snížená",J275,0)</f>
        <v>0</v>
      </c>
      <c r="BG275" s="282">
        <f>IF(N275="zákl. přenesená",J275,0)</f>
        <v>0</v>
      </c>
      <c r="BH275" s="282">
        <f>IF(N275="sníž. přenesená",J275,0)</f>
        <v>0</v>
      </c>
      <c r="BI275" s="282">
        <f>IF(N275="nulová",J275,0)</f>
        <v>0</v>
      </c>
      <c r="BJ275" s="185" t="s">
        <v>79</v>
      </c>
      <c r="BK275" s="282">
        <f>ROUND(I275*H275,2)</f>
        <v>0</v>
      </c>
      <c r="BL275" s="185" t="s">
        <v>145</v>
      </c>
      <c r="BM275" s="185" t="s">
        <v>4064</v>
      </c>
    </row>
    <row r="276" spans="2:51" s="284" customFormat="1" ht="13.5">
      <c r="B276" s="283"/>
      <c r="C276" s="331"/>
      <c r="D276" s="332" t="s">
        <v>147</v>
      </c>
      <c r="E276" s="331"/>
      <c r="F276" s="333" t="s">
        <v>4061</v>
      </c>
      <c r="G276" s="331"/>
      <c r="H276" s="305">
        <v>1100</v>
      </c>
      <c r="L276" s="283"/>
      <c r="M276" s="288"/>
      <c r="N276" s="289"/>
      <c r="O276" s="289"/>
      <c r="P276" s="289"/>
      <c r="Q276" s="289"/>
      <c r="R276" s="289"/>
      <c r="S276" s="289"/>
      <c r="T276" s="290"/>
      <c r="AT276" s="286" t="s">
        <v>147</v>
      </c>
      <c r="AU276" s="286" t="s">
        <v>81</v>
      </c>
      <c r="AV276" s="284" t="s">
        <v>81</v>
      </c>
      <c r="AW276" s="284" t="s">
        <v>6</v>
      </c>
      <c r="AX276" s="284" t="s">
        <v>79</v>
      </c>
      <c r="AY276" s="286" t="s">
        <v>138</v>
      </c>
    </row>
    <row r="277" spans="2:65" s="248" customFormat="1" ht="25.5" customHeight="1">
      <c r="B277" s="85"/>
      <c r="C277" s="327" t="s">
        <v>587</v>
      </c>
      <c r="D277" s="327" t="s">
        <v>140</v>
      </c>
      <c r="E277" s="328" t="s">
        <v>1163</v>
      </c>
      <c r="F277" s="329" t="s">
        <v>1164</v>
      </c>
      <c r="G277" s="330" t="s">
        <v>225</v>
      </c>
      <c r="H277" s="304">
        <v>55</v>
      </c>
      <c r="I277" s="90">
        <v>0</v>
      </c>
      <c r="J277" s="90">
        <f>ROUND(I277*H277,2)</f>
        <v>0</v>
      </c>
      <c r="K277" s="88" t="s">
        <v>5267</v>
      </c>
      <c r="L277" s="85"/>
      <c r="M277" s="278" t="s">
        <v>5</v>
      </c>
      <c r="N277" s="279" t="s">
        <v>42</v>
      </c>
      <c r="O277" s="280">
        <v>0.033</v>
      </c>
      <c r="P277" s="280">
        <f>O277*H277</f>
        <v>1.8150000000000002</v>
      </c>
      <c r="Q277" s="280">
        <v>0</v>
      </c>
      <c r="R277" s="280">
        <f>Q277*H277</f>
        <v>0</v>
      </c>
      <c r="S277" s="280">
        <v>0</v>
      </c>
      <c r="T277" s="281">
        <f>S277*H277</f>
        <v>0</v>
      </c>
      <c r="AR277" s="185" t="s">
        <v>145</v>
      </c>
      <c r="AT277" s="185" t="s">
        <v>140</v>
      </c>
      <c r="AU277" s="185" t="s">
        <v>81</v>
      </c>
      <c r="AY277" s="185" t="s">
        <v>138</v>
      </c>
      <c r="BE277" s="282">
        <f>IF(N277="základní",J277,0)</f>
        <v>0</v>
      </c>
      <c r="BF277" s="282">
        <f>IF(N277="snížená",J277,0)</f>
        <v>0</v>
      </c>
      <c r="BG277" s="282">
        <f>IF(N277="zákl. přenesená",J277,0)</f>
        <v>0</v>
      </c>
      <c r="BH277" s="282">
        <f>IF(N277="sníž. přenesená",J277,0)</f>
        <v>0</v>
      </c>
      <c r="BI277" s="282">
        <f>IF(N277="nulová",J277,0)</f>
        <v>0</v>
      </c>
      <c r="BJ277" s="185" t="s">
        <v>79</v>
      </c>
      <c r="BK277" s="282">
        <f>ROUND(I277*H277,2)</f>
        <v>0</v>
      </c>
      <c r="BL277" s="185" t="s">
        <v>145</v>
      </c>
      <c r="BM277" s="185" t="s">
        <v>4065</v>
      </c>
    </row>
    <row r="278" spans="2:65" s="248" customFormat="1" ht="25.5" customHeight="1">
      <c r="B278" s="85"/>
      <c r="C278" s="327" t="s">
        <v>591</v>
      </c>
      <c r="D278" s="327" t="s">
        <v>140</v>
      </c>
      <c r="E278" s="328" t="s">
        <v>1192</v>
      </c>
      <c r="F278" s="329" t="s">
        <v>1193</v>
      </c>
      <c r="G278" s="330" t="s">
        <v>225</v>
      </c>
      <c r="H278" s="304">
        <v>121.75</v>
      </c>
      <c r="I278" s="90">
        <v>0</v>
      </c>
      <c r="J278" s="90">
        <f>ROUND(I278*H278,2)</f>
        <v>0</v>
      </c>
      <c r="K278" s="88" t="s">
        <v>5267</v>
      </c>
      <c r="L278" s="85"/>
      <c r="M278" s="278" t="s">
        <v>5</v>
      </c>
      <c r="N278" s="279" t="s">
        <v>42</v>
      </c>
      <c r="O278" s="280">
        <v>0.105</v>
      </c>
      <c r="P278" s="280">
        <f>O278*H278</f>
        <v>12.78375</v>
      </c>
      <c r="Q278" s="280">
        <v>0.00013</v>
      </c>
      <c r="R278" s="280">
        <f>Q278*H278</f>
        <v>0.015827499999999998</v>
      </c>
      <c r="S278" s="280">
        <v>0</v>
      </c>
      <c r="T278" s="281">
        <f>S278*H278</f>
        <v>0</v>
      </c>
      <c r="AR278" s="185" t="s">
        <v>145</v>
      </c>
      <c r="AT278" s="185" t="s">
        <v>140</v>
      </c>
      <c r="AU278" s="185" t="s">
        <v>81</v>
      </c>
      <c r="AY278" s="185" t="s">
        <v>138</v>
      </c>
      <c r="BE278" s="282">
        <f>IF(N278="základní",J278,0)</f>
        <v>0</v>
      </c>
      <c r="BF278" s="282">
        <f>IF(N278="snížená",J278,0)</f>
        <v>0</v>
      </c>
      <c r="BG278" s="282">
        <f>IF(N278="zákl. přenesená",J278,0)</f>
        <v>0</v>
      </c>
      <c r="BH278" s="282">
        <f>IF(N278="sníž. přenesená",J278,0)</f>
        <v>0</v>
      </c>
      <c r="BI278" s="282">
        <f>IF(N278="nulová",J278,0)</f>
        <v>0</v>
      </c>
      <c r="BJ278" s="185" t="s">
        <v>79</v>
      </c>
      <c r="BK278" s="282">
        <f>ROUND(I278*H278,2)</f>
        <v>0</v>
      </c>
      <c r="BL278" s="185" t="s">
        <v>145</v>
      </c>
      <c r="BM278" s="185" t="s">
        <v>4066</v>
      </c>
    </row>
    <row r="279" spans="2:51" s="292" customFormat="1" ht="13.5">
      <c r="B279" s="291"/>
      <c r="C279" s="334"/>
      <c r="D279" s="332" t="s">
        <v>147</v>
      </c>
      <c r="E279" s="306" t="s">
        <v>5</v>
      </c>
      <c r="F279" s="335" t="s">
        <v>1195</v>
      </c>
      <c r="G279" s="334"/>
      <c r="H279" s="306" t="s">
        <v>5</v>
      </c>
      <c r="L279" s="291"/>
      <c r="M279" s="295"/>
      <c r="N279" s="296"/>
      <c r="O279" s="296"/>
      <c r="P279" s="296"/>
      <c r="Q279" s="296"/>
      <c r="R279" s="296"/>
      <c r="S279" s="296"/>
      <c r="T279" s="297"/>
      <c r="AT279" s="293" t="s">
        <v>147</v>
      </c>
      <c r="AU279" s="293" t="s">
        <v>81</v>
      </c>
      <c r="AV279" s="292" t="s">
        <v>79</v>
      </c>
      <c r="AW279" s="292" t="s">
        <v>34</v>
      </c>
      <c r="AX279" s="292" t="s">
        <v>71</v>
      </c>
      <c r="AY279" s="293" t="s">
        <v>138</v>
      </c>
    </row>
    <row r="280" spans="2:51" s="284" customFormat="1" ht="13.5">
      <c r="B280" s="283"/>
      <c r="C280" s="331"/>
      <c r="D280" s="332" t="s">
        <v>147</v>
      </c>
      <c r="E280" s="336" t="s">
        <v>5</v>
      </c>
      <c r="F280" s="333" t="s">
        <v>1196</v>
      </c>
      <c r="G280" s="331"/>
      <c r="H280" s="305">
        <v>6.3</v>
      </c>
      <c r="L280" s="283"/>
      <c r="M280" s="288"/>
      <c r="N280" s="289"/>
      <c r="O280" s="289"/>
      <c r="P280" s="289"/>
      <c r="Q280" s="289"/>
      <c r="R280" s="289"/>
      <c r="S280" s="289"/>
      <c r="T280" s="290"/>
      <c r="AT280" s="286" t="s">
        <v>147</v>
      </c>
      <c r="AU280" s="286" t="s">
        <v>81</v>
      </c>
      <c r="AV280" s="284" t="s">
        <v>81</v>
      </c>
      <c r="AW280" s="284" t="s">
        <v>34</v>
      </c>
      <c r="AX280" s="284" t="s">
        <v>71</v>
      </c>
      <c r="AY280" s="286" t="s">
        <v>138</v>
      </c>
    </row>
    <row r="281" spans="2:51" s="292" customFormat="1" ht="13.5">
      <c r="B281" s="291"/>
      <c r="C281" s="334"/>
      <c r="D281" s="332" t="s">
        <v>147</v>
      </c>
      <c r="E281" s="306" t="s">
        <v>5</v>
      </c>
      <c r="F281" s="335" t="s">
        <v>781</v>
      </c>
      <c r="G281" s="334"/>
      <c r="H281" s="306" t="s">
        <v>5</v>
      </c>
      <c r="L281" s="291"/>
      <c r="M281" s="295"/>
      <c r="N281" s="296"/>
      <c r="O281" s="296"/>
      <c r="P281" s="296"/>
      <c r="Q281" s="296"/>
      <c r="R281" s="296"/>
      <c r="S281" s="296"/>
      <c r="T281" s="297"/>
      <c r="AT281" s="293" t="s">
        <v>147</v>
      </c>
      <c r="AU281" s="293" t="s">
        <v>81</v>
      </c>
      <c r="AV281" s="292" t="s">
        <v>79</v>
      </c>
      <c r="AW281" s="292" t="s">
        <v>34</v>
      </c>
      <c r="AX281" s="292" t="s">
        <v>71</v>
      </c>
      <c r="AY281" s="293" t="s">
        <v>138</v>
      </c>
    </row>
    <row r="282" spans="2:51" s="284" customFormat="1" ht="13.5">
      <c r="B282" s="283"/>
      <c r="C282" s="331"/>
      <c r="D282" s="332" t="s">
        <v>147</v>
      </c>
      <c r="E282" s="336" t="s">
        <v>5</v>
      </c>
      <c r="F282" s="333" t="s">
        <v>1197</v>
      </c>
      <c r="G282" s="331"/>
      <c r="H282" s="305">
        <v>35.75</v>
      </c>
      <c r="L282" s="283"/>
      <c r="M282" s="288"/>
      <c r="N282" s="289"/>
      <c r="O282" s="289"/>
      <c r="P282" s="289"/>
      <c r="Q282" s="289"/>
      <c r="R282" s="289"/>
      <c r="S282" s="289"/>
      <c r="T282" s="290"/>
      <c r="AT282" s="286" t="s">
        <v>147</v>
      </c>
      <c r="AU282" s="286" t="s">
        <v>81</v>
      </c>
      <c r="AV282" s="284" t="s">
        <v>81</v>
      </c>
      <c r="AW282" s="284" t="s">
        <v>34</v>
      </c>
      <c r="AX282" s="284" t="s">
        <v>71</v>
      </c>
      <c r="AY282" s="286" t="s">
        <v>138</v>
      </c>
    </row>
    <row r="283" spans="2:51" s="292" customFormat="1" ht="13.5">
      <c r="B283" s="291"/>
      <c r="C283" s="334"/>
      <c r="D283" s="332" t="s">
        <v>147</v>
      </c>
      <c r="E283" s="306" t="s">
        <v>5</v>
      </c>
      <c r="F283" s="335" t="s">
        <v>788</v>
      </c>
      <c r="G283" s="334"/>
      <c r="H283" s="306" t="s">
        <v>5</v>
      </c>
      <c r="L283" s="291"/>
      <c r="M283" s="295"/>
      <c r="N283" s="296"/>
      <c r="O283" s="296"/>
      <c r="P283" s="296"/>
      <c r="Q283" s="296"/>
      <c r="R283" s="296"/>
      <c r="S283" s="296"/>
      <c r="T283" s="297"/>
      <c r="AT283" s="293" t="s">
        <v>147</v>
      </c>
      <c r="AU283" s="293" t="s">
        <v>81</v>
      </c>
      <c r="AV283" s="292" t="s">
        <v>79</v>
      </c>
      <c r="AW283" s="292" t="s">
        <v>34</v>
      </c>
      <c r="AX283" s="292" t="s">
        <v>71</v>
      </c>
      <c r="AY283" s="293" t="s">
        <v>138</v>
      </c>
    </row>
    <row r="284" spans="2:51" s="284" customFormat="1" ht="13.5">
      <c r="B284" s="283"/>
      <c r="C284" s="331"/>
      <c r="D284" s="332" t="s">
        <v>147</v>
      </c>
      <c r="E284" s="336" t="s">
        <v>5</v>
      </c>
      <c r="F284" s="333" t="s">
        <v>1198</v>
      </c>
      <c r="G284" s="331"/>
      <c r="H284" s="305">
        <v>40.1</v>
      </c>
      <c r="L284" s="283"/>
      <c r="M284" s="288"/>
      <c r="N284" s="289"/>
      <c r="O284" s="289"/>
      <c r="P284" s="289"/>
      <c r="Q284" s="289"/>
      <c r="R284" s="289"/>
      <c r="S284" s="289"/>
      <c r="T284" s="290"/>
      <c r="AT284" s="286" t="s">
        <v>147</v>
      </c>
      <c r="AU284" s="286" t="s">
        <v>81</v>
      </c>
      <c r="AV284" s="284" t="s">
        <v>81</v>
      </c>
      <c r="AW284" s="284" t="s">
        <v>34</v>
      </c>
      <c r="AX284" s="284" t="s">
        <v>71</v>
      </c>
      <c r="AY284" s="286" t="s">
        <v>138</v>
      </c>
    </row>
    <row r="285" spans="2:51" s="292" customFormat="1" ht="13.5">
      <c r="B285" s="291"/>
      <c r="C285" s="334"/>
      <c r="D285" s="332" t="s">
        <v>147</v>
      </c>
      <c r="E285" s="306" t="s">
        <v>5</v>
      </c>
      <c r="F285" s="335" t="s">
        <v>1199</v>
      </c>
      <c r="G285" s="334"/>
      <c r="H285" s="306" t="s">
        <v>5</v>
      </c>
      <c r="L285" s="291"/>
      <c r="M285" s="295"/>
      <c r="N285" s="296"/>
      <c r="O285" s="296"/>
      <c r="P285" s="296"/>
      <c r="Q285" s="296"/>
      <c r="R285" s="296"/>
      <c r="S285" s="296"/>
      <c r="T285" s="297"/>
      <c r="AT285" s="293" t="s">
        <v>147</v>
      </c>
      <c r="AU285" s="293" t="s">
        <v>81</v>
      </c>
      <c r="AV285" s="292" t="s">
        <v>79</v>
      </c>
      <c r="AW285" s="292" t="s">
        <v>34</v>
      </c>
      <c r="AX285" s="292" t="s">
        <v>71</v>
      </c>
      <c r="AY285" s="293" t="s">
        <v>138</v>
      </c>
    </row>
    <row r="286" spans="2:51" s="284" customFormat="1" ht="13.5">
      <c r="B286" s="283"/>
      <c r="C286" s="331"/>
      <c r="D286" s="332" t="s">
        <v>147</v>
      </c>
      <c r="E286" s="336" t="s">
        <v>5</v>
      </c>
      <c r="F286" s="333" t="s">
        <v>1200</v>
      </c>
      <c r="G286" s="331"/>
      <c r="H286" s="305">
        <v>39.6</v>
      </c>
      <c r="L286" s="283"/>
      <c r="M286" s="288"/>
      <c r="N286" s="289"/>
      <c r="O286" s="289"/>
      <c r="P286" s="289"/>
      <c r="Q286" s="289"/>
      <c r="R286" s="289"/>
      <c r="S286" s="289"/>
      <c r="T286" s="290"/>
      <c r="AT286" s="286" t="s">
        <v>147</v>
      </c>
      <c r="AU286" s="286" t="s">
        <v>81</v>
      </c>
      <c r="AV286" s="284" t="s">
        <v>81</v>
      </c>
      <c r="AW286" s="284" t="s">
        <v>34</v>
      </c>
      <c r="AX286" s="284" t="s">
        <v>71</v>
      </c>
      <c r="AY286" s="286" t="s">
        <v>138</v>
      </c>
    </row>
    <row r="287" spans="2:63" s="266" customFormat="1" ht="29.85" customHeight="1">
      <c r="B287" s="265"/>
      <c r="C287" s="307"/>
      <c r="D287" s="341" t="s">
        <v>70</v>
      </c>
      <c r="E287" s="342" t="s">
        <v>891</v>
      </c>
      <c r="F287" s="342" t="s">
        <v>1210</v>
      </c>
      <c r="G287" s="307"/>
      <c r="H287" s="307"/>
      <c r="J287" s="277">
        <f>BK287</f>
        <v>0</v>
      </c>
      <c r="L287" s="265"/>
      <c r="M287" s="270"/>
      <c r="N287" s="271"/>
      <c r="O287" s="271"/>
      <c r="P287" s="272">
        <f>SUM(P288:P291)</f>
        <v>30.184</v>
      </c>
      <c r="Q287" s="271"/>
      <c r="R287" s="272">
        <f>SUM(R288:R291)</f>
        <v>0.003920000000000001</v>
      </c>
      <c r="S287" s="271"/>
      <c r="T287" s="273">
        <f>SUM(T288:T291)</f>
        <v>0</v>
      </c>
      <c r="AR287" s="267" t="s">
        <v>79</v>
      </c>
      <c r="AT287" s="274" t="s">
        <v>70</v>
      </c>
      <c r="AU287" s="274" t="s">
        <v>79</v>
      </c>
      <c r="AY287" s="267" t="s">
        <v>138</v>
      </c>
      <c r="BK287" s="275">
        <f>SUM(BK288:BK291)</f>
        <v>0</v>
      </c>
    </row>
    <row r="288" spans="2:65" s="248" customFormat="1" ht="16.5" customHeight="1">
      <c r="B288" s="85"/>
      <c r="C288" s="327" t="s">
        <v>595</v>
      </c>
      <c r="D288" s="327" t="s">
        <v>140</v>
      </c>
      <c r="E288" s="328" t="s">
        <v>1212</v>
      </c>
      <c r="F288" s="329" t="s">
        <v>1213</v>
      </c>
      <c r="G288" s="330" t="s">
        <v>460</v>
      </c>
      <c r="H288" s="304">
        <v>3</v>
      </c>
      <c r="I288" s="90">
        <v>0</v>
      </c>
      <c r="J288" s="90">
        <f>ROUND(I288*H288,2)</f>
        <v>0</v>
      </c>
      <c r="K288" s="88" t="s">
        <v>5</v>
      </c>
      <c r="L288" s="85"/>
      <c r="M288" s="278" t="s">
        <v>5</v>
      </c>
      <c r="N288" s="279" t="s">
        <v>42</v>
      </c>
      <c r="O288" s="280">
        <v>0</v>
      </c>
      <c r="P288" s="280">
        <f>O288*H288</f>
        <v>0</v>
      </c>
      <c r="Q288" s="280">
        <v>0</v>
      </c>
      <c r="R288" s="280">
        <f>Q288*H288</f>
        <v>0</v>
      </c>
      <c r="S288" s="280">
        <v>0</v>
      </c>
      <c r="T288" s="281">
        <f>S288*H288</f>
        <v>0</v>
      </c>
      <c r="AR288" s="185" t="s">
        <v>145</v>
      </c>
      <c r="AT288" s="185" t="s">
        <v>140</v>
      </c>
      <c r="AU288" s="185" t="s">
        <v>81</v>
      </c>
      <c r="AY288" s="185" t="s">
        <v>138</v>
      </c>
      <c r="BE288" s="282">
        <f>IF(N288="základní",J288,0)</f>
        <v>0</v>
      </c>
      <c r="BF288" s="282">
        <f>IF(N288="snížená",J288,0)</f>
        <v>0</v>
      </c>
      <c r="BG288" s="282">
        <f>IF(N288="zákl. přenesená",J288,0)</f>
        <v>0</v>
      </c>
      <c r="BH288" s="282">
        <f>IF(N288="sníž. přenesená",J288,0)</f>
        <v>0</v>
      </c>
      <c r="BI288" s="282">
        <f>IF(N288="nulová",J288,0)</f>
        <v>0</v>
      </c>
      <c r="BJ288" s="185" t="s">
        <v>79</v>
      </c>
      <c r="BK288" s="282">
        <f>ROUND(I288*H288,2)</f>
        <v>0</v>
      </c>
      <c r="BL288" s="185" t="s">
        <v>145</v>
      </c>
      <c r="BM288" s="185" t="s">
        <v>4067</v>
      </c>
    </row>
    <row r="289" spans="2:65" s="248" customFormat="1" ht="16.5" customHeight="1">
      <c r="B289" s="85"/>
      <c r="C289" s="327" t="s">
        <v>600</v>
      </c>
      <c r="D289" s="327" t="s">
        <v>140</v>
      </c>
      <c r="E289" s="328" t="s">
        <v>4068</v>
      </c>
      <c r="F289" s="329" t="s">
        <v>4069</v>
      </c>
      <c r="G289" s="330" t="s">
        <v>289</v>
      </c>
      <c r="H289" s="304">
        <v>2</v>
      </c>
      <c r="I289" s="90">
        <v>0</v>
      </c>
      <c r="J289" s="90">
        <f>ROUND(I289*H289,2)</f>
        <v>0</v>
      </c>
      <c r="K289" s="88" t="s">
        <v>5</v>
      </c>
      <c r="L289" s="85"/>
      <c r="M289" s="278" t="s">
        <v>5</v>
      </c>
      <c r="N289" s="279" t="s">
        <v>42</v>
      </c>
      <c r="O289" s="280">
        <v>0</v>
      </c>
      <c r="P289" s="280">
        <f>O289*H289</f>
        <v>0</v>
      </c>
      <c r="Q289" s="280">
        <v>0</v>
      </c>
      <c r="R289" s="280">
        <f>Q289*H289</f>
        <v>0</v>
      </c>
      <c r="S289" s="280">
        <v>0</v>
      </c>
      <c r="T289" s="281">
        <f>S289*H289</f>
        <v>0</v>
      </c>
      <c r="AR289" s="185" t="s">
        <v>145</v>
      </c>
      <c r="AT289" s="185" t="s">
        <v>140</v>
      </c>
      <c r="AU289" s="185" t="s">
        <v>81</v>
      </c>
      <c r="AY289" s="185" t="s">
        <v>138</v>
      </c>
      <c r="BE289" s="282">
        <f>IF(N289="základní",J289,0)</f>
        <v>0</v>
      </c>
      <c r="BF289" s="282">
        <f>IF(N289="snížená",J289,0)</f>
        <v>0</v>
      </c>
      <c r="BG289" s="282">
        <f>IF(N289="zákl. přenesená",J289,0)</f>
        <v>0</v>
      </c>
      <c r="BH289" s="282">
        <f>IF(N289="sníž. přenesená",J289,0)</f>
        <v>0</v>
      </c>
      <c r="BI289" s="282">
        <f>IF(N289="nulová",J289,0)</f>
        <v>0</v>
      </c>
      <c r="BJ289" s="185" t="s">
        <v>79</v>
      </c>
      <c r="BK289" s="282">
        <f>ROUND(I289*H289,2)</f>
        <v>0</v>
      </c>
      <c r="BL289" s="185" t="s">
        <v>145</v>
      </c>
      <c r="BM289" s="185" t="s">
        <v>4070</v>
      </c>
    </row>
    <row r="290" spans="2:65" s="248" customFormat="1" ht="25.5" customHeight="1">
      <c r="B290" s="85"/>
      <c r="C290" s="327" t="s">
        <v>615</v>
      </c>
      <c r="D290" s="327" t="s">
        <v>140</v>
      </c>
      <c r="E290" s="328" t="s">
        <v>4071</v>
      </c>
      <c r="F290" s="329" t="s">
        <v>4072</v>
      </c>
      <c r="G290" s="330" t="s">
        <v>225</v>
      </c>
      <c r="H290" s="304">
        <v>98</v>
      </c>
      <c r="I290" s="90">
        <v>0</v>
      </c>
      <c r="J290" s="90">
        <f>ROUND(I290*H290,2)</f>
        <v>0</v>
      </c>
      <c r="K290" s="88" t="s">
        <v>5267</v>
      </c>
      <c r="L290" s="85"/>
      <c r="M290" s="278" t="s">
        <v>5</v>
      </c>
      <c r="N290" s="279" t="s">
        <v>42</v>
      </c>
      <c r="O290" s="280">
        <v>0.308</v>
      </c>
      <c r="P290" s="280">
        <f>O290*H290</f>
        <v>30.184</v>
      </c>
      <c r="Q290" s="280">
        <v>4E-05</v>
      </c>
      <c r="R290" s="280">
        <f>Q290*H290</f>
        <v>0.003920000000000001</v>
      </c>
      <c r="S290" s="280">
        <v>0</v>
      </c>
      <c r="T290" s="281">
        <f>S290*H290</f>
        <v>0</v>
      </c>
      <c r="AR290" s="185" t="s">
        <v>145</v>
      </c>
      <c r="AT290" s="185" t="s">
        <v>140</v>
      </c>
      <c r="AU290" s="185" t="s">
        <v>81</v>
      </c>
      <c r="AY290" s="185" t="s">
        <v>138</v>
      </c>
      <c r="BE290" s="282">
        <f>IF(N290="základní",J290,0)</f>
        <v>0</v>
      </c>
      <c r="BF290" s="282">
        <f>IF(N290="snížená",J290,0)</f>
        <v>0</v>
      </c>
      <c r="BG290" s="282">
        <f>IF(N290="zákl. přenesená",J290,0)</f>
        <v>0</v>
      </c>
      <c r="BH290" s="282">
        <f>IF(N290="sníž. přenesená",J290,0)</f>
        <v>0</v>
      </c>
      <c r="BI290" s="282">
        <f>IF(N290="nulová",J290,0)</f>
        <v>0</v>
      </c>
      <c r="BJ290" s="185" t="s">
        <v>79</v>
      </c>
      <c r="BK290" s="282">
        <f>ROUND(I290*H290,2)</f>
        <v>0</v>
      </c>
      <c r="BL290" s="185" t="s">
        <v>145</v>
      </c>
      <c r="BM290" s="185" t="s">
        <v>4073</v>
      </c>
    </row>
    <row r="291" spans="2:51" s="284" customFormat="1" ht="13.5">
      <c r="B291" s="283"/>
      <c r="C291" s="331"/>
      <c r="D291" s="332" t="s">
        <v>147</v>
      </c>
      <c r="E291" s="336" t="s">
        <v>5</v>
      </c>
      <c r="F291" s="333" t="s">
        <v>4074</v>
      </c>
      <c r="G291" s="331"/>
      <c r="H291" s="305">
        <v>98</v>
      </c>
      <c r="L291" s="283"/>
      <c r="M291" s="288"/>
      <c r="N291" s="289"/>
      <c r="O291" s="289"/>
      <c r="P291" s="289"/>
      <c r="Q291" s="289"/>
      <c r="R291" s="289"/>
      <c r="S291" s="289"/>
      <c r="T291" s="290"/>
      <c r="AT291" s="286" t="s">
        <v>147</v>
      </c>
      <c r="AU291" s="286" t="s">
        <v>81</v>
      </c>
      <c r="AV291" s="284" t="s">
        <v>81</v>
      </c>
      <c r="AW291" s="284" t="s">
        <v>34</v>
      </c>
      <c r="AX291" s="284" t="s">
        <v>71</v>
      </c>
      <c r="AY291" s="286" t="s">
        <v>138</v>
      </c>
    </row>
    <row r="292" spans="2:63" s="266" customFormat="1" ht="29.85" customHeight="1">
      <c r="B292" s="265"/>
      <c r="C292" s="307"/>
      <c r="D292" s="341" t="s">
        <v>70</v>
      </c>
      <c r="E292" s="342" t="s">
        <v>896</v>
      </c>
      <c r="F292" s="342" t="s">
        <v>4075</v>
      </c>
      <c r="G292" s="307"/>
      <c r="H292" s="307"/>
      <c r="J292" s="277">
        <f>BK292</f>
        <v>0</v>
      </c>
      <c r="L292" s="265"/>
      <c r="M292" s="270"/>
      <c r="N292" s="271"/>
      <c r="O292" s="271"/>
      <c r="P292" s="272">
        <f>SUM(P293:P429)</f>
        <v>307.41512700000004</v>
      </c>
      <c r="Q292" s="271"/>
      <c r="R292" s="272">
        <f>SUM(R293:R429)</f>
        <v>0</v>
      </c>
      <c r="S292" s="271"/>
      <c r="T292" s="273">
        <f>SUM(T293:T429)</f>
        <v>39.3996635</v>
      </c>
      <c r="AR292" s="267" t="s">
        <v>79</v>
      </c>
      <c r="AT292" s="274" t="s">
        <v>70</v>
      </c>
      <c r="AU292" s="274" t="s">
        <v>79</v>
      </c>
      <c r="AY292" s="267" t="s">
        <v>138</v>
      </c>
      <c r="BK292" s="275">
        <f>SUM(BK293:BK429)</f>
        <v>0</v>
      </c>
    </row>
    <row r="293" spans="2:65" s="248" customFormat="1" ht="16.5" customHeight="1">
      <c r="B293" s="85"/>
      <c r="C293" s="327" t="s">
        <v>624</v>
      </c>
      <c r="D293" s="327" t="s">
        <v>140</v>
      </c>
      <c r="E293" s="328" t="s">
        <v>4076</v>
      </c>
      <c r="F293" s="329" t="s">
        <v>4077</v>
      </c>
      <c r="G293" s="330" t="s">
        <v>225</v>
      </c>
      <c r="H293" s="304">
        <v>3.21</v>
      </c>
      <c r="I293" s="90">
        <v>0</v>
      </c>
      <c r="J293" s="90">
        <f>ROUND(I293*H293,2)</f>
        <v>0</v>
      </c>
      <c r="K293" s="88" t="s">
        <v>5267</v>
      </c>
      <c r="L293" s="85"/>
      <c r="M293" s="278" t="s">
        <v>5</v>
      </c>
      <c r="N293" s="279" t="s">
        <v>42</v>
      </c>
      <c r="O293" s="280">
        <v>0.035</v>
      </c>
      <c r="P293" s="280">
        <f>O293*H293</f>
        <v>0.11235</v>
      </c>
      <c r="Q293" s="280">
        <v>0</v>
      </c>
      <c r="R293" s="280">
        <f>Q293*H293</f>
        <v>0</v>
      </c>
      <c r="S293" s="280">
        <v>0.004</v>
      </c>
      <c r="T293" s="281">
        <f>S293*H293</f>
        <v>0.01284</v>
      </c>
      <c r="AR293" s="185" t="s">
        <v>145</v>
      </c>
      <c r="AT293" s="185" t="s">
        <v>140</v>
      </c>
      <c r="AU293" s="185" t="s">
        <v>81</v>
      </c>
      <c r="AY293" s="185" t="s">
        <v>138</v>
      </c>
      <c r="BE293" s="282">
        <f>IF(N293="základní",J293,0)</f>
        <v>0</v>
      </c>
      <c r="BF293" s="282">
        <f>IF(N293="snížená",J293,0)</f>
        <v>0</v>
      </c>
      <c r="BG293" s="282">
        <f>IF(N293="zákl. přenesená",J293,0)</f>
        <v>0</v>
      </c>
      <c r="BH293" s="282">
        <f>IF(N293="sníž. přenesená",J293,0)</f>
        <v>0</v>
      </c>
      <c r="BI293" s="282">
        <f>IF(N293="nulová",J293,0)</f>
        <v>0</v>
      </c>
      <c r="BJ293" s="185" t="s">
        <v>79</v>
      </c>
      <c r="BK293" s="282">
        <f>ROUND(I293*H293,2)</f>
        <v>0</v>
      </c>
      <c r="BL293" s="185" t="s">
        <v>145</v>
      </c>
      <c r="BM293" s="185" t="s">
        <v>4078</v>
      </c>
    </row>
    <row r="294" spans="2:51" s="292" customFormat="1" ht="13.5">
      <c r="B294" s="291"/>
      <c r="C294" s="334"/>
      <c r="D294" s="332" t="s">
        <v>147</v>
      </c>
      <c r="E294" s="306" t="s">
        <v>5</v>
      </c>
      <c r="F294" s="335" t="s">
        <v>4079</v>
      </c>
      <c r="G294" s="334"/>
      <c r="H294" s="306" t="s">
        <v>5</v>
      </c>
      <c r="L294" s="291"/>
      <c r="M294" s="295"/>
      <c r="N294" s="296"/>
      <c r="O294" s="296"/>
      <c r="P294" s="296"/>
      <c r="Q294" s="296"/>
      <c r="R294" s="296"/>
      <c r="S294" s="296"/>
      <c r="T294" s="297"/>
      <c r="AT294" s="293" t="s">
        <v>147</v>
      </c>
      <c r="AU294" s="293" t="s">
        <v>81</v>
      </c>
      <c r="AV294" s="292" t="s">
        <v>79</v>
      </c>
      <c r="AW294" s="292" t="s">
        <v>34</v>
      </c>
      <c r="AX294" s="292" t="s">
        <v>71</v>
      </c>
      <c r="AY294" s="293" t="s">
        <v>138</v>
      </c>
    </row>
    <row r="295" spans="2:51" s="284" customFormat="1" ht="13.5">
      <c r="B295" s="283"/>
      <c r="C295" s="331"/>
      <c r="D295" s="332" t="s">
        <v>147</v>
      </c>
      <c r="E295" s="336" t="s">
        <v>5</v>
      </c>
      <c r="F295" s="333" t="s">
        <v>4080</v>
      </c>
      <c r="G295" s="331"/>
      <c r="H295" s="305">
        <v>3.21</v>
      </c>
      <c r="L295" s="283"/>
      <c r="M295" s="288"/>
      <c r="N295" s="289"/>
      <c r="O295" s="289"/>
      <c r="P295" s="289"/>
      <c r="Q295" s="289"/>
      <c r="R295" s="289"/>
      <c r="S295" s="289"/>
      <c r="T295" s="290"/>
      <c r="AT295" s="286" t="s">
        <v>147</v>
      </c>
      <c r="AU295" s="286" t="s">
        <v>81</v>
      </c>
      <c r="AV295" s="284" t="s">
        <v>81</v>
      </c>
      <c r="AW295" s="284" t="s">
        <v>34</v>
      </c>
      <c r="AX295" s="284" t="s">
        <v>71</v>
      </c>
      <c r="AY295" s="286" t="s">
        <v>138</v>
      </c>
    </row>
    <row r="296" spans="2:65" s="248" customFormat="1" ht="16.5" customHeight="1">
      <c r="B296" s="85"/>
      <c r="C296" s="327" t="s">
        <v>631</v>
      </c>
      <c r="D296" s="327" t="s">
        <v>140</v>
      </c>
      <c r="E296" s="328" t="s">
        <v>4081</v>
      </c>
      <c r="F296" s="329" t="s">
        <v>4082</v>
      </c>
      <c r="G296" s="330" t="s">
        <v>225</v>
      </c>
      <c r="H296" s="304">
        <v>14.4</v>
      </c>
      <c r="I296" s="90">
        <v>0</v>
      </c>
      <c r="J296" s="90">
        <f>ROUND(I296*H296,2)</f>
        <v>0</v>
      </c>
      <c r="K296" s="88" t="s">
        <v>5267</v>
      </c>
      <c r="L296" s="85"/>
      <c r="M296" s="278" t="s">
        <v>5</v>
      </c>
      <c r="N296" s="279" t="s">
        <v>42</v>
      </c>
      <c r="O296" s="280">
        <v>0.36</v>
      </c>
      <c r="P296" s="280">
        <f>O296*H296</f>
        <v>5.184</v>
      </c>
      <c r="Q296" s="280">
        <v>0</v>
      </c>
      <c r="R296" s="280">
        <f>Q296*H296</f>
        <v>0</v>
      </c>
      <c r="S296" s="280">
        <v>0.00594</v>
      </c>
      <c r="T296" s="281">
        <f>S296*H296</f>
        <v>0.085536</v>
      </c>
      <c r="AR296" s="185" t="s">
        <v>145</v>
      </c>
      <c r="AT296" s="185" t="s">
        <v>140</v>
      </c>
      <c r="AU296" s="185" t="s">
        <v>81</v>
      </c>
      <c r="AY296" s="185" t="s">
        <v>138</v>
      </c>
      <c r="BE296" s="282">
        <f>IF(N296="základní",J296,0)</f>
        <v>0</v>
      </c>
      <c r="BF296" s="282">
        <f>IF(N296="snížená",J296,0)</f>
        <v>0</v>
      </c>
      <c r="BG296" s="282">
        <f>IF(N296="zákl. přenesená",J296,0)</f>
        <v>0</v>
      </c>
      <c r="BH296" s="282">
        <f>IF(N296="sníž. přenesená",J296,0)</f>
        <v>0</v>
      </c>
      <c r="BI296" s="282">
        <f>IF(N296="nulová",J296,0)</f>
        <v>0</v>
      </c>
      <c r="BJ296" s="185" t="s">
        <v>79</v>
      </c>
      <c r="BK296" s="282">
        <f>ROUND(I296*H296,2)</f>
        <v>0</v>
      </c>
      <c r="BL296" s="185" t="s">
        <v>145</v>
      </c>
      <c r="BM296" s="185" t="s">
        <v>4083</v>
      </c>
    </row>
    <row r="297" spans="2:51" s="292" customFormat="1" ht="13.5">
      <c r="B297" s="291"/>
      <c r="C297" s="334"/>
      <c r="D297" s="332" t="s">
        <v>147</v>
      </c>
      <c r="E297" s="306" t="s">
        <v>5</v>
      </c>
      <c r="F297" s="335" t="s">
        <v>4084</v>
      </c>
      <c r="G297" s="334"/>
      <c r="H297" s="306" t="s">
        <v>5</v>
      </c>
      <c r="L297" s="291"/>
      <c r="M297" s="295"/>
      <c r="N297" s="296"/>
      <c r="O297" s="296"/>
      <c r="P297" s="296"/>
      <c r="Q297" s="296"/>
      <c r="R297" s="296"/>
      <c r="S297" s="296"/>
      <c r="T297" s="297"/>
      <c r="AT297" s="293" t="s">
        <v>147</v>
      </c>
      <c r="AU297" s="293" t="s">
        <v>81</v>
      </c>
      <c r="AV297" s="292" t="s">
        <v>79</v>
      </c>
      <c r="AW297" s="292" t="s">
        <v>34</v>
      </c>
      <c r="AX297" s="292" t="s">
        <v>71</v>
      </c>
      <c r="AY297" s="293" t="s">
        <v>138</v>
      </c>
    </row>
    <row r="298" spans="2:51" s="284" customFormat="1" ht="13.5">
      <c r="B298" s="283"/>
      <c r="C298" s="331"/>
      <c r="D298" s="332" t="s">
        <v>147</v>
      </c>
      <c r="E298" s="336" t="s">
        <v>5</v>
      </c>
      <c r="F298" s="333" t="s">
        <v>4085</v>
      </c>
      <c r="G298" s="331"/>
      <c r="H298" s="305">
        <v>14.4</v>
      </c>
      <c r="L298" s="283"/>
      <c r="M298" s="288"/>
      <c r="N298" s="289"/>
      <c r="O298" s="289"/>
      <c r="P298" s="289"/>
      <c r="Q298" s="289"/>
      <c r="R298" s="289"/>
      <c r="S298" s="289"/>
      <c r="T298" s="290"/>
      <c r="AT298" s="286" t="s">
        <v>147</v>
      </c>
      <c r="AU298" s="286" t="s">
        <v>81</v>
      </c>
      <c r="AV298" s="284" t="s">
        <v>81</v>
      </c>
      <c r="AW298" s="284" t="s">
        <v>34</v>
      </c>
      <c r="AX298" s="284" t="s">
        <v>71</v>
      </c>
      <c r="AY298" s="286" t="s">
        <v>138</v>
      </c>
    </row>
    <row r="299" spans="2:65" s="248" customFormat="1" ht="16.5" customHeight="1">
      <c r="B299" s="85"/>
      <c r="C299" s="327" t="s">
        <v>637</v>
      </c>
      <c r="D299" s="327" t="s">
        <v>140</v>
      </c>
      <c r="E299" s="328" t="s">
        <v>4086</v>
      </c>
      <c r="F299" s="329" t="s">
        <v>4087</v>
      </c>
      <c r="G299" s="330" t="s">
        <v>234</v>
      </c>
      <c r="H299" s="304">
        <v>14.4</v>
      </c>
      <c r="I299" s="90">
        <v>0</v>
      </c>
      <c r="J299" s="90">
        <f>ROUND(I299*H299,2)</f>
        <v>0</v>
      </c>
      <c r="K299" s="88" t="s">
        <v>5267</v>
      </c>
      <c r="L299" s="85"/>
      <c r="M299" s="278" t="s">
        <v>5</v>
      </c>
      <c r="N299" s="279" t="s">
        <v>42</v>
      </c>
      <c r="O299" s="280">
        <v>0.195</v>
      </c>
      <c r="P299" s="280">
        <f>O299*H299</f>
        <v>2.8080000000000003</v>
      </c>
      <c r="Q299" s="280">
        <v>0</v>
      </c>
      <c r="R299" s="280">
        <f>Q299*H299</f>
        <v>0</v>
      </c>
      <c r="S299" s="280">
        <v>0.00167</v>
      </c>
      <c r="T299" s="281">
        <f>S299*H299</f>
        <v>0.024048</v>
      </c>
      <c r="AR299" s="185" t="s">
        <v>145</v>
      </c>
      <c r="AT299" s="185" t="s">
        <v>140</v>
      </c>
      <c r="AU299" s="185" t="s">
        <v>81</v>
      </c>
      <c r="AY299" s="185" t="s">
        <v>138</v>
      </c>
      <c r="BE299" s="282">
        <f>IF(N299="základní",J299,0)</f>
        <v>0</v>
      </c>
      <c r="BF299" s="282">
        <f>IF(N299="snížená",J299,0)</f>
        <v>0</v>
      </c>
      <c r="BG299" s="282">
        <f>IF(N299="zákl. přenesená",J299,0)</f>
        <v>0</v>
      </c>
      <c r="BH299" s="282">
        <f>IF(N299="sníž. přenesená",J299,0)</f>
        <v>0</v>
      </c>
      <c r="BI299" s="282">
        <f>IF(N299="nulová",J299,0)</f>
        <v>0</v>
      </c>
      <c r="BJ299" s="185" t="s">
        <v>79</v>
      </c>
      <c r="BK299" s="282">
        <f>ROUND(I299*H299,2)</f>
        <v>0</v>
      </c>
      <c r="BL299" s="185" t="s">
        <v>145</v>
      </c>
      <c r="BM299" s="185" t="s">
        <v>4088</v>
      </c>
    </row>
    <row r="300" spans="2:51" s="284" customFormat="1" ht="13.5">
      <c r="B300" s="283"/>
      <c r="C300" s="331"/>
      <c r="D300" s="332" t="s">
        <v>147</v>
      </c>
      <c r="E300" s="336" t="s">
        <v>5</v>
      </c>
      <c r="F300" s="333" t="s">
        <v>4089</v>
      </c>
      <c r="G300" s="331"/>
      <c r="H300" s="305">
        <v>14.4</v>
      </c>
      <c r="L300" s="283"/>
      <c r="M300" s="288"/>
      <c r="N300" s="289"/>
      <c r="O300" s="289"/>
      <c r="P300" s="289"/>
      <c r="Q300" s="289"/>
      <c r="R300" s="289"/>
      <c r="S300" s="289"/>
      <c r="T300" s="290"/>
      <c r="AT300" s="286" t="s">
        <v>147</v>
      </c>
      <c r="AU300" s="286" t="s">
        <v>81</v>
      </c>
      <c r="AV300" s="284" t="s">
        <v>81</v>
      </c>
      <c r="AW300" s="284" t="s">
        <v>34</v>
      </c>
      <c r="AX300" s="284" t="s">
        <v>71</v>
      </c>
      <c r="AY300" s="286" t="s">
        <v>138</v>
      </c>
    </row>
    <row r="301" spans="2:65" s="248" customFormat="1" ht="16.5" customHeight="1">
      <c r="B301" s="85"/>
      <c r="C301" s="327" t="s">
        <v>643</v>
      </c>
      <c r="D301" s="327" t="s">
        <v>140</v>
      </c>
      <c r="E301" s="328" t="s">
        <v>4090</v>
      </c>
      <c r="F301" s="329" t="s">
        <v>4091</v>
      </c>
      <c r="G301" s="330" t="s">
        <v>234</v>
      </c>
      <c r="H301" s="304">
        <v>12.4</v>
      </c>
      <c r="I301" s="90">
        <v>0</v>
      </c>
      <c r="J301" s="90">
        <f>ROUND(I301*H301,2)</f>
        <v>0</v>
      </c>
      <c r="K301" s="88" t="s">
        <v>5267</v>
      </c>
      <c r="L301" s="85"/>
      <c r="M301" s="278" t="s">
        <v>5</v>
      </c>
      <c r="N301" s="279" t="s">
        <v>42</v>
      </c>
      <c r="O301" s="280">
        <v>0.256</v>
      </c>
      <c r="P301" s="280">
        <f>O301*H301</f>
        <v>3.1744000000000003</v>
      </c>
      <c r="Q301" s="280">
        <v>0</v>
      </c>
      <c r="R301" s="280">
        <f>Q301*H301</f>
        <v>0</v>
      </c>
      <c r="S301" s="280">
        <v>0.00223</v>
      </c>
      <c r="T301" s="281">
        <f>S301*H301</f>
        <v>0.027652000000000003</v>
      </c>
      <c r="AR301" s="185" t="s">
        <v>145</v>
      </c>
      <c r="AT301" s="185" t="s">
        <v>140</v>
      </c>
      <c r="AU301" s="185" t="s">
        <v>81</v>
      </c>
      <c r="AY301" s="185" t="s">
        <v>138</v>
      </c>
      <c r="BE301" s="282">
        <f>IF(N301="základní",J301,0)</f>
        <v>0</v>
      </c>
      <c r="BF301" s="282">
        <f>IF(N301="snížená",J301,0)</f>
        <v>0</v>
      </c>
      <c r="BG301" s="282">
        <f>IF(N301="zákl. přenesená",J301,0)</f>
        <v>0</v>
      </c>
      <c r="BH301" s="282">
        <f>IF(N301="sníž. přenesená",J301,0)</f>
        <v>0</v>
      </c>
      <c r="BI301" s="282">
        <f>IF(N301="nulová",J301,0)</f>
        <v>0</v>
      </c>
      <c r="BJ301" s="185" t="s">
        <v>79</v>
      </c>
      <c r="BK301" s="282">
        <f>ROUND(I301*H301,2)</f>
        <v>0</v>
      </c>
      <c r="BL301" s="185" t="s">
        <v>145</v>
      </c>
      <c r="BM301" s="185" t="s">
        <v>4092</v>
      </c>
    </row>
    <row r="302" spans="2:51" s="284" customFormat="1" ht="13.5">
      <c r="B302" s="283"/>
      <c r="C302" s="331"/>
      <c r="D302" s="332" t="s">
        <v>147</v>
      </c>
      <c r="E302" s="336" t="s">
        <v>5</v>
      </c>
      <c r="F302" s="333" t="s">
        <v>4093</v>
      </c>
      <c r="G302" s="331"/>
      <c r="H302" s="305">
        <v>12.4</v>
      </c>
      <c r="L302" s="283"/>
      <c r="M302" s="288"/>
      <c r="N302" s="289"/>
      <c r="O302" s="289"/>
      <c r="P302" s="289"/>
      <c r="Q302" s="289"/>
      <c r="R302" s="289"/>
      <c r="S302" s="289"/>
      <c r="T302" s="290"/>
      <c r="AT302" s="286" t="s">
        <v>147</v>
      </c>
      <c r="AU302" s="286" t="s">
        <v>81</v>
      </c>
      <c r="AV302" s="284" t="s">
        <v>81</v>
      </c>
      <c r="AW302" s="284" t="s">
        <v>34</v>
      </c>
      <c r="AX302" s="284" t="s">
        <v>71</v>
      </c>
      <c r="AY302" s="286" t="s">
        <v>138</v>
      </c>
    </row>
    <row r="303" spans="2:65" s="248" customFormat="1" ht="25.5" customHeight="1">
      <c r="B303" s="85"/>
      <c r="C303" s="327" t="s">
        <v>649</v>
      </c>
      <c r="D303" s="327" t="s">
        <v>140</v>
      </c>
      <c r="E303" s="328" t="s">
        <v>4094</v>
      </c>
      <c r="F303" s="329" t="s">
        <v>4095</v>
      </c>
      <c r="G303" s="330" t="s">
        <v>289</v>
      </c>
      <c r="H303" s="304">
        <v>3</v>
      </c>
      <c r="I303" s="90">
        <v>0</v>
      </c>
      <c r="J303" s="90">
        <f>ROUND(I303*H303,2)</f>
        <v>0</v>
      </c>
      <c r="K303" s="88" t="s">
        <v>5267</v>
      </c>
      <c r="L303" s="85"/>
      <c r="M303" s="278" t="s">
        <v>5</v>
      </c>
      <c r="N303" s="279" t="s">
        <v>42</v>
      </c>
      <c r="O303" s="280">
        <v>0.12</v>
      </c>
      <c r="P303" s="280">
        <f>O303*H303</f>
        <v>0.36</v>
      </c>
      <c r="Q303" s="280">
        <v>0</v>
      </c>
      <c r="R303" s="280">
        <f>Q303*H303</f>
        <v>0</v>
      </c>
      <c r="S303" s="280">
        <v>0.005</v>
      </c>
      <c r="T303" s="281">
        <f>S303*H303</f>
        <v>0.015</v>
      </c>
      <c r="AR303" s="185" t="s">
        <v>145</v>
      </c>
      <c r="AT303" s="185" t="s">
        <v>140</v>
      </c>
      <c r="AU303" s="185" t="s">
        <v>81</v>
      </c>
      <c r="AY303" s="185" t="s">
        <v>138</v>
      </c>
      <c r="BE303" s="282">
        <f>IF(N303="základní",J303,0)</f>
        <v>0</v>
      </c>
      <c r="BF303" s="282">
        <f>IF(N303="snížená",J303,0)</f>
        <v>0</v>
      </c>
      <c r="BG303" s="282">
        <f>IF(N303="zákl. přenesená",J303,0)</f>
        <v>0</v>
      </c>
      <c r="BH303" s="282">
        <f>IF(N303="sníž. přenesená",J303,0)</f>
        <v>0</v>
      </c>
      <c r="BI303" s="282">
        <f>IF(N303="nulová",J303,0)</f>
        <v>0</v>
      </c>
      <c r="BJ303" s="185" t="s">
        <v>79</v>
      </c>
      <c r="BK303" s="282">
        <f>ROUND(I303*H303,2)</f>
        <v>0</v>
      </c>
      <c r="BL303" s="185" t="s">
        <v>145</v>
      </c>
      <c r="BM303" s="185" t="s">
        <v>4096</v>
      </c>
    </row>
    <row r="304" spans="2:65" s="248" customFormat="1" ht="25.5" customHeight="1">
      <c r="B304" s="85"/>
      <c r="C304" s="327" t="s">
        <v>664</v>
      </c>
      <c r="D304" s="327" t="s">
        <v>140</v>
      </c>
      <c r="E304" s="328" t="s">
        <v>4097</v>
      </c>
      <c r="F304" s="329" t="s">
        <v>4098</v>
      </c>
      <c r="G304" s="330" t="s">
        <v>234</v>
      </c>
      <c r="H304" s="304">
        <v>6.6</v>
      </c>
      <c r="I304" s="90">
        <v>0</v>
      </c>
      <c r="J304" s="90">
        <f>ROUND(I304*H304,2)</f>
        <v>0</v>
      </c>
      <c r="K304" s="88" t="s">
        <v>5267</v>
      </c>
      <c r="L304" s="85"/>
      <c r="M304" s="278" t="s">
        <v>5</v>
      </c>
      <c r="N304" s="279" t="s">
        <v>42</v>
      </c>
      <c r="O304" s="280">
        <v>0.513</v>
      </c>
      <c r="P304" s="280">
        <f>O304*H304</f>
        <v>3.3857999999999997</v>
      </c>
      <c r="Q304" s="280">
        <v>0</v>
      </c>
      <c r="R304" s="280">
        <f>Q304*H304</f>
        <v>0</v>
      </c>
      <c r="S304" s="280">
        <v>0.016</v>
      </c>
      <c r="T304" s="281">
        <f>S304*H304</f>
        <v>0.1056</v>
      </c>
      <c r="AR304" s="185" t="s">
        <v>145</v>
      </c>
      <c r="AT304" s="185" t="s">
        <v>140</v>
      </c>
      <c r="AU304" s="185" t="s">
        <v>81</v>
      </c>
      <c r="AY304" s="185" t="s">
        <v>138</v>
      </c>
      <c r="BE304" s="282">
        <f>IF(N304="základní",J304,0)</f>
        <v>0</v>
      </c>
      <c r="BF304" s="282">
        <f>IF(N304="snížená",J304,0)</f>
        <v>0</v>
      </c>
      <c r="BG304" s="282">
        <f>IF(N304="zákl. přenesená",J304,0)</f>
        <v>0</v>
      </c>
      <c r="BH304" s="282">
        <f>IF(N304="sníž. přenesená",J304,0)</f>
        <v>0</v>
      </c>
      <c r="BI304" s="282">
        <f>IF(N304="nulová",J304,0)</f>
        <v>0</v>
      </c>
      <c r="BJ304" s="185" t="s">
        <v>79</v>
      </c>
      <c r="BK304" s="282">
        <f>ROUND(I304*H304,2)</f>
        <v>0</v>
      </c>
      <c r="BL304" s="185" t="s">
        <v>145</v>
      </c>
      <c r="BM304" s="185" t="s">
        <v>4099</v>
      </c>
    </row>
    <row r="305" spans="2:51" s="284" customFormat="1" ht="13.5">
      <c r="B305" s="283"/>
      <c r="C305" s="331"/>
      <c r="D305" s="332" t="s">
        <v>147</v>
      </c>
      <c r="E305" s="336" t="s">
        <v>5</v>
      </c>
      <c r="F305" s="333" t="s">
        <v>4100</v>
      </c>
      <c r="G305" s="331"/>
      <c r="H305" s="305">
        <v>6.6</v>
      </c>
      <c r="L305" s="283"/>
      <c r="M305" s="288"/>
      <c r="N305" s="289"/>
      <c r="O305" s="289"/>
      <c r="P305" s="289"/>
      <c r="Q305" s="289"/>
      <c r="R305" s="289"/>
      <c r="S305" s="289"/>
      <c r="T305" s="290"/>
      <c r="AT305" s="286" t="s">
        <v>147</v>
      </c>
      <c r="AU305" s="286" t="s">
        <v>81</v>
      </c>
      <c r="AV305" s="284" t="s">
        <v>81</v>
      </c>
      <c r="AW305" s="284" t="s">
        <v>34</v>
      </c>
      <c r="AX305" s="284" t="s">
        <v>71</v>
      </c>
      <c r="AY305" s="286" t="s">
        <v>138</v>
      </c>
    </row>
    <row r="306" spans="2:65" s="248" customFormat="1" ht="25.5" customHeight="1">
      <c r="B306" s="85"/>
      <c r="C306" s="327" t="s">
        <v>669</v>
      </c>
      <c r="D306" s="327" t="s">
        <v>140</v>
      </c>
      <c r="E306" s="328" t="s">
        <v>4101</v>
      </c>
      <c r="F306" s="329" t="s">
        <v>4102</v>
      </c>
      <c r="G306" s="330" t="s">
        <v>225</v>
      </c>
      <c r="H306" s="304">
        <v>139.68</v>
      </c>
      <c r="I306" s="90">
        <v>0</v>
      </c>
      <c r="J306" s="90">
        <f>ROUND(I306*H306,2)</f>
        <v>0</v>
      </c>
      <c r="K306" s="88" t="s">
        <v>5267</v>
      </c>
      <c r="L306" s="85"/>
      <c r="M306" s="278" t="s">
        <v>5</v>
      </c>
      <c r="N306" s="279" t="s">
        <v>42</v>
      </c>
      <c r="O306" s="280">
        <v>0.39</v>
      </c>
      <c r="P306" s="280">
        <f>O306*H306</f>
        <v>54.47520000000001</v>
      </c>
      <c r="Q306" s="280">
        <v>0</v>
      </c>
      <c r="R306" s="280">
        <f>Q306*H306</f>
        <v>0</v>
      </c>
      <c r="S306" s="280">
        <v>0.012</v>
      </c>
      <c r="T306" s="281">
        <f>S306*H306</f>
        <v>1.67616</v>
      </c>
      <c r="AR306" s="185" t="s">
        <v>145</v>
      </c>
      <c r="AT306" s="185" t="s">
        <v>140</v>
      </c>
      <c r="AU306" s="185" t="s">
        <v>81</v>
      </c>
      <c r="AY306" s="185" t="s">
        <v>138</v>
      </c>
      <c r="BE306" s="282">
        <f>IF(N306="základní",J306,0)</f>
        <v>0</v>
      </c>
      <c r="BF306" s="282">
        <f>IF(N306="snížená",J306,0)</f>
        <v>0</v>
      </c>
      <c r="BG306" s="282">
        <f>IF(N306="zákl. přenesená",J306,0)</f>
        <v>0</v>
      </c>
      <c r="BH306" s="282">
        <f>IF(N306="sníž. přenesená",J306,0)</f>
        <v>0</v>
      </c>
      <c r="BI306" s="282">
        <f>IF(N306="nulová",J306,0)</f>
        <v>0</v>
      </c>
      <c r="BJ306" s="185" t="s">
        <v>79</v>
      </c>
      <c r="BK306" s="282">
        <f>ROUND(I306*H306,2)</f>
        <v>0</v>
      </c>
      <c r="BL306" s="185" t="s">
        <v>145</v>
      </c>
      <c r="BM306" s="185" t="s">
        <v>4103</v>
      </c>
    </row>
    <row r="307" spans="2:51" s="292" customFormat="1" ht="13.5">
      <c r="B307" s="291"/>
      <c r="C307" s="334"/>
      <c r="D307" s="332" t="s">
        <v>147</v>
      </c>
      <c r="E307" s="306" t="s">
        <v>5</v>
      </c>
      <c r="F307" s="335" t="s">
        <v>4104</v>
      </c>
      <c r="G307" s="334"/>
      <c r="H307" s="306" t="s">
        <v>5</v>
      </c>
      <c r="L307" s="291"/>
      <c r="M307" s="295"/>
      <c r="N307" s="296"/>
      <c r="O307" s="296"/>
      <c r="P307" s="296"/>
      <c r="Q307" s="296"/>
      <c r="R307" s="296"/>
      <c r="S307" s="296"/>
      <c r="T307" s="297"/>
      <c r="AT307" s="293" t="s">
        <v>147</v>
      </c>
      <c r="AU307" s="293" t="s">
        <v>81</v>
      </c>
      <c r="AV307" s="292" t="s">
        <v>79</v>
      </c>
      <c r="AW307" s="292" t="s">
        <v>34</v>
      </c>
      <c r="AX307" s="292" t="s">
        <v>71</v>
      </c>
      <c r="AY307" s="293" t="s">
        <v>138</v>
      </c>
    </row>
    <row r="308" spans="2:51" s="284" customFormat="1" ht="13.5">
      <c r="B308" s="283"/>
      <c r="C308" s="331"/>
      <c r="D308" s="332" t="s">
        <v>147</v>
      </c>
      <c r="E308" s="336" t="s">
        <v>5</v>
      </c>
      <c r="F308" s="333" t="s">
        <v>4105</v>
      </c>
      <c r="G308" s="331"/>
      <c r="H308" s="305">
        <v>164.16</v>
      </c>
      <c r="L308" s="283"/>
      <c r="M308" s="288"/>
      <c r="N308" s="289"/>
      <c r="O308" s="289"/>
      <c r="P308" s="289"/>
      <c r="Q308" s="289"/>
      <c r="R308" s="289"/>
      <c r="S308" s="289"/>
      <c r="T308" s="290"/>
      <c r="AT308" s="286" t="s">
        <v>147</v>
      </c>
      <c r="AU308" s="286" t="s">
        <v>81</v>
      </c>
      <c r="AV308" s="284" t="s">
        <v>81</v>
      </c>
      <c r="AW308" s="284" t="s">
        <v>34</v>
      </c>
      <c r="AX308" s="284" t="s">
        <v>71</v>
      </c>
      <c r="AY308" s="286" t="s">
        <v>138</v>
      </c>
    </row>
    <row r="309" spans="2:51" s="284" customFormat="1" ht="13.5">
      <c r="B309" s="283"/>
      <c r="C309" s="331"/>
      <c r="D309" s="332" t="s">
        <v>147</v>
      </c>
      <c r="E309" s="336" t="s">
        <v>5</v>
      </c>
      <c r="F309" s="333" t="s">
        <v>4106</v>
      </c>
      <c r="G309" s="331"/>
      <c r="H309" s="305">
        <v>-37.44</v>
      </c>
      <c r="L309" s="283"/>
      <c r="M309" s="288"/>
      <c r="N309" s="289"/>
      <c r="O309" s="289"/>
      <c r="P309" s="289"/>
      <c r="Q309" s="289"/>
      <c r="R309" s="289"/>
      <c r="S309" s="289"/>
      <c r="T309" s="290"/>
      <c r="AT309" s="286" t="s">
        <v>147</v>
      </c>
      <c r="AU309" s="286" t="s">
        <v>81</v>
      </c>
      <c r="AV309" s="284" t="s">
        <v>81</v>
      </c>
      <c r="AW309" s="284" t="s">
        <v>34</v>
      </c>
      <c r="AX309" s="284" t="s">
        <v>71</v>
      </c>
      <c r="AY309" s="286" t="s">
        <v>138</v>
      </c>
    </row>
    <row r="310" spans="2:51" s="292" customFormat="1" ht="13.5">
      <c r="B310" s="291"/>
      <c r="C310" s="334"/>
      <c r="D310" s="332" t="s">
        <v>147</v>
      </c>
      <c r="E310" s="306" t="s">
        <v>5</v>
      </c>
      <c r="F310" s="335" t="s">
        <v>4107</v>
      </c>
      <c r="G310" s="334"/>
      <c r="H310" s="306" t="s">
        <v>5</v>
      </c>
      <c r="L310" s="291"/>
      <c r="M310" s="295"/>
      <c r="N310" s="296"/>
      <c r="O310" s="296"/>
      <c r="P310" s="296"/>
      <c r="Q310" s="296"/>
      <c r="R310" s="296"/>
      <c r="S310" s="296"/>
      <c r="T310" s="297"/>
      <c r="AT310" s="293" t="s">
        <v>147</v>
      </c>
      <c r="AU310" s="293" t="s">
        <v>81</v>
      </c>
      <c r="AV310" s="292" t="s">
        <v>79</v>
      </c>
      <c r="AW310" s="292" t="s">
        <v>34</v>
      </c>
      <c r="AX310" s="292" t="s">
        <v>71</v>
      </c>
      <c r="AY310" s="293" t="s">
        <v>138</v>
      </c>
    </row>
    <row r="311" spans="2:51" s="284" customFormat="1" ht="13.5">
      <c r="B311" s="283"/>
      <c r="C311" s="331"/>
      <c r="D311" s="332" t="s">
        <v>147</v>
      </c>
      <c r="E311" s="336" t="s">
        <v>5</v>
      </c>
      <c r="F311" s="333" t="s">
        <v>4108</v>
      </c>
      <c r="G311" s="331"/>
      <c r="H311" s="305">
        <v>12.96</v>
      </c>
      <c r="L311" s="283"/>
      <c r="M311" s="288"/>
      <c r="N311" s="289"/>
      <c r="O311" s="289"/>
      <c r="P311" s="289"/>
      <c r="Q311" s="289"/>
      <c r="R311" s="289"/>
      <c r="S311" s="289"/>
      <c r="T311" s="290"/>
      <c r="AT311" s="286" t="s">
        <v>147</v>
      </c>
      <c r="AU311" s="286" t="s">
        <v>81</v>
      </c>
      <c r="AV311" s="284" t="s">
        <v>81</v>
      </c>
      <c r="AW311" s="284" t="s">
        <v>34</v>
      </c>
      <c r="AX311" s="284" t="s">
        <v>71</v>
      </c>
      <c r="AY311" s="286" t="s">
        <v>138</v>
      </c>
    </row>
    <row r="312" spans="2:65" s="248" customFormat="1" ht="16.5" customHeight="1">
      <c r="B312" s="85"/>
      <c r="C312" s="327" t="s">
        <v>675</v>
      </c>
      <c r="D312" s="327" t="s">
        <v>140</v>
      </c>
      <c r="E312" s="328" t="s">
        <v>4109</v>
      </c>
      <c r="F312" s="329" t="s">
        <v>4110</v>
      </c>
      <c r="G312" s="330" t="s">
        <v>225</v>
      </c>
      <c r="H312" s="304">
        <v>139.68</v>
      </c>
      <c r="I312" s="90">
        <v>0</v>
      </c>
      <c r="J312" s="90">
        <f>ROUND(I312*H312,2)</f>
        <v>0</v>
      </c>
      <c r="K312" s="88" t="s">
        <v>5267</v>
      </c>
      <c r="L312" s="85"/>
      <c r="M312" s="278" t="s">
        <v>5</v>
      </c>
      <c r="N312" s="279" t="s">
        <v>42</v>
      </c>
      <c r="O312" s="280">
        <v>0.45</v>
      </c>
      <c r="P312" s="280">
        <f>O312*H312</f>
        <v>62.856</v>
      </c>
      <c r="Q312" s="280">
        <v>0</v>
      </c>
      <c r="R312" s="280">
        <f>Q312*H312</f>
        <v>0</v>
      </c>
      <c r="S312" s="280">
        <v>0.02</v>
      </c>
      <c r="T312" s="281">
        <f>S312*H312</f>
        <v>2.7936</v>
      </c>
      <c r="AR312" s="185" t="s">
        <v>145</v>
      </c>
      <c r="AT312" s="185" t="s">
        <v>140</v>
      </c>
      <c r="AU312" s="185" t="s">
        <v>81</v>
      </c>
      <c r="AY312" s="185" t="s">
        <v>138</v>
      </c>
      <c r="BE312" s="282">
        <f>IF(N312="základní",J312,0)</f>
        <v>0</v>
      </c>
      <c r="BF312" s="282">
        <f>IF(N312="snížená",J312,0)</f>
        <v>0</v>
      </c>
      <c r="BG312" s="282">
        <f>IF(N312="zákl. přenesená",J312,0)</f>
        <v>0</v>
      </c>
      <c r="BH312" s="282">
        <f>IF(N312="sníž. přenesená",J312,0)</f>
        <v>0</v>
      </c>
      <c r="BI312" s="282">
        <f>IF(N312="nulová",J312,0)</f>
        <v>0</v>
      </c>
      <c r="BJ312" s="185" t="s">
        <v>79</v>
      </c>
      <c r="BK312" s="282">
        <f>ROUND(I312*H312,2)</f>
        <v>0</v>
      </c>
      <c r="BL312" s="185" t="s">
        <v>145</v>
      </c>
      <c r="BM312" s="185" t="s">
        <v>4111</v>
      </c>
    </row>
    <row r="313" spans="2:65" s="248" customFormat="1" ht="16.5" customHeight="1">
      <c r="B313" s="85"/>
      <c r="C313" s="327" t="s">
        <v>684</v>
      </c>
      <c r="D313" s="327" t="s">
        <v>140</v>
      </c>
      <c r="E313" s="328" t="s">
        <v>4112</v>
      </c>
      <c r="F313" s="329" t="s">
        <v>4113</v>
      </c>
      <c r="G313" s="330" t="s">
        <v>225</v>
      </c>
      <c r="H313" s="304">
        <v>64.07</v>
      </c>
      <c r="I313" s="90">
        <v>0</v>
      </c>
      <c r="J313" s="90">
        <f>ROUND(I313*H313,2)</f>
        <v>0</v>
      </c>
      <c r="K313" s="88" t="s">
        <v>5267</v>
      </c>
      <c r="L313" s="85"/>
      <c r="M313" s="278" t="s">
        <v>5</v>
      </c>
      <c r="N313" s="279" t="s">
        <v>42</v>
      </c>
      <c r="O313" s="280">
        <v>0.255</v>
      </c>
      <c r="P313" s="280">
        <f>O313*H313</f>
        <v>16.33785</v>
      </c>
      <c r="Q313" s="280">
        <v>0</v>
      </c>
      <c r="R313" s="280">
        <f>Q313*H313</f>
        <v>0</v>
      </c>
      <c r="S313" s="280">
        <v>0.003</v>
      </c>
      <c r="T313" s="281">
        <f>S313*H313</f>
        <v>0.19221</v>
      </c>
      <c r="AR313" s="185" t="s">
        <v>145</v>
      </c>
      <c r="AT313" s="185" t="s">
        <v>140</v>
      </c>
      <c r="AU313" s="185" t="s">
        <v>81</v>
      </c>
      <c r="AY313" s="185" t="s">
        <v>138</v>
      </c>
      <c r="BE313" s="282">
        <f>IF(N313="základní",J313,0)</f>
        <v>0</v>
      </c>
      <c r="BF313" s="282">
        <f>IF(N313="snížená",J313,0)</f>
        <v>0</v>
      </c>
      <c r="BG313" s="282">
        <f>IF(N313="zákl. přenesená",J313,0)</f>
        <v>0</v>
      </c>
      <c r="BH313" s="282">
        <f>IF(N313="sníž. přenesená",J313,0)</f>
        <v>0</v>
      </c>
      <c r="BI313" s="282">
        <f>IF(N313="nulová",J313,0)</f>
        <v>0</v>
      </c>
      <c r="BJ313" s="185" t="s">
        <v>79</v>
      </c>
      <c r="BK313" s="282">
        <f>ROUND(I313*H313,2)</f>
        <v>0</v>
      </c>
      <c r="BL313" s="185" t="s">
        <v>145</v>
      </c>
      <c r="BM313" s="185" t="s">
        <v>4114</v>
      </c>
    </row>
    <row r="314" spans="2:51" s="292" customFormat="1" ht="13.5">
      <c r="B314" s="291"/>
      <c r="C314" s="334"/>
      <c r="D314" s="332" t="s">
        <v>147</v>
      </c>
      <c r="E314" s="306" t="s">
        <v>5</v>
      </c>
      <c r="F314" s="335" t="s">
        <v>4115</v>
      </c>
      <c r="G314" s="334"/>
      <c r="H314" s="306" t="s">
        <v>5</v>
      </c>
      <c r="L314" s="291"/>
      <c r="M314" s="295"/>
      <c r="N314" s="296"/>
      <c r="O314" s="296"/>
      <c r="P314" s="296"/>
      <c r="Q314" s="296"/>
      <c r="R314" s="296"/>
      <c r="S314" s="296"/>
      <c r="T314" s="297"/>
      <c r="AT314" s="293" t="s">
        <v>147</v>
      </c>
      <c r="AU314" s="293" t="s">
        <v>81</v>
      </c>
      <c r="AV314" s="292" t="s">
        <v>79</v>
      </c>
      <c r="AW314" s="292" t="s">
        <v>34</v>
      </c>
      <c r="AX314" s="292" t="s">
        <v>71</v>
      </c>
      <c r="AY314" s="293" t="s">
        <v>138</v>
      </c>
    </row>
    <row r="315" spans="2:51" s="284" customFormat="1" ht="13.5">
      <c r="B315" s="283"/>
      <c r="C315" s="331"/>
      <c r="D315" s="332" t="s">
        <v>147</v>
      </c>
      <c r="E315" s="336" t="s">
        <v>5</v>
      </c>
      <c r="F315" s="333" t="s">
        <v>4116</v>
      </c>
      <c r="G315" s="331"/>
      <c r="H315" s="305">
        <v>28.75</v>
      </c>
      <c r="L315" s="283"/>
      <c r="M315" s="288"/>
      <c r="N315" s="289"/>
      <c r="O315" s="289"/>
      <c r="P315" s="289"/>
      <c r="Q315" s="289"/>
      <c r="R315" s="289"/>
      <c r="S315" s="289"/>
      <c r="T315" s="290"/>
      <c r="AT315" s="286" t="s">
        <v>147</v>
      </c>
      <c r="AU315" s="286" t="s">
        <v>81</v>
      </c>
      <c r="AV315" s="284" t="s">
        <v>81</v>
      </c>
      <c r="AW315" s="284" t="s">
        <v>34</v>
      </c>
      <c r="AX315" s="284" t="s">
        <v>71</v>
      </c>
      <c r="AY315" s="286" t="s">
        <v>138</v>
      </c>
    </row>
    <row r="316" spans="2:51" s="292" customFormat="1" ht="13.5">
      <c r="B316" s="291"/>
      <c r="C316" s="334"/>
      <c r="D316" s="332" t="s">
        <v>147</v>
      </c>
      <c r="E316" s="306" t="s">
        <v>5</v>
      </c>
      <c r="F316" s="335" t="s">
        <v>788</v>
      </c>
      <c r="G316" s="334"/>
      <c r="H316" s="306" t="s">
        <v>5</v>
      </c>
      <c r="L316" s="291"/>
      <c r="M316" s="295"/>
      <c r="N316" s="296"/>
      <c r="O316" s="296"/>
      <c r="P316" s="296"/>
      <c r="Q316" s="296"/>
      <c r="R316" s="296"/>
      <c r="S316" s="296"/>
      <c r="T316" s="297"/>
      <c r="AT316" s="293" t="s">
        <v>147</v>
      </c>
      <c r="AU316" s="293" t="s">
        <v>81</v>
      </c>
      <c r="AV316" s="292" t="s">
        <v>79</v>
      </c>
      <c r="AW316" s="292" t="s">
        <v>34</v>
      </c>
      <c r="AX316" s="292" t="s">
        <v>71</v>
      </c>
      <c r="AY316" s="293" t="s">
        <v>138</v>
      </c>
    </row>
    <row r="317" spans="2:51" s="284" customFormat="1" ht="13.5">
      <c r="B317" s="283"/>
      <c r="C317" s="331"/>
      <c r="D317" s="332" t="s">
        <v>147</v>
      </c>
      <c r="E317" s="336" t="s">
        <v>5</v>
      </c>
      <c r="F317" s="333" t="s">
        <v>1093</v>
      </c>
      <c r="G317" s="331"/>
      <c r="H317" s="305">
        <v>35.32</v>
      </c>
      <c r="L317" s="283"/>
      <c r="M317" s="288"/>
      <c r="N317" s="289"/>
      <c r="O317" s="289"/>
      <c r="P317" s="289"/>
      <c r="Q317" s="289"/>
      <c r="R317" s="289"/>
      <c r="S317" s="289"/>
      <c r="T317" s="290"/>
      <c r="AT317" s="286" t="s">
        <v>147</v>
      </c>
      <c r="AU317" s="286" t="s">
        <v>81</v>
      </c>
      <c r="AV317" s="284" t="s">
        <v>81</v>
      </c>
      <c r="AW317" s="284" t="s">
        <v>34</v>
      </c>
      <c r="AX317" s="284" t="s">
        <v>71</v>
      </c>
      <c r="AY317" s="286" t="s">
        <v>138</v>
      </c>
    </row>
    <row r="318" spans="2:65" s="248" customFormat="1" ht="16.5" customHeight="1">
      <c r="B318" s="85"/>
      <c r="C318" s="327" t="s">
        <v>689</v>
      </c>
      <c r="D318" s="327" t="s">
        <v>140</v>
      </c>
      <c r="E318" s="328" t="s">
        <v>4117</v>
      </c>
      <c r="F318" s="329" t="s">
        <v>4118</v>
      </c>
      <c r="G318" s="330" t="s">
        <v>234</v>
      </c>
      <c r="H318" s="304">
        <v>58.745</v>
      </c>
      <c r="I318" s="90">
        <v>0</v>
      </c>
      <c r="J318" s="90">
        <f>ROUND(I318*H318,2)</f>
        <v>0</v>
      </c>
      <c r="K318" s="88" t="s">
        <v>5267</v>
      </c>
      <c r="L318" s="85"/>
      <c r="M318" s="278" t="s">
        <v>5</v>
      </c>
      <c r="N318" s="279" t="s">
        <v>42</v>
      </c>
      <c r="O318" s="280">
        <v>0.035</v>
      </c>
      <c r="P318" s="280">
        <f>O318*H318</f>
        <v>2.0560750000000003</v>
      </c>
      <c r="Q318" s="280">
        <v>0</v>
      </c>
      <c r="R318" s="280">
        <f>Q318*H318</f>
        <v>0</v>
      </c>
      <c r="S318" s="280">
        <v>0.0003</v>
      </c>
      <c r="T318" s="281">
        <f>S318*H318</f>
        <v>0.017623499999999997</v>
      </c>
      <c r="AR318" s="185" t="s">
        <v>145</v>
      </c>
      <c r="AT318" s="185" t="s">
        <v>140</v>
      </c>
      <c r="AU318" s="185" t="s">
        <v>81</v>
      </c>
      <c r="AY318" s="185" t="s">
        <v>138</v>
      </c>
      <c r="BE318" s="282">
        <f>IF(N318="základní",J318,0)</f>
        <v>0</v>
      </c>
      <c r="BF318" s="282">
        <f>IF(N318="snížená",J318,0)</f>
        <v>0</v>
      </c>
      <c r="BG318" s="282">
        <f>IF(N318="zákl. přenesená",J318,0)</f>
        <v>0</v>
      </c>
      <c r="BH318" s="282">
        <f>IF(N318="sníž. přenesená",J318,0)</f>
        <v>0</v>
      </c>
      <c r="BI318" s="282">
        <f>IF(N318="nulová",J318,0)</f>
        <v>0</v>
      </c>
      <c r="BJ318" s="185" t="s">
        <v>79</v>
      </c>
      <c r="BK318" s="282">
        <f>ROUND(I318*H318,2)</f>
        <v>0</v>
      </c>
      <c r="BL318" s="185" t="s">
        <v>145</v>
      </c>
      <c r="BM318" s="185" t="s">
        <v>4119</v>
      </c>
    </row>
    <row r="319" spans="2:51" s="292" customFormat="1" ht="13.5">
      <c r="B319" s="291"/>
      <c r="C319" s="334"/>
      <c r="D319" s="332" t="s">
        <v>147</v>
      </c>
      <c r="E319" s="306" t="s">
        <v>5</v>
      </c>
      <c r="F319" s="335" t="s">
        <v>4115</v>
      </c>
      <c r="G319" s="334"/>
      <c r="H319" s="306" t="s">
        <v>5</v>
      </c>
      <c r="L319" s="291"/>
      <c r="M319" s="295"/>
      <c r="N319" s="296"/>
      <c r="O319" s="296"/>
      <c r="P319" s="296"/>
      <c r="Q319" s="296"/>
      <c r="R319" s="296"/>
      <c r="S319" s="296"/>
      <c r="T319" s="297"/>
      <c r="AT319" s="293" t="s">
        <v>147</v>
      </c>
      <c r="AU319" s="293" t="s">
        <v>81</v>
      </c>
      <c r="AV319" s="292" t="s">
        <v>79</v>
      </c>
      <c r="AW319" s="292" t="s">
        <v>34</v>
      </c>
      <c r="AX319" s="292" t="s">
        <v>71</v>
      </c>
      <c r="AY319" s="293" t="s">
        <v>138</v>
      </c>
    </row>
    <row r="320" spans="2:51" s="284" customFormat="1" ht="13.5">
      <c r="B320" s="283"/>
      <c r="C320" s="331"/>
      <c r="D320" s="332" t="s">
        <v>147</v>
      </c>
      <c r="E320" s="336" t="s">
        <v>5</v>
      </c>
      <c r="F320" s="333" t="s">
        <v>4120</v>
      </c>
      <c r="G320" s="331"/>
      <c r="H320" s="305">
        <v>11.66</v>
      </c>
      <c r="L320" s="283"/>
      <c r="M320" s="288"/>
      <c r="N320" s="289"/>
      <c r="O320" s="289"/>
      <c r="P320" s="289"/>
      <c r="Q320" s="289"/>
      <c r="R320" s="289"/>
      <c r="S320" s="289"/>
      <c r="T320" s="290"/>
      <c r="AT320" s="286" t="s">
        <v>147</v>
      </c>
      <c r="AU320" s="286" t="s">
        <v>81</v>
      </c>
      <c r="AV320" s="284" t="s">
        <v>81</v>
      </c>
      <c r="AW320" s="284" t="s">
        <v>34</v>
      </c>
      <c r="AX320" s="284" t="s">
        <v>71</v>
      </c>
      <c r="AY320" s="286" t="s">
        <v>138</v>
      </c>
    </row>
    <row r="321" spans="2:51" s="284" customFormat="1" ht="13.5">
      <c r="B321" s="283"/>
      <c r="C321" s="331"/>
      <c r="D321" s="332" t="s">
        <v>147</v>
      </c>
      <c r="E321" s="336" t="s">
        <v>5</v>
      </c>
      <c r="F321" s="333" t="s">
        <v>4121</v>
      </c>
      <c r="G321" s="331"/>
      <c r="H321" s="305">
        <v>14.25</v>
      </c>
      <c r="L321" s="283"/>
      <c r="M321" s="288"/>
      <c r="N321" s="289"/>
      <c r="O321" s="289"/>
      <c r="P321" s="289"/>
      <c r="Q321" s="289"/>
      <c r="R321" s="289"/>
      <c r="S321" s="289"/>
      <c r="T321" s="290"/>
      <c r="AT321" s="286" t="s">
        <v>147</v>
      </c>
      <c r="AU321" s="286" t="s">
        <v>81</v>
      </c>
      <c r="AV321" s="284" t="s">
        <v>81</v>
      </c>
      <c r="AW321" s="284" t="s">
        <v>34</v>
      </c>
      <c r="AX321" s="284" t="s">
        <v>71</v>
      </c>
      <c r="AY321" s="286" t="s">
        <v>138</v>
      </c>
    </row>
    <row r="322" spans="2:51" s="284" customFormat="1" ht="13.5">
      <c r="B322" s="283"/>
      <c r="C322" s="331"/>
      <c r="D322" s="332" t="s">
        <v>147</v>
      </c>
      <c r="E322" s="336" t="s">
        <v>5</v>
      </c>
      <c r="F322" s="333" t="s">
        <v>4122</v>
      </c>
      <c r="G322" s="331"/>
      <c r="H322" s="305">
        <v>11.6</v>
      </c>
      <c r="L322" s="283"/>
      <c r="M322" s="288"/>
      <c r="N322" s="289"/>
      <c r="O322" s="289"/>
      <c r="P322" s="289"/>
      <c r="Q322" s="289"/>
      <c r="R322" s="289"/>
      <c r="S322" s="289"/>
      <c r="T322" s="290"/>
      <c r="AT322" s="286" t="s">
        <v>147</v>
      </c>
      <c r="AU322" s="286" t="s">
        <v>81</v>
      </c>
      <c r="AV322" s="284" t="s">
        <v>81</v>
      </c>
      <c r="AW322" s="284" t="s">
        <v>34</v>
      </c>
      <c r="AX322" s="284" t="s">
        <v>71</v>
      </c>
      <c r="AY322" s="286" t="s">
        <v>138</v>
      </c>
    </row>
    <row r="323" spans="2:51" s="292" customFormat="1" ht="13.5">
      <c r="B323" s="291"/>
      <c r="C323" s="334"/>
      <c r="D323" s="332" t="s">
        <v>147</v>
      </c>
      <c r="E323" s="306" t="s">
        <v>5</v>
      </c>
      <c r="F323" s="335" t="s">
        <v>788</v>
      </c>
      <c r="G323" s="334"/>
      <c r="H323" s="306" t="s">
        <v>5</v>
      </c>
      <c r="L323" s="291"/>
      <c r="M323" s="295"/>
      <c r="N323" s="296"/>
      <c r="O323" s="296"/>
      <c r="P323" s="296"/>
      <c r="Q323" s="296"/>
      <c r="R323" s="296"/>
      <c r="S323" s="296"/>
      <c r="T323" s="297"/>
      <c r="AT323" s="293" t="s">
        <v>147</v>
      </c>
      <c r="AU323" s="293" t="s">
        <v>81</v>
      </c>
      <c r="AV323" s="292" t="s">
        <v>79</v>
      </c>
      <c r="AW323" s="292" t="s">
        <v>34</v>
      </c>
      <c r="AX323" s="292" t="s">
        <v>71</v>
      </c>
      <c r="AY323" s="293" t="s">
        <v>138</v>
      </c>
    </row>
    <row r="324" spans="2:51" s="284" customFormat="1" ht="13.5">
      <c r="B324" s="283"/>
      <c r="C324" s="331"/>
      <c r="D324" s="332" t="s">
        <v>147</v>
      </c>
      <c r="E324" s="336" t="s">
        <v>5</v>
      </c>
      <c r="F324" s="333" t="s">
        <v>4123</v>
      </c>
      <c r="G324" s="331"/>
      <c r="H324" s="305">
        <v>6.18</v>
      </c>
      <c r="L324" s="283"/>
      <c r="M324" s="288"/>
      <c r="N324" s="289"/>
      <c r="O324" s="289"/>
      <c r="P324" s="289"/>
      <c r="Q324" s="289"/>
      <c r="R324" s="289"/>
      <c r="S324" s="289"/>
      <c r="T324" s="290"/>
      <c r="AT324" s="286" t="s">
        <v>147</v>
      </c>
      <c r="AU324" s="286" t="s">
        <v>81</v>
      </c>
      <c r="AV324" s="284" t="s">
        <v>81</v>
      </c>
      <c r="AW324" s="284" t="s">
        <v>34</v>
      </c>
      <c r="AX324" s="284" t="s">
        <v>71</v>
      </c>
      <c r="AY324" s="286" t="s">
        <v>138</v>
      </c>
    </row>
    <row r="325" spans="2:51" s="284" customFormat="1" ht="13.5">
      <c r="B325" s="283"/>
      <c r="C325" s="331"/>
      <c r="D325" s="332" t="s">
        <v>147</v>
      </c>
      <c r="E325" s="336" t="s">
        <v>5</v>
      </c>
      <c r="F325" s="333" t="s">
        <v>4124</v>
      </c>
      <c r="G325" s="331"/>
      <c r="H325" s="305">
        <v>15.055</v>
      </c>
      <c r="L325" s="283"/>
      <c r="M325" s="288"/>
      <c r="N325" s="289"/>
      <c r="O325" s="289"/>
      <c r="P325" s="289"/>
      <c r="Q325" s="289"/>
      <c r="R325" s="289"/>
      <c r="S325" s="289"/>
      <c r="T325" s="290"/>
      <c r="AT325" s="286" t="s">
        <v>147</v>
      </c>
      <c r="AU325" s="286" t="s">
        <v>81</v>
      </c>
      <c r="AV325" s="284" t="s">
        <v>81</v>
      </c>
      <c r="AW325" s="284" t="s">
        <v>34</v>
      </c>
      <c r="AX325" s="284" t="s">
        <v>71</v>
      </c>
      <c r="AY325" s="286" t="s">
        <v>138</v>
      </c>
    </row>
    <row r="326" spans="2:65" s="248" customFormat="1" ht="25.5" customHeight="1">
      <c r="B326" s="85"/>
      <c r="C326" s="327" t="s">
        <v>692</v>
      </c>
      <c r="D326" s="327" t="s">
        <v>140</v>
      </c>
      <c r="E326" s="328" t="s">
        <v>4125</v>
      </c>
      <c r="F326" s="329" t="s">
        <v>4126</v>
      </c>
      <c r="G326" s="330" t="s">
        <v>225</v>
      </c>
      <c r="H326" s="304">
        <v>25.18</v>
      </c>
      <c r="I326" s="90">
        <v>0</v>
      </c>
      <c r="J326" s="90">
        <f>ROUND(I326*H326,2)</f>
        <v>0</v>
      </c>
      <c r="K326" s="88" t="s">
        <v>5267</v>
      </c>
      <c r="L326" s="85"/>
      <c r="M326" s="278" t="s">
        <v>5</v>
      </c>
      <c r="N326" s="279" t="s">
        <v>42</v>
      </c>
      <c r="O326" s="280">
        <v>0.29</v>
      </c>
      <c r="P326" s="280">
        <f>O326*H326</f>
        <v>7.302199999999999</v>
      </c>
      <c r="Q326" s="280">
        <v>0</v>
      </c>
      <c r="R326" s="280">
        <f>Q326*H326</f>
        <v>0</v>
      </c>
      <c r="S326" s="280">
        <v>0.0713</v>
      </c>
      <c r="T326" s="281">
        <f>S326*H326</f>
        <v>1.795334</v>
      </c>
      <c r="AR326" s="185" t="s">
        <v>145</v>
      </c>
      <c r="AT326" s="185" t="s">
        <v>140</v>
      </c>
      <c r="AU326" s="185" t="s">
        <v>81</v>
      </c>
      <c r="AY326" s="185" t="s">
        <v>138</v>
      </c>
      <c r="BE326" s="282">
        <f>IF(N326="základní",J326,0)</f>
        <v>0</v>
      </c>
      <c r="BF326" s="282">
        <f>IF(N326="snížená",J326,0)</f>
        <v>0</v>
      </c>
      <c r="BG326" s="282">
        <f>IF(N326="zákl. přenesená",J326,0)</f>
        <v>0</v>
      </c>
      <c r="BH326" s="282">
        <f>IF(N326="sníž. přenesená",J326,0)</f>
        <v>0</v>
      </c>
      <c r="BI326" s="282">
        <f>IF(N326="nulová",J326,0)</f>
        <v>0</v>
      </c>
      <c r="BJ326" s="185" t="s">
        <v>79</v>
      </c>
      <c r="BK326" s="282">
        <f>ROUND(I326*H326,2)</f>
        <v>0</v>
      </c>
      <c r="BL326" s="185" t="s">
        <v>145</v>
      </c>
      <c r="BM326" s="185" t="s">
        <v>4127</v>
      </c>
    </row>
    <row r="327" spans="2:51" s="292" customFormat="1" ht="13.5">
      <c r="B327" s="291"/>
      <c r="C327" s="334"/>
      <c r="D327" s="332" t="s">
        <v>147</v>
      </c>
      <c r="E327" s="306" t="s">
        <v>5</v>
      </c>
      <c r="F327" s="335" t="s">
        <v>4128</v>
      </c>
      <c r="G327" s="334"/>
      <c r="H327" s="306" t="s">
        <v>5</v>
      </c>
      <c r="L327" s="291"/>
      <c r="M327" s="295"/>
      <c r="N327" s="296"/>
      <c r="O327" s="296"/>
      <c r="P327" s="296"/>
      <c r="Q327" s="296"/>
      <c r="R327" s="296"/>
      <c r="S327" s="296"/>
      <c r="T327" s="297"/>
      <c r="AT327" s="293" t="s">
        <v>147</v>
      </c>
      <c r="AU327" s="293" t="s">
        <v>81</v>
      </c>
      <c r="AV327" s="292" t="s">
        <v>79</v>
      </c>
      <c r="AW327" s="292" t="s">
        <v>34</v>
      </c>
      <c r="AX327" s="292" t="s">
        <v>71</v>
      </c>
      <c r="AY327" s="293" t="s">
        <v>138</v>
      </c>
    </row>
    <row r="328" spans="2:51" s="284" customFormat="1" ht="13.5">
      <c r="B328" s="283"/>
      <c r="C328" s="331"/>
      <c r="D328" s="332" t="s">
        <v>147</v>
      </c>
      <c r="E328" s="336" t="s">
        <v>5</v>
      </c>
      <c r="F328" s="333" t="s">
        <v>4129</v>
      </c>
      <c r="G328" s="331"/>
      <c r="H328" s="305">
        <v>6.58</v>
      </c>
      <c r="L328" s="283"/>
      <c r="M328" s="288"/>
      <c r="N328" s="289"/>
      <c r="O328" s="289"/>
      <c r="P328" s="289"/>
      <c r="Q328" s="289"/>
      <c r="R328" s="289"/>
      <c r="S328" s="289"/>
      <c r="T328" s="290"/>
      <c r="AT328" s="286" t="s">
        <v>147</v>
      </c>
      <c r="AU328" s="286" t="s">
        <v>81</v>
      </c>
      <c r="AV328" s="284" t="s">
        <v>81</v>
      </c>
      <c r="AW328" s="284" t="s">
        <v>34</v>
      </c>
      <c r="AX328" s="284" t="s">
        <v>71</v>
      </c>
      <c r="AY328" s="286" t="s">
        <v>138</v>
      </c>
    </row>
    <row r="329" spans="2:51" s="284" customFormat="1" ht="13.5">
      <c r="B329" s="283"/>
      <c r="C329" s="331"/>
      <c r="D329" s="332" t="s">
        <v>147</v>
      </c>
      <c r="E329" s="336" t="s">
        <v>5</v>
      </c>
      <c r="F329" s="333" t="s">
        <v>4130</v>
      </c>
      <c r="G329" s="331"/>
      <c r="H329" s="305">
        <v>4.2</v>
      </c>
      <c r="L329" s="283"/>
      <c r="M329" s="288"/>
      <c r="N329" s="289"/>
      <c r="O329" s="289"/>
      <c r="P329" s="289"/>
      <c r="Q329" s="289"/>
      <c r="R329" s="289"/>
      <c r="S329" s="289"/>
      <c r="T329" s="290"/>
      <c r="AT329" s="286" t="s">
        <v>147</v>
      </c>
      <c r="AU329" s="286" t="s">
        <v>81</v>
      </c>
      <c r="AV329" s="284" t="s">
        <v>81</v>
      </c>
      <c r="AW329" s="284" t="s">
        <v>34</v>
      </c>
      <c r="AX329" s="284" t="s">
        <v>71</v>
      </c>
      <c r="AY329" s="286" t="s">
        <v>138</v>
      </c>
    </row>
    <row r="330" spans="2:51" s="284" customFormat="1" ht="13.5">
      <c r="B330" s="283"/>
      <c r="C330" s="331"/>
      <c r="D330" s="332" t="s">
        <v>147</v>
      </c>
      <c r="E330" s="336" t="s">
        <v>5</v>
      </c>
      <c r="F330" s="333" t="s">
        <v>4131</v>
      </c>
      <c r="G330" s="331"/>
      <c r="H330" s="305">
        <v>14.4</v>
      </c>
      <c r="L330" s="283"/>
      <c r="M330" s="288"/>
      <c r="N330" s="289"/>
      <c r="O330" s="289"/>
      <c r="P330" s="289"/>
      <c r="Q330" s="289"/>
      <c r="R330" s="289"/>
      <c r="S330" s="289"/>
      <c r="T330" s="290"/>
      <c r="AT330" s="286" t="s">
        <v>147</v>
      </c>
      <c r="AU330" s="286" t="s">
        <v>81</v>
      </c>
      <c r="AV330" s="284" t="s">
        <v>81</v>
      </c>
      <c r="AW330" s="284" t="s">
        <v>34</v>
      </c>
      <c r="AX330" s="284" t="s">
        <v>71</v>
      </c>
      <c r="AY330" s="286" t="s">
        <v>138</v>
      </c>
    </row>
    <row r="331" spans="2:65" s="248" customFormat="1" ht="16.5" customHeight="1">
      <c r="B331" s="85"/>
      <c r="C331" s="327" t="s">
        <v>706</v>
      </c>
      <c r="D331" s="327" t="s">
        <v>140</v>
      </c>
      <c r="E331" s="328" t="s">
        <v>4132</v>
      </c>
      <c r="F331" s="329" t="s">
        <v>4133</v>
      </c>
      <c r="G331" s="330" t="s">
        <v>143</v>
      </c>
      <c r="H331" s="304">
        <v>0.8</v>
      </c>
      <c r="I331" s="90">
        <v>0</v>
      </c>
      <c r="J331" s="90">
        <f>ROUND(I331*H331,2)</f>
        <v>0</v>
      </c>
      <c r="K331" s="88" t="s">
        <v>5267</v>
      </c>
      <c r="L331" s="85"/>
      <c r="M331" s="278" t="s">
        <v>5</v>
      </c>
      <c r="N331" s="279" t="s">
        <v>42</v>
      </c>
      <c r="O331" s="280">
        <v>6.436</v>
      </c>
      <c r="P331" s="280">
        <f>O331*H331</f>
        <v>5.1488000000000005</v>
      </c>
      <c r="Q331" s="280">
        <v>0</v>
      </c>
      <c r="R331" s="280">
        <f>Q331*H331</f>
        <v>0</v>
      </c>
      <c r="S331" s="280">
        <v>2</v>
      </c>
      <c r="T331" s="281">
        <f>S331*H331</f>
        <v>1.6</v>
      </c>
      <c r="AR331" s="185" t="s">
        <v>145</v>
      </c>
      <c r="AT331" s="185" t="s">
        <v>140</v>
      </c>
      <c r="AU331" s="185" t="s">
        <v>81</v>
      </c>
      <c r="AY331" s="185" t="s">
        <v>138</v>
      </c>
      <c r="BE331" s="282">
        <f>IF(N331="základní",J331,0)</f>
        <v>0</v>
      </c>
      <c r="BF331" s="282">
        <f>IF(N331="snížená",J331,0)</f>
        <v>0</v>
      </c>
      <c r="BG331" s="282">
        <f>IF(N331="zákl. přenesená",J331,0)</f>
        <v>0</v>
      </c>
      <c r="BH331" s="282">
        <f>IF(N331="sníž. přenesená",J331,0)</f>
        <v>0</v>
      </c>
      <c r="BI331" s="282">
        <f>IF(N331="nulová",J331,0)</f>
        <v>0</v>
      </c>
      <c r="BJ331" s="185" t="s">
        <v>79</v>
      </c>
      <c r="BK331" s="282">
        <f>ROUND(I331*H331,2)</f>
        <v>0</v>
      </c>
      <c r="BL331" s="185" t="s">
        <v>145</v>
      </c>
      <c r="BM331" s="185" t="s">
        <v>4134</v>
      </c>
    </row>
    <row r="332" spans="2:51" s="292" customFormat="1" ht="13.5">
      <c r="B332" s="291"/>
      <c r="C332" s="334"/>
      <c r="D332" s="332" t="s">
        <v>147</v>
      </c>
      <c r="E332" s="306" t="s">
        <v>5</v>
      </c>
      <c r="F332" s="335" t="s">
        <v>4135</v>
      </c>
      <c r="G332" s="334"/>
      <c r="H332" s="306" t="s">
        <v>5</v>
      </c>
      <c r="L332" s="291"/>
      <c r="M332" s="295"/>
      <c r="N332" s="296"/>
      <c r="O332" s="296"/>
      <c r="P332" s="296"/>
      <c r="Q332" s="296"/>
      <c r="R332" s="296"/>
      <c r="S332" s="296"/>
      <c r="T332" s="297"/>
      <c r="AT332" s="293" t="s">
        <v>147</v>
      </c>
      <c r="AU332" s="293" t="s">
        <v>81</v>
      </c>
      <c r="AV332" s="292" t="s">
        <v>79</v>
      </c>
      <c r="AW332" s="292" t="s">
        <v>34</v>
      </c>
      <c r="AX332" s="292" t="s">
        <v>71</v>
      </c>
      <c r="AY332" s="293" t="s">
        <v>138</v>
      </c>
    </row>
    <row r="333" spans="2:51" s="284" customFormat="1" ht="13.5">
      <c r="B333" s="283"/>
      <c r="C333" s="331"/>
      <c r="D333" s="332" t="s">
        <v>147</v>
      </c>
      <c r="E333" s="336" t="s">
        <v>5</v>
      </c>
      <c r="F333" s="333" t="s">
        <v>4136</v>
      </c>
      <c r="G333" s="331"/>
      <c r="H333" s="305">
        <v>0.8</v>
      </c>
      <c r="L333" s="283"/>
      <c r="M333" s="288"/>
      <c r="N333" s="289"/>
      <c r="O333" s="289"/>
      <c r="P333" s="289"/>
      <c r="Q333" s="289"/>
      <c r="R333" s="289"/>
      <c r="S333" s="289"/>
      <c r="T333" s="290"/>
      <c r="AT333" s="286" t="s">
        <v>147</v>
      </c>
      <c r="AU333" s="286" t="s">
        <v>81</v>
      </c>
      <c r="AV333" s="284" t="s">
        <v>81</v>
      </c>
      <c r="AW333" s="284" t="s">
        <v>34</v>
      </c>
      <c r="AX333" s="284" t="s">
        <v>71</v>
      </c>
      <c r="AY333" s="286" t="s">
        <v>138</v>
      </c>
    </row>
    <row r="334" spans="2:65" s="248" customFormat="1" ht="38.25" customHeight="1">
      <c r="B334" s="85"/>
      <c r="C334" s="327" t="s">
        <v>710</v>
      </c>
      <c r="D334" s="327" t="s">
        <v>140</v>
      </c>
      <c r="E334" s="328" t="s">
        <v>4137</v>
      </c>
      <c r="F334" s="329" t="s">
        <v>4138</v>
      </c>
      <c r="G334" s="330" t="s">
        <v>225</v>
      </c>
      <c r="H334" s="304">
        <v>2.12</v>
      </c>
      <c r="I334" s="90">
        <v>0</v>
      </c>
      <c r="J334" s="90">
        <f>ROUND(I334*H334,2)</f>
        <v>0</v>
      </c>
      <c r="K334" s="88" t="s">
        <v>5267</v>
      </c>
      <c r="L334" s="85"/>
      <c r="M334" s="278" t="s">
        <v>5</v>
      </c>
      <c r="N334" s="279" t="s">
        <v>42</v>
      </c>
      <c r="O334" s="280">
        <v>0.229</v>
      </c>
      <c r="P334" s="280">
        <f>O334*H334</f>
        <v>0.48548</v>
      </c>
      <c r="Q334" s="280">
        <v>0</v>
      </c>
      <c r="R334" s="280">
        <f>Q334*H334</f>
        <v>0</v>
      </c>
      <c r="S334" s="280">
        <v>0.117</v>
      </c>
      <c r="T334" s="281">
        <f>S334*H334</f>
        <v>0.24804000000000004</v>
      </c>
      <c r="AR334" s="185" t="s">
        <v>145</v>
      </c>
      <c r="AT334" s="185" t="s">
        <v>140</v>
      </c>
      <c r="AU334" s="185" t="s">
        <v>81</v>
      </c>
      <c r="AY334" s="185" t="s">
        <v>138</v>
      </c>
      <c r="BE334" s="282">
        <f>IF(N334="základní",J334,0)</f>
        <v>0</v>
      </c>
      <c r="BF334" s="282">
        <f>IF(N334="snížená",J334,0)</f>
        <v>0</v>
      </c>
      <c r="BG334" s="282">
        <f>IF(N334="zákl. přenesená",J334,0)</f>
        <v>0</v>
      </c>
      <c r="BH334" s="282">
        <f>IF(N334="sníž. přenesená",J334,0)</f>
        <v>0</v>
      </c>
      <c r="BI334" s="282">
        <f>IF(N334="nulová",J334,0)</f>
        <v>0</v>
      </c>
      <c r="BJ334" s="185" t="s">
        <v>79</v>
      </c>
      <c r="BK334" s="282">
        <f>ROUND(I334*H334,2)</f>
        <v>0</v>
      </c>
      <c r="BL334" s="185" t="s">
        <v>145</v>
      </c>
      <c r="BM334" s="185" t="s">
        <v>4139</v>
      </c>
    </row>
    <row r="335" spans="2:51" s="292" customFormat="1" ht="13.5">
      <c r="B335" s="291"/>
      <c r="C335" s="334"/>
      <c r="D335" s="332" t="s">
        <v>147</v>
      </c>
      <c r="E335" s="306" t="s">
        <v>5</v>
      </c>
      <c r="F335" s="335" t="s">
        <v>781</v>
      </c>
      <c r="G335" s="334"/>
      <c r="H335" s="306" t="s">
        <v>5</v>
      </c>
      <c r="L335" s="291"/>
      <c r="M335" s="295"/>
      <c r="N335" s="296"/>
      <c r="O335" s="296"/>
      <c r="P335" s="296"/>
      <c r="Q335" s="296"/>
      <c r="R335" s="296"/>
      <c r="S335" s="296"/>
      <c r="T335" s="297"/>
      <c r="AT335" s="293" t="s">
        <v>147</v>
      </c>
      <c r="AU335" s="293" t="s">
        <v>81</v>
      </c>
      <c r="AV335" s="292" t="s">
        <v>79</v>
      </c>
      <c r="AW335" s="292" t="s">
        <v>34</v>
      </c>
      <c r="AX335" s="292" t="s">
        <v>71</v>
      </c>
      <c r="AY335" s="293" t="s">
        <v>138</v>
      </c>
    </row>
    <row r="336" spans="2:51" s="284" customFormat="1" ht="13.5">
      <c r="B336" s="283"/>
      <c r="C336" s="331"/>
      <c r="D336" s="332" t="s">
        <v>147</v>
      </c>
      <c r="E336" s="336" t="s">
        <v>5</v>
      </c>
      <c r="F336" s="333" t="s">
        <v>4140</v>
      </c>
      <c r="G336" s="331"/>
      <c r="H336" s="305">
        <v>2.12</v>
      </c>
      <c r="L336" s="283"/>
      <c r="M336" s="288"/>
      <c r="N336" s="289"/>
      <c r="O336" s="289"/>
      <c r="P336" s="289"/>
      <c r="Q336" s="289"/>
      <c r="R336" s="289"/>
      <c r="S336" s="289"/>
      <c r="T336" s="290"/>
      <c r="AT336" s="286" t="s">
        <v>147</v>
      </c>
      <c r="AU336" s="286" t="s">
        <v>81</v>
      </c>
      <c r="AV336" s="284" t="s">
        <v>81</v>
      </c>
      <c r="AW336" s="284" t="s">
        <v>34</v>
      </c>
      <c r="AX336" s="284" t="s">
        <v>71</v>
      </c>
      <c r="AY336" s="286" t="s">
        <v>138</v>
      </c>
    </row>
    <row r="337" spans="2:65" s="248" customFormat="1" ht="25.5" customHeight="1">
      <c r="B337" s="85"/>
      <c r="C337" s="327" t="s">
        <v>717</v>
      </c>
      <c r="D337" s="327" t="s">
        <v>140</v>
      </c>
      <c r="E337" s="328" t="s">
        <v>4141</v>
      </c>
      <c r="F337" s="329" t="s">
        <v>4142</v>
      </c>
      <c r="G337" s="330" t="s">
        <v>143</v>
      </c>
      <c r="H337" s="304">
        <v>1.875</v>
      </c>
      <c r="I337" s="90">
        <v>0</v>
      </c>
      <c r="J337" s="90">
        <f>ROUND(I337*H337,2)</f>
        <v>0</v>
      </c>
      <c r="K337" s="88" t="s">
        <v>5267</v>
      </c>
      <c r="L337" s="85"/>
      <c r="M337" s="278" t="s">
        <v>5</v>
      </c>
      <c r="N337" s="279" t="s">
        <v>42</v>
      </c>
      <c r="O337" s="280">
        <v>1.701</v>
      </c>
      <c r="P337" s="280">
        <f>O337*H337</f>
        <v>3.189375</v>
      </c>
      <c r="Q337" s="280">
        <v>0</v>
      </c>
      <c r="R337" s="280">
        <f>Q337*H337</f>
        <v>0</v>
      </c>
      <c r="S337" s="280">
        <v>1.95</v>
      </c>
      <c r="T337" s="281">
        <f>S337*H337</f>
        <v>3.65625</v>
      </c>
      <c r="AR337" s="185" t="s">
        <v>145</v>
      </c>
      <c r="AT337" s="185" t="s">
        <v>140</v>
      </c>
      <c r="AU337" s="185" t="s">
        <v>81</v>
      </c>
      <c r="AY337" s="185" t="s">
        <v>138</v>
      </c>
      <c r="BE337" s="282">
        <f>IF(N337="základní",J337,0)</f>
        <v>0</v>
      </c>
      <c r="BF337" s="282">
        <f>IF(N337="snížená",J337,0)</f>
        <v>0</v>
      </c>
      <c r="BG337" s="282">
        <f>IF(N337="zákl. přenesená",J337,0)</f>
        <v>0</v>
      </c>
      <c r="BH337" s="282">
        <f>IF(N337="sníž. přenesená",J337,0)</f>
        <v>0</v>
      </c>
      <c r="BI337" s="282">
        <f>IF(N337="nulová",J337,0)</f>
        <v>0</v>
      </c>
      <c r="BJ337" s="185" t="s">
        <v>79</v>
      </c>
      <c r="BK337" s="282">
        <f>ROUND(I337*H337,2)</f>
        <v>0</v>
      </c>
      <c r="BL337" s="185" t="s">
        <v>145</v>
      </c>
      <c r="BM337" s="185" t="s">
        <v>4143</v>
      </c>
    </row>
    <row r="338" spans="2:51" s="292" customFormat="1" ht="13.5">
      <c r="B338" s="291"/>
      <c r="C338" s="334"/>
      <c r="D338" s="332" t="s">
        <v>147</v>
      </c>
      <c r="E338" s="306" t="s">
        <v>5</v>
      </c>
      <c r="F338" s="335" t="s">
        <v>4144</v>
      </c>
      <c r="G338" s="334"/>
      <c r="H338" s="306" t="s">
        <v>5</v>
      </c>
      <c r="L338" s="291"/>
      <c r="M338" s="295"/>
      <c r="N338" s="296"/>
      <c r="O338" s="296"/>
      <c r="P338" s="296"/>
      <c r="Q338" s="296"/>
      <c r="R338" s="296"/>
      <c r="S338" s="296"/>
      <c r="T338" s="297"/>
      <c r="AT338" s="293" t="s">
        <v>147</v>
      </c>
      <c r="AU338" s="293" t="s">
        <v>81</v>
      </c>
      <c r="AV338" s="292" t="s">
        <v>79</v>
      </c>
      <c r="AW338" s="292" t="s">
        <v>34</v>
      </c>
      <c r="AX338" s="292" t="s">
        <v>71</v>
      </c>
      <c r="AY338" s="293" t="s">
        <v>138</v>
      </c>
    </row>
    <row r="339" spans="2:51" s="284" customFormat="1" ht="13.5">
      <c r="B339" s="283"/>
      <c r="C339" s="331"/>
      <c r="D339" s="332" t="s">
        <v>147</v>
      </c>
      <c r="E339" s="336" t="s">
        <v>5</v>
      </c>
      <c r="F339" s="333" t="s">
        <v>4145</v>
      </c>
      <c r="G339" s="331"/>
      <c r="H339" s="305">
        <v>1.875</v>
      </c>
      <c r="L339" s="283"/>
      <c r="M339" s="288"/>
      <c r="N339" s="289"/>
      <c r="O339" s="289"/>
      <c r="P339" s="289"/>
      <c r="Q339" s="289"/>
      <c r="R339" s="289"/>
      <c r="S339" s="289"/>
      <c r="T339" s="290"/>
      <c r="AT339" s="286" t="s">
        <v>147</v>
      </c>
      <c r="AU339" s="286" t="s">
        <v>81</v>
      </c>
      <c r="AV339" s="284" t="s">
        <v>81</v>
      </c>
      <c r="AW339" s="284" t="s">
        <v>34</v>
      </c>
      <c r="AX339" s="284" t="s">
        <v>71</v>
      </c>
      <c r="AY339" s="286" t="s">
        <v>138</v>
      </c>
    </row>
    <row r="340" spans="2:65" s="248" customFormat="1" ht="38.25" customHeight="1">
      <c r="B340" s="85"/>
      <c r="C340" s="327" t="s">
        <v>723</v>
      </c>
      <c r="D340" s="327" t="s">
        <v>140</v>
      </c>
      <c r="E340" s="328" t="s">
        <v>4146</v>
      </c>
      <c r="F340" s="329" t="s">
        <v>4147</v>
      </c>
      <c r="G340" s="330" t="s">
        <v>143</v>
      </c>
      <c r="H340" s="304">
        <v>6.615</v>
      </c>
      <c r="I340" s="90">
        <v>0</v>
      </c>
      <c r="J340" s="90">
        <f>ROUND(I340*H340,2)</f>
        <v>0</v>
      </c>
      <c r="K340" s="88" t="s">
        <v>5267</v>
      </c>
      <c r="L340" s="85"/>
      <c r="M340" s="278" t="s">
        <v>5</v>
      </c>
      <c r="N340" s="279" t="s">
        <v>42</v>
      </c>
      <c r="O340" s="280">
        <v>1.283</v>
      </c>
      <c r="P340" s="280">
        <f>O340*H340</f>
        <v>8.487045</v>
      </c>
      <c r="Q340" s="280">
        <v>0</v>
      </c>
      <c r="R340" s="280">
        <f>Q340*H340</f>
        <v>0</v>
      </c>
      <c r="S340" s="280">
        <v>1.175</v>
      </c>
      <c r="T340" s="281">
        <f>S340*H340</f>
        <v>7.772625000000001</v>
      </c>
      <c r="AR340" s="185" t="s">
        <v>145</v>
      </c>
      <c r="AT340" s="185" t="s">
        <v>140</v>
      </c>
      <c r="AU340" s="185" t="s">
        <v>81</v>
      </c>
      <c r="AY340" s="185" t="s">
        <v>138</v>
      </c>
      <c r="BE340" s="282">
        <f>IF(N340="základní",J340,0)</f>
        <v>0</v>
      </c>
      <c r="BF340" s="282">
        <f>IF(N340="snížená",J340,0)</f>
        <v>0</v>
      </c>
      <c r="BG340" s="282">
        <f>IF(N340="zákl. přenesená",J340,0)</f>
        <v>0</v>
      </c>
      <c r="BH340" s="282">
        <f>IF(N340="sníž. přenesená",J340,0)</f>
        <v>0</v>
      </c>
      <c r="BI340" s="282">
        <f>IF(N340="nulová",J340,0)</f>
        <v>0</v>
      </c>
      <c r="BJ340" s="185" t="s">
        <v>79</v>
      </c>
      <c r="BK340" s="282">
        <f>ROUND(I340*H340,2)</f>
        <v>0</v>
      </c>
      <c r="BL340" s="185" t="s">
        <v>145</v>
      </c>
      <c r="BM340" s="185" t="s">
        <v>4148</v>
      </c>
    </row>
    <row r="341" spans="2:51" s="292" customFormat="1" ht="13.5">
      <c r="B341" s="291"/>
      <c r="C341" s="334"/>
      <c r="D341" s="332" t="s">
        <v>147</v>
      </c>
      <c r="E341" s="306" t="s">
        <v>5</v>
      </c>
      <c r="F341" s="335" t="s">
        <v>4149</v>
      </c>
      <c r="G341" s="334"/>
      <c r="H341" s="306" t="s">
        <v>5</v>
      </c>
      <c r="L341" s="291"/>
      <c r="M341" s="295"/>
      <c r="N341" s="296"/>
      <c r="O341" s="296"/>
      <c r="P341" s="296"/>
      <c r="Q341" s="296"/>
      <c r="R341" s="296"/>
      <c r="S341" s="296"/>
      <c r="T341" s="297"/>
      <c r="AT341" s="293" t="s">
        <v>147</v>
      </c>
      <c r="AU341" s="293" t="s">
        <v>81</v>
      </c>
      <c r="AV341" s="292" t="s">
        <v>79</v>
      </c>
      <c r="AW341" s="292" t="s">
        <v>34</v>
      </c>
      <c r="AX341" s="292" t="s">
        <v>71</v>
      </c>
      <c r="AY341" s="293" t="s">
        <v>138</v>
      </c>
    </row>
    <row r="342" spans="2:51" s="292" customFormat="1" ht="13.5">
      <c r="B342" s="291"/>
      <c r="C342" s="334"/>
      <c r="D342" s="332" t="s">
        <v>147</v>
      </c>
      <c r="E342" s="306" t="s">
        <v>5</v>
      </c>
      <c r="F342" s="335" t="s">
        <v>781</v>
      </c>
      <c r="G342" s="334"/>
      <c r="H342" s="306" t="s">
        <v>5</v>
      </c>
      <c r="L342" s="291"/>
      <c r="M342" s="295"/>
      <c r="N342" s="296"/>
      <c r="O342" s="296"/>
      <c r="P342" s="296"/>
      <c r="Q342" s="296"/>
      <c r="R342" s="296"/>
      <c r="S342" s="296"/>
      <c r="T342" s="297"/>
      <c r="AT342" s="293" t="s">
        <v>147</v>
      </c>
      <c r="AU342" s="293" t="s">
        <v>81</v>
      </c>
      <c r="AV342" s="292" t="s">
        <v>79</v>
      </c>
      <c r="AW342" s="292" t="s">
        <v>34</v>
      </c>
      <c r="AX342" s="292" t="s">
        <v>71</v>
      </c>
      <c r="AY342" s="293" t="s">
        <v>138</v>
      </c>
    </row>
    <row r="343" spans="2:51" s="284" customFormat="1" ht="13.5">
      <c r="B343" s="283"/>
      <c r="C343" s="331"/>
      <c r="D343" s="332" t="s">
        <v>147</v>
      </c>
      <c r="E343" s="336" t="s">
        <v>5</v>
      </c>
      <c r="F343" s="333" t="s">
        <v>4150</v>
      </c>
      <c r="G343" s="331"/>
      <c r="H343" s="305">
        <v>1.89</v>
      </c>
      <c r="L343" s="283"/>
      <c r="M343" s="288"/>
      <c r="N343" s="289"/>
      <c r="O343" s="289"/>
      <c r="P343" s="289"/>
      <c r="Q343" s="289"/>
      <c r="R343" s="289"/>
      <c r="S343" s="289"/>
      <c r="T343" s="290"/>
      <c r="AT343" s="286" t="s">
        <v>147</v>
      </c>
      <c r="AU343" s="286" t="s">
        <v>81</v>
      </c>
      <c r="AV343" s="284" t="s">
        <v>81</v>
      </c>
      <c r="AW343" s="284" t="s">
        <v>34</v>
      </c>
      <c r="AX343" s="284" t="s">
        <v>71</v>
      </c>
      <c r="AY343" s="286" t="s">
        <v>138</v>
      </c>
    </row>
    <row r="344" spans="2:51" s="292" customFormat="1" ht="13.5">
      <c r="B344" s="291"/>
      <c r="C344" s="334"/>
      <c r="D344" s="332" t="s">
        <v>147</v>
      </c>
      <c r="E344" s="306" t="s">
        <v>5</v>
      </c>
      <c r="F344" s="335" t="s">
        <v>788</v>
      </c>
      <c r="G344" s="334"/>
      <c r="H344" s="306" t="s">
        <v>5</v>
      </c>
      <c r="L344" s="291"/>
      <c r="M344" s="295"/>
      <c r="N344" s="296"/>
      <c r="O344" s="296"/>
      <c r="P344" s="296"/>
      <c r="Q344" s="296"/>
      <c r="R344" s="296"/>
      <c r="S344" s="296"/>
      <c r="T344" s="297"/>
      <c r="AT344" s="293" t="s">
        <v>147</v>
      </c>
      <c r="AU344" s="293" t="s">
        <v>81</v>
      </c>
      <c r="AV344" s="292" t="s">
        <v>79</v>
      </c>
      <c r="AW344" s="292" t="s">
        <v>34</v>
      </c>
      <c r="AX344" s="292" t="s">
        <v>71</v>
      </c>
      <c r="AY344" s="293" t="s">
        <v>138</v>
      </c>
    </row>
    <row r="345" spans="2:51" s="284" customFormat="1" ht="13.5">
      <c r="B345" s="283"/>
      <c r="C345" s="331"/>
      <c r="D345" s="332" t="s">
        <v>147</v>
      </c>
      <c r="E345" s="336" t="s">
        <v>5</v>
      </c>
      <c r="F345" s="333" t="s">
        <v>4150</v>
      </c>
      <c r="G345" s="331"/>
      <c r="H345" s="305">
        <v>1.89</v>
      </c>
      <c r="L345" s="283"/>
      <c r="M345" s="288"/>
      <c r="N345" s="289"/>
      <c r="O345" s="289"/>
      <c r="P345" s="289"/>
      <c r="Q345" s="289"/>
      <c r="R345" s="289"/>
      <c r="S345" s="289"/>
      <c r="T345" s="290"/>
      <c r="AT345" s="286" t="s">
        <v>147</v>
      </c>
      <c r="AU345" s="286" t="s">
        <v>81</v>
      </c>
      <c r="AV345" s="284" t="s">
        <v>81</v>
      </c>
      <c r="AW345" s="284" t="s">
        <v>34</v>
      </c>
      <c r="AX345" s="284" t="s">
        <v>71</v>
      </c>
      <c r="AY345" s="286" t="s">
        <v>138</v>
      </c>
    </row>
    <row r="346" spans="2:51" s="292" customFormat="1" ht="13.5">
      <c r="B346" s="291"/>
      <c r="C346" s="334"/>
      <c r="D346" s="332" t="s">
        <v>147</v>
      </c>
      <c r="E346" s="306" t="s">
        <v>5</v>
      </c>
      <c r="F346" s="335" t="s">
        <v>1199</v>
      </c>
      <c r="G346" s="334"/>
      <c r="H346" s="306" t="s">
        <v>5</v>
      </c>
      <c r="L346" s="291"/>
      <c r="M346" s="295"/>
      <c r="N346" s="296"/>
      <c r="O346" s="296"/>
      <c r="P346" s="296"/>
      <c r="Q346" s="296"/>
      <c r="R346" s="296"/>
      <c r="S346" s="296"/>
      <c r="T346" s="297"/>
      <c r="AT346" s="293" t="s">
        <v>147</v>
      </c>
      <c r="AU346" s="293" t="s">
        <v>81</v>
      </c>
      <c r="AV346" s="292" t="s">
        <v>79</v>
      </c>
      <c r="AW346" s="292" t="s">
        <v>34</v>
      </c>
      <c r="AX346" s="292" t="s">
        <v>71</v>
      </c>
      <c r="AY346" s="293" t="s">
        <v>138</v>
      </c>
    </row>
    <row r="347" spans="2:51" s="284" customFormat="1" ht="13.5">
      <c r="B347" s="283"/>
      <c r="C347" s="331"/>
      <c r="D347" s="332" t="s">
        <v>147</v>
      </c>
      <c r="E347" s="336" t="s">
        <v>5</v>
      </c>
      <c r="F347" s="333" t="s">
        <v>4151</v>
      </c>
      <c r="G347" s="331"/>
      <c r="H347" s="305">
        <v>2.835</v>
      </c>
      <c r="L347" s="283"/>
      <c r="M347" s="288"/>
      <c r="N347" s="289"/>
      <c r="O347" s="289"/>
      <c r="P347" s="289"/>
      <c r="Q347" s="289"/>
      <c r="R347" s="289"/>
      <c r="S347" s="289"/>
      <c r="T347" s="290"/>
      <c r="AT347" s="286" t="s">
        <v>147</v>
      </c>
      <c r="AU347" s="286" t="s">
        <v>81</v>
      </c>
      <c r="AV347" s="284" t="s">
        <v>81</v>
      </c>
      <c r="AW347" s="284" t="s">
        <v>34</v>
      </c>
      <c r="AX347" s="284" t="s">
        <v>71</v>
      </c>
      <c r="AY347" s="286" t="s">
        <v>138</v>
      </c>
    </row>
    <row r="348" spans="2:65" s="248" customFormat="1" ht="25.5" customHeight="1">
      <c r="B348" s="85"/>
      <c r="C348" s="327" t="s">
        <v>728</v>
      </c>
      <c r="D348" s="327" t="s">
        <v>140</v>
      </c>
      <c r="E348" s="328" t="s">
        <v>4152</v>
      </c>
      <c r="F348" s="329" t="s">
        <v>4153</v>
      </c>
      <c r="G348" s="330" t="s">
        <v>143</v>
      </c>
      <c r="H348" s="304">
        <v>1.123</v>
      </c>
      <c r="I348" s="90">
        <v>0</v>
      </c>
      <c r="J348" s="90">
        <f>ROUND(I348*H348,2)</f>
        <v>0</v>
      </c>
      <c r="K348" s="88" t="s">
        <v>5267</v>
      </c>
      <c r="L348" s="85"/>
      <c r="M348" s="278" t="s">
        <v>5</v>
      </c>
      <c r="N348" s="279" t="s">
        <v>42</v>
      </c>
      <c r="O348" s="280">
        <v>5.244</v>
      </c>
      <c r="P348" s="280">
        <f>O348*H348</f>
        <v>5.889012</v>
      </c>
      <c r="Q348" s="280">
        <v>0</v>
      </c>
      <c r="R348" s="280">
        <f>Q348*H348</f>
        <v>0</v>
      </c>
      <c r="S348" s="280">
        <v>1.6</v>
      </c>
      <c r="T348" s="281">
        <f>S348*H348</f>
        <v>1.7968000000000002</v>
      </c>
      <c r="AR348" s="185" t="s">
        <v>145</v>
      </c>
      <c r="AT348" s="185" t="s">
        <v>140</v>
      </c>
      <c r="AU348" s="185" t="s">
        <v>81</v>
      </c>
      <c r="AY348" s="185" t="s">
        <v>138</v>
      </c>
      <c r="BE348" s="282">
        <f>IF(N348="základní",J348,0)</f>
        <v>0</v>
      </c>
      <c r="BF348" s="282">
        <f>IF(N348="snížená",J348,0)</f>
        <v>0</v>
      </c>
      <c r="BG348" s="282">
        <f>IF(N348="zákl. přenesená",J348,0)</f>
        <v>0</v>
      </c>
      <c r="BH348" s="282">
        <f>IF(N348="sníž. přenesená",J348,0)</f>
        <v>0</v>
      </c>
      <c r="BI348" s="282">
        <f>IF(N348="nulová",J348,0)</f>
        <v>0</v>
      </c>
      <c r="BJ348" s="185" t="s">
        <v>79</v>
      </c>
      <c r="BK348" s="282">
        <f>ROUND(I348*H348,2)</f>
        <v>0</v>
      </c>
      <c r="BL348" s="185" t="s">
        <v>145</v>
      </c>
      <c r="BM348" s="185" t="s">
        <v>4154</v>
      </c>
    </row>
    <row r="349" spans="2:51" s="292" customFormat="1" ht="13.5">
      <c r="B349" s="291"/>
      <c r="C349" s="334"/>
      <c r="D349" s="332" t="s">
        <v>147</v>
      </c>
      <c r="E349" s="306" t="s">
        <v>5</v>
      </c>
      <c r="F349" s="335" t="s">
        <v>4155</v>
      </c>
      <c r="G349" s="334"/>
      <c r="H349" s="306" t="s">
        <v>5</v>
      </c>
      <c r="L349" s="291"/>
      <c r="M349" s="295"/>
      <c r="N349" s="296"/>
      <c r="O349" s="296"/>
      <c r="P349" s="296"/>
      <c r="Q349" s="296"/>
      <c r="R349" s="296"/>
      <c r="S349" s="296"/>
      <c r="T349" s="297"/>
      <c r="AT349" s="293" t="s">
        <v>147</v>
      </c>
      <c r="AU349" s="293" t="s">
        <v>81</v>
      </c>
      <c r="AV349" s="292" t="s">
        <v>79</v>
      </c>
      <c r="AW349" s="292" t="s">
        <v>34</v>
      </c>
      <c r="AX349" s="292" t="s">
        <v>71</v>
      </c>
      <c r="AY349" s="293" t="s">
        <v>138</v>
      </c>
    </row>
    <row r="350" spans="2:51" s="284" customFormat="1" ht="13.5">
      <c r="B350" s="283"/>
      <c r="C350" s="331"/>
      <c r="D350" s="332" t="s">
        <v>147</v>
      </c>
      <c r="E350" s="336" t="s">
        <v>5</v>
      </c>
      <c r="F350" s="333" t="s">
        <v>4156</v>
      </c>
      <c r="G350" s="331"/>
      <c r="H350" s="305">
        <v>1.123</v>
      </c>
      <c r="L350" s="283"/>
      <c r="M350" s="288"/>
      <c r="N350" s="289"/>
      <c r="O350" s="289"/>
      <c r="P350" s="289"/>
      <c r="Q350" s="289"/>
      <c r="R350" s="289"/>
      <c r="S350" s="289"/>
      <c r="T350" s="290"/>
      <c r="AT350" s="286" t="s">
        <v>147</v>
      </c>
      <c r="AU350" s="286" t="s">
        <v>81</v>
      </c>
      <c r="AV350" s="284" t="s">
        <v>81</v>
      </c>
      <c r="AW350" s="284" t="s">
        <v>34</v>
      </c>
      <c r="AX350" s="284" t="s">
        <v>71</v>
      </c>
      <c r="AY350" s="286" t="s">
        <v>138</v>
      </c>
    </row>
    <row r="351" spans="2:65" s="248" customFormat="1" ht="25.5" customHeight="1">
      <c r="B351" s="85"/>
      <c r="C351" s="327" t="s">
        <v>734</v>
      </c>
      <c r="D351" s="327" t="s">
        <v>140</v>
      </c>
      <c r="E351" s="328" t="s">
        <v>4157</v>
      </c>
      <c r="F351" s="329" t="s">
        <v>4158</v>
      </c>
      <c r="G351" s="330" t="s">
        <v>234</v>
      </c>
      <c r="H351" s="304">
        <v>12.8</v>
      </c>
      <c r="I351" s="90">
        <v>0</v>
      </c>
      <c r="J351" s="90">
        <f>ROUND(I351*H351,2)</f>
        <v>0</v>
      </c>
      <c r="K351" s="88" t="s">
        <v>5267</v>
      </c>
      <c r="L351" s="85"/>
      <c r="M351" s="278" t="s">
        <v>5</v>
      </c>
      <c r="N351" s="279" t="s">
        <v>42</v>
      </c>
      <c r="O351" s="280">
        <v>0.285</v>
      </c>
      <c r="P351" s="280">
        <f>O351*H351</f>
        <v>3.6479999999999997</v>
      </c>
      <c r="Q351" s="280">
        <v>0</v>
      </c>
      <c r="R351" s="280">
        <f>Q351*H351</f>
        <v>0</v>
      </c>
      <c r="S351" s="280">
        <v>0.112</v>
      </c>
      <c r="T351" s="281">
        <f>S351*H351</f>
        <v>1.4336000000000002</v>
      </c>
      <c r="AR351" s="185" t="s">
        <v>145</v>
      </c>
      <c r="AT351" s="185" t="s">
        <v>140</v>
      </c>
      <c r="AU351" s="185" t="s">
        <v>81</v>
      </c>
      <c r="AY351" s="185" t="s">
        <v>138</v>
      </c>
      <c r="BE351" s="282">
        <f>IF(N351="základní",J351,0)</f>
        <v>0</v>
      </c>
      <c r="BF351" s="282">
        <f>IF(N351="snížená",J351,0)</f>
        <v>0</v>
      </c>
      <c r="BG351" s="282">
        <f>IF(N351="zákl. přenesená",J351,0)</f>
        <v>0</v>
      </c>
      <c r="BH351" s="282">
        <f>IF(N351="sníž. přenesená",J351,0)</f>
        <v>0</v>
      </c>
      <c r="BI351" s="282">
        <f>IF(N351="nulová",J351,0)</f>
        <v>0</v>
      </c>
      <c r="BJ351" s="185" t="s">
        <v>79</v>
      </c>
      <c r="BK351" s="282">
        <f>ROUND(I351*H351,2)</f>
        <v>0</v>
      </c>
      <c r="BL351" s="185" t="s">
        <v>145</v>
      </c>
      <c r="BM351" s="185" t="s">
        <v>4159</v>
      </c>
    </row>
    <row r="352" spans="2:51" s="284" customFormat="1" ht="13.5">
      <c r="B352" s="283"/>
      <c r="C352" s="331"/>
      <c r="D352" s="332" t="s">
        <v>147</v>
      </c>
      <c r="E352" s="336" t="s">
        <v>5</v>
      </c>
      <c r="F352" s="333" t="s">
        <v>4160</v>
      </c>
      <c r="G352" s="331"/>
      <c r="H352" s="305">
        <v>12.8</v>
      </c>
      <c r="L352" s="283"/>
      <c r="M352" s="288"/>
      <c r="N352" s="289"/>
      <c r="O352" s="289"/>
      <c r="P352" s="289"/>
      <c r="Q352" s="289"/>
      <c r="R352" s="289"/>
      <c r="S352" s="289"/>
      <c r="T352" s="290"/>
      <c r="AT352" s="286" t="s">
        <v>147</v>
      </c>
      <c r="AU352" s="286" t="s">
        <v>81</v>
      </c>
      <c r="AV352" s="284" t="s">
        <v>81</v>
      </c>
      <c r="AW352" s="284" t="s">
        <v>34</v>
      </c>
      <c r="AX352" s="284" t="s">
        <v>71</v>
      </c>
      <c r="AY352" s="286" t="s">
        <v>138</v>
      </c>
    </row>
    <row r="353" spans="2:65" s="248" customFormat="1" ht="16.5" customHeight="1">
      <c r="B353" s="85"/>
      <c r="C353" s="327" t="s">
        <v>739</v>
      </c>
      <c r="D353" s="327" t="s">
        <v>140</v>
      </c>
      <c r="E353" s="328" t="s">
        <v>4161</v>
      </c>
      <c r="F353" s="329" t="s">
        <v>4162</v>
      </c>
      <c r="G353" s="330" t="s">
        <v>234</v>
      </c>
      <c r="H353" s="304">
        <v>4</v>
      </c>
      <c r="I353" s="90">
        <v>0</v>
      </c>
      <c r="J353" s="90">
        <f>ROUND(I353*H353,2)</f>
        <v>0</v>
      </c>
      <c r="K353" s="88" t="s">
        <v>5267</v>
      </c>
      <c r="L353" s="85"/>
      <c r="M353" s="278" t="s">
        <v>5</v>
      </c>
      <c r="N353" s="279" t="s">
        <v>42</v>
      </c>
      <c r="O353" s="280">
        <v>0.947</v>
      </c>
      <c r="P353" s="280">
        <f>O353*H353</f>
        <v>3.788</v>
      </c>
      <c r="Q353" s="280">
        <v>0</v>
      </c>
      <c r="R353" s="280">
        <f>Q353*H353</f>
        <v>0</v>
      </c>
      <c r="S353" s="280">
        <v>0.144</v>
      </c>
      <c r="T353" s="281">
        <f>S353*H353</f>
        <v>0.576</v>
      </c>
      <c r="AR353" s="185" t="s">
        <v>145</v>
      </c>
      <c r="AT353" s="185" t="s">
        <v>140</v>
      </c>
      <c r="AU353" s="185" t="s">
        <v>81</v>
      </c>
      <c r="AY353" s="185" t="s">
        <v>138</v>
      </c>
      <c r="BE353" s="282">
        <f>IF(N353="základní",J353,0)</f>
        <v>0</v>
      </c>
      <c r="BF353" s="282">
        <f>IF(N353="snížená",J353,0)</f>
        <v>0</v>
      </c>
      <c r="BG353" s="282">
        <f>IF(N353="zákl. přenesená",J353,0)</f>
        <v>0</v>
      </c>
      <c r="BH353" s="282">
        <f>IF(N353="sníž. přenesená",J353,0)</f>
        <v>0</v>
      </c>
      <c r="BI353" s="282">
        <f>IF(N353="nulová",J353,0)</f>
        <v>0</v>
      </c>
      <c r="BJ353" s="185" t="s">
        <v>79</v>
      </c>
      <c r="BK353" s="282">
        <f>ROUND(I353*H353,2)</f>
        <v>0</v>
      </c>
      <c r="BL353" s="185" t="s">
        <v>145</v>
      </c>
      <c r="BM353" s="185" t="s">
        <v>4163</v>
      </c>
    </row>
    <row r="354" spans="2:51" s="292" customFormat="1" ht="13.5">
      <c r="B354" s="291"/>
      <c r="C354" s="334"/>
      <c r="D354" s="332" t="s">
        <v>147</v>
      </c>
      <c r="E354" s="306" t="s">
        <v>5</v>
      </c>
      <c r="F354" s="335" t="s">
        <v>4164</v>
      </c>
      <c r="G354" s="334"/>
      <c r="H354" s="306" t="s">
        <v>5</v>
      </c>
      <c r="L354" s="291"/>
      <c r="M354" s="295"/>
      <c r="N354" s="296"/>
      <c r="O354" s="296"/>
      <c r="P354" s="296"/>
      <c r="Q354" s="296"/>
      <c r="R354" s="296"/>
      <c r="S354" s="296"/>
      <c r="T354" s="297"/>
      <c r="AT354" s="293" t="s">
        <v>147</v>
      </c>
      <c r="AU354" s="293" t="s">
        <v>81</v>
      </c>
      <c r="AV354" s="292" t="s">
        <v>79</v>
      </c>
      <c r="AW354" s="292" t="s">
        <v>34</v>
      </c>
      <c r="AX354" s="292" t="s">
        <v>71</v>
      </c>
      <c r="AY354" s="293" t="s">
        <v>138</v>
      </c>
    </row>
    <row r="355" spans="2:51" s="284" customFormat="1" ht="13.5">
      <c r="B355" s="283"/>
      <c r="C355" s="331"/>
      <c r="D355" s="332" t="s">
        <v>147</v>
      </c>
      <c r="E355" s="336" t="s">
        <v>5</v>
      </c>
      <c r="F355" s="333" t="s">
        <v>4165</v>
      </c>
      <c r="G355" s="331"/>
      <c r="H355" s="305">
        <v>4</v>
      </c>
      <c r="L355" s="283"/>
      <c r="M355" s="288"/>
      <c r="N355" s="289"/>
      <c r="O355" s="289"/>
      <c r="P355" s="289"/>
      <c r="Q355" s="289"/>
      <c r="R355" s="289"/>
      <c r="S355" s="289"/>
      <c r="T355" s="290"/>
      <c r="AT355" s="286" t="s">
        <v>147</v>
      </c>
      <c r="AU355" s="286" t="s">
        <v>81</v>
      </c>
      <c r="AV355" s="284" t="s">
        <v>81</v>
      </c>
      <c r="AW355" s="284" t="s">
        <v>34</v>
      </c>
      <c r="AX355" s="284" t="s">
        <v>71</v>
      </c>
      <c r="AY355" s="286" t="s">
        <v>138</v>
      </c>
    </row>
    <row r="356" spans="2:65" s="248" customFormat="1" ht="25.5" customHeight="1">
      <c r="B356" s="85"/>
      <c r="C356" s="327" t="s">
        <v>743</v>
      </c>
      <c r="D356" s="327" t="s">
        <v>140</v>
      </c>
      <c r="E356" s="328" t="s">
        <v>4166</v>
      </c>
      <c r="F356" s="329" t="s">
        <v>4167</v>
      </c>
      <c r="G356" s="330" t="s">
        <v>143</v>
      </c>
      <c r="H356" s="304">
        <v>0.705</v>
      </c>
      <c r="I356" s="90">
        <v>0</v>
      </c>
      <c r="J356" s="90">
        <f>ROUND(I356*H356,2)</f>
        <v>0</v>
      </c>
      <c r="K356" s="88" t="s">
        <v>5267</v>
      </c>
      <c r="L356" s="85"/>
      <c r="M356" s="278" t="s">
        <v>5</v>
      </c>
      <c r="N356" s="279" t="s">
        <v>42</v>
      </c>
      <c r="O356" s="280">
        <v>9.504</v>
      </c>
      <c r="P356" s="280">
        <f>O356*H356</f>
        <v>6.70032</v>
      </c>
      <c r="Q356" s="280">
        <v>0</v>
      </c>
      <c r="R356" s="280">
        <f>Q356*H356</f>
        <v>0</v>
      </c>
      <c r="S356" s="280">
        <v>2.4</v>
      </c>
      <c r="T356" s="281">
        <f>S356*H356</f>
        <v>1.692</v>
      </c>
      <c r="AR356" s="185" t="s">
        <v>145</v>
      </c>
      <c r="AT356" s="185" t="s">
        <v>140</v>
      </c>
      <c r="AU356" s="185" t="s">
        <v>81</v>
      </c>
      <c r="AY356" s="185" t="s">
        <v>138</v>
      </c>
      <c r="BE356" s="282">
        <f>IF(N356="základní",J356,0)</f>
        <v>0</v>
      </c>
      <c r="BF356" s="282">
        <f>IF(N356="snížená",J356,0)</f>
        <v>0</v>
      </c>
      <c r="BG356" s="282">
        <f>IF(N356="zákl. přenesená",J356,0)</f>
        <v>0</v>
      </c>
      <c r="BH356" s="282">
        <f>IF(N356="sníž. přenesená",J356,0)</f>
        <v>0</v>
      </c>
      <c r="BI356" s="282">
        <f>IF(N356="nulová",J356,0)</f>
        <v>0</v>
      </c>
      <c r="BJ356" s="185" t="s">
        <v>79</v>
      </c>
      <c r="BK356" s="282">
        <f>ROUND(I356*H356,2)</f>
        <v>0</v>
      </c>
      <c r="BL356" s="185" t="s">
        <v>145</v>
      </c>
      <c r="BM356" s="185" t="s">
        <v>4168</v>
      </c>
    </row>
    <row r="357" spans="2:51" s="292" customFormat="1" ht="13.5">
      <c r="B357" s="291"/>
      <c r="C357" s="334"/>
      <c r="D357" s="332" t="s">
        <v>147</v>
      </c>
      <c r="E357" s="306" t="s">
        <v>5</v>
      </c>
      <c r="F357" s="335" t="s">
        <v>4169</v>
      </c>
      <c r="G357" s="334"/>
      <c r="H357" s="306" t="s">
        <v>5</v>
      </c>
      <c r="L357" s="291"/>
      <c r="M357" s="295"/>
      <c r="N357" s="296"/>
      <c r="O357" s="296"/>
      <c r="P357" s="296"/>
      <c r="Q357" s="296"/>
      <c r="R357" s="296"/>
      <c r="S357" s="296"/>
      <c r="T357" s="297"/>
      <c r="AT357" s="293" t="s">
        <v>147</v>
      </c>
      <c r="AU357" s="293" t="s">
        <v>81</v>
      </c>
      <c r="AV357" s="292" t="s">
        <v>79</v>
      </c>
      <c r="AW357" s="292" t="s">
        <v>34</v>
      </c>
      <c r="AX357" s="292" t="s">
        <v>71</v>
      </c>
      <c r="AY357" s="293" t="s">
        <v>138</v>
      </c>
    </row>
    <row r="358" spans="2:51" s="284" customFormat="1" ht="13.5">
      <c r="B358" s="283"/>
      <c r="C358" s="331"/>
      <c r="D358" s="332" t="s">
        <v>147</v>
      </c>
      <c r="E358" s="336" t="s">
        <v>5</v>
      </c>
      <c r="F358" s="333" t="s">
        <v>4170</v>
      </c>
      <c r="G358" s="331"/>
      <c r="H358" s="305">
        <v>0.705</v>
      </c>
      <c r="L358" s="283"/>
      <c r="M358" s="288"/>
      <c r="N358" s="289"/>
      <c r="O358" s="289"/>
      <c r="P358" s="289"/>
      <c r="Q358" s="289"/>
      <c r="R358" s="289"/>
      <c r="S358" s="289"/>
      <c r="T358" s="290"/>
      <c r="AT358" s="286" t="s">
        <v>147</v>
      </c>
      <c r="AU358" s="286" t="s">
        <v>81</v>
      </c>
      <c r="AV358" s="284" t="s">
        <v>81</v>
      </c>
      <c r="AW358" s="284" t="s">
        <v>34</v>
      </c>
      <c r="AX358" s="284" t="s">
        <v>71</v>
      </c>
      <c r="AY358" s="286" t="s">
        <v>138</v>
      </c>
    </row>
    <row r="359" spans="2:65" s="248" customFormat="1" ht="25.5" customHeight="1">
      <c r="B359" s="85"/>
      <c r="C359" s="327" t="s">
        <v>747</v>
      </c>
      <c r="D359" s="327" t="s">
        <v>140</v>
      </c>
      <c r="E359" s="328" t="s">
        <v>4171</v>
      </c>
      <c r="F359" s="329" t="s">
        <v>4172</v>
      </c>
      <c r="G359" s="330" t="s">
        <v>143</v>
      </c>
      <c r="H359" s="304">
        <v>0.911</v>
      </c>
      <c r="I359" s="90">
        <v>0</v>
      </c>
      <c r="J359" s="90">
        <f>ROUND(I359*H359,2)</f>
        <v>0</v>
      </c>
      <c r="K359" s="88" t="s">
        <v>5267</v>
      </c>
      <c r="L359" s="85"/>
      <c r="M359" s="278" t="s">
        <v>5</v>
      </c>
      <c r="N359" s="279" t="s">
        <v>42</v>
      </c>
      <c r="O359" s="280">
        <v>10.88</v>
      </c>
      <c r="P359" s="280">
        <f>O359*H359</f>
        <v>9.91168</v>
      </c>
      <c r="Q359" s="280">
        <v>0</v>
      </c>
      <c r="R359" s="280">
        <f>Q359*H359</f>
        <v>0</v>
      </c>
      <c r="S359" s="280">
        <v>2.2</v>
      </c>
      <c r="T359" s="281">
        <f>S359*H359</f>
        <v>2.0042000000000004</v>
      </c>
      <c r="AR359" s="185" t="s">
        <v>145</v>
      </c>
      <c r="AT359" s="185" t="s">
        <v>140</v>
      </c>
      <c r="AU359" s="185" t="s">
        <v>81</v>
      </c>
      <c r="AY359" s="185" t="s">
        <v>138</v>
      </c>
      <c r="BE359" s="282">
        <f>IF(N359="základní",J359,0)</f>
        <v>0</v>
      </c>
      <c r="BF359" s="282">
        <f>IF(N359="snížená",J359,0)</f>
        <v>0</v>
      </c>
      <c r="BG359" s="282">
        <f>IF(N359="zákl. přenesená",J359,0)</f>
        <v>0</v>
      </c>
      <c r="BH359" s="282">
        <f>IF(N359="sníž. přenesená",J359,0)</f>
        <v>0</v>
      </c>
      <c r="BI359" s="282">
        <f>IF(N359="nulová",J359,0)</f>
        <v>0</v>
      </c>
      <c r="BJ359" s="185" t="s">
        <v>79</v>
      </c>
      <c r="BK359" s="282">
        <f>ROUND(I359*H359,2)</f>
        <v>0</v>
      </c>
      <c r="BL359" s="185" t="s">
        <v>145</v>
      </c>
      <c r="BM359" s="185" t="s">
        <v>4173</v>
      </c>
    </row>
    <row r="360" spans="2:51" s="292" customFormat="1" ht="13.5">
      <c r="B360" s="291"/>
      <c r="C360" s="334"/>
      <c r="D360" s="332" t="s">
        <v>147</v>
      </c>
      <c r="E360" s="306" t="s">
        <v>5</v>
      </c>
      <c r="F360" s="335" t="s">
        <v>4079</v>
      </c>
      <c r="G360" s="334"/>
      <c r="H360" s="306" t="s">
        <v>5</v>
      </c>
      <c r="L360" s="291"/>
      <c r="M360" s="295"/>
      <c r="N360" s="296"/>
      <c r="O360" s="296"/>
      <c r="P360" s="296"/>
      <c r="Q360" s="296"/>
      <c r="R360" s="296"/>
      <c r="S360" s="296"/>
      <c r="T360" s="297"/>
      <c r="AT360" s="293" t="s">
        <v>147</v>
      </c>
      <c r="AU360" s="293" t="s">
        <v>81</v>
      </c>
      <c r="AV360" s="292" t="s">
        <v>79</v>
      </c>
      <c r="AW360" s="292" t="s">
        <v>34</v>
      </c>
      <c r="AX360" s="292" t="s">
        <v>71</v>
      </c>
      <c r="AY360" s="293" t="s">
        <v>138</v>
      </c>
    </row>
    <row r="361" spans="2:51" s="284" customFormat="1" ht="13.5">
      <c r="B361" s="283"/>
      <c r="C361" s="331"/>
      <c r="D361" s="332" t="s">
        <v>147</v>
      </c>
      <c r="E361" s="336" t="s">
        <v>5</v>
      </c>
      <c r="F361" s="333" t="s">
        <v>4174</v>
      </c>
      <c r="G361" s="331"/>
      <c r="H361" s="305">
        <v>0.321</v>
      </c>
      <c r="L361" s="283"/>
      <c r="M361" s="288"/>
      <c r="N361" s="289"/>
      <c r="O361" s="289"/>
      <c r="P361" s="289"/>
      <c r="Q361" s="289"/>
      <c r="R361" s="289"/>
      <c r="S361" s="289"/>
      <c r="T361" s="290"/>
      <c r="AT361" s="286" t="s">
        <v>147</v>
      </c>
      <c r="AU361" s="286" t="s">
        <v>81</v>
      </c>
      <c r="AV361" s="284" t="s">
        <v>81</v>
      </c>
      <c r="AW361" s="284" t="s">
        <v>34</v>
      </c>
      <c r="AX361" s="284" t="s">
        <v>71</v>
      </c>
      <c r="AY361" s="286" t="s">
        <v>138</v>
      </c>
    </row>
    <row r="362" spans="2:51" s="292" customFormat="1" ht="13.5">
      <c r="B362" s="291"/>
      <c r="C362" s="334"/>
      <c r="D362" s="332" t="s">
        <v>147</v>
      </c>
      <c r="E362" s="306" t="s">
        <v>5</v>
      </c>
      <c r="F362" s="335" t="s">
        <v>4175</v>
      </c>
      <c r="G362" s="334"/>
      <c r="H362" s="306" t="s">
        <v>5</v>
      </c>
      <c r="L362" s="291"/>
      <c r="M362" s="295"/>
      <c r="N362" s="296"/>
      <c r="O362" s="296"/>
      <c r="P362" s="296"/>
      <c r="Q362" s="296"/>
      <c r="R362" s="296"/>
      <c r="S362" s="296"/>
      <c r="T362" s="297"/>
      <c r="AT362" s="293" t="s">
        <v>147</v>
      </c>
      <c r="AU362" s="293" t="s">
        <v>81</v>
      </c>
      <c r="AV362" s="292" t="s">
        <v>79</v>
      </c>
      <c r="AW362" s="292" t="s">
        <v>34</v>
      </c>
      <c r="AX362" s="292" t="s">
        <v>71</v>
      </c>
      <c r="AY362" s="293" t="s">
        <v>138</v>
      </c>
    </row>
    <row r="363" spans="2:51" s="284" customFormat="1" ht="13.5">
      <c r="B363" s="283"/>
      <c r="C363" s="331"/>
      <c r="D363" s="332" t="s">
        <v>147</v>
      </c>
      <c r="E363" s="336" t="s">
        <v>5</v>
      </c>
      <c r="F363" s="333" t="s">
        <v>4176</v>
      </c>
      <c r="G363" s="331"/>
      <c r="H363" s="305">
        <v>0.225</v>
      </c>
      <c r="L363" s="283"/>
      <c r="M363" s="288"/>
      <c r="N363" s="289"/>
      <c r="O363" s="289"/>
      <c r="P363" s="289"/>
      <c r="Q363" s="289"/>
      <c r="R363" s="289"/>
      <c r="S363" s="289"/>
      <c r="T363" s="290"/>
      <c r="AT363" s="286" t="s">
        <v>147</v>
      </c>
      <c r="AU363" s="286" t="s">
        <v>81</v>
      </c>
      <c r="AV363" s="284" t="s">
        <v>81</v>
      </c>
      <c r="AW363" s="284" t="s">
        <v>34</v>
      </c>
      <c r="AX363" s="284" t="s">
        <v>71</v>
      </c>
      <c r="AY363" s="286" t="s">
        <v>138</v>
      </c>
    </row>
    <row r="364" spans="2:51" s="292" customFormat="1" ht="13.5">
      <c r="B364" s="291"/>
      <c r="C364" s="334"/>
      <c r="D364" s="332" t="s">
        <v>147</v>
      </c>
      <c r="E364" s="306" t="s">
        <v>5</v>
      </c>
      <c r="F364" s="335" t="s">
        <v>4177</v>
      </c>
      <c r="G364" s="334"/>
      <c r="H364" s="306" t="s">
        <v>5</v>
      </c>
      <c r="L364" s="291"/>
      <c r="M364" s="295"/>
      <c r="N364" s="296"/>
      <c r="O364" s="296"/>
      <c r="P364" s="296"/>
      <c r="Q364" s="296"/>
      <c r="R364" s="296"/>
      <c r="S364" s="296"/>
      <c r="T364" s="297"/>
      <c r="AT364" s="293" t="s">
        <v>147</v>
      </c>
      <c r="AU364" s="293" t="s">
        <v>81</v>
      </c>
      <c r="AV364" s="292" t="s">
        <v>79</v>
      </c>
      <c r="AW364" s="292" t="s">
        <v>34</v>
      </c>
      <c r="AX364" s="292" t="s">
        <v>71</v>
      </c>
      <c r="AY364" s="293" t="s">
        <v>138</v>
      </c>
    </row>
    <row r="365" spans="2:51" s="284" customFormat="1" ht="13.5">
      <c r="B365" s="283"/>
      <c r="C365" s="331"/>
      <c r="D365" s="332" t="s">
        <v>147</v>
      </c>
      <c r="E365" s="336" t="s">
        <v>5</v>
      </c>
      <c r="F365" s="333" t="s">
        <v>4178</v>
      </c>
      <c r="G365" s="331"/>
      <c r="H365" s="305">
        <v>0.365</v>
      </c>
      <c r="L365" s="283"/>
      <c r="M365" s="288"/>
      <c r="N365" s="289"/>
      <c r="O365" s="289"/>
      <c r="P365" s="289"/>
      <c r="Q365" s="289"/>
      <c r="R365" s="289"/>
      <c r="S365" s="289"/>
      <c r="T365" s="290"/>
      <c r="AT365" s="286" t="s">
        <v>147</v>
      </c>
      <c r="AU365" s="286" t="s">
        <v>81</v>
      </c>
      <c r="AV365" s="284" t="s">
        <v>81</v>
      </c>
      <c r="AW365" s="284" t="s">
        <v>34</v>
      </c>
      <c r="AX365" s="284" t="s">
        <v>71</v>
      </c>
      <c r="AY365" s="286" t="s">
        <v>138</v>
      </c>
    </row>
    <row r="366" spans="2:65" s="248" customFormat="1" ht="25.5" customHeight="1">
      <c r="B366" s="85"/>
      <c r="C366" s="327" t="s">
        <v>753</v>
      </c>
      <c r="D366" s="327" t="s">
        <v>140</v>
      </c>
      <c r="E366" s="328" t="s">
        <v>4179</v>
      </c>
      <c r="F366" s="329" t="s">
        <v>4180</v>
      </c>
      <c r="G366" s="330" t="s">
        <v>143</v>
      </c>
      <c r="H366" s="304">
        <v>0.482</v>
      </c>
      <c r="I366" s="90">
        <v>0</v>
      </c>
      <c r="J366" s="90">
        <f>ROUND(I366*H366,2)</f>
        <v>0</v>
      </c>
      <c r="K366" s="88" t="s">
        <v>5267</v>
      </c>
      <c r="L366" s="85"/>
      <c r="M366" s="278" t="s">
        <v>5</v>
      </c>
      <c r="N366" s="279" t="s">
        <v>42</v>
      </c>
      <c r="O366" s="280">
        <v>9.07</v>
      </c>
      <c r="P366" s="280">
        <f>O366*H366</f>
        <v>4.37174</v>
      </c>
      <c r="Q366" s="280">
        <v>0</v>
      </c>
      <c r="R366" s="280">
        <f>Q366*H366</f>
        <v>0</v>
      </c>
      <c r="S366" s="280">
        <v>2.2</v>
      </c>
      <c r="T366" s="281">
        <f>S366*H366</f>
        <v>1.0604</v>
      </c>
      <c r="AR366" s="185" t="s">
        <v>145</v>
      </c>
      <c r="AT366" s="185" t="s">
        <v>140</v>
      </c>
      <c r="AU366" s="185" t="s">
        <v>81</v>
      </c>
      <c r="AY366" s="185" t="s">
        <v>138</v>
      </c>
      <c r="BE366" s="282">
        <f>IF(N366="základní",J366,0)</f>
        <v>0</v>
      </c>
      <c r="BF366" s="282">
        <f>IF(N366="snížená",J366,0)</f>
        <v>0</v>
      </c>
      <c r="BG366" s="282">
        <f>IF(N366="zákl. přenesená",J366,0)</f>
        <v>0</v>
      </c>
      <c r="BH366" s="282">
        <f>IF(N366="sníž. přenesená",J366,0)</f>
        <v>0</v>
      </c>
      <c r="BI366" s="282">
        <f>IF(N366="nulová",J366,0)</f>
        <v>0</v>
      </c>
      <c r="BJ366" s="185" t="s">
        <v>79</v>
      </c>
      <c r="BK366" s="282">
        <f>ROUND(I366*H366,2)</f>
        <v>0</v>
      </c>
      <c r="BL366" s="185" t="s">
        <v>145</v>
      </c>
      <c r="BM366" s="185" t="s">
        <v>4181</v>
      </c>
    </row>
    <row r="367" spans="2:51" s="292" customFormat="1" ht="13.5">
      <c r="B367" s="291"/>
      <c r="C367" s="334"/>
      <c r="D367" s="332" t="s">
        <v>147</v>
      </c>
      <c r="E367" s="306" t="s">
        <v>5</v>
      </c>
      <c r="F367" s="335" t="s">
        <v>4079</v>
      </c>
      <c r="G367" s="334"/>
      <c r="H367" s="306" t="s">
        <v>5</v>
      </c>
      <c r="L367" s="291"/>
      <c r="M367" s="295"/>
      <c r="N367" s="296"/>
      <c r="O367" s="296"/>
      <c r="P367" s="296"/>
      <c r="Q367" s="296"/>
      <c r="R367" s="296"/>
      <c r="S367" s="296"/>
      <c r="T367" s="297"/>
      <c r="AT367" s="293" t="s">
        <v>147</v>
      </c>
      <c r="AU367" s="293" t="s">
        <v>81</v>
      </c>
      <c r="AV367" s="292" t="s">
        <v>79</v>
      </c>
      <c r="AW367" s="292" t="s">
        <v>34</v>
      </c>
      <c r="AX367" s="292" t="s">
        <v>71</v>
      </c>
      <c r="AY367" s="293" t="s">
        <v>138</v>
      </c>
    </row>
    <row r="368" spans="2:51" s="284" customFormat="1" ht="13.5">
      <c r="B368" s="283"/>
      <c r="C368" s="331"/>
      <c r="D368" s="332" t="s">
        <v>147</v>
      </c>
      <c r="E368" s="336" t="s">
        <v>5</v>
      </c>
      <c r="F368" s="333" t="s">
        <v>4182</v>
      </c>
      <c r="G368" s="331"/>
      <c r="H368" s="305">
        <v>0.482</v>
      </c>
      <c r="L368" s="283"/>
      <c r="M368" s="288"/>
      <c r="N368" s="289"/>
      <c r="O368" s="289"/>
      <c r="P368" s="289"/>
      <c r="Q368" s="289"/>
      <c r="R368" s="289"/>
      <c r="S368" s="289"/>
      <c r="T368" s="290"/>
      <c r="AT368" s="286" t="s">
        <v>147</v>
      </c>
      <c r="AU368" s="286" t="s">
        <v>81</v>
      </c>
      <c r="AV368" s="284" t="s">
        <v>81</v>
      </c>
      <c r="AW368" s="284" t="s">
        <v>34</v>
      </c>
      <c r="AX368" s="284" t="s">
        <v>71</v>
      </c>
      <c r="AY368" s="286" t="s">
        <v>138</v>
      </c>
    </row>
    <row r="369" spans="2:65" s="248" customFormat="1" ht="25.5" customHeight="1">
      <c r="B369" s="85"/>
      <c r="C369" s="327" t="s">
        <v>757</v>
      </c>
      <c r="D369" s="327" t="s">
        <v>140</v>
      </c>
      <c r="E369" s="328" t="s">
        <v>4183</v>
      </c>
      <c r="F369" s="329" t="s">
        <v>4184</v>
      </c>
      <c r="G369" s="330" t="s">
        <v>143</v>
      </c>
      <c r="H369" s="304">
        <v>0.482</v>
      </c>
      <c r="I369" s="90">
        <v>0</v>
      </c>
      <c r="J369" s="90">
        <f>ROUND(I369*H369,2)</f>
        <v>0</v>
      </c>
      <c r="K369" s="88" t="s">
        <v>5267</v>
      </c>
      <c r="L369" s="85"/>
      <c r="M369" s="278" t="s">
        <v>5</v>
      </c>
      <c r="N369" s="279" t="s">
        <v>42</v>
      </c>
      <c r="O369" s="280">
        <v>4.029</v>
      </c>
      <c r="P369" s="280">
        <f>O369*H369</f>
        <v>1.941978</v>
      </c>
      <c r="Q369" s="280">
        <v>0</v>
      </c>
      <c r="R369" s="280">
        <f>Q369*H369</f>
        <v>0</v>
      </c>
      <c r="S369" s="280">
        <v>0.029</v>
      </c>
      <c r="T369" s="281">
        <f>S369*H369</f>
        <v>0.013978</v>
      </c>
      <c r="AR369" s="185" t="s">
        <v>145</v>
      </c>
      <c r="AT369" s="185" t="s">
        <v>140</v>
      </c>
      <c r="AU369" s="185" t="s">
        <v>81</v>
      </c>
      <c r="AY369" s="185" t="s">
        <v>138</v>
      </c>
      <c r="BE369" s="282">
        <f>IF(N369="základní",J369,0)</f>
        <v>0</v>
      </c>
      <c r="BF369" s="282">
        <f>IF(N369="snížená",J369,0)</f>
        <v>0</v>
      </c>
      <c r="BG369" s="282">
        <f>IF(N369="zákl. přenesená",J369,0)</f>
        <v>0</v>
      </c>
      <c r="BH369" s="282">
        <f>IF(N369="sníž. přenesená",J369,0)</f>
        <v>0</v>
      </c>
      <c r="BI369" s="282">
        <f>IF(N369="nulová",J369,0)</f>
        <v>0</v>
      </c>
      <c r="BJ369" s="185" t="s">
        <v>79</v>
      </c>
      <c r="BK369" s="282">
        <f>ROUND(I369*H369,2)</f>
        <v>0</v>
      </c>
      <c r="BL369" s="185" t="s">
        <v>145</v>
      </c>
      <c r="BM369" s="185" t="s">
        <v>4185</v>
      </c>
    </row>
    <row r="370" spans="2:51" s="292" customFormat="1" ht="13.5">
      <c r="B370" s="291"/>
      <c r="C370" s="334"/>
      <c r="D370" s="332" t="s">
        <v>147</v>
      </c>
      <c r="E370" s="306" t="s">
        <v>5</v>
      </c>
      <c r="F370" s="335" t="s">
        <v>4079</v>
      </c>
      <c r="G370" s="334"/>
      <c r="H370" s="306" t="s">
        <v>5</v>
      </c>
      <c r="L370" s="291"/>
      <c r="M370" s="295"/>
      <c r="N370" s="296"/>
      <c r="O370" s="296"/>
      <c r="P370" s="296"/>
      <c r="Q370" s="296"/>
      <c r="R370" s="296"/>
      <c r="S370" s="296"/>
      <c r="T370" s="297"/>
      <c r="AT370" s="293" t="s">
        <v>147</v>
      </c>
      <c r="AU370" s="293" t="s">
        <v>81</v>
      </c>
      <c r="AV370" s="292" t="s">
        <v>79</v>
      </c>
      <c r="AW370" s="292" t="s">
        <v>34</v>
      </c>
      <c r="AX370" s="292" t="s">
        <v>71</v>
      </c>
      <c r="AY370" s="293" t="s">
        <v>138</v>
      </c>
    </row>
    <row r="371" spans="2:51" s="284" customFormat="1" ht="13.5">
      <c r="B371" s="283"/>
      <c r="C371" s="331"/>
      <c r="D371" s="332" t="s">
        <v>147</v>
      </c>
      <c r="E371" s="336" t="s">
        <v>5</v>
      </c>
      <c r="F371" s="333" t="s">
        <v>4182</v>
      </c>
      <c r="G371" s="331"/>
      <c r="H371" s="305">
        <v>0.482</v>
      </c>
      <c r="L371" s="283"/>
      <c r="M371" s="288"/>
      <c r="N371" s="289"/>
      <c r="O371" s="289"/>
      <c r="P371" s="289"/>
      <c r="Q371" s="289"/>
      <c r="R371" s="289"/>
      <c r="S371" s="289"/>
      <c r="T371" s="290"/>
      <c r="AT371" s="286" t="s">
        <v>147</v>
      </c>
      <c r="AU371" s="286" t="s">
        <v>81</v>
      </c>
      <c r="AV371" s="284" t="s">
        <v>81</v>
      </c>
      <c r="AW371" s="284" t="s">
        <v>34</v>
      </c>
      <c r="AX371" s="284" t="s">
        <v>71</v>
      </c>
      <c r="AY371" s="286" t="s">
        <v>138</v>
      </c>
    </row>
    <row r="372" spans="2:65" s="248" customFormat="1" ht="25.5" customHeight="1">
      <c r="B372" s="85"/>
      <c r="C372" s="327" t="s">
        <v>762</v>
      </c>
      <c r="D372" s="327" t="s">
        <v>140</v>
      </c>
      <c r="E372" s="328" t="s">
        <v>4186</v>
      </c>
      <c r="F372" s="329" t="s">
        <v>4187</v>
      </c>
      <c r="G372" s="330" t="s">
        <v>225</v>
      </c>
      <c r="H372" s="304">
        <v>8.82</v>
      </c>
      <c r="I372" s="90">
        <v>0</v>
      </c>
      <c r="J372" s="90">
        <f>ROUND(I372*H372,2)</f>
        <v>0</v>
      </c>
      <c r="K372" s="88" t="s">
        <v>5267</v>
      </c>
      <c r="L372" s="85"/>
      <c r="M372" s="278" t="s">
        <v>5</v>
      </c>
      <c r="N372" s="279" t="s">
        <v>42</v>
      </c>
      <c r="O372" s="280">
        <v>0.162</v>
      </c>
      <c r="P372" s="280">
        <f>O372*H372</f>
        <v>1.42884</v>
      </c>
      <c r="Q372" s="280">
        <v>0</v>
      </c>
      <c r="R372" s="280">
        <f>Q372*H372</f>
        <v>0</v>
      </c>
      <c r="S372" s="280">
        <v>0.035</v>
      </c>
      <c r="T372" s="281">
        <f>S372*H372</f>
        <v>0.30870000000000003</v>
      </c>
      <c r="AR372" s="185" t="s">
        <v>145</v>
      </c>
      <c r="AT372" s="185" t="s">
        <v>140</v>
      </c>
      <c r="AU372" s="185" t="s">
        <v>81</v>
      </c>
      <c r="AY372" s="185" t="s">
        <v>138</v>
      </c>
      <c r="BE372" s="282">
        <f>IF(N372="základní",J372,0)</f>
        <v>0</v>
      </c>
      <c r="BF372" s="282">
        <f>IF(N372="snížená",J372,0)</f>
        <v>0</v>
      </c>
      <c r="BG372" s="282">
        <f>IF(N372="zákl. přenesená",J372,0)</f>
        <v>0</v>
      </c>
      <c r="BH372" s="282">
        <f>IF(N372="sníž. přenesená",J372,0)</f>
        <v>0</v>
      </c>
      <c r="BI372" s="282">
        <f>IF(N372="nulová",J372,0)</f>
        <v>0</v>
      </c>
      <c r="BJ372" s="185" t="s">
        <v>79</v>
      </c>
      <c r="BK372" s="282">
        <f>ROUND(I372*H372,2)</f>
        <v>0</v>
      </c>
      <c r="BL372" s="185" t="s">
        <v>145</v>
      </c>
      <c r="BM372" s="185" t="s">
        <v>4188</v>
      </c>
    </row>
    <row r="373" spans="2:51" s="292" customFormat="1" ht="13.5">
      <c r="B373" s="291"/>
      <c r="C373" s="334"/>
      <c r="D373" s="332" t="s">
        <v>147</v>
      </c>
      <c r="E373" s="306" t="s">
        <v>5</v>
      </c>
      <c r="F373" s="335" t="s">
        <v>4189</v>
      </c>
      <c r="G373" s="334"/>
      <c r="H373" s="306" t="s">
        <v>5</v>
      </c>
      <c r="L373" s="291"/>
      <c r="M373" s="295"/>
      <c r="N373" s="296"/>
      <c r="O373" s="296"/>
      <c r="P373" s="296"/>
      <c r="Q373" s="296"/>
      <c r="R373" s="296"/>
      <c r="S373" s="296"/>
      <c r="T373" s="297"/>
      <c r="AT373" s="293" t="s">
        <v>147</v>
      </c>
      <c r="AU373" s="293" t="s">
        <v>81</v>
      </c>
      <c r="AV373" s="292" t="s">
        <v>79</v>
      </c>
      <c r="AW373" s="292" t="s">
        <v>34</v>
      </c>
      <c r="AX373" s="292" t="s">
        <v>71</v>
      </c>
      <c r="AY373" s="293" t="s">
        <v>138</v>
      </c>
    </row>
    <row r="374" spans="2:51" s="284" customFormat="1" ht="13.5">
      <c r="B374" s="283"/>
      <c r="C374" s="331"/>
      <c r="D374" s="332" t="s">
        <v>147</v>
      </c>
      <c r="E374" s="336" t="s">
        <v>5</v>
      </c>
      <c r="F374" s="333" t="s">
        <v>4190</v>
      </c>
      <c r="G374" s="331"/>
      <c r="H374" s="305">
        <v>8.82</v>
      </c>
      <c r="L374" s="283"/>
      <c r="M374" s="288"/>
      <c r="N374" s="289"/>
      <c r="O374" s="289"/>
      <c r="P374" s="289"/>
      <c r="Q374" s="289"/>
      <c r="R374" s="289"/>
      <c r="S374" s="289"/>
      <c r="T374" s="290"/>
      <c r="AT374" s="286" t="s">
        <v>147</v>
      </c>
      <c r="AU374" s="286" t="s">
        <v>81</v>
      </c>
      <c r="AV374" s="284" t="s">
        <v>81</v>
      </c>
      <c r="AW374" s="284" t="s">
        <v>34</v>
      </c>
      <c r="AX374" s="284" t="s">
        <v>71</v>
      </c>
      <c r="AY374" s="286" t="s">
        <v>138</v>
      </c>
    </row>
    <row r="375" spans="2:65" s="248" customFormat="1" ht="16.5" customHeight="1">
      <c r="B375" s="85"/>
      <c r="C375" s="327" t="s">
        <v>766</v>
      </c>
      <c r="D375" s="327" t="s">
        <v>140</v>
      </c>
      <c r="E375" s="328" t="s">
        <v>4191</v>
      </c>
      <c r="F375" s="329" t="s">
        <v>4192</v>
      </c>
      <c r="G375" s="330" t="s">
        <v>234</v>
      </c>
      <c r="H375" s="304">
        <v>22.65</v>
      </c>
      <c r="I375" s="90">
        <v>0</v>
      </c>
      <c r="J375" s="90">
        <f>ROUND(I375*H375,2)</f>
        <v>0</v>
      </c>
      <c r="K375" s="88" t="s">
        <v>5267</v>
      </c>
      <c r="L375" s="85"/>
      <c r="M375" s="278" t="s">
        <v>5</v>
      </c>
      <c r="N375" s="279" t="s">
        <v>42</v>
      </c>
      <c r="O375" s="280">
        <v>0.098</v>
      </c>
      <c r="P375" s="280">
        <f>O375*H375</f>
        <v>2.2197</v>
      </c>
      <c r="Q375" s="280">
        <v>0</v>
      </c>
      <c r="R375" s="280">
        <f>Q375*H375</f>
        <v>0</v>
      </c>
      <c r="S375" s="280">
        <v>0.009</v>
      </c>
      <c r="T375" s="281">
        <f>S375*H375</f>
        <v>0.20384999999999998</v>
      </c>
      <c r="AR375" s="185" t="s">
        <v>145</v>
      </c>
      <c r="AT375" s="185" t="s">
        <v>140</v>
      </c>
      <c r="AU375" s="185" t="s">
        <v>81</v>
      </c>
      <c r="AY375" s="185" t="s">
        <v>138</v>
      </c>
      <c r="BE375" s="282">
        <f>IF(N375="základní",J375,0)</f>
        <v>0</v>
      </c>
      <c r="BF375" s="282">
        <f>IF(N375="snížená",J375,0)</f>
        <v>0</v>
      </c>
      <c r="BG375" s="282">
        <f>IF(N375="zákl. přenesená",J375,0)</f>
        <v>0</v>
      </c>
      <c r="BH375" s="282">
        <f>IF(N375="sníž. přenesená",J375,0)</f>
        <v>0</v>
      </c>
      <c r="BI375" s="282">
        <f>IF(N375="nulová",J375,0)</f>
        <v>0</v>
      </c>
      <c r="BJ375" s="185" t="s">
        <v>79</v>
      </c>
      <c r="BK375" s="282">
        <f>ROUND(I375*H375,2)</f>
        <v>0</v>
      </c>
      <c r="BL375" s="185" t="s">
        <v>145</v>
      </c>
      <c r="BM375" s="185" t="s">
        <v>4193</v>
      </c>
    </row>
    <row r="376" spans="2:51" s="292" customFormat="1" ht="13.5">
      <c r="B376" s="291"/>
      <c r="C376" s="334"/>
      <c r="D376" s="332" t="s">
        <v>147</v>
      </c>
      <c r="E376" s="306" t="s">
        <v>5</v>
      </c>
      <c r="F376" s="335" t="s">
        <v>1195</v>
      </c>
      <c r="G376" s="334"/>
      <c r="H376" s="306" t="s">
        <v>5</v>
      </c>
      <c r="L376" s="291"/>
      <c r="M376" s="295"/>
      <c r="N376" s="296"/>
      <c r="O376" s="296"/>
      <c r="P376" s="296"/>
      <c r="Q376" s="296"/>
      <c r="R376" s="296"/>
      <c r="S376" s="296"/>
      <c r="T376" s="297"/>
      <c r="AT376" s="293" t="s">
        <v>147</v>
      </c>
      <c r="AU376" s="293" t="s">
        <v>81</v>
      </c>
      <c r="AV376" s="292" t="s">
        <v>79</v>
      </c>
      <c r="AW376" s="292" t="s">
        <v>34</v>
      </c>
      <c r="AX376" s="292" t="s">
        <v>71</v>
      </c>
      <c r="AY376" s="293" t="s">
        <v>138</v>
      </c>
    </row>
    <row r="377" spans="2:51" s="284" customFormat="1" ht="13.5">
      <c r="B377" s="283"/>
      <c r="C377" s="331"/>
      <c r="D377" s="332" t="s">
        <v>147</v>
      </c>
      <c r="E377" s="336" t="s">
        <v>5</v>
      </c>
      <c r="F377" s="333" t="s">
        <v>4194</v>
      </c>
      <c r="G377" s="331"/>
      <c r="H377" s="305">
        <v>22.65</v>
      </c>
      <c r="L377" s="283"/>
      <c r="M377" s="288"/>
      <c r="N377" s="289"/>
      <c r="O377" s="289"/>
      <c r="P377" s="289"/>
      <c r="Q377" s="289"/>
      <c r="R377" s="289"/>
      <c r="S377" s="289"/>
      <c r="T377" s="290"/>
      <c r="AT377" s="286" t="s">
        <v>147</v>
      </c>
      <c r="AU377" s="286" t="s">
        <v>81</v>
      </c>
      <c r="AV377" s="284" t="s">
        <v>81</v>
      </c>
      <c r="AW377" s="284" t="s">
        <v>34</v>
      </c>
      <c r="AX377" s="284" t="s">
        <v>71</v>
      </c>
      <c r="AY377" s="286" t="s">
        <v>138</v>
      </c>
    </row>
    <row r="378" spans="2:65" s="248" customFormat="1" ht="38.25" customHeight="1">
      <c r="B378" s="85"/>
      <c r="C378" s="327" t="s">
        <v>770</v>
      </c>
      <c r="D378" s="327" t="s">
        <v>140</v>
      </c>
      <c r="E378" s="328" t="s">
        <v>4195</v>
      </c>
      <c r="F378" s="329" t="s">
        <v>4196</v>
      </c>
      <c r="G378" s="330" t="s">
        <v>225</v>
      </c>
      <c r="H378" s="304">
        <v>10.178</v>
      </c>
      <c r="I378" s="90">
        <v>0</v>
      </c>
      <c r="J378" s="90">
        <f>ROUND(I378*H378,2)</f>
        <v>0</v>
      </c>
      <c r="K378" s="88" t="s">
        <v>5267</v>
      </c>
      <c r="L378" s="85"/>
      <c r="M378" s="278" t="s">
        <v>5</v>
      </c>
      <c r="N378" s="279" t="s">
        <v>42</v>
      </c>
      <c r="O378" s="280">
        <v>0.425</v>
      </c>
      <c r="P378" s="280">
        <f>O378*H378</f>
        <v>4.32565</v>
      </c>
      <c r="Q378" s="280">
        <v>0</v>
      </c>
      <c r="R378" s="280">
        <f>Q378*H378</f>
        <v>0</v>
      </c>
      <c r="S378" s="280">
        <v>0.055</v>
      </c>
      <c r="T378" s="281">
        <f>S378*H378</f>
        <v>0.55979</v>
      </c>
      <c r="AR378" s="185" t="s">
        <v>145</v>
      </c>
      <c r="AT378" s="185" t="s">
        <v>140</v>
      </c>
      <c r="AU378" s="185" t="s">
        <v>81</v>
      </c>
      <c r="AY378" s="185" t="s">
        <v>138</v>
      </c>
      <c r="BE378" s="282">
        <f>IF(N378="základní",J378,0)</f>
        <v>0</v>
      </c>
      <c r="BF378" s="282">
        <f>IF(N378="snížená",J378,0)</f>
        <v>0</v>
      </c>
      <c r="BG378" s="282">
        <f>IF(N378="zákl. přenesená",J378,0)</f>
        <v>0</v>
      </c>
      <c r="BH378" s="282">
        <f>IF(N378="sníž. přenesená",J378,0)</f>
        <v>0</v>
      </c>
      <c r="BI378" s="282">
        <f>IF(N378="nulová",J378,0)</f>
        <v>0</v>
      </c>
      <c r="BJ378" s="185" t="s">
        <v>79</v>
      </c>
      <c r="BK378" s="282">
        <f>ROUND(I378*H378,2)</f>
        <v>0</v>
      </c>
      <c r="BL378" s="185" t="s">
        <v>145</v>
      </c>
      <c r="BM378" s="185" t="s">
        <v>4197</v>
      </c>
    </row>
    <row r="379" spans="2:51" s="292" customFormat="1" ht="13.5">
      <c r="B379" s="291"/>
      <c r="C379" s="334"/>
      <c r="D379" s="332" t="s">
        <v>147</v>
      </c>
      <c r="E379" s="306" t="s">
        <v>5</v>
      </c>
      <c r="F379" s="335" t="s">
        <v>1195</v>
      </c>
      <c r="G379" s="334"/>
      <c r="H379" s="306" t="s">
        <v>5</v>
      </c>
      <c r="L379" s="291"/>
      <c r="M379" s="295"/>
      <c r="N379" s="296"/>
      <c r="O379" s="296"/>
      <c r="P379" s="296"/>
      <c r="Q379" s="296"/>
      <c r="R379" s="296"/>
      <c r="S379" s="296"/>
      <c r="T379" s="297"/>
      <c r="AT379" s="293" t="s">
        <v>147</v>
      </c>
      <c r="AU379" s="293" t="s">
        <v>81</v>
      </c>
      <c r="AV379" s="292" t="s">
        <v>79</v>
      </c>
      <c r="AW379" s="292" t="s">
        <v>34</v>
      </c>
      <c r="AX379" s="292" t="s">
        <v>71</v>
      </c>
      <c r="AY379" s="293" t="s">
        <v>138</v>
      </c>
    </row>
    <row r="380" spans="2:51" s="284" customFormat="1" ht="13.5">
      <c r="B380" s="283"/>
      <c r="C380" s="331"/>
      <c r="D380" s="332" t="s">
        <v>147</v>
      </c>
      <c r="E380" s="336" t="s">
        <v>5</v>
      </c>
      <c r="F380" s="333" t="s">
        <v>4198</v>
      </c>
      <c r="G380" s="331"/>
      <c r="H380" s="305">
        <v>2.303</v>
      </c>
      <c r="L380" s="283"/>
      <c r="M380" s="288"/>
      <c r="N380" s="289"/>
      <c r="O380" s="289"/>
      <c r="P380" s="289"/>
      <c r="Q380" s="289"/>
      <c r="R380" s="289"/>
      <c r="S380" s="289"/>
      <c r="T380" s="290"/>
      <c r="AT380" s="286" t="s">
        <v>147</v>
      </c>
      <c r="AU380" s="286" t="s">
        <v>81</v>
      </c>
      <c r="AV380" s="284" t="s">
        <v>81</v>
      </c>
      <c r="AW380" s="284" t="s">
        <v>34</v>
      </c>
      <c r="AX380" s="284" t="s">
        <v>71</v>
      </c>
      <c r="AY380" s="286" t="s">
        <v>138</v>
      </c>
    </row>
    <row r="381" spans="2:51" s="292" customFormat="1" ht="13.5">
      <c r="B381" s="291"/>
      <c r="C381" s="334"/>
      <c r="D381" s="332" t="s">
        <v>147</v>
      </c>
      <c r="E381" s="306" t="s">
        <v>5</v>
      </c>
      <c r="F381" s="335" t="s">
        <v>781</v>
      </c>
      <c r="G381" s="334"/>
      <c r="H381" s="306" t="s">
        <v>5</v>
      </c>
      <c r="L381" s="291"/>
      <c r="M381" s="295"/>
      <c r="N381" s="296"/>
      <c r="O381" s="296"/>
      <c r="P381" s="296"/>
      <c r="Q381" s="296"/>
      <c r="R381" s="296"/>
      <c r="S381" s="296"/>
      <c r="T381" s="297"/>
      <c r="AT381" s="293" t="s">
        <v>147</v>
      </c>
      <c r="AU381" s="293" t="s">
        <v>81</v>
      </c>
      <c r="AV381" s="292" t="s">
        <v>79</v>
      </c>
      <c r="AW381" s="292" t="s">
        <v>34</v>
      </c>
      <c r="AX381" s="292" t="s">
        <v>71</v>
      </c>
      <c r="AY381" s="293" t="s">
        <v>138</v>
      </c>
    </row>
    <row r="382" spans="2:51" s="284" customFormat="1" ht="13.5">
      <c r="B382" s="283"/>
      <c r="C382" s="331"/>
      <c r="D382" s="332" t="s">
        <v>147</v>
      </c>
      <c r="E382" s="336" t="s">
        <v>5</v>
      </c>
      <c r="F382" s="333" t="s">
        <v>4199</v>
      </c>
      <c r="G382" s="331"/>
      <c r="H382" s="305">
        <v>2.475</v>
      </c>
      <c r="L382" s="283"/>
      <c r="M382" s="288"/>
      <c r="N382" s="289"/>
      <c r="O382" s="289"/>
      <c r="P382" s="289"/>
      <c r="Q382" s="289"/>
      <c r="R382" s="289"/>
      <c r="S382" s="289"/>
      <c r="T382" s="290"/>
      <c r="AT382" s="286" t="s">
        <v>147</v>
      </c>
      <c r="AU382" s="286" t="s">
        <v>81</v>
      </c>
      <c r="AV382" s="284" t="s">
        <v>81</v>
      </c>
      <c r="AW382" s="284" t="s">
        <v>34</v>
      </c>
      <c r="AX382" s="284" t="s">
        <v>71</v>
      </c>
      <c r="AY382" s="286" t="s">
        <v>138</v>
      </c>
    </row>
    <row r="383" spans="2:51" s="292" customFormat="1" ht="13.5">
      <c r="B383" s="291"/>
      <c r="C383" s="334"/>
      <c r="D383" s="332" t="s">
        <v>147</v>
      </c>
      <c r="E383" s="306" t="s">
        <v>5</v>
      </c>
      <c r="F383" s="335" t="s">
        <v>788</v>
      </c>
      <c r="G383" s="334"/>
      <c r="H383" s="306" t="s">
        <v>5</v>
      </c>
      <c r="L383" s="291"/>
      <c r="M383" s="295"/>
      <c r="N383" s="296"/>
      <c r="O383" s="296"/>
      <c r="P383" s="296"/>
      <c r="Q383" s="296"/>
      <c r="R383" s="296"/>
      <c r="S383" s="296"/>
      <c r="T383" s="297"/>
      <c r="AT383" s="293" t="s">
        <v>147</v>
      </c>
      <c r="AU383" s="293" t="s">
        <v>81</v>
      </c>
      <c r="AV383" s="292" t="s">
        <v>79</v>
      </c>
      <c r="AW383" s="292" t="s">
        <v>34</v>
      </c>
      <c r="AX383" s="292" t="s">
        <v>71</v>
      </c>
      <c r="AY383" s="293" t="s">
        <v>138</v>
      </c>
    </row>
    <row r="384" spans="2:51" s="284" customFormat="1" ht="13.5">
      <c r="B384" s="283"/>
      <c r="C384" s="331"/>
      <c r="D384" s="332" t="s">
        <v>147</v>
      </c>
      <c r="E384" s="336" t="s">
        <v>5</v>
      </c>
      <c r="F384" s="333" t="s">
        <v>4199</v>
      </c>
      <c r="G384" s="331"/>
      <c r="H384" s="305">
        <v>2.475</v>
      </c>
      <c r="L384" s="283"/>
      <c r="M384" s="288"/>
      <c r="N384" s="289"/>
      <c r="O384" s="289"/>
      <c r="P384" s="289"/>
      <c r="Q384" s="289"/>
      <c r="R384" s="289"/>
      <c r="S384" s="289"/>
      <c r="T384" s="290"/>
      <c r="AT384" s="286" t="s">
        <v>147</v>
      </c>
      <c r="AU384" s="286" t="s">
        <v>81</v>
      </c>
      <c r="AV384" s="284" t="s">
        <v>81</v>
      </c>
      <c r="AW384" s="284" t="s">
        <v>34</v>
      </c>
      <c r="AX384" s="284" t="s">
        <v>71</v>
      </c>
      <c r="AY384" s="286" t="s">
        <v>138</v>
      </c>
    </row>
    <row r="385" spans="2:51" s="292" customFormat="1" ht="13.5">
      <c r="B385" s="291"/>
      <c r="C385" s="334"/>
      <c r="D385" s="332" t="s">
        <v>147</v>
      </c>
      <c r="E385" s="306" t="s">
        <v>5</v>
      </c>
      <c r="F385" s="335" t="s">
        <v>1199</v>
      </c>
      <c r="G385" s="334"/>
      <c r="H385" s="306" t="s">
        <v>5</v>
      </c>
      <c r="L385" s="291"/>
      <c r="M385" s="295"/>
      <c r="N385" s="296"/>
      <c r="O385" s="296"/>
      <c r="P385" s="296"/>
      <c r="Q385" s="296"/>
      <c r="R385" s="296"/>
      <c r="S385" s="296"/>
      <c r="T385" s="297"/>
      <c r="AT385" s="293" t="s">
        <v>147</v>
      </c>
      <c r="AU385" s="293" t="s">
        <v>81</v>
      </c>
      <c r="AV385" s="292" t="s">
        <v>79</v>
      </c>
      <c r="AW385" s="292" t="s">
        <v>34</v>
      </c>
      <c r="AX385" s="292" t="s">
        <v>71</v>
      </c>
      <c r="AY385" s="293" t="s">
        <v>138</v>
      </c>
    </row>
    <row r="386" spans="2:51" s="284" customFormat="1" ht="13.5">
      <c r="B386" s="283"/>
      <c r="C386" s="331"/>
      <c r="D386" s="332" t="s">
        <v>147</v>
      </c>
      <c r="E386" s="336" t="s">
        <v>5</v>
      </c>
      <c r="F386" s="333" t="s">
        <v>4200</v>
      </c>
      <c r="G386" s="331"/>
      <c r="H386" s="305">
        <v>2.925</v>
      </c>
      <c r="L386" s="283"/>
      <c r="M386" s="288"/>
      <c r="N386" s="289"/>
      <c r="O386" s="289"/>
      <c r="P386" s="289"/>
      <c r="Q386" s="289"/>
      <c r="R386" s="289"/>
      <c r="S386" s="289"/>
      <c r="T386" s="290"/>
      <c r="AT386" s="286" t="s">
        <v>147</v>
      </c>
      <c r="AU386" s="286" t="s">
        <v>81</v>
      </c>
      <c r="AV386" s="284" t="s">
        <v>81</v>
      </c>
      <c r="AW386" s="284" t="s">
        <v>34</v>
      </c>
      <c r="AX386" s="284" t="s">
        <v>71</v>
      </c>
      <c r="AY386" s="286" t="s">
        <v>138</v>
      </c>
    </row>
    <row r="387" spans="2:65" s="248" customFormat="1" ht="25.5" customHeight="1">
      <c r="B387" s="85"/>
      <c r="C387" s="327" t="s">
        <v>777</v>
      </c>
      <c r="D387" s="327" t="s">
        <v>140</v>
      </c>
      <c r="E387" s="328" t="s">
        <v>4201</v>
      </c>
      <c r="F387" s="329" t="s">
        <v>4202</v>
      </c>
      <c r="G387" s="330" t="s">
        <v>225</v>
      </c>
      <c r="H387" s="304">
        <v>4.8</v>
      </c>
      <c r="I387" s="90">
        <v>0</v>
      </c>
      <c r="J387" s="90">
        <f>ROUND(I387*H387,2)</f>
        <v>0</v>
      </c>
      <c r="K387" s="88" t="s">
        <v>5267</v>
      </c>
      <c r="L387" s="85"/>
      <c r="M387" s="278" t="s">
        <v>5</v>
      </c>
      <c r="N387" s="279" t="s">
        <v>42</v>
      </c>
      <c r="O387" s="280">
        <v>0.939</v>
      </c>
      <c r="P387" s="280">
        <f>O387*H387</f>
        <v>4.507199999999999</v>
      </c>
      <c r="Q387" s="280">
        <v>0</v>
      </c>
      <c r="R387" s="280">
        <f>Q387*H387</f>
        <v>0</v>
      </c>
      <c r="S387" s="280">
        <v>0.076</v>
      </c>
      <c r="T387" s="281">
        <f>S387*H387</f>
        <v>0.36479999999999996</v>
      </c>
      <c r="AR387" s="185" t="s">
        <v>145</v>
      </c>
      <c r="AT387" s="185" t="s">
        <v>140</v>
      </c>
      <c r="AU387" s="185" t="s">
        <v>81</v>
      </c>
      <c r="AY387" s="185" t="s">
        <v>138</v>
      </c>
      <c r="BE387" s="282">
        <f>IF(N387="základní",J387,0)</f>
        <v>0</v>
      </c>
      <c r="BF387" s="282">
        <f>IF(N387="snížená",J387,0)</f>
        <v>0</v>
      </c>
      <c r="BG387" s="282">
        <f>IF(N387="zákl. přenesená",J387,0)</f>
        <v>0</v>
      </c>
      <c r="BH387" s="282">
        <f>IF(N387="sníž. přenesená",J387,0)</f>
        <v>0</v>
      </c>
      <c r="BI387" s="282">
        <f>IF(N387="nulová",J387,0)</f>
        <v>0</v>
      </c>
      <c r="BJ387" s="185" t="s">
        <v>79</v>
      </c>
      <c r="BK387" s="282">
        <f>ROUND(I387*H387,2)</f>
        <v>0</v>
      </c>
      <c r="BL387" s="185" t="s">
        <v>145</v>
      </c>
      <c r="BM387" s="185" t="s">
        <v>4203</v>
      </c>
    </row>
    <row r="388" spans="2:51" s="292" customFormat="1" ht="13.5">
      <c r="B388" s="291"/>
      <c r="C388" s="334"/>
      <c r="D388" s="332" t="s">
        <v>147</v>
      </c>
      <c r="E388" s="306" t="s">
        <v>5</v>
      </c>
      <c r="F388" s="335" t="s">
        <v>1195</v>
      </c>
      <c r="G388" s="334"/>
      <c r="H388" s="306" t="s">
        <v>5</v>
      </c>
      <c r="L388" s="291"/>
      <c r="M388" s="295"/>
      <c r="N388" s="296"/>
      <c r="O388" s="296"/>
      <c r="P388" s="296"/>
      <c r="Q388" s="296"/>
      <c r="R388" s="296"/>
      <c r="S388" s="296"/>
      <c r="T388" s="297"/>
      <c r="AT388" s="293" t="s">
        <v>147</v>
      </c>
      <c r="AU388" s="293" t="s">
        <v>81</v>
      </c>
      <c r="AV388" s="292" t="s">
        <v>79</v>
      </c>
      <c r="AW388" s="292" t="s">
        <v>34</v>
      </c>
      <c r="AX388" s="292" t="s">
        <v>71</v>
      </c>
      <c r="AY388" s="293" t="s">
        <v>138</v>
      </c>
    </row>
    <row r="389" spans="2:51" s="284" customFormat="1" ht="13.5">
      <c r="B389" s="283"/>
      <c r="C389" s="331"/>
      <c r="D389" s="332" t="s">
        <v>147</v>
      </c>
      <c r="E389" s="336" t="s">
        <v>5</v>
      </c>
      <c r="F389" s="333" t="s">
        <v>4204</v>
      </c>
      <c r="G389" s="331"/>
      <c r="H389" s="305">
        <v>1.6</v>
      </c>
      <c r="L389" s="283"/>
      <c r="M389" s="288"/>
      <c r="N389" s="289"/>
      <c r="O389" s="289"/>
      <c r="P389" s="289"/>
      <c r="Q389" s="289"/>
      <c r="R389" s="289"/>
      <c r="S389" s="289"/>
      <c r="T389" s="290"/>
      <c r="AT389" s="286" t="s">
        <v>147</v>
      </c>
      <c r="AU389" s="286" t="s">
        <v>81</v>
      </c>
      <c r="AV389" s="284" t="s">
        <v>81</v>
      </c>
      <c r="AW389" s="284" t="s">
        <v>34</v>
      </c>
      <c r="AX389" s="284" t="s">
        <v>71</v>
      </c>
      <c r="AY389" s="286" t="s">
        <v>138</v>
      </c>
    </row>
    <row r="390" spans="2:51" s="292" customFormat="1" ht="13.5">
      <c r="B390" s="291"/>
      <c r="C390" s="334"/>
      <c r="D390" s="332" t="s">
        <v>147</v>
      </c>
      <c r="E390" s="306" t="s">
        <v>5</v>
      </c>
      <c r="F390" s="335" t="s">
        <v>781</v>
      </c>
      <c r="G390" s="334"/>
      <c r="H390" s="306" t="s">
        <v>5</v>
      </c>
      <c r="L390" s="291"/>
      <c r="M390" s="295"/>
      <c r="N390" s="296"/>
      <c r="O390" s="296"/>
      <c r="P390" s="296"/>
      <c r="Q390" s="296"/>
      <c r="R390" s="296"/>
      <c r="S390" s="296"/>
      <c r="T390" s="297"/>
      <c r="AT390" s="293" t="s">
        <v>147</v>
      </c>
      <c r="AU390" s="293" t="s">
        <v>81</v>
      </c>
      <c r="AV390" s="292" t="s">
        <v>79</v>
      </c>
      <c r="AW390" s="292" t="s">
        <v>34</v>
      </c>
      <c r="AX390" s="292" t="s">
        <v>71</v>
      </c>
      <c r="AY390" s="293" t="s">
        <v>138</v>
      </c>
    </row>
    <row r="391" spans="2:51" s="284" customFormat="1" ht="13.5">
      <c r="B391" s="283"/>
      <c r="C391" s="331"/>
      <c r="D391" s="332" t="s">
        <v>147</v>
      </c>
      <c r="E391" s="336" t="s">
        <v>5</v>
      </c>
      <c r="F391" s="333" t="s">
        <v>4205</v>
      </c>
      <c r="G391" s="331"/>
      <c r="H391" s="305">
        <v>3.2</v>
      </c>
      <c r="L391" s="283"/>
      <c r="M391" s="288"/>
      <c r="N391" s="289"/>
      <c r="O391" s="289"/>
      <c r="P391" s="289"/>
      <c r="Q391" s="289"/>
      <c r="R391" s="289"/>
      <c r="S391" s="289"/>
      <c r="T391" s="290"/>
      <c r="AT391" s="286" t="s">
        <v>147</v>
      </c>
      <c r="AU391" s="286" t="s">
        <v>81</v>
      </c>
      <c r="AV391" s="284" t="s">
        <v>81</v>
      </c>
      <c r="AW391" s="284" t="s">
        <v>34</v>
      </c>
      <c r="AX391" s="284" t="s">
        <v>71</v>
      </c>
      <c r="AY391" s="286" t="s">
        <v>138</v>
      </c>
    </row>
    <row r="392" spans="2:65" s="248" customFormat="1" ht="25.5" customHeight="1">
      <c r="B392" s="85"/>
      <c r="C392" s="327" t="s">
        <v>792</v>
      </c>
      <c r="D392" s="327" t="s">
        <v>140</v>
      </c>
      <c r="E392" s="328" t="s">
        <v>4206</v>
      </c>
      <c r="F392" s="329" t="s">
        <v>4207</v>
      </c>
      <c r="G392" s="330" t="s">
        <v>225</v>
      </c>
      <c r="H392" s="304">
        <v>33.66</v>
      </c>
      <c r="I392" s="90">
        <v>0</v>
      </c>
      <c r="J392" s="90">
        <f>ROUND(I392*H392,2)</f>
        <v>0</v>
      </c>
      <c r="K392" s="88" t="s">
        <v>5267</v>
      </c>
      <c r="L392" s="85"/>
      <c r="M392" s="278" t="s">
        <v>5</v>
      </c>
      <c r="N392" s="279" t="s">
        <v>42</v>
      </c>
      <c r="O392" s="280">
        <v>0.51</v>
      </c>
      <c r="P392" s="280">
        <f>O392*H392</f>
        <v>17.1666</v>
      </c>
      <c r="Q392" s="280">
        <v>0</v>
      </c>
      <c r="R392" s="280">
        <f>Q392*H392</f>
        <v>0</v>
      </c>
      <c r="S392" s="280">
        <v>0.043</v>
      </c>
      <c r="T392" s="281">
        <f>S392*H392</f>
        <v>1.4473799999999997</v>
      </c>
      <c r="AR392" s="185" t="s">
        <v>145</v>
      </c>
      <c r="AT392" s="185" t="s">
        <v>140</v>
      </c>
      <c r="AU392" s="185" t="s">
        <v>81</v>
      </c>
      <c r="AY392" s="185" t="s">
        <v>138</v>
      </c>
      <c r="BE392" s="282">
        <f>IF(N392="základní",J392,0)</f>
        <v>0</v>
      </c>
      <c r="BF392" s="282">
        <f>IF(N392="snížená",J392,0)</f>
        <v>0</v>
      </c>
      <c r="BG392" s="282">
        <f>IF(N392="zákl. přenesená",J392,0)</f>
        <v>0</v>
      </c>
      <c r="BH392" s="282">
        <f>IF(N392="sníž. přenesená",J392,0)</f>
        <v>0</v>
      </c>
      <c r="BI392" s="282">
        <f>IF(N392="nulová",J392,0)</f>
        <v>0</v>
      </c>
      <c r="BJ392" s="185" t="s">
        <v>79</v>
      </c>
      <c r="BK392" s="282">
        <f>ROUND(I392*H392,2)</f>
        <v>0</v>
      </c>
      <c r="BL392" s="185" t="s">
        <v>145</v>
      </c>
      <c r="BM392" s="185" t="s">
        <v>4208</v>
      </c>
    </row>
    <row r="393" spans="2:51" s="292" customFormat="1" ht="13.5">
      <c r="B393" s="291"/>
      <c r="C393" s="334"/>
      <c r="D393" s="332" t="s">
        <v>147</v>
      </c>
      <c r="E393" s="306" t="s">
        <v>5</v>
      </c>
      <c r="F393" s="335" t="s">
        <v>781</v>
      </c>
      <c r="G393" s="334"/>
      <c r="H393" s="306" t="s">
        <v>5</v>
      </c>
      <c r="L393" s="291"/>
      <c r="M393" s="295"/>
      <c r="N393" s="296"/>
      <c r="O393" s="296"/>
      <c r="P393" s="296"/>
      <c r="Q393" s="296"/>
      <c r="R393" s="296"/>
      <c r="S393" s="296"/>
      <c r="T393" s="297"/>
      <c r="AT393" s="293" t="s">
        <v>147</v>
      </c>
      <c r="AU393" s="293" t="s">
        <v>81</v>
      </c>
      <c r="AV393" s="292" t="s">
        <v>79</v>
      </c>
      <c r="AW393" s="292" t="s">
        <v>34</v>
      </c>
      <c r="AX393" s="292" t="s">
        <v>71</v>
      </c>
      <c r="AY393" s="293" t="s">
        <v>138</v>
      </c>
    </row>
    <row r="394" spans="2:51" s="284" customFormat="1" ht="13.5">
      <c r="B394" s="283"/>
      <c r="C394" s="331"/>
      <c r="D394" s="332" t="s">
        <v>147</v>
      </c>
      <c r="E394" s="336" t="s">
        <v>5</v>
      </c>
      <c r="F394" s="333" t="s">
        <v>3996</v>
      </c>
      <c r="G394" s="331"/>
      <c r="H394" s="305">
        <v>6.3</v>
      </c>
      <c r="L394" s="283"/>
      <c r="M394" s="288"/>
      <c r="N394" s="289"/>
      <c r="O394" s="289"/>
      <c r="P394" s="289"/>
      <c r="Q394" s="289"/>
      <c r="R394" s="289"/>
      <c r="S394" s="289"/>
      <c r="T394" s="290"/>
      <c r="AT394" s="286" t="s">
        <v>147</v>
      </c>
      <c r="AU394" s="286" t="s">
        <v>81</v>
      </c>
      <c r="AV394" s="284" t="s">
        <v>81</v>
      </c>
      <c r="AW394" s="284" t="s">
        <v>34</v>
      </c>
      <c r="AX394" s="284" t="s">
        <v>71</v>
      </c>
      <c r="AY394" s="286" t="s">
        <v>138</v>
      </c>
    </row>
    <row r="395" spans="2:51" s="292" customFormat="1" ht="13.5">
      <c r="B395" s="291"/>
      <c r="C395" s="334"/>
      <c r="D395" s="332" t="s">
        <v>147</v>
      </c>
      <c r="E395" s="306" t="s">
        <v>5</v>
      </c>
      <c r="F395" s="335" t="s">
        <v>788</v>
      </c>
      <c r="G395" s="334"/>
      <c r="H395" s="306" t="s">
        <v>5</v>
      </c>
      <c r="L395" s="291"/>
      <c r="M395" s="295"/>
      <c r="N395" s="296"/>
      <c r="O395" s="296"/>
      <c r="P395" s="296"/>
      <c r="Q395" s="296"/>
      <c r="R395" s="296"/>
      <c r="S395" s="296"/>
      <c r="T395" s="297"/>
      <c r="AT395" s="293" t="s">
        <v>147</v>
      </c>
      <c r="AU395" s="293" t="s">
        <v>81</v>
      </c>
      <c r="AV395" s="292" t="s">
        <v>79</v>
      </c>
      <c r="AW395" s="292" t="s">
        <v>34</v>
      </c>
      <c r="AX395" s="292" t="s">
        <v>71</v>
      </c>
      <c r="AY395" s="293" t="s">
        <v>138</v>
      </c>
    </row>
    <row r="396" spans="2:51" s="284" customFormat="1" ht="13.5">
      <c r="B396" s="283"/>
      <c r="C396" s="331"/>
      <c r="D396" s="332" t="s">
        <v>147</v>
      </c>
      <c r="E396" s="336" t="s">
        <v>5</v>
      </c>
      <c r="F396" s="333" t="s">
        <v>4001</v>
      </c>
      <c r="G396" s="331"/>
      <c r="H396" s="305">
        <v>13.68</v>
      </c>
      <c r="L396" s="283"/>
      <c r="M396" s="288"/>
      <c r="N396" s="289"/>
      <c r="O396" s="289"/>
      <c r="P396" s="289"/>
      <c r="Q396" s="289"/>
      <c r="R396" s="289"/>
      <c r="S396" s="289"/>
      <c r="T396" s="290"/>
      <c r="AT396" s="286" t="s">
        <v>147</v>
      </c>
      <c r="AU396" s="286" t="s">
        <v>81</v>
      </c>
      <c r="AV396" s="284" t="s">
        <v>81</v>
      </c>
      <c r="AW396" s="284" t="s">
        <v>34</v>
      </c>
      <c r="AX396" s="284" t="s">
        <v>71</v>
      </c>
      <c r="AY396" s="286" t="s">
        <v>138</v>
      </c>
    </row>
    <row r="397" spans="2:51" s="292" customFormat="1" ht="13.5">
      <c r="B397" s="291"/>
      <c r="C397" s="334"/>
      <c r="D397" s="332" t="s">
        <v>147</v>
      </c>
      <c r="E397" s="306" t="s">
        <v>5</v>
      </c>
      <c r="F397" s="335" t="s">
        <v>1199</v>
      </c>
      <c r="G397" s="334"/>
      <c r="H397" s="306" t="s">
        <v>5</v>
      </c>
      <c r="L397" s="291"/>
      <c r="M397" s="295"/>
      <c r="N397" s="296"/>
      <c r="O397" s="296"/>
      <c r="P397" s="296"/>
      <c r="Q397" s="296"/>
      <c r="R397" s="296"/>
      <c r="S397" s="296"/>
      <c r="T397" s="297"/>
      <c r="AT397" s="293" t="s">
        <v>147</v>
      </c>
      <c r="AU397" s="293" t="s">
        <v>81</v>
      </c>
      <c r="AV397" s="292" t="s">
        <v>79</v>
      </c>
      <c r="AW397" s="292" t="s">
        <v>34</v>
      </c>
      <c r="AX397" s="292" t="s">
        <v>71</v>
      </c>
      <c r="AY397" s="293" t="s">
        <v>138</v>
      </c>
    </row>
    <row r="398" spans="2:51" s="284" customFormat="1" ht="13.5">
      <c r="B398" s="283"/>
      <c r="C398" s="331"/>
      <c r="D398" s="332" t="s">
        <v>147</v>
      </c>
      <c r="E398" s="336" t="s">
        <v>5</v>
      </c>
      <c r="F398" s="333" t="s">
        <v>4001</v>
      </c>
      <c r="G398" s="331"/>
      <c r="H398" s="305">
        <v>13.68</v>
      </c>
      <c r="L398" s="283"/>
      <c r="M398" s="288"/>
      <c r="N398" s="289"/>
      <c r="O398" s="289"/>
      <c r="P398" s="289"/>
      <c r="Q398" s="289"/>
      <c r="R398" s="289"/>
      <c r="S398" s="289"/>
      <c r="T398" s="290"/>
      <c r="AT398" s="286" t="s">
        <v>147</v>
      </c>
      <c r="AU398" s="286" t="s">
        <v>81</v>
      </c>
      <c r="AV398" s="284" t="s">
        <v>81</v>
      </c>
      <c r="AW398" s="284" t="s">
        <v>34</v>
      </c>
      <c r="AX398" s="284" t="s">
        <v>71</v>
      </c>
      <c r="AY398" s="286" t="s">
        <v>138</v>
      </c>
    </row>
    <row r="399" spans="2:65" s="248" customFormat="1" ht="25.5" customHeight="1">
      <c r="B399" s="85"/>
      <c r="C399" s="327" t="s">
        <v>799</v>
      </c>
      <c r="D399" s="327" t="s">
        <v>140</v>
      </c>
      <c r="E399" s="328" t="s">
        <v>4209</v>
      </c>
      <c r="F399" s="329" t="s">
        <v>4210</v>
      </c>
      <c r="G399" s="330" t="s">
        <v>225</v>
      </c>
      <c r="H399" s="304">
        <v>7.56</v>
      </c>
      <c r="I399" s="90">
        <v>0</v>
      </c>
      <c r="J399" s="90">
        <f>ROUND(I399*H399,2)</f>
        <v>0</v>
      </c>
      <c r="K399" s="88" t="s">
        <v>5267</v>
      </c>
      <c r="L399" s="85"/>
      <c r="M399" s="278" t="s">
        <v>5</v>
      </c>
      <c r="N399" s="279" t="s">
        <v>42</v>
      </c>
      <c r="O399" s="280">
        <v>0.57</v>
      </c>
      <c r="P399" s="280">
        <f>O399*H399</f>
        <v>4.3092</v>
      </c>
      <c r="Q399" s="280">
        <v>0</v>
      </c>
      <c r="R399" s="280">
        <f>Q399*H399</f>
        <v>0</v>
      </c>
      <c r="S399" s="280">
        <v>0.062</v>
      </c>
      <c r="T399" s="281">
        <f>S399*H399</f>
        <v>0.46871999999999997</v>
      </c>
      <c r="AR399" s="185" t="s">
        <v>145</v>
      </c>
      <c r="AT399" s="185" t="s">
        <v>140</v>
      </c>
      <c r="AU399" s="185" t="s">
        <v>81</v>
      </c>
      <c r="AY399" s="185" t="s">
        <v>138</v>
      </c>
      <c r="BE399" s="282">
        <f>IF(N399="základní",J399,0)</f>
        <v>0</v>
      </c>
      <c r="BF399" s="282">
        <f>IF(N399="snížená",J399,0)</f>
        <v>0</v>
      </c>
      <c r="BG399" s="282">
        <f>IF(N399="zákl. přenesená",J399,0)</f>
        <v>0</v>
      </c>
      <c r="BH399" s="282">
        <f>IF(N399="sníž. přenesená",J399,0)</f>
        <v>0</v>
      </c>
      <c r="BI399" s="282">
        <f>IF(N399="nulová",J399,0)</f>
        <v>0</v>
      </c>
      <c r="BJ399" s="185" t="s">
        <v>79</v>
      </c>
      <c r="BK399" s="282">
        <f>ROUND(I399*H399,2)</f>
        <v>0</v>
      </c>
      <c r="BL399" s="185" t="s">
        <v>145</v>
      </c>
      <c r="BM399" s="185" t="s">
        <v>4211</v>
      </c>
    </row>
    <row r="400" spans="2:51" s="292" customFormat="1" ht="13.5">
      <c r="B400" s="291"/>
      <c r="C400" s="334"/>
      <c r="D400" s="332" t="s">
        <v>147</v>
      </c>
      <c r="E400" s="306" t="s">
        <v>5</v>
      </c>
      <c r="F400" s="335" t="s">
        <v>781</v>
      </c>
      <c r="G400" s="334"/>
      <c r="H400" s="306" t="s">
        <v>5</v>
      </c>
      <c r="L400" s="291"/>
      <c r="M400" s="295"/>
      <c r="N400" s="296"/>
      <c r="O400" s="296"/>
      <c r="P400" s="296"/>
      <c r="Q400" s="296"/>
      <c r="R400" s="296"/>
      <c r="S400" s="296"/>
      <c r="T400" s="297"/>
      <c r="AT400" s="293" t="s">
        <v>147</v>
      </c>
      <c r="AU400" s="293" t="s">
        <v>81</v>
      </c>
      <c r="AV400" s="292" t="s">
        <v>79</v>
      </c>
      <c r="AW400" s="292" t="s">
        <v>34</v>
      </c>
      <c r="AX400" s="292" t="s">
        <v>71</v>
      </c>
      <c r="AY400" s="293" t="s">
        <v>138</v>
      </c>
    </row>
    <row r="401" spans="2:51" s="284" customFormat="1" ht="13.5">
      <c r="B401" s="283"/>
      <c r="C401" s="331"/>
      <c r="D401" s="332" t="s">
        <v>147</v>
      </c>
      <c r="E401" s="336" t="s">
        <v>5</v>
      </c>
      <c r="F401" s="333" t="s">
        <v>4212</v>
      </c>
      <c r="G401" s="331"/>
      <c r="H401" s="305">
        <v>7.56</v>
      </c>
      <c r="L401" s="283"/>
      <c r="M401" s="288"/>
      <c r="N401" s="289"/>
      <c r="O401" s="289"/>
      <c r="P401" s="289"/>
      <c r="Q401" s="289"/>
      <c r="R401" s="289"/>
      <c r="S401" s="289"/>
      <c r="T401" s="290"/>
      <c r="AT401" s="286" t="s">
        <v>147</v>
      </c>
      <c r="AU401" s="286" t="s">
        <v>81</v>
      </c>
      <c r="AV401" s="284" t="s">
        <v>81</v>
      </c>
      <c r="AW401" s="284" t="s">
        <v>34</v>
      </c>
      <c r="AX401" s="284" t="s">
        <v>71</v>
      </c>
      <c r="AY401" s="286" t="s">
        <v>138</v>
      </c>
    </row>
    <row r="402" spans="2:65" s="248" customFormat="1" ht="38.25" customHeight="1">
      <c r="B402" s="85"/>
      <c r="C402" s="327" t="s">
        <v>807</v>
      </c>
      <c r="D402" s="327" t="s">
        <v>140</v>
      </c>
      <c r="E402" s="328" t="s">
        <v>4213</v>
      </c>
      <c r="F402" s="329" t="s">
        <v>4214</v>
      </c>
      <c r="G402" s="330" t="s">
        <v>143</v>
      </c>
      <c r="H402" s="304">
        <v>1.024</v>
      </c>
      <c r="I402" s="90">
        <v>0</v>
      </c>
      <c r="J402" s="90">
        <f>ROUND(I402*H402,2)</f>
        <v>0</v>
      </c>
      <c r="K402" s="88" t="s">
        <v>5267</v>
      </c>
      <c r="L402" s="85"/>
      <c r="M402" s="278" t="s">
        <v>5</v>
      </c>
      <c r="N402" s="279" t="s">
        <v>42</v>
      </c>
      <c r="O402" s="280">
        <v>3.608</v>
      </c>
      <c r="P402" s="280">
        <f>O402*H402</f>
        <v>3.694592</v>
      </c>
      <c r="Q402" s="280">
        <v>0</v>
      </c>
      <c r="R402" s="280">
        <f>Q402*H402</f>
        <v>0</v>
      </c>
      <c r="S402" s="280">
        <v>1.8</v>
      </c>
      <c r="T402" s="281">
        <f>S402*H402</f>
        <v>1.8432000000000002</v>
      </c>
      <c r="AR402" s="185" t="s">
        <v>145</v>
      </c>
      <c r="AT402" s="185" t="s">
        <v>140</v>
      </c>
      <c r="AU402" s="185" t="s">
        <v>81</v>
      </c>
      <c r="AY402" s="185" t="s">
        <v>138</v>
      </c>
      <c r="BE402" s="282">
        <f>IF(N402="základní",J402,0)</f>
        <v>0</v>
      </c>
      <c r="BF402" s="282">
        <f>IF(N402="snížená",J402,0)</f>
        <v>0</v>
      </c>
      <c r="BG402" s="282">
        <f>IF(N402="zákl. přenesená",J402,0)</f>
        <v>0</v>
      </c>
      <c r="BH402" s="282">
        <f>IF(N402="sníž. přenesená",J402,0)</f>
        <v>0</v>
      </c>
      <c r="BI402" s="282">
        <f>IF(N402="nulová",J402,0)</f>
        <v>0</v>
      </c>
      <c r="BJ402" s="185" t="s">
        <v>79</v>
      </c>
      <c r="BK402" s="282">
        <f>ROUND(I402*H402,2)</f>
        <v>0</v>
      </c>
      <c r="BL402" s="185" t="s">
        <v>145</v>
      </c>
      <c r="BM402" s="185" t="s">
        <v>4215</v>
      </c>
    </row>
    <row r="403" spans="2:51" s="292" customFormat="1" ht="13.5">
      <c r="B403" s="291"/>
      <c r="C403" s="334"/>
      <c r="D403" s="332" t="s">
        <v>147</v>
      </c>
      <c r="E403" s="306" t="s">
        <v>5</v>
      </c>
      <c r="F403" s="335" t="s">
        <v>4216</v>
      </c>
      <c r="G403" s="334"/>
      <c r="H403" s="306" t="s">
        <v>5</v>
      </c>
      <c r="L403" s="291"/>
      <c r="M403" s="295"/>
      <c r="N403" s="296"/>
      <c r="O403" s="296"/>
      <c r="P403" s="296"/>
      <c r="Q403" s="296"/>
      <c r="R403" s="296"/>
      <c r="S403" s="296"/>
      <c r="T403" s="297"/>
      <c r="AT403" s="293" t="s">
        <v>147</v>
      </c>
      <c r="AU403" s="293" t="s">
        <v>81</v>
      </c>
      <c r="AV403" s="292" t="s">
        <v>79</v>
      </c>
      <c r="AW403" s="292" t="s">
        <v>34</v>
      </c>
      <c r="AX403" s="292" t="s">
        <v>71</v>
      </c>
      <c r="AY403" s="293" t="s">
        <v>138</v>
      </c>
    </row>
    <row r="404" spans="2:51" s="284" customFormat="1" ht="13.5">
      <c r="B404" s="283"/>
      <c r="C404" s="331"/>
      <c r="D404" s="332" t="s">
        <v>147</v>
      </c>
      <c r="E404" s="336" t="s">
        <v>5</v>
      </c>
      <c r="F404" s="333" t="s">
        <v>4217</v>
      </c>
      <c r="G404" s="331"/>
      <c r="H404" s="305">
        <v>1.024</v>
      </c>
      <c r="L404" s="283"/>
      <c r="M404" s="288"/>
      <c r="N404" s="289"/>
      <c r="O404" s="289"/>
      <c r="P404" s="289"/>
      <c r="Q404" s="289"/>
      <c r="R404" s="289"/>
      <c r="S404" s="289"/>
      <c r="T404" s="290"/>
      <c r="AT404" s="286" t="s">
        <v>147</v>
      </c>
      <c r="AU404" s="286" t="s">
        <v>81</v>
      </c>
      <c r="AV404" s="284" t="s">
        <v>81</v>
      </c>
      <c r="AW404" s="284" t="s">
        <v>34</v>
      </c>
      <c r="AX404" s="284" t="s">
        <v>71</v>
      </c>
      <c r="AY404" s="286" t="s">
        <v>138</v>
      </c>
    </row>
    <row r="405" spans="2:65" s="248" customFormat="1" ht="38.25" customHeight="1">
      <c r="B405" s="85"/>
      <c r="C405" s="327" t="s">
        <v>813</v>
      </c>
      <c r="D405" s="327" t="s">
        <v>140</v>
      </c>
      <c r="E405" s="328" t="s">
        <v>4218</v>
      </c>
      <c r="F405" s="329" t="s">
        <v>4219</v>
      </c>
      <c r="G405" s="330" t="s">
        <v>225</v>
      </c>
      <c r="H405" s="304">
        <v>0.615</v>
      </c>
      <c r="I405" s="90">
        <v>0</v>
      </c>
      <c r="J405" s="90">
        <f>ROUND(I405*H405,2)</f>
        <v>0</v>
      </c>
      <c r="K405" s="88" t="s">
        <v>5267</v>
      </c>
      <c r="L405" s="85"/>
      <c r="M405" s="278" t="s">
        <v>5</v>
      </c>
      <c r="N405" s="279" t="s">
        <v>42</v>
      </c>
      <c r="O405" s="280">
        <v>0.81</v>
      </c>
      <c r="P405" s="280">
        <f>O405*H405</f>
        <v>0.49815000000000004</v>
      </c>
      <c r="Q405" s="280">
        <v>0</v>
      </c>
      <c r="R405" s="280">
        <f>Q405*H405</f>
        <v>0</v>
      </c>
      <c r="S405" s="280">
        <v>0.195</v>
      </c>
      <c r="T405" s="281">
        <f>S405*H405</f>
        <v>0.119925</v>
      </c>
      <c r="AR405" s="185" t="s">
        <v>145</v>
      </c>
      <c r="AT405" s="185" t="s">
        <v>140</v>
      </c>
      <c r="AU405" s="185" t="s">
        <v>81</v>
      </c>
      <c r="AY405" s="185" t="s">
        <v>138</v>
      </c>
      <c r="BE405" s="282">
        <f>IF(N405="základní",J405,0)</f>
        <v>0</v>
      </c>
      <c r="BF405" s="282">
        <f>IF(N405="snížená",J405,0)</f>
        <v>0</v>
      </c>
      <c r="BG405" s="282">
        <f>IF(N405="zákl. přenesená",J405,0)</f>
        <v>0</v>
      </c>
      <c r="BH405" s="282">
        <f>IF(N405="sníž. přenesená",J405,0)</f>
        <v>0</v>
      </c>
      <c r="BI405" s="282">
        <f>IF(N405="nulová",J405,0)</f>
        <v>0</v>
      </c>
      <c r="BJ405" s="185" t="s">
        <v>79</v>
      </c>
      <c r="BK405" s="282">
        <f>ROUND(I405*H405,2)</f>
        <v>0</v>
      </c>
      <c r="BL405" s="185" t="s">
        <v>145</v>
      </c>
      <c r="BM405" s="185" t="s">
        <v>4220</v>
      </c>
    </row>
    <row r="406" spans="2:51" s="292" customFormat="1" ht="13.5">
      <c r="B406" s="291"/>
      <c r="C406" s="334"/>
      <c r="D406" s="332" t="s">
        <v>147</v>
      </c>
      <c r="E406" s="306" t="s">
        <v>5</v>
      </c>
      <c r="F406" s="335" t="s">
        <v>781</v>
      </c>
      <c r="G406" s="334"/>
      <c r="H406" s="306" t="s">
        <v>5</v>
      </c>
      <c r="L406" s="291"/>
      <c r="M406" s="295"/>
      <c r="N406" s="296"/>
      <c r="O406" s="296"/>
      <c r="P406" s="296"/>
      <c r="Q406" s="296"/>
      <c r="R406" s="296"/>
      <c r="S406" s="296"/>
      <c r="T406" s="297"/>
      <c r="AT406" s="293" t="s">
        <v>147</v>
      </c>
      <c r="AU406" s="293" t="s">
        <v>81</v>
      </c>
      <c r="AV406" s="292" t="s">
        <v>79</v>
      </c>
      <c r="AW406" s="292" t="s">
        <v>34</v>
      </c>
      <c r="AX406" s="292" t="s">
        <v>71</v>
      </c>
      <c r="AY406" s="293" t="s">
        <v>138</v>
      </c>
    </row>
    <row r="407" spans="2:51" s="284" customFormat="1" ht="13.5">
      <c r="B407" s="283"/>
      <c r="C407" s="331"/>
      <c r="D407" s="332" t="s">
        <v>147</v>
      </c>
      <c r="E407" s="336" t="s">
        <v>5</v>
      </c>
      <c r="F407" s="333" t="s">
        <v>4221</v>
      </c>
      <c r="G407" s="331"/>
      <c r="H407" s="305">
        <v>0.615</v>
      </c>
      <c r="L407" s="283"/>
      <c r="M407" s="288"/>
      <c r="N407" s="289"/>
      <c r="O407" s="289"/>
      <c r="P407" s="289"/>
      <c r="Q407" s="289"/>
      <c r="R407" s="289"/>
      <c r="S407" s="289"/>
      <c r="T407" s="290"/>
      <c r="AT407" s="286" t="s">
        <v>147</v>
      </c>
      <c r="AU407" s="286" t="s">
        <v>81</v>
      </c>
      <c r="AV407" s="284" t="s">
        <v>81</v>
      </c>
      <c r="AW407" s="284" t="s">
        <v>34</v>
      </c>
      <c r="AX407" s="284" t="s">
        <v>71</v>
      </c>
      <c r="AY407" s="286" t="s">
        <v>138</v>
      </c>
    </row>
    <row r="408" spans="2:65" s="248" customFormat="1" ht="38.25" customHeight="1">
      <c r="B408" s="85"/>
      <c r="C408" s="327" t="s">
        <v>818</v>
      </c>
      <c r="D408" s="327" t="s">
        <v>140</v>
      </c>
      <c r="E408" s="328" t="s">
        <v>4222</v>
      </c>
      <c r="F408" s="329" t="s">
        <v>4223</v>
      </c>
      <c r="G408" s="330" t="s">
        <v>234</v>
      </c>
      <c r="H408" s="304">
        <v>7.83</v>
      </c>
      <c r="I408" s="90">
        <v>0</v>
      </c>
      <c r="J408" s="90">
        <f>ROUND(I408*H408,2)</f>
        <v>0</v>
      </c>
      <c r="K408" s="88" t="s">
        <v>5267</v>
      </c>
      <c r="L408" s="85"/>
      <c r="M408" s="278" t="s">
        <v>5</v>
      </c>
      <c r="N408" s="279" t="s">
        <v>42</v>
      </c>
      <c r="O408" s="280">
        <v>0.715</v>
      </c>
      <c r="P408" s="280">
        <f>O408*H408</f>
        <v>5.59845</v>
      </c>
      <c r="Q408" s="280">
        <v>0</v>
      </c>
      <c r="R408" s="280">
        <f>Q408*H408</f>
        <v>0</v>
      </c>
      <c r="S408" s="280">
        <v>0.042</v>
      </c>
      <c r="T408" s="281">
        <f>S408*H408</f>
        <v>0.32886000000000004</v>
      </c>
      <c r="AR408" s="185" t="s">
        <v>145</v>
      </c>
      <c r="AT408" s="185" t="s">
        <v>140</v>
      </c>
      <c r="AU408" s="185" t="s">
        <v>81</v>
      </c>
      <c r="AY408" s="185" t="s">
        <v>138</v>
      </c>
      <c r="BE408" s="282">
        <f>IF(N408="základní",J408,0)</f>
        <v>0</v>
      </c>
      <c r="BF408" s="282">
        <f>IF(N408="snížená",J408,0)</f>
        <v>0</v>
      </c>
      <c r="BG408" s="282">
        <f>IF(N408="zákl. přenesená",J408,0)</f>
        <v>0</v>
      </c>
      <c r="BH408" s="282">
        <f>IF(N408="sníž. přenesená",J408,0)</f>
        <v>0</v>
      </c>
      <c r="BI408" s="282">
        <f>IF(N408="nulová",J408,0)</f>
        <v>0</v>
      </c>
      <c r="BJ408" s="185" t="s">
        <v>79</v>
      </c>
      <c r="BK408" s="282">
        <f>ROUND(I408*H408,2)</f>
        <v>0</v>
      </c>
      <c r="BL408" s="185" t="s">
        <v>145</v>
      </c>
      <c r="BM408" s="185" t="s">
        <v>4224</v>
      </c>
    </row>
    <row r="409" spans="2:51" s="292" customFormat="1" ht="13.5">
      <c r="B409" s="291"/>
      <c r="C409" s="334"/>
      <c r="D409" s="332" t="s">
        <v>147</v>
      </c>
      <c r="E409" s="306" t="s">
        <v>5</v>
      </c>
      <c r="F409" s="335" t="s">
        <v>1195</v>
      </c>
      <c r="G409" s="334"/>
      <c r="H409" s="306" t="s">
        <v>5</v>
      </c>
      <c r="L409" s="291"/>
      <c r="M409" s="295"/>
      <c r="N409" s="296"/>
      <c r="O409" s="296"/>
      <c r="P409" s="296"/>
      <c r="Q409" s="296"/>
      <c r="R409" s="296"/>
      <c r="S409" s="296"/>
      <c r="T409" s="297"/>
      <c r="AT409" s="293" t="s">
        <v>147</v>
      </c>
      <c r="AU409" s="293" t="s">
        <v>81</v>
      </c>
      <c r="AV409" s="292" t="s">
        <v>79</v>
      </c>
      <c r="AW409" s="292" t="s">
        <v>34</v>
      </c>
      <c r="AX409" s="292" t="s">
        <v>71</v>
      </c>
      <c r="AY409" s="293" t="s">
        <v>138</v>
      </c>
    </row>
    <row r="410" spans="2:51" s="284" customFormat="1" ht="13.5">
      <c r="B410" s="283"/>
      <c r="C410" s="331"/>
      <c r="D410" s="332" t="s">
        <v>147</v>
      </c>
      <c r="E410" s="336" t="s">
        <v>5</v>
      </c>
      <c r="F410" s="333" t="s">
        <v>4225</v>
      </c>
      <c r="G410" s="331"/>
      <c r="H410" s="305">
        <v>7.83</v>
      </c>
      <c r="L410" s="283"/>
      <c r="M410" s="288"/>
      <c r="N410" s="289"/>
      <c r="O410" s="289"/>
      <c r="P410" s="289"/>
      <c r="Q410" s="289"/>
      <c r="R410" s="289"/>
      <c r="S410" s="289"/>
      <c r="T410" s="290"/>
      <c r="AT410" s="286" t="s">
        <v>147</v>
      </c>
      <c r="AU410" s="286" t="s">
        <v>81</v>
      </c>
      <c r="AV410" s="284" t="s">
        <v>81</v>
      </c>
      <c r="AW410" s="284" t="s">
        <v>34</v>
      </c>
      <c r="AX410" s="284" t="s">
        <v>71</v>
      </c>
      <c r="AY410" s="286" t="s">
        <v>138</v>
      </c>
    </row>
    <row r="411" spans="2:65" s="248" customFormat="1" ht="38.25" customHeight="1">
      <c r="B411" s="85"/>
      <c r="C411" s="327" t="s">
        <v>824</v>
      </c>
      <c r="D411" s="327" t="s">
        <v>140</v>
      </c>
      <c r="E411" s="328" t="s">
        <v>4226</v>
      </c>
      <c r="F411" s="329" t="s">
        <v>4227</v>
      </c>
      <c r="G411" s="330" t="s">
        <v>234</v>
      </c>
      <c r="H411" s="304">
        <v>19.4</v>
      </c>
      <c r="I411" s="90">
        <v>0</v>
      </c>
      <c r="J411" s="90">
        <f>ROUND(I411*H411,2)</f>
        <v>0</v>
      </c>
      <c r="K411" s="88" t="s">
        <v>5267</v>
      </c>
      <c r="L411" s="85"/>
      <c r="M411" s="278" t="s">
        <v>5</v>
      </c>
      <c r="N411" s="279" t="s">
        <v>42</v>
      </c>
      <c r="O411" s="280">
        <v>0.93</v>
      </c>
      <c r="P411" s="280">
        <f>O411*H411</f>
        <v>18.041999999999998</v>
      </c>
      <c r="Q411" s="280">
        <v>0</v>
      </c>
      <c r="R411" s="280">
        <f>Q411*H411</f>
        <v>0</v>
      </c>
      <c r="S411" s="280">
        <v>0.065</v>
      </c>
      <c r="T411" s="281">
        <f>S411*H411</f>
        <v>1.261</v>
      </c>
      <c r="AR411" s="185" t="s">
        <v>145</v>
      </c>
      <c r="AT411" s="185" t="s">
        <v>140</v>
      </c>
      <c r="AU411" s="185" t="s">
        <v>81</v>
      </c>
      <c r="AY411" s="185" t="s">
        <v>138</v>
      </c>
      <c r="BE411" s="282">
        <f>IF(N411="základní",J411,0)</f>
        <v>0</v>
      </c>
      <c r="BF411" s="282">
        <f>IF(N411="snížená",J411,0)</f>
        <v>0</v>
      </c>
      <c r="BG411" s="282">
        <f>IF(N411="zákl. přenesená",J411,0)</f>
        <v>0</v>
      </c>
      <c r="BH411" s="282">
        <f>IF(N411="sníž. přenesená",J411,0)</f>
        <v>0</v>
      </c>
      <c r="BI411" s="282">
        <f>IF(N411="nulová",J411,0)</f>
        <v>0</v>
      </c>
      <c r="BJ411" s="185" t="s">
        <v>79</v>
      </c>
      <c r="BK411" s="282">
        <f>ROUND(I411*H411,2)</f>
        <v>0</v>
      </c>
      <c r="BL411" s="185" t="s">
        <v>145</v>
      </c>
      <c r="BM411" s="185" t="s">
        <v>4228</v>
      </c>
    </row>
    <row r="412" spans="2:51" s="292" customFormat="1" ht="13.5">
      <c r="B412" s="291"/>
      <c r="C412" s="334"/>
      <c r="D412" s="332" t="s">
        <v>147</v>
      </c>
      <c r="E412" s="306" t="s">
        <v>5</v>
      </c>
      <c r="F412" s="335" t="s">
        <v>781</v>
      </c>
      <c r="G412" s="334"/>
      <c r="H412" s="306" t="s">
        <v>5</v>
      </c>
      <c r="L412" s="291"/>
      <c r="M412" s="295"/>
      <c r="N412" s="296"/>
      <c r="O412" s="296"/>
      <c r="P412" s="296"/>
      <c r="Q412" s="296"/>
      <c r="R412" s="296"/>
      <c r="S412" s="296"/>
      <c r="T412" s="297"/>
      <c r="AT412" s="293" t="s">
        <v>147</v>
      </c>
      <c r="AU412" s="293" t="s">
        <v>81</v>
      </c>
      <c r="AV412" s="292" t="s">
        <v>79</v>
      </c>
      <c r="AW412" s="292" t="s">
        <v>34</v>
      </c>
      <c r="AX412" s="292" t="s">
        <v>71</v>
      </c>
      <c r="AY412" s="293" t="s">
        <v>138</v>
      </c>
    </row>
    <row r="413" spans="2:51" s="284" customFormat="1" ht="13.5">
      <c r="B413" s="283"/>
      <c r="C413" s="331"/>
      <c r="D413" s="332" t="s">
        <v>147</v>
      </c>
      <c r="E413" s="336" t="s">
        <v>5</v>
      </c>
      <c r="F413" s="333" t="s">
        <v>4229</v>
      </c>
      <c r="G413" s="331"/>
      <c r="H413" s="305">
        <v>5.6</v>
      </c>
      <c r="L413" s="283"/>
      <c r="M413" s="288"/>
      <c r="N413" s="289"/>
      <c r="O413" s="289"/>
      <c r="P413" s="289"/>
      <c r="Q413" s="289"/>
      <c r="R413" s="289"/>
      <c r="S413" s="289"/>
      <c r="T413" s="290"/>
      <c r="AT413" s="286" t="s">
        <v>147</v>
      </c>
      <c r="AU413" s="286" t="s">
        <v>81</v>
      </c>
      <c r="AV413" s="284" t="s">
        <v>81</v>
      </c>
      <c r="AW413" s="284" t="s">
        <v>34</v>
      </c>
      <c r="AX413" s="284" t="s">
        <v>71</v>
      </c>
      <c r="AY413" s="286" t="s">
        <v>138</v>
      </c>
    </row>
    <row r="414" spans="2:51" s="292" customFormat="1" ht="13.5">
      <c r="B414" s="291"/>
      <c r="C414" s="334"/>
      <c r="D414" s="332" t="s">
        <v>147</v>
      </c>
      <c r="E414" s="306" t="s">
        <v>5</v>
      </c>
      <c r="F414" s="335" t="s">
        <v>788</v>
      </c>
      <c r="G414" s="334"/>
      <c r="H414" s="306" t="s">
        <v>5</v>
      </c>
      <c r="L414" s="291"/>
      <c r="M414" s="295"/>
      <c r="N414" s="296"/>
      <c r="O414" s="296"/>
      <c r="P414" s="296"/>
      <c r="Q414" s="296"/>
      <c r="R414" s="296"/>
      <c r="S414" s="296"/>
      <c r="T414" s="297"/>
      <c r="AT414" s="293" t="s">
        <v>147</v>
      </c>
      <c r="AU414" s="293" t="s">
        <v>81</v>
      </c>
      <c r="AV414" s="292" t="s">
        <v>79</v>
      </c>
      <c r="AW414" s="292" t="s">
        <v>34</v>
      </c>
      <c r="AX414" s="292" t="s">
        <v>71</v>
      </c>
      <c r="AY414" s="293" t="s">
        <v>138</v>
      </c>
    </row>
    <row r="415" spans="2:51" s="284" customFormat="1" ht="13.5">
      <c r="B415" s="283"/>
      <c r="C415" s="331"/>
      <c r="D415" s="332" t="s">
        <v>147</v>
      </c>
      <c r="E415" s="336" t="s">
        <v>5</v>
      </c>
      <c r="F415" s="333" t="s">
        <v>4229</v>
      </c>
      <c r="G415" s="331"/>
      <c r="H415" s="305">
        <v>5.6</v>
      </c>
      <c r="L415" s="283"/>
      <c r="M415" s="288"/>
      <c r="N415" s="289"/>
      <c r="O415" s="289"/>
      <c r="P415" s="289"/>
      <c r="Q415" s="289"/>
      <c r="R415" s="289"/>
      <c r="S415" s="289"/>
      <c r="T415" s="290"/>
      <c r="AT415" s="286" t="s">
        <v>147</v>
      </c>
      <c r="AU415" s="286" t="s">
        <v>81</v>
      </c>
      <c r="AV415" s="284" t="s">
        <v>81</v>
      </c>
      <c r="AW415" s="284" t="s">
        <v>34</v>
      </c>
      <c r="AX415" s="284" t="s">
        <v>71</v>
      </c>
      <c r="AY415" s="286" t="s">
        <v>138</v>
      </c>
    </row>
    <row r="416" spans="2:51" s="292" customFormat="1" ht="13.5">
      <c r="B416" s="291"/>
      <c r="C416" s="334"/>
      <c r="D416" s="332" t="s">
        <v>147</v>
      </c>
      <c r="E416" s="306" t="s">
        <v>5</v>
      </c>
      <c r="F416" s="335" t="s">
        <v>1199</v>
      </c>
      <c r="G416" s="334"/>
      <c r="H416" s="306" t="s">
        <v>5</v>
      </c>
      <c r="L416" s="291"/>
      <c r="M416" s="295"/>
      <c r="N416" s="296"/>
      <c r="O416" s="296"/>
      <c r="P416" s="296"/>
      <c r="Q416" s="296"/>
      <c r="R416" s="296"/>
      <c r="S416" s="296"/>
      <c r="T416" s="297"/>
      <c r="AT416" s="293" t="s">
        <v>147</v>
      </c>
      <c r="AU416" s="293" t="s">
        <v>81</v>
      </c>
      <c r="AV416" s="292" t="s">
        <v>79</v>
      </c>
      <c r="AW416" s="292" t="s">
        <v>34</v>
      </c>
      <c r="AX416" s="292" t="s">
        <v>71</v>
      </c>
      <c r="AY416" s="293" t="s">
        <v>138</v>
      </c>
    </row>
    <row r="417" spans="2:51" s="284" customFormat="1" ht="13.5">
      <c r="B417" s="283"/>
      <c r="C417" s="331"/>
      <c r="D417" s="332" t="s">
        <v>147</v>
      </c>
      <c r="E417" s="336" t="s">
        <v>5</v>
      </c>
      <c r="F417" s="333" t="s">
        <v>4230</v>
      </c>
      <c r="G417" s="331"/>
      <c r="H417" s="305">
        <v>8.2</v>
      </c>
      <c r="L417" s="283"/>
      <c r="M417" s="288"/>
      <c r="N417" s="289"/>
      <c r="O417" s="289"/>
      <c r="P417" s="289"/>
      <c r="Q417" s="289"/>
      <c r="R417" s="289"/>
      <c r="S417" s="289"/>
      <c r="T417" s="290"/>
      <c r="AT417" s="286" t="s">
        <v>147</v>
      </c>
      <c r="AU417" s="286" t="s">
        <v>81</v>
      </c>
      <c r="AV417" s="284" t="s">
        <v>81</v>
      </c>
      <c r="AW417" s="284" t="s">
        <v>34</v>
      </c>
      <c r="AX417" s="284" t="s">
        <v>71</v>
      </c>
      <c r="AY417" s="286" t="s">
        <v>138</v>
      </c>
    </row>
    <row r="418" spans="2:65" s="248" customFormat="1" ht="25.5" customHeight="1">
      <c r="B418" s="85"/>
      <c r="C418" s="327" t="s">
        <v>830</v>
      </c>
      <c r="D418" s="327" t="s">
        <v>140</v>
      </c>
      <c r="E418" s="328" t="s">
        <v>4231</v>
      </c>
      <c r="F418" s="329" t="s">
        <v>4232</v>
      </c>
      <c r="G418" s="330" t="s">
        <v>234</v>
      </c>
      <c r="H418" s="304">
        <v>9.452</v>
      </c>
      <c r="I418" s="90">
        <v>0</v>
      </c>
      <c r="J418" s="90">
        <f>ROUND(I418*H418,2)</f>
        <v>0</v>
      </c>
      <c r="K418" s="88" t="s">
        <v>5267</v>
      </c>
      <c r="L418" s="85"/>
      <c r="M418" s="278" t="s">
        <v>5</v>
      </c>
      <c r="N418" s="279" t="s">
        <v>42</v>
      </c>
      <c r="O418" s="280">
        <v>0.378</v>
      </c>
      <c r="P418" s="280">
        <f>O418*H418</f>
        <v>3.572856</v>
      </c>
      <c r="Q418" s="280">
        <v>0</v>
      </c>
      <c r="R418" s="280">
        <f>Q418*H418</f>
        <v>0</v>
      </c>
      <c r="S418" s="280">
        <v>0</v>
      </c>
      <c r="T418" s="281">
        <f>S418*H418</f>
        <v>0</v>
      </c>
      <c r="AR418" s="185" t="s">
        <v>145</v>
      </c>
      <c r="AT418" s="185" t="s">
        <v>140</v>
      </c>
      <c r="AU418" s="185" t="s">
        <v>81</v>
      </c>
      <c r="AY418" s="185" t="s">
        <v>138</v>
      </c>
      <c r="BE418" s="282">
        <f>IF(N418="základní",J418,0)</f>
        <v>0</v>
      </c>
      <c r="BF418" s="282">
        <f>IF(N418="snížená",J418,0)</f>
        <v>0</v>
      </c>
      <c r="BG418" s="282">
        <f>IF(N418="zákl. přenesená",J418,0)</f>
        <v>0</v>
      </c>
      <c r="BH418" s="282">
        <f>IF(N418="sníž. přenesená",J418,0)</f>
        <v>0</v>
      </c>
      <c r="BI418" s="282">
        <f>IF(N418="nulová",J418,0)</f>
        <v>0</v>
      </c>
      <c r="BJ418" s="185" t="s">
        <v>79</v>
      </c>
      <c r="BK418" s="282">
        <f>ROUND(I418*H418,2)</f>
        <v>0</v>
      </c>
      <c r="BL418" s="185" t="s">
        <v>145</v>
      </c>
      <c r="BM418" s="185" t="s">
        <v>4233</v>
      </c>
    </row>
    <row r="419" spans="2:51" s="292" customFormat="1" ht="13.5">
      <c r="B419" s="291"/>
      <c r="C419" s="334"/>
      <c r="D419" s="332" t="s">
        <v>147</v>
      </c>
      <c r="E419" s="306" t="s">
        <v>5</v>
      </c>
      <c r="F419" s="335" t="s">
        <v>4234</v>
      </c>
      <c r="G419" s="334"/>
      <c r="H419" s="306" t="s">
        <v>5</v>
      </c>
      <c r="L419" s="291"/>
      <c r="M419" s="295"/>
      <c r="N419" s="296"/>
      <c r="O419" s="296"/>
      <c r="P419" s="296"/>
      <c r="Q419" s="296"/>
      <c r="R419" s="296"/>
      <c r="S419" s="296"/>
      <c r="T419" s="297"/>
      <c r="AT419" s="293" t="s">
        <v>147</v>
      </c>
      <c r="AU419" s="293" t="s">
        <v>81</v>
      </c>
      <c r="AV419" s="292" t="s">
        <v>79</v>
      </c>
      <c r="AW419" s="292" t="s">
        <v>34</v>
      </c>
      <c r="AX419" s="292" t="s">
        <v>71</v>
      </c>
      <c r="AY419" s="293" t="s">
        <v>138</v>
      </c>
    </row>
    <row r="420" spans="2:51" s="284" customFormat="1" ht="13.5">
      <c r="B420" s="283"/>
      <c r="C420" s="331"/>
      <c r="D420" s="332" t="s">
        <v>147</v>
      </c>
      <c r="E420" s="336" t="s">
        <v>5</v>
      </c>
      <c r="F420" s="333" t="s">
        <v>4235</v>
      </c>
      <c r="G420" s="331"/>
      <c r="H420" s="305">
        <v>9.452</v>
      </c>
      <c r="L420" s="283"/>
      <c r="M420" s="288"/>
      <c r="N420" s="289"/>
      <c r="O420" s="289"/>
      <c r="P420" s="289"/>
      <c r="Q420" s="289"/>
      <c r="R420" s="289"/>
      <c r="S420" s="289"/>
      <c r="T420" s="290"/>
      <c r="AT420" s="286" t="s">
        <v>147</v>
      </c>
      <c r="AU420" s="286" t="s">
        <v>81</v>
      </c>
      <c r="AV420" s="284" t="s">
        <v>81</v>
      </c>
      <c r="AW420" s="284" t="s">
        <v>34</v>
      </c>
      <c r="AX420" s="284" t="s">
        <v>71</v>
      </c>
      <c r="AY420" s="286" t="s">
        <v>138</v>
      </c>
    </row>
    <row r="421" spans="2:65" s="248" customFormat="1" ht="25.5" customHeight="1">
      <c r="B421" s="85"/>
      <c r="C421" s="327" t="s">
        <v>835</v>
      </c>
      <c r="D421" s="327" t="s">
        <v>140</v>
      </c>
      <c r="E421" s="328" t="s">
        <v>4236</v>
      </c>
      <c r="F421" s="329" t="s">
        <v>4237</v>
      </c>
      <c r="G421" s="330" t="s">
        <v>234</v>
      </c>
      <c r="H421" s="304">
        <v>9.452</v>
      </c>
      <c r="I421" s="90">
        <v>0</v>
      </c>
      <c r="J421" s="90">
        <f>ROUND(I421*H421,2)</f>
        <v>0</v>
      </c>
      <c r="K421" s="88" t="s">
        <v>5267</v>
      </c>
      <c r="L421" s="85"/>
      <c r="M421" s="278" t="s">
        <v>5</v>
      </c>
      <c r="N421" s="279" t="s">
        <v>42</v>
      </c>
      <c r="O421" s="280">
        <v>0.567</v>
      </c>
      <c r="P421" s="280">
        <f>O421*H421</f>
        <v>5.359284</v>
      </c>
      <c r="Q421" s="280">
        <v>0</v>
      </c>
      <c r="R421" s="280">
        <f>Q421*H421</f>
        <v>0</v>
      </c>
      <c r="S421" s="280">
        <v>0</v>
      </c>
      <c r="T421" s="281">
        <f>S421*H421</f>
        <v>0</v>
      </c>
      <c r="AR421" s="185" t="s">
        <v>145</v>
      </c>
      <c r="AT421" s="185" t="s">
        <v>140</v>
      </c>
      <c r="AU421" s="185" t="s">
        <v>81</v>
      </c>
      <c r="AY421" s="185" t="s">
        <v>138</v>
      </c>
      <c r="BE421" s="282">
        <f>IF(N421="základní",J421,0)</f>
        <v>0</v>
      </c>
      <c r="BF421" s="282">
        <f>IF(N421="snížená",J421,0)</f>
        <v>0</v>
      </c>
      <c r="BG421" s="282">
        <f>IF(N421="zákl. přenesená",J421,0)</f>
        <v>0</v>
      </c>
      <c r="BH421" s="282">
        <f>IF(N421="sníž. přenesená",J421,0)</f>
        <v>0</v>
      </c>
      <c r="BI421" s="282">
        <f>IF(N421="nulová",J421,0)</f>
        <v>0</v>
      </c>
      <c r="BJ421" s="185" t="s">
        <v>79</v>
      </c>
      <c r="BK421" s="282">
        <f>ROUND(I421*H421,2)</f>
        <v>0</v>
      </c>
      <c r="BL421" s="185" t="s">
        <v>145</v>
      </c>
      <c r="BM421" s="185" t="s">
        <v>4238</v>
      </c>
    </row>
    <row r="422" spans="2:51" s="292" customFormat="1" ht="13.5">
      <c r="B422" s="291"/>
      <c r="C422" s="334"/>
      <c r="D422" s="332" t="s">
        <v>147</v>
      </c>
      <c r="E422" s="306" t="s">
        <v>5</v>
      </c>
      <c r="F422" s="335" t="s">
        <v>4239</v>
      </c>
      <c r="G422" s="334"/>
      <c r="H422" s="306" t="s">
        <v>5</v>
      </c>
      <c r="L422" s="291"/>
      <c r="M422" s="295"/>
      <c r="N422" s="296"/>
      <c r="O422" s="296"/>
      <c r="P422" s="296"/>
      <c r="Q422" s="296"/>
      <c r="R422" s="296"/>
      <c r="S422" s="296"/>
      <c r="T422" s="297"/>
      <c r="AT422" s="293" t="s">
        <v>147</v>
      </c>
      <c r="AU422" s="293" t="s">
        <v>81</v>
      </c>
      <c r="AV422" s="292" t="s">
        <v>79</v>
      </c>
      <c r="AW422" s="292" t="s">
        <v>34</v>
      </c>
      <c r="AX422" s="292" t="s">
        <v>71</v>
      </c>
      <c r="AY422" s="293" t="s">
        <v>138</v>
      </c>
    </row>
    <row r="423" spans="2:51" s="284" customFormat="1" ht="13.5">
      <c r="B423" s="283"/>
      <c r="C423" s="331"/>
      <c r="D423" s="332" t="s">
        <v>147</v>
      </c>
      <c r="E423" s="336" t="s">
        <v>5</v>
      </c>
      <c r="F423" s="333" t="s">
        <v>4235</v>
      </c>
      <c r="G423" s="331"/>
      <c r="H423" s="305">
        <v>9.452</v>
      </c>
      <c r="L423" s="283"/>
      <c r="M423" s="288"/>
      <c r="N423" s="289"/>
      <c r="O423" s="289"/>
      <c r="P423" s="289"/>
      <c r="Q423" s="289"/>
      <c r="R423" s="289"/>
      <c r="S423" s="289"/>
      <c r="T423" s="290"/>
      <c r="AT423" s="286" t="s">
        <v>147</v>
      </c>
      <c r="AU423" s="286" t="s">
        <v>81</v>
      </c>
      <c r="AV423" s="284" t="s">
        <v>81</v>
      </c>
      <c r="AW423" s="284" t="s">
        <v>34</v>
      </c>
      <c r="AX423" s="284" t="s">
        <v>71</v>
      </c>
      <c r="AY423" s="286" t="s">
        <v>138</v>
      </c>
    </row>
    <row r="424" spans="2:65" s="248" customFormat="1" ht="25.5" customHeight="1">
      <c r="B424" s="85"/>
      <c r="C424" s="327" t="s">
        <v>837</v>
      </c>
      <c r="D424" s="327" t="s">
        <v>140</v>
      </c>
      <c r="E424" s="328" t="s">
        <v>4240</v>
      </c>
      <c r="F424" s="329" t="s">
        <v>4241</v>
      </c>
      <c r="G424" s="330" t="s">
        <v>225</v>
      </c>
      <c r="H424" s="304">
        <v>115.45</v>
      </c>
      <c r="I424" s="90">
        <v>0</v>
      </c>
      <c r="J424" s="90">
        <f>ROUND(I424*H424,2)</f>
        <v>0</v>
      </c>
      <c r="K424" s="88" t="s">
        <v>5267</v>
      </c>
      <c r="L424" s="85"/>
      <c r="M424" s="278" t="s">
        <v>5</v>
      </c>
      <c r="N424" s="279" t="s">
        <v>42</v>
      </c>
      <c r="O424" s="280">
        <v>0.03</v>
      </c>
      <c r="P424" s="280">
        <f>O424*H424</f>
        <v>3.4635</v>
      </c>
      <c r="Q424" s="280">
        <v>0</v>
      </c>
      <c r="R424" s="280">
        <f>Q424*H424</f>
        <v>0</v>
      </c>
      <c r="S424" s="280">
        <v>0.004</v>
      </c>
      <c r="T424" s="281">
        <f>S424*H424</f>
        <v>0.46180000000000004</v>
      </c>
      <c r="AR424" s="185" t="s">
        <v>145</v>
      </c>
      <c r="AT424" s="185" t="s">
        <v>140</v>
      </c>
      <c r="AU424" s="185" t="s">
        <v>81</v>
      </c>
      <c r="AY424" s="185" t="s">
        <v>138</v>
      </c>
      <c r="BE424" s="282">
        <f>IF(N424="základní",J424,0)</f>
        <v>0</v>
      </c>
      <c r="BF424" s="282">
        <f>IF(N424="snížená",J424,0)</f>
        <v>0</v>
      </c>
      <c r="BG424" s="282">
        <f>IF(N424="zákl. přenesená",J424,0)</f>
        <v>0</v>
      </c>
      <c r="BH424" s="282">
        <f>IF(N424="sníž. přenesená",J424,0)</f>
        <v>0</v>
      </c>
      <c r="BI424" s="282">
        <f>IF(N424="nulová",J424,0)</f>
        <v>0</v>
      </c>
      <c r="BJ424" s="185" t="s">
        <v>79</v>
      </c>
      <c r="BK424" s="282">
        <f>ROUND(I424*H424,2)</f>
        <v>0</v>
      </c>
      <c r="BL424" s="185" t="s">
        <v>145</v>
      </c>
      <c r="BM424" s="185" t="s">
        <v>4242</v>
      </c>
    </row>
    <row r="425" spans="2:65" s="248" customFormat="1" ht="25.5" customHeight="1">
      <c r="B425" s="85"/>
      <c r="C425" s="327" t="s">
        <v>841</v>
      </c>
      <c r="D425" s="327" t="s">
        <v>140</v>
      </c>
      <c r="E425" s="328" t="s">
        <v>4243</v>
      </c>
      <c r="F425" s="329" t="s">
        <v>4244</v>
      </c>
      <c r="G425" s="330" t="s">
        <v>225</v>
      </c>
      <c r="H425" s="304">
        <v>145.866</v>
      </c>
      <c r="I425" s="90">
        <v>0</v>
      </c>
      <c r="J425" s="90">
        <f>ROUND(I425*H425,2)</f>
        <v>0</v>
      </c>
      <c r="K425" s="88" t="s">
        <v>5267</v>
      </c>
      <c r="L425" s="85"/>
      <c r="M425" s="278" t="s">
        <v>5</v>
      </c>
      <c r="N425" s="279" t="s">
        <v>42</v>
      </c>
      <c r="O425" s="280">
        <v>0.03</v>
      </c>
      <c r="P425" s="280">
        <f>O425*H425</f>
        <v>4.37598</v>
      </c>
      <c r="Q425" s="280">
        <v>0</v>
      </c>
      <c r="R425" s="280">
        <f>Q425*H425</f>
        <v>0</v>
      </c>
      <c r="S425" s="280">
        <v>0.004</v>
      </c>
      <c r="T425" s="281">
        <f>S425*H425</f>
        <v>0.5834640000000001</v>
      </c>
      <c r="AR425" s="185" t="s">
        <v>145</v>
      </c>
      <c r="AT425" s="185" t="s">
        <v>140</v>
      </c>
      <c r="AU425" s="185" t="s">
        <v>81</v>
      </c>
      <c r="AY425" s="185" t="s">
        <v>138</v>
      </c>
      <c r="BE425" s="282">
        <f>IF(N425="základní",J425,0)</f>
        <v>0</v>
      </c>
      <c r="BF425" s="282">
        <f>IF(N425="snížená",J425,0)</f>
        <v>0</v>
      </c>
      <c r="BG425" s="282">
        <f>IF(N425="zákl. přenesená",J425,0)</f>
        <v>0</v>
      </c>
      <c r="BH425" s="282">
        <f>IF(N425="sníž. přenesená",J425,0)</f>
        <v>0</v>
      </c>
      <c r="BI425" s="282">
        <f>IF(N425="nulová",J425,0)</f>
        <v>0</v>
      </c>
      <c r="BJ425" s="185" t="s">
        <v>79</v>
      </c>
      <c r="BK425" s="282">
        <f>ROUND(I425*H425,2)</f>
        <v>0</v>
      </c>
      <c r="BL425" s="185" t="s">
        <v>145</v>
      </c>
      <c r="BM425" s="185" t="s">
        <v>4245</v>
      </c>
    </row>
    <row r="426" spans="2:65" s="248" customFormat="1" ht="25.5" customHeight="1">
      <c r="B426" s="85"/>
      <c r="C426" s="327" t="s">
        <v>845</v>
      </c>
      <c r="D426" s="327" t="s">
        <v>140</v>
      </c>
      <c r="E426" s="328" t="s">
        <v>4246</v>
      </c>
      <c r="F426" s="329" t="s">
        <v>4247</v>
      </c>
      <c r="G426" s="330" t="s">
        <v>225</v>
      </c>
      <c r="H426" s="304">
        <v>67.148</v>
      </c>
      <c r="I426" s="90">
        <v>0</v>
      </c>
      <c r="J426" s="90">
        <f>ROUND(I426*H426,2)</f>
        <v>0</v>
      </c>
      <c r="K426" s="88" t="s">
        <v>144</v>
      </c>
      <c r="L426" s="85"/>
      <c r="M426" s="278" t="s">
        <v>5</v>
      </c>
      <c r="N426" s="279" t="s">
        <v>42</v>
      </c>
      <c r="O426" s="280">
        <v>0.13</v>
      </c>
      <c r="P426" s="280">
        <f>O426*H426</f>
        <v>8.729239999999999</v>
      </c>
      <c r="Q426" s="280">
        <v>0</v>
      </c>
      <c r="R426" s="280">
        <f>Q426*H426</f>
        <v>0</v>
      </c>
      <c r="S426" s="280">
        <v>0.02</v>
      </c>
      <c r="T426" s="281">
        <f>S426*H426</f>
        <v>1.34296</v>
      </c>
      <c r="AR426" s="185" t="s">
        <v>145</v>
      </c>
      <c r="AT426" s="185" t="s">
        <v>140</v>
      </c>
      <c r="AU426" s="185" t="s">
        <v>81</v>
      </c>
      <c r="AY426" s="185" t="s">
        <v>138</v>
      </c>
      <c r="BE426" s="282">
        <f>IF(N426="základní",J426,0)</f>
        <v>0</v>
      </c>
      <c r="BF426" s="282">
        <f>IF(N426="snížená",J426,0)</f>
        <v>0</v>
      </c>
      <c r="BG426" s="282">
        <f>IF(N426="zákl. přenesená",J426,0)</f>
        <v>0</v>
      </c>
      <c r="BH426" s="282">
        <f>IF(N426="sníž. přenesená",J426,0)</f>
        <v>0</v>
      </c>
      <c r="BI426" s="282">
        <f>IF(N426="nulová",J426,0)</f>
        <v>0</v>
      </c>
      <c r="BJ426" s="185" t="s">
        <v>79</v>
      </c>
      <c r="BK426" s="282">
        <f>ROUND(I426*H426,2)</f>
        <v>0</v>
      </c>
      <c r="BL426" s="185" t="s">
        <v>145</v>
      </c>
      <c r="BM426" s="185" t="s">
        <v>4248</v>
      </c>
    </row>
    <row r="427" spans="2:65" s="248" customFormat="1" ht="25.5" customHeight="1">
      <c r="B427" s="85"/>
      <c r="C427" s="327" t="s">
        <v>849</v>
      </c>
      <c r="D427" s="327" t="s">
        <v>140</v>
      </c>
      <c r="E427" s="328" t="s">
        <v>4249</v>
      </c>
      <c r="F427" s="329" t="s">
        <v>4250</v>
      </c>
      <c r="G427" s="330" t="s">
        <v>225</v>
      </c>
      <c r="H427" s="304">
        <v>32.733</v>
      </c>
      <c r="I427" s="90">
        <v>0</v>
      </c>
      <c r="J427" s="90">
        <f>ROUND(I427*H427,2)</f>
        <v>0</v>
      </c>
      <c r="K427" s="88" t="s">
        <v>5267</v>
      </c>
      <c r="L427" s="85"/>
      <c r="M427" s="278" t="s">
        <v>5</v>
      </c>
      <c r="N427" s="279" t="s">
        <v>42</v>
      </c>
      <c r="O427" s="280">
        <v>0.26</v>
      </c>
      <c r="P427" s="280">
        <f>O427*H427</f>
        <v>8.51058</v>
      </c>
      <c r="Q427" s="280">
        <v>0</v>
      </c>
      <c r="R427" s="280">
        <f>Q427*H427</f>
        <v>0</v>
      </c>
      <c r="S427" s="280">
        <v>0.046</v>
      </c>
      <c r="T427" s="281">
        <f>S427*H427</f>
        <v>1.505718</v>
      </c>
      <c r="AR427" s="185" t="s">
        <v>145</v>
      </c>
      <c r="AT427" s="185" t="s">
        <v>140</v>
      </c>
      <c r="AU427" s="185" t="s">
        <v>81</v>
      </c>
      <c r="AY427" s="185" t="s">
        <v>138</v>
      </c>
      <c r="BE427" s="282">
        <f>IF(N427="základní",J427,0)</f>
        <v>0</v>
      </c>
      <c r="BF427" s="282">
        <f>IF(N427="snížená",J427,0)</f>
        <v>0</v>
      </c>
      <c r="BG427" s="282">
        <f>IF(N427="zákl. přenesená",J427,0)</f>
        <v>0</v>
      </c>
      <c r="BH427" s="282">
        <f>IF(N427="sníž. přenesená",J427,0)</f>
        <v>0</v>
      </c>
      <c r="BI427" s="282">
        <f>IF(N427="nulová",J427,0)</f>
        <v>0</v>
      </c>
      <c r="BJ427" s="185" t="s">
        <v>79</v>
      </c>
      <c r="BK427" s="282">
        <f>ROUND(I427*H427,2)</f>
        <v>0</v>
      </c>
      <c r="BL427" s="185" t="s">
        <v>145</v>
      </c>
      <c r="BM427" s="185" t="s">
        <v>4251</v>
      </c>
    </row>
    <row r="428" spans="2:51" s="292" customFormat="1" ht="13.5">
      <c r="B428" s="291"/>
      <c r="C428" s="334"/>
      <c r="D428" s="332" t="s">
        <v>147</v>
      </c>
      <c r="E428" s="306" t="s">
        <v>5</v>
      </c>
      <c r="F428" s="335" t="s">
        <v>1195</v>
      </c>
      <c r="G428" s="334"/>
      <c r="H428" s="306" t="s">
        <v>5</v>
      </c>
      <c r="L428" s="291"/>
      <c r="M428" s="295"/>
      <c r="N428" s="296"/>
      <c r="O428" s="296"/>
      <c r="P428" s="296"/>
      <c r="Q428" s="296"/>
      <c r="R428" s="296"/>
      <c r="S428" s="296"/>
      <c r="T428" s="297"/>
      <c r="AT428" s="293" t="s">
        <v>147</v>
      </c>
      <c r="AU428" s="293" t="s">
        <v>81</v>
      </c>
      <c r="AV428" s="292" t="s">
        <v>79</v>
      </c>
      <c r="AW428" s="292" t="s">
        <v>34</v>
      </c>
      <c r="AX428" s="292" t="s">
        <v>71</v>
      </c>
      <c r="AY428" s="293" t="s">
        <v>138</v>
      </c>
    </row>
    <row r="429" spans="2:51" s="284" customFormat="1" ht="13.5">
      <c r="B429" s="283"/>
      <c r="C429" s="331"/>
      <c r="D429" s="332" t="s">
        <v>147</v>
      </c>
      <c r="E429" s="336" t="s">
        <v>5</v>
      </c>
      <c r="F429" s="333" t="s">
        <v>4027</v>
      </c>
      <c r="G429" s="331"/>
      <c r="H429" s="305">
        <v>32.733</v>
      </c>
      <c r="L429" s="283"/>
      <c r="M429" s="288"/>
      <c r="N429" s="289"/>
      <c r="O429" s="289"/>
      <c r="P429" s="289"/>
      <c r="Q429" s="289"/>
      <c r="R429" s="289"/>
      <c r="S429" s="289"/>
      <c r="T429" s="290"/>
      <c r="AT429" s="286" t="s">
        <v>147</v>
      </c>
      <c r="AU429" s="286" t="s">
        <v>81</v>
      </c>
      <c r="AV429" s="284" t="s">
        <v>81</v>
      </c>
      <c r="AW429" s="284" t="s">
        <v>34</v>
      </c>
      <c r="AX429" s="284" t="s">
        <v>71</v>
      </c>
      <c r="AY429" s="286" t="s">
        <v>138</v>
      </c>
    </row>
    <row r="430" spans="2:63" s="266" customFormat="1" ht="29.85" customHeight="1">
      <c r="B430" s="265"/>
      <c r="C430" s="307"/>
      <c r="D430" s="341" t="s">
        <v>70</v>
      </c>
      <c r="E430" s="342" t="s">
        <v>1404</v>
      </c>
      <c r="F430" s="342" t="s">
        <v>1405</v>
      </c>
      <c r="G430" s="307"/>
      <c r="H430" s="307"/>
      <c r="J430" s="277">
        <f>BK430</f>
        <v>0</v>
      </c>
      <c r="L430" s="265"/>
      <c r="M430" s="270"/>
      <c r="N430" s="271"/>
      <c r="O430" s="271"/>
      <c r="P430" s="272">
        <f>SUM(P431:P438)</f>
        <v>118.08384000000001</v>
      </c>
      <c r="Q430" s="271"/>
      <c r="R430" s="272">
        <f>SUM(R431:R438)</f>
        <v>0</v>
      </c>
      <c r="S430" s="271"/>
      <c r="T430" s="273">
        <f>SUM(T431:T438)</f>
        <v>0</v>
      </c>
      <c r="AR430" s="267" t="s">
        <v>79</v>
      </c>
      <c r="AT430" s="274" t="s">
        <v>70</v>
      </c>
      <c r="AU430" s="274" t="s">
        <v>79</v>
      </c>
      <c r="AY430" s="267" t="s">
        <v>138</v>
      </c>
      <c r="BK430" s="275">
        <f>SUM(BK431:BK438)</f>
        <v>0</v>
      </c>
    </row>
    <row r="431" spans="2:65" s="248" customFormat="1" ht="25.5" customHeight="1">
      <c r="B431" s="85"/>
      <c r="C431" s="327" t="s">
        <v>856</v>
      </c>
      <c r="D431" s="327" t="s">
        <v>140</v>
      </c>
      <c r="E431" s="328" t="s">
        <v>4252</v>
      </c>
      <c r="F431" s="329" t="s">
        <v>4253</v>
      </c>
      <c r="G431" s="330" t="s">
        <v>181</v>
      </c>
      <c r="H431" s="304">
        <v>20.055</v>
      </c>
      <c r="I431" s="90">
        <v>0</v>
      </c>
      <c r="J431" s="90">
        <f>ROUND(I431*H431,2)</f>
        <v>0</v>
      </c>
      <c r="K431" s="88" t="s">
        <v>5267</v>
      </c>
      <c r="L431" s="85"/>
      <c r="M431" s="278" t="s">
        <v>5</v>
      </c>
      <c r="N431" s="279" t="s">
        <v>42</v>
      </c>
      <c r="O431" s="280">
        <v>1.58</v>
      </c>
      <c r="P431" s="280">
        <f>O431*H431</f>
        <v>31.6869</v>
      </c>
      <c r="Q431" s="280">
        <v>0</v>
      </c>
      <c r="R431" s="280">
        <f>Q431*H431</f>
        <v>0</v>
      </c>
      <c r="S431" s="280">
        <v>0</v>
      </c>
      <c r="T431" s="281">
        <f>S431*H431</f>
        <v>0</v>
      </c>
      <c r="AR431" s="185" t="s">
        <v>145</v>
      </c>
      <c r="AT431" s="185" t="s">
        <v>140</v>
      </c>
      <c r="AU431" s="185" t="s">
        <v>81</v>
      </c>
      <c r="AY431" s="185" t="s">
        <v>138</v>
      </c>
      <c r="BE431" s="282">
        <f>IF(N431="základní",J431,0)</f>
        <v>0</v>
      </c>
      <c r="BF431" s="282">
        <f>IF(N431="snížená",J431,0)</f>
        <v>0</v>
      </c>
      <c r="BG431" s="282">
        <f>IF(N431="zákl. přenesená",J431,0)</f>
        <v>0</v>
      </c>
      <c r="BH431" s="282">
        <f>IF(N431="sníž. přenesená",J431,0)</f>
        <v>0</v>
      </c>
      <c r="BI431" s="282">
        <f>IF(N431="nulová",J431,0)</f>
        <v>0</v>
      </c>
      <c r="BJ431" s="185" t="s">
        <v>79</v>
      </c>
      <c r="BK431" s="282">
        <f>ROUND(I431*H431,2)</f>
        <v>0</v>
      </c>
      <c r="BL431" s="185" t="s">
        <v>145</v>
      </c>
      <c r="BM431" s="185" t="s">
        <v>4254</v>
      </c>
    </row>
    <row r="432" spans="2:51" s="284" customFormat="1" ht="13.5">
      <c r="B432" s="283"/>
      <c r="C432" s="331"/>
      <c r="D432" s="332" t="s">
        <v>147</v>
      </c>
      <c r="E432" s="331"/>
      <c r="F432" s="333" t="s">
        <v>4255</v>
      </c>
      <c r="G432" s="331"/>
      <c r="H432" s="305">
        <v>20.055</v>
      </c>
      <c r="L432" s="283"/>
      <c r="M432" s="288"/>
      <c r="N432" s="289"/>
      <c r="O432" s="289"/>
      <c r="P432" s="289"/>
      <c r="Q432" s="289"/>
      <c r="R432" s="289"/>
      <c r="S432" s="289"/>
      <c r="T432" s="290"/>
      <c r="AT432" s="286" t="s">
        <v>147</v>
      </c>
      <c r="AU432" s="286" t="s">
        <v>81</v>
      </c>
      <c r="AV432" s="284" t="s">
        <v>81</v>
      </c>
      <c r="AW432" s="284" t="s">
        <v>6</v>
      </c>
      <c r="AX432" s="284" t="s">
        <v>79</v>
      </c>
      <c r="AY432" s="286" t="s">
        <v>138</v>
      </c>
    </row>
    <row r="433" spans="2:65" s="248" customFormat="1" ht="25.5" customHeight="1">
      <c r="B433" s="85"/>
      <c r="C433" s="327" t="s">
        <v>861</v>
      </c>
      <c r="D433" s="327" t="s">
        <v>140</v>
      </c>
      <c r="E433" s="328" t="s">
        <v>4256</v>
      </c>
      <c r="F433" s="329" t="s">
        <v>4257</v>
      </c>
      <c r="G433" s="330" t="s">
        <v>181</v>
      </c>
      <c r="H433" s="304">
        <v>20.055</v>
      </c>
      <c r="I433" s="90">
        <v>0</v>
      </c>
      <c r="J433" s="90">
        <f>ROUND(I433*H433,2)</f>
        <v>0</v>
      </c>
      <c r="K433" s="88" t="s">
        <v>5267</v>
      </c>
      <c r="L433" s="85"/>
      <c r="M433" s="278" t="s">
        <v>5</v>
      </c>
      <c r="N433" s="279" t="s">
        <v>42</v>
      </c>
      <c r="O433" s="280">
        <v>3.89</v>
      </c>
      <c r="P433" s="280">
        <f>O433*H433</f>
        <v>78.01395000000001</v>
      </c>
      <c r="Q433" s="280">
        <v>0</v>
      </c>
      <c r="R433" s="280">
        <f>Q433*H433</f>
        <v>0</v>
      </c>
      <c r="S433" s="280">
        <v>0</v>
      </c>
      <c r="T433" s="281">
        <f>S433*H433</f>
        <v>0</v>
      </c>
      <c r="AR433" s="185" t="s">
        <v>145</v>
      </c>
      <c r="AT433" s="185" t="s">
        <v>140</v>
      </c>
      <c r="AU433" s="185" t="s">
        <v>81</v>
      </c>
      <c r="AY433" s="185" t="s">
        <v>138</v>
      </c>
      <c r="BE433" s="282">
        <f>IF(N433="základní",J433,0)</f>
        <v>0</v>
      </c>
      <c r="BF433" s="282">
        <f>IF(N433="snížená",J433,0)</f>
        <v>0</v>
      </c>
      <c r="BG433" s="282">
        <f>IF(N433="zákl. přenesená",J433,0)</f>
        <v>0</v>
      </c>
      <c r="BH433" s="282">
        <f>IF(N433="sníž. přenesená",J433,0)</f>
        <v>0</v>
      </c>
      <c r="BI433" s="282">
        <f>IF(N433="nulová",J433,0)</f>
        <v>0</v>
      </c>
      <c r="BJ433" s="185" t="s">
        <v>79</v>
      </c>
      <c r="BK433" s="282">
        <f>ROUND(I433*H433,2)</f>
        <v>0</v>
      </c>
      <c r="BL433" s="185" t="s">
        <v>145</v>
      </c>
      <c r="BM433" s="185" t="s">
        <v>4258</v>
      </c>
    </row>
    <row r="434" spans="2:51" s="284" customFormat="1" ht="13.5">
      <c r="B434" s="283"/>
      <c r="C434" s="331"/>
      <c r="D434" s="332" t="s">
        <v>147</v>
      </c>
      <c r="E434" s="331"/>
      <c r="F434" s="333" t="s">
        <v>4255</v>
      </c>
      <c r="G434" s="331"/>
      <c r="H434" s="305">
        <v>20.055</v>
      </c>
      <c r="L434" s="283"/>
      <c r="M434" s="288"/>
      <c r="N434" s="289"/>
      <c r="O434" s="289"/>
      <c r="P434" s="289"/>
      <c r="Q434" s="289"/>
      <c r="R434" s="289"/>
      <c r="S434" s="289"/>
      <c r="T434" s="290"/>
      <c r="AT434" s="286" t="s">
        <v>147</v>
      </c>
      <c r="AU434" s="286" t="s">
        <v>81</v>
      </c>
      <c r="AV434" s="284" t="s">
        <v>81</v>
      </c>
      <c r="AW434" s="284" t="s">
        <v>6</v>
      </c>
      <c r="AX434" s="284" t="s">
        <v>79</v>
      </c>
      <c r="AY434" s="286" t="s">
        <v>138</v>
      </c>
    </row>
    <row r="435" spans="2:65" s="248" customFormat="1" ht="25.5" customHeight="1">
      <c r="B435" s="85"/>
      <c r="C435" s="327" t="s">
        <v>867</v>
      </c>
      <c r="D435" s="327" t="s">
        <v>140</v>
      </c>
      <c r="E435" s="328" t="s">
        <v>1411</v>
      </c>
      <c r="F435" s="329" t="s">
        <v>1412</v>
      </c>
      <c r="G435" s="330" t="s">
        <v>181</v>
      </c>
      <c r="H435" s="304">
        <v>40.11</v>
      </c>
      <c r="I435" s="90">
        <v>0</v>
      </c>
      <c r="J435" s="90">
        <f>ROUND(I435*H435,2)</f>
        <v>0</v>
      </c>
      <c r="K435" s="88" t="s">
        <v>5267</v>
      </c>
      <c r="L435" s="85"/>
      <c r="M435" s="278" t="s">
        <v>5</v>
      </c>
      <c r="N435" s="279" t="s">
        <v>42</v>
      </c>
      <c r="O435" s="280">
        <v>0.125</v>
      </c>
      <c r="P435" s="280">
        <f>O435*H435</f>
        <v>5.01375</v>
      </c>
      <c r="Q435" s="280">
        <v>0</v>
      </c>
      <c r="R435" s="280">
        <f>Q435*H435</f>
        <v>0</v>
      </c>
      <c r="S435" s="280">
        <v>0</v>
      </c>
      <c r="T435" s="281">
        <f>S435*H435</f>
        <v>0</v>
      </c>
      <c r="AR435" s="185" t="s">
        <v>145</v>
      </c>
      <c r="AT435" s="185" t="s">
        <v>140</v>
      </c>
      <c r="AU435" s="185" t="s">
        <v>81</v>
      </c>
      <c r="AY435" s="185" t="s">
        <v>138</v>
      </c>
      <c r="BE435" s="282">
        <f>IF(N435="základní",J435,0)</f>
        <v>0</v>
      </c>
      <c r="BF435" s="282">
        <f>IF(N435="snížená",J435,0)</f>
        <v>0</v>
      </c>
      <c r="BG435" s="282">
        <f>IF(N435="zákl. přenesená",J435,0)</f>
        <v>0</v>
      </c>
      <c r="BH435" s="282">
        <f>IF(N435="sníž. přenesená",J435,0)</f>
        <v>0</v>
      </c>
      <c r="BI435" s="282">
        <f>IF(N435="nulová",J435,0)</f>
        <v>0</v>
      </c>
      <c r="BJ435" s="185" t="s">
        <v>79</v>
      </c>
      <c r="BK435" s="282">
        <f>ROUND(I435*H435,2)</f>
        <v>0</v>
      </c>
      <c r="BL435" s="185" t="s">
        <v>145</v>
      </c>
      <c r="BM435" s="185" t="s">
        <v>4259</v>
      </c>
    </row>
    <row r="436" spans="2:65" s="248" customFormat="1" ht="25.5" customHeight="1">
      <c r="B436" s="85"/>
      <c r="C436" s="327" t="s">
        <v>871</v>
      </c>
      <c r="D436" s="327" t="s">
        <v>140</v>
      </c>
      <c r="E436" s="328" t="s">
        <v>1415</v>
      </c>
      <c r="F436" s="329" t="s">
        <v>1416</v>
      </c>
      <c r="G436" s="330" t="s">
        <v>181</v>
      </c>
      <c r="H436" s="304">
        <v>561.54</v>
      </c>
      <c r="I436" s="90">
        <v>0</v>
      </c>
      <c r="J436" s="90">
        <f>ROUND(I436*H436,2)</f>
        <v>0</v>
      </c>
      <c r="K436" s="88" t="s">
        <v>5267</v>
      </c>
      <c r="L436" s="85"/>
      <c r="M436" s="278" t="s">
        <v>5</v>
      </c>
      <c r="N436" s="279" t="s">
        <v>42</v>
      </c>
      <c r="O436" s="280">
        <v>0.006</v>
      </c>
      <c r="P436" s="280">
        <f>O436*H436</f>
        <v>3.36924</v>
      </c>
      <c r="Q436" s="280">
        <v>0</v>
      </c>
      <c r="R436" s="280">
        <f>Q436*H436</f>
        <v>0</v>
      </c>
      <c r="S436" s="280">
        <v>0</v>
      </c>
      <c r="T436" s="281">
        <f>S436*H436</f>
        <v>0</v>
      </c>
      <c r="AR436" s="185" t="s">
        <v>145</v>
      </c>
      <c r="AT436" s="185" t="s">
        <v>140</v>
      </c>
      <c r="AU436" s="185" t="s">
        <v>81</v>
      </c>
      <c r="AY436" s="185" t="s">
        <v>138</v>
      </c>
      <c r="BE436" s="282">
        <f>IF(N436="základní",J436,0)</f>
        <v>0</v>
      </c>
      <c r="BF436" s="282">
        <f>IF(N436="snížená",J436,0)</f>
        <v>0</v>
      </c>
      <c r="BG436" s="282">
        <f>IF(N436="zákl. přenesená",J436,0)</f>
        <v>0</v>
      </c>
      <c r="BH436" s="282">
        <f>IF(N436="sníž. přenesená",J436,0)</f>
        <v>0</v>
      </c>
      <c r="BI436" s="282">
        <f>IF(N436="nulová",J436,0)</f>
        <v>0</v>
      </c>
      <c r="BJ436" s="185" t="s">
        <v>79</v>
      </c>
      <c r="BK436" s="282">
        <f>ROUND(I436*H436,2)</f>
        <v>0</v>
      </c>
      <c r="BL436" s="185" t="s">
        <v>145</v>
      </c>
      <c r="BM436" s="185" t="s">
        <v>4260</v>
      </c>
    </row>
    <row r="437" spans="2:51" s="284" customFormat="1" ht="13.5">
      <c r="B437" s="283"/>
      <c r="C437" s="331"/>
      <c r="D437" s="332" t="s">
        <v>147</v>
      </c>
      <c r="E437" s="331"/>
      <c r="F437" s="333" t="s">
        <v>4261</v>
      </c>
      <c r="G437" s="331"/>
      <c r="H437" s="305">
        <v>561.54</v>
      </c>
      <c r="L437" s="283"/>
      <c r="M437" s="288"/>
      <c r="N437" s="289"/>
      <c r="O437" s="289"/>
      <c r="P437" s="289"/>
      <c r="Q437" s="289"/>
      <c r="R437" s="289"/>
      <c r="S437" s="289"/>
      <c r="T437" s="290"/>
      <c r="AT437" s="286" t="s">
        <v>147</v>
      </c>
      <c r="AU437" s="286" t="s">
        <v>81</v>
      </c>
      <c r="AV437" s="284" t="s">
        <v>81</v>
      </c>
      <c r="AW437" s="284" t="s">
        <v>6</v>
      </c>
      <c r="AX437" s="284" t="s">
        <v>79</v>
      </c>
      <c r="AY437" s="286" t="s">
        <v>138</v>
      </c>
    </row>
    <row r="438" spans="2:65" s="248" customFormat="1" ht="16.5" customHeight="1">
      <c r="B438" s="85"/>
      <c r="C438" s="327" t="s">
        <v>877</v>
      </c>
      <c r="D438" s="327" t="s">
        <v>140</v>
      </c>
      <c r="E438" s="328" t="s">
        <v>1420</v>
      </c>
      <c r="F438" s="329" t="s">
        <v>1421</v>
      </c>
      <c r="G438" s="330" t="s">
        <v>181</v>
      </c>
      <c r="H438" s="304">
        <v>36.926</v>
      </c>
      <c r="I438" s="90">
        <v>0</v>
      </c>
      <c r="J438" s="90">
        <f>ROUND(I438*H438,2)</f>
        <v>0</v>
      </c>
      <c r="K438" s="88" t="s">
        <v>5267</v>
      </c>
      <c r="L438" s="85"/>
      <c r="M438" s="278" t="s">
        <v>5</v>
      </c>
      <c r="N438" s="279" t="s">
        <v>42</v>
      </c>
      <c r="O438" s="280">
        <v>0</v>
      </c>
      <c r="P438" s="280">
        <f>O438*H438</f>
        <v>0</v>
      </c>
      <c r="Q438" s="280">
        <v>0</v>
      </c>
      <c r="R438" s="280">
        <f>Q438*H438</f>
        <v>0</v>
      </c>
      <c r="S438" s="280">
        <v>0</v>
      </c>
      <c r="T438" s="281">
        <f>S438*H438</f>
        <v>0</v>
      </c>
      <c r="AR438" s="185" t="s">
        <v>145</v>
      </c>
      <c r="AT438" s="185" t="s">
        <v>140</v>
      </c>
      <c r="AU438" s="185" t="s">
        <v>81</v>
      </c>
      <c r="AY438" s="185" t="s">
        <v>138</v>
      </c>
      <c r="BE438" s="282">
        <f>IF(N438="základní",J438,0)</f>
        <v>0</v>
      </c>
      <c r="BF438" s="282">
        <f>IF(N438="snížená",J438,0)</f>
        <v>0</v>
      </c>
      <c r="BG438" s="282">
        <f>IF(N438="zákl. přenesená",J438,0)</f>
        <v>0</v>
      </c>
      <c r="BH438" s="282">
        <f>IF(N438="sníž. přenesená",J438,0)</f>
        <v>0</v>
      </c>
      <c r="BI438" s="282">
        <f>IF(N438="nulová",J438,0)</f>
        <v>0</v>
      </c>
      <c r="BJ438" s="185" t="s">
        <v>79</v>
      </c>
      <c r="BK438" s="282">
        <f>ROUND(I438*H438,2)</f>
        <v>0</v>
      </c>
      <c r="BL438" s="185" t="s">
        <v>145</v>
      </c>
      <c r="BM438" s="185" t="s">
        <v>4262</v>
      </c>
    </row>
    <row r="439" spans="2:63" s="266" customFormat="1" ht="29.85" customHeight="1">
      <c r="B439" s="265"/>
      <c r="C439" s="307"/>
      <c r="D439" s="341" t="s">
        <v>70</v>
      </c>
      <c r="E439" s="342" t="s">
        <v>336</v>
      </c>
      <c r="F439" s="342" t="s">
        <v>337</v>
      </c>
      <c r="G439" s="307"/>
      <c r="H439" s="307"/>
      <c r="J439" s="277">
        <f>BK439</f>
        <v>0</v>
      </c>
      <c r="L439" s="265"/>
      <c r="M439" s="270"/>
      <c r="N439" s="271"/>
      <c r="O439" s="271"/>
      <c r="P439" s="272">
        <f>P440</f>
        <v>16.384256</v>
      </c>
      <c r="Q439" s="271"/>
      <c r="R439" s="272">
        <f>R440</f>
        <v>0</v>
      </c>
      <c r="S439" s="271"/>
      <c r="T439" s="273">
        <f>T440</f>
        <v>0</v>
      </c>
      <c r="AR439" s="267" t="s">
        <v>79</v>
      </c>
      <c r="AT439" s="274" t="s">
        <v>70</v>
      </c>
      <c r="AU439" s="274" t="s">
        <v>79</v>
      </c>
      <c r="AY439" s="267" t="s">
        <v>138</v>
      </c>
      <c r="BK439" s="275">
        <f>BK440</f>
        <v>0</v>
      </c>
    </row>
    <row r="440" spans="2:65" s="248" customFormat="1" ht="38.25" customHeight="1">
      <c r="B440" s="85"/>
      <c r="C440" s="327" t="s">
        <v>882</v>
      </c>
      <c r="D440" s="327" t="s">
        <v>140</v>
      </c>
      <c r="E440" s="328" t="s">
        <v>1424</v>
      </c>
      <c r="F440" s="329" t="s">
        <v>1425</v>
      </c>
      <c r="G440" s="330" t="s">
        <v>181</v>
      </c>
      <c r="H440" s="304">
        <v>49.952</v>
      </c>
      <c r="I440" s="90">
        <v>0</v>
      </c>
      <c r="J440" s="90">
        <f>ROUND(I440*H440,2)</f>
        <v>0</v>
      </c>
      <c r="K440" s="88" t="s">
        <v>5267</v>
      </c>
      <c r="L440" s="85"/>
      <c r="M440" s="278" t="s">
        <v>5</v>
      </c>
      <c r="N440" s="279" t="s">
        <v>42</v>
      </c>
      <c r="O440" s="280">
        <v>0.328</v>
      </c>
      <c r="P440" s="280">
        <f>O440*H440</f>
        <v>16.384256</v>
      </c>
      <c r="Q440" s="280">
        <v>0</v>
      </c>
      <c r="R440" s="280">
        <f>Q440*H440</f>
        <v>0</v>
      </c>
      <c r="S440" s="280">
        <v>0</v>
      </c>
      <c r="T440" s="281">
        <f>S440*H440</f>
        <v>0</v>
      </c>
      <c r="AR440" s="185" t="s">
        <v>145</v>
      </c>
      <c r="AT440" s="185" t="s">
        <v>140</v>
      </c>
      <c r="AU440" s="185" t="s">
        <v>81</v>
      </c>
      <c r="AY440" s="185" t="s">
        <v>138</v>
      </c>
      <c r="BE440" s="282">
        <f>IF(N440="základní",J440,0)</f>
        <v>0</v>
      </c>
      <c r="BF440" s="282">
        <f>IF(N440="snížená",J440,0)</f>
        <v>0</v>
      </c>
      <c r="BG440" s="282">
        <f>IF(N440="zákl. přenesená",J440,0)</f>
        <v>0</v>
      </c>
      <c r="BH440" s="282">
        <f>IF(N440="sníž. přenesená",J440,0)</f>
        <v>0</v>
      </c>
      <c r="BI440" s="282">
        <f>IF(N440="nulová",J440,0)</f>
        <v>0</v>
      </c>
      <c r="BJ440" s="185" t="s">
        <v>79</v>
      </c>
      <c r="BK440" s="282">
        <f>ROUND(I440*H440,2)</f>
        <v>0</v>
      </c>
      <c r="BL440" s="185" t="s">
        <v>145</v>
      </c>
      <c r="BM440" s="185" t="s">
        <v>4263</v>
      </c>
    </row>
    <row r="441" spans="2:63" s="266" customFormat="1" ht="37.35" customHeight="1">
      <c r="B441" s="265"/>
      <c r="C441" s="307"/>
      <c r="D441" s="341" t="s">
        <v>70</v>
      </c>
      <c r="E441" s="350" t="s">
        <v>1427</v>
      </c>
      <c r="F441" s="350" t="s">
        <v>1428</v>
      </c>
      <c r="G441" s="307"/>
      <c r="H441" s="307"/>
      <c r="J441" s="269">
        <f>BK441</f>
        <v>0</v>
      </c>
      <c r="L441" s="265"/>
      <c r="M441" s="270"/>
      <c r="N441" s="271"/>
      <c r="O441" s="271"/>
      <c r="P441" s="272">
        <f>P442+P473+P481+P490+P503+P549+P557+P583+P613+P626+P637</f>
        <v>562.3557500000001</v>
      </c>
      <c r="Q441" s="271"/>
      <c r="R441" s="272">
        <f>R442+R473+R481+R490+R503+R549+R557+R583+R613+R626+R637</f>
        <v>4.1146047996</v>
      </c>
      <c r="S441" s="271"/>
      <c r="T441" s="273">
        <f>T442+T473+T481+T490+T503+T549+T557+T583+T613+T626+T637</f>
        <v>0.7101438400000001</v>
      </c>
      <c r="AR441" s="267" t="s">
        <v>81</v>
      </c>
      <c r="AT441" s="274" t="s">
        <v>70</v>
      </c>
      <c r="AU441" s="274" t="s">
        <v>71</v>
      </c>
      <c r="AY441" s="267" t="s">
        <v>138</v>
      </c>
      <c r="BK441" s="275">
        <f>BK442+BK473+BK481+BK490+BK503+BK549+BK557+BK583+BK613+BK626+BK637</f>
        <v>0</v>
      </c>
    </row>
    <row r="442" spans="2:63" s="266" customFormat="1" ht="19.9" customHeight="1">
      <c r="B442" s="265"/>
      <c r="C442" s="307"/>
      <c r="D442" s="341" t="s">
        <v>70</v>
      </c>
      <c r="E442" s="342" t="s">
        <v>1827</v>
      </c>
      <c r="F442" s="342" t="s">
        <v>1828</v>
      </c>
      <c r="G442" s="307"/>
      <c r="H442" s="307"/>
      <c r="J442" s="277">
        <f>BK442</f>
        <v>0</v>
      </c>
      <c r="L442" s="265"/>
      <c r="M442" s="270"/>
      <c r="N442" s="271"/>
      <c r="O442" s="271"/>
      <c r="P442" s="272">
        <f>P443+P449+P453+P460+P467</f>
        <v>29.019498</v>
      </c>
      <c r="Q442" s="271"/>
      <c r="R442" s="272">
        <f>R443+R449+R453+R460+R467</f>
        <v>0.3161</v>
      </c>
      <c r="S442" s="271"/>
      <c r="T442" s="273">
        <f>T443+T449+T453+T460+T467</f>
        <v>0.55832</v>
      </c>
      <c r="AR442" s="267" t="s">
        <v>81</v>
      </c>
      <c r="AT442" s="274" t="s">
        <v>70</v>
      </c>
      <c r="AU442" s="274" t="s">
        <v>79</v>
      </c>
      <c r="AY442" s="267" t="s">
        <v>138</v>
      </c>
      <c r="BK442" s="275">
        <f>BK443+BK449+BK453+BK460+BK467</f>
        <v>0</v>
      </c>
    </row>
    <row r="443" spans="2:63" s="266" customFormat="1" ht="14.85" customHeight="1">
      <c r="B443" s="265"/>
      <c r="C443" s="307"/>
      <c r="D443" s="341" t="s">
        <v>70</v>
      </c>
      <c r="E443" s="342" t="s">
        <v>1522</v>
      </c>
      <c r="F443" s="342" t="s">
        <v>1523</v>
      </c>
      <c r="G443" s="307"/>
      <c r="H443" s="307"/>
      <c r="J443" s="277">
        <f>BK443</f>
        <v>0</v>
      </c>
      <c r="L443" s="265"/>
      <c r="M443" s="270"/>
      <c r="N443" s="271"/>
      <c r="O443" s="271"/>
      <c r="P443" s="272">
        <f>SUM(P444:P448)</f>
        <v>1.6893200000000002</v>
      </c>
      <c r="Q443" s="271"/>
      <c r="R443" s="272">
        <f>SUM(R444:R448)</f>
        <v>0.02</v>
      </c>
      <c r="S443" s="271"/>
      <c r="T443" s="273">
        <f>SUM(T444:T448)</f>
        <v>0</v>
      </c>
      <c r="AR443" s="267" t="s">
        <v>81</v>
      </c>
      <c r="AT443" s="274" t="s">
        <v>70</v>
      </c>
      <c r="AU443" s="274" t="s">
        <v>81</v>
      </c>
      <c r="AY443" s="267" t="s">
        <v>138</v>
      </c>
      <c r="BK443" s="275">
        <f>SUM(BK444:BK448)</f>
        <v>0</v>
      </c>
    </row>
    <row r="444" spans="2:65" s="248" customFormat="1" ht="16.5" customHeight="1">
      <c r="B444" s="85"/>
      <c r="C444" s="327" t="s">
        <v>891</v>
      </c>
      <c r="D444" s="327" t="s">
        <v>140</v>
      </c>
      <c r="E444" s="328" t="s">
        <v>1838</v>
      </c>
      <c r="F444" s="329" t="s">
        <v>1839</v>
      </c>
      <c r="G444" s="330" t="s">
        <v>234</v>
      </c>
      <c r="H444" s="304">
        <v>50</v>
      </c>
      <c r="I444" s="90">
        <v>0</v>
      </c>
      <c r="J444" s="90">
        <f>ROUND(I444*H444,2)</f>
        <v>0</v>
      </c>
      <c r="K444" s="88" t="s">
        <v>5</v>
      </c>
      <c r="L444" s="85"/>
      <c r="M444" s="278" t="s">
        <v>5</v>
      </c>
      <c r="N444" s="279" t="s">
        <v>42</v>
      </c>
      <c r="O444" s="280">
        <v>0.033</v>
      </c>
      <c r="P444" s="280">
        <f>O444*H444</f>
        <v>1.6500000000000001</v>
      </c>
      <c r="Q444" s="280">
        <v>0</v>
      </c>
      <c r="R444" s="280">
        <f>Q444*H444</f>
        <v>0</v>
      </c>
      <c r="S444" s="280">
        <v>0</v>
      </c>
      <c r="T444" s="281">
        <f>S444*H444</f>
        <v>0</v>
      </c>
      <c r="AR444" s="185" t="s">
        <v>214</v>
      </c>
      <c r="AT444" s="185" t="s">
        <v>140</v>
      </c>
      <c r="AU444" s="185" t="s">
        <v>153</v>
      </c>
      <c r="AY444" s="185" t="s">
        <v>138</v>
      </c>
      <c r="BE444" s="282">
        <f>IF(N444="základní",J444,0)</f>
        <v>0</v>
      </c>
      <c r="BF444" s="282">
        <f>IF(N444="snížená",J444,0)</f>
        <v>0</v>
      </c>
      <c r="BG444" s="282">
        <f>IF(N444="zákl. přenesená",J444,0)</f>
        <v>0</v>
      </c>
      <c r="BH444" s="282">
        <f>IF(N444="sníž. přenesená",J444,0)</f>
        <v>0</v>
      </c>
      <c r="BI444" s="282">
        <f>IF(N444="nulová",J444,0)</f>
        <v>0</v>
      </c>
      <c r="BJ444" s="185" t="s">
        <v>79</v>
      </c>
      <c r="BK444" s="282">
        <f>ROUND(I444*H444,2)</f>
        <v>0</v>
      </c>
      <c r="BL444" s="185" t="s">
        <v>214</v>
      </c>
      <c r="BM444" s="185" t="s">
        <v>4264</v>
      </c>
    </row>
    <row r="445" spans="2:65" s="248" customFormat="1" ht="25.5" customHeight="1">
      <c r="B445" s="85"/>
      <c r="C445" s="337" t="s">
        <v>896</v>
      </c>
      <c r="D445" s="337" t="s">
        <v>228</v>
      </c>
      <c r="E445" s="338" t="s">
        <v>4265</v>
      </c>
      <c r="F445" s="339" t="s">
        <v>4266</v>
      </c>
      <c r="G445" s="340" t="s">
        <v>234</v>
      </c>
      <c r="H445" s="308">
        <v>50</v>
      </c>
      <c r="I445" s="95">
        <v>0</v>
      </c>
      <c r="J445" s="95">
        <f>ROUND(I445*H445,2)</f>
        <v>0</v>
      </c>
      <c r="K445" s="93" t="s">
        <v>5</v>
      </c>
      <c r="L445" s="298"/>
      <c r="M445" s="299" t="s">
        <v>5</v>
      </c>
      <c r="N445" s="300" t="s">
        <v>42</v>
      </c>
      <c r="O445" s="280">
        <v>0</v>
      </c>
      <c r="P445" s="280">
        <f>O445*H445</f>
        <v>0</v>
      </c>
      <c r="Q445" s="280">
        <v>0.0004</v>
      </c>
      <c r="R445" s="280">
        <f>Q445*H445</f>
        <v>0.02</v>
      </c>
      <c r="S445" s="280">
        <v>0</v>
      </c>
      <c r="T445" s="281">
        <f>S445*H445</f>
        <v>0</v>
      </c>
      <c r="AR445" s="185" t="s">
        <v>281</v>
      </c>
      <c r="AT445" s="185" t="s">
        <v>228</v>
      </c>
      <c r="AU445" s="185" t="s">
        <v>153</v>
      </c>
      <c r="AY445" s="185" t="s">
        <v>138</v>
      </c>
      <c r="BE445" s="282">
        <f>IF(N445="základní",J445,0)</f>
        <v>0</v>
      </c>
      <c r="BF445" s="282">
        <f>IF(N445="snížená",J445,0)</f>
        <v>0</v>
      </c>
      <c r="BG445" s="282">
        <f>IF(N445="zákl. přenesená",J445,0)</f>
        <v>0</v>
      </c>
      <c r="BH445" s="282">
        <f>IF(N445="sníž. přenesená",J445,0)</f>
        <v>0</v>
      </c>
      <c r="BI445" s="282">
        <f>IF(N445="nulová",J445,0)</f>
        <v>0</v>
      </c>
      <c r="BJ445" s="185" t="s">
        <v>79</v>
      </c>
      <c r="BK445" s="282">
        <f>ROUND(I445*H445,2)</f>
        <v>0</v>
      </c>
      <c r="BL445" s="185" t="s">
        <v>214</v>
      </c>
      <c r="BM445" s="185" t="s">
        <v>4267</v>
      </c>
    </row>
    <row r="446" spans="2:65" s="248" customFormat="1" ht="16.5" customHeight="1">
      <c r="B446" s="85"/>
      <c r="C446" s="337" t="s">
        <v>901</v>
      </c>
      <c r="D446" s="337" t="s">
        <v>228</v>
      </c>
      <c r="E446" s="338" t="s">
        <v>1886</v>
      </c>
      <c r="F446" s="339" t="s">
        <v>1887</v>
      </c>
      <c r="G446" s="340" t="s">
        <v>289</v>
      </c>
      <c r="H446" s="308">
        <v>250</v>
      </c>
      <c r="I446" s="95">
        <v>0</v>
      </c>
      <c r="J446" s="95">
        <f>ROUND(I446*H446,2)</f>
        <v>0</v>
      </c>
      <c r="K446" s="93" t="s">
        <v>5</v>
      </c>
      <c r="L446" s="298"/>
      <c r="M446" s="299" t="s">
        <v>5</v>
      </c>
      <c r="N446" s="300" t="s">
        <v>42</v>
      </c>
      <c r="O446" s="280">
        <v>0</v>
      </c>
      <c r="P446" s="280">
        <f>O446*H446</f>
        <v>0</v>
      </c>
      <c r="Q446" s="280">
        <v>0</v>
      </c>
      <c r="R446" s="280">
        <f>Q446*H446</f>
        <v>0</v>
      </c>
      <c r="S446" s="280">
        <v>0</v>
      </c>
      <c r="T446" s="281">
        <f>S446*H446</f>
        <v>0</v>
      </c>
      <c r="AR446" s="185" t="s">
        <v>281</v>
      </c>
      <c r="AT446" s="185" t="s">
        <v>228</v>
      </c>
      <c r="AU446" s="185" t="s">
        <v>153</v>
      </c>
      <c r="AY446" s="185" t="s">
        <v>138</v>
      </c>
      <c r="BE446" s="282">
        <f>IF(N446="základní",J446,0)</f>
        <v>0</v>
      </c>
      <c r="BF446" s="282">
        <f>IF(N446="snížená",J446,0)</f>
        <v>0</v>
      </c>
      <c r="BG446" s="282">
        <f>IF(N446="zákl. přenesená",J446,0)</f>
        <v>0</v>
      </c>
      <c r="BH446" s="282">
        <f>IF(N446="sníž. přenesená",J446,0)</f>
        <v>0</v>
      </c>
      <c r="BI446" s="282">
        <f>IF(N446="nulová",J446,0)</f>
        <v>0</v>
      </c>
      <c r="BJ446" s="185" t="s">
        <v>79</v>
      </c>
      <c r="BK446" s="282">
        <f>ROUND(I446*H446,2)</f>
        <v>0</v>
      </c>
      <c r="BL446" s="185" t="s">
        <v>214</v>
      </c>
      <c r="BM446" s="185" t="s">
        <v>4268</v>
      </c>
    </row>
    <row r="447" spans="2:65" s="248" customFormat="1" ht="16.5" customHeight="1">
      <c r="B447" s="85"/>
      <c r="C447" s="337" t="s">
        <v>907</v>
      </c>
      <c r="D447" s="337" t="s">
        <v>228</v>
      </c>
      <c r="E447" s="338" t="s">
        <v>1890</v>
      </c>
      <c r="F447" s="339" t="s">
        <v>1891</v>
      </c>
      <c r="G447" s="340" t="s">
        <v>289</v>
      </c>
      <c r="H447" s="308">
        <v>1</v>
      </c>
      <c r="I447" s="95">
        <v>0</v>
      </c>
      <c r="J447" s="95">
        <f>ROUND(I447*H447,2)</f>
        <v>0</v>
      </c>
      <c r="K447" s="93" t="s">
        <v>5</v>
      </c>
      <c r="L447" s="298"/>
      <c r="M447" s="299" t="s">
        <v>5</v>
      </c>
      <c r="N447" s="300" t="s">
        <v>42</v>
      </c>
      <c r="O447" s="280">
        <v>0</v>
      </c>
      <c r="P447" s="280">
        <f>O447*H447</f>
        <v>0</v>
      </c>
      <c r="Q447" s="280">
        <v>0</v>
      </c>
      <c r="R447" s="280">
        <f>Q447*H447</f>
        <v>0</v>
      </c>
      <c r="S447" s="280">
        <v>0</v>
      </c>
      <c r="T447" s="281">
        <f>S447*H447</f>
        <v>0</v>
      </c>
      <c r="AR447" s="185" t="s">
        <v>281</v>
      </c>
      <c r="AT447" s="185" t="s">
        <v>228</v>
      </c>
      <c r="AU447" s="185" t="s">
        <v>153</v>
      </c>
      <c r="AY447" s="185" t="s">
        <v>138</v>
      </c>
      <c r="BE447" s="282">
        <f>IF(N447="základní",J447,0)</f>
        <v>0</v>
      </c>
      <c r="BF447" s="282">
        <f>IF(N447="snížená",J447,0)</f>
        <v>0</v>
      </c>
      <c r="BG447" s="282">
        <f>IF(N447="zákl. přenesená",J447,0)</f>
        <v>0</v>
      </c>
      <c r="BH447" s="282">
        <f>IF(N447="sníž. přenesená",J447,0)</f>
        <v>0</v>
      </c>
      <c r="BI447" s="282">
        <f>IF(N447="nulová",J447,0)</f>
        <v>0</v>
      </c>
      <c r="BJ447" s="185" t="s">
        <v>79</v>
      </c>
      <c r="BK447" s="282">
        <f>ROUND(I447*H447,2)</f>
        <v>0</v>
      </c>
      <c r="BL447" s="185" t="s">
        <v>214</v>
      </c>
      <c r="BM447" s="185" t="s">
        <v>4269</v>
      </c>
    </row>
    <row r="448" spans="2:65" s="248" customFormat="1" ht="16.5" customHeight="1">
      <c r="B448" s="85"/>
      <c r="C448" s="327" t="s">
        <v>911</v>
      </c>
      <c r="D448" s="327" t="s">
        <v>140</v>
      </c>
      <c r="E448" s="328" t="s">
        <v>1674</v>
      </c>
      <c r="F448" s="329" t="s">
        <v>1895</v>
      </c>
      <c r="G448" s="330" t="s">
        <v>181</v>
      </c>
      <c r="H448" s="304">
        <v>0.02</v>
      </c>
      <c r="I448" s="90">
        <v>0</v>
      </c>
      <c r="J448" s="90">
        <f>ROUND(I448*H448,2)</f>
        <v>0</v>
      </c>
      <c r="K448" s="88" t="s">
        <v>5</v>
      </c>
      <c r="L448" s="85"/>
      <c r="M448" s="278" t="s">
        <v>5</v>
      </c>
      <c r="N448" s="279" t="s">
        <v>42</v>
      </c>
      <c r="O448" s="280">
        <v>1.966</v>
      </c>
      <c r="P448" s="280">
        <f>O448*H448</f>
        <v>0.03932</v>
      </c>
      <c r="Q448" s="280">
        <v>0</v>
      </c>
      <c r="R448" s="280">
        <f>Q448*H448</f>
        <v>0</v>
      </c>
      <c r="S448" s="280">
        <v>0</v>
      </c>
      <c r="T448" s="281">
        <f>S448*H448</f>
        <v>0</v>
      </c>
      <c r="AR448" s="185" t="s">
        <v>214</v>
      </c>
      <c r="AT448" s="185" t="s">
        <v>140</v>
      </c>
      <c r="AU448" s="185" t="s">
        <v>153</v>
      </c>
      <c r="AY448" s="185" t="s">
        <v>138</v>
      </c>
      <c r="BE448" s="282">
        <f>IF(N448="základní",J448,0)</f>
        <v>0</v>
      </c>
      <c r="BF448" s="282">
        <f>IF(N448="snížená",J448,0)</f>
        <v>0</v>
      </c>
      <c r="BG448" s="282">
        <f>IF(N448="zákl. přenesená",J448,0)</f>
        <v>0</v>
      </c>
      <c r="BH448" s="282">
        <f>IF(N448="sníž. přenesená",J448,0)</f>
        <v>0</v>
      </c>
      <c r="BI448" s="282">
        <f>IF(N448="nulová",J448,0)</f>
        <v>0</v>
      </c>
      <c r="BJ448" s="185" t="s">
        <v>79</v>
      </c>
      <c r="BK448" s="282">
        <f>ROUND(I448*H448,2)</f>
        <v>0</v>
      </c>
      <c r="BL448" s="185" t="s">
        <v>214</v>
      </c>
      <c r="BM448" s="185" t="s">
        <v>4270</v>
      </c>
    </row>
    <row r="449" spans="2:63" s="266" customFormat="1" ht="22.35" customHeight="1">
      <c r="B449" s="265"/>
      <c r="C449" s="307"/>
      <c r="D449" s="341" t="s">
        <v>70</v>
      </c>
      <c r="E449" s="342" t="s">
        <v>1959</v>
      </c>
      <c r="F449" s="342" t="s">
        <v>1960</v>
      </c>
      <c r="G449" s="307"/>
      <c r="H449" s="307"/>
      <c r="J449" s="277">
        <f>BK449</f>
        <v>0</v>
      </c>
      <c r="L449" s="265"/>
      <c r="M449" s="270"/>
      <c r="N449" s="271"/>
      <c r="O449" s="271"/>
      <c r="P449" s="272">
        <f>SUM(P450:P452)</f>
        <v>13.259316</v>
      </c>
      <c r="Q449" s="271"/>
      <c r="R449" s="272">
        <f>SUM(R450:R452)</f>
        <v>0.045899999999999996</v>
      </c>
      <c r="S449" s="271"/>
      <c r="T449" s="273">
        <f>SUM(T450:T452)</f>
        <v>0.064</v>
      </c>
      <c r="AR449" s="267" t="s">
        <v>81</v>
      </c>
      <c r="AT449" s="274" t="s">
        <v>70</v>
      </c>
      <c r="AU449" s="274" t="s">
        <v>81</v>
      </c>
      <c r="AY449" s="267" t="s">
        <v>138</v>
      </c>
      <c r="BK449" s="275">
        <f>SUM(BK450:BK452)</f>
        <v>0</v>
      </c>
    </row>
    <row r="450" spans="2:65" s="248" customFormat="1" ht="16.5" customHeight="1">
      <c r="B450" s="85"/>
      <c r="C450" s="327" t="s">
        <v>935</v>
      </c>
      <c r="D450" s="327" t="s">
        <v>140</v>
      </c>
      <c r="E450" s="328" t="s">
        <v>4271</v>
      </c>
      <c r="F450" s="329" t="s">
        <v>4272</v>
      </c>
      <c r="G450" s="330" t="s">
        <v>234</v>
      </c>
      <c r="H450" s="304">
        <v>20</v>
      </c>
      <c r="I450" s="90">
        <v>0</v>
      </c>
      <c r="J450" s="90">
        <f>ROUND(I450*H450,2)</f>
        <v>0</v>
      </c>
      <c r="K450" s="88" t="s">
        <v>5267</v>
      </c>
      <c r="L450" s="85"/>
      <c r="M450" s="278" t="s">
        <v>5</v>
      </c>
      <c r="N450" s="279" t="s">
        <v>42</v>
      </c>
      <c r="O450" s="280">
        <v>0.053</v>
      </c>
      <c r="P450" s="280">
        <f>O450*H450</f>
        <v>1.06</v>
      </c>
      <c r="Q450" s="280">
        <v>2E-05</v>
      </c>
      <c r="R450" s="280">
        <f>Q450*H450</f>
        <v>0.0004</v>
      </c>
      <c r="S450" s="280">
        <v>0.0032</v>
      </c>
      <c r="T450" s="281">
        <f>S450*H450</f>
        <v>0.064</v>
      </c>
      <c r="AR450" s="185" t="s">
        <v>214</v>
      </c>
      <c r="AT450" s="185" t="s">
        <v>140</v>
      </c>
      <c r="AU450" s="185" t="s">
        <v>153</v>
      </c>
      <c r="AY450" s="185" t="s">
        <v>138</v>
      </c>
      <c r="BE450" s="282">
        <f>IF(N450="základní",J450,0)</f>
        <v>0</v>
      </c>
      <c r="BF450" s="282">
        <f>IF(N450="snížená",J450,0)</f>
        <v>0</v>
      </c>
      <c r="BG450" s="282">
        <f>IF(N450="zákl. přenesená",J450,0)</f>
        <v>0</v>
      </c>
      <c r="BH450" s="282">
        <f>IF(N450="sníž. přenesená",J450,0)</f>
        <v>0</v>
      </c>
      <c r="BI450" s="282">
        <f>IF(N450="nulová",J450,0)</f>
        <v>0</v>
      </c>
      <c r="BJ450" s="185" t="s">
        <v>79</v>
      </c>
      <c r="BK450" s="282">
        <f>ROUND(I450*H450,2)</f>
        <v>0</v>
      </c>
      <c r="BL450" s="185" t="s">
        <v>214</v>
      </c>
      <c r="BM450" s="185" t="s">
        <v>4273</v>
      </c>
    </row>
    <row r="451" spans="2:65" s="248" customFormat="1" ht="25.5" customHeight="1">
      <c r="B451" s="85"/>
      <c r="C451" s="327" t="s">
        <v>938</v>
      </c>
      <c r="D451" s="327" t="s">
        <v>140</v>
      </c>
      <c r="E451" s="328" t="s">
        <v>4274</v>
      </c>
      <c r="F451" s="329" t="s">
        <v>4275</v>
      </c>
      <c r="G451" s="330" t="s">
        <v>234</v>
      </c>
      <c r="H451" s="304">
        <v>50</v>
      </c>
      <c r="I451" s="90">
        <v>0</v>
      </c>
      <c r="J451" s="90">
        <f>ROUND(I451*H451,2)</f>
        <v>0</v>
      </c>
      <c r="K451" s="88" t="s">
        <v>5</v>
      </c>
      <c r="L451" s="85"/>
      <c r="M451" s="278" t="s">
        <v>5</v>
      </c>
      <c r="N451" s="279" t="s">
        <v>42</v>
      </c>
      <c r="O451" s="280">
        <v>0.241</v>
      </c>
      <c r="P451" s="280">
        <f>O451*H451</f>
        <v>12.049999999999999</v>
      </c>
      <c r="Q451" s="280">
        <v>0.00091</v>
      </c>
      <c r="R451" s="280">
        <f>Q451*H451</f>
        <v>0.0455</v>
      </c>
      <c r="S451" s="280">
        <v>0</v>
      </c>
      <c r="T451" s="281">
        <f>S451*H451</f>
        <v>0</v>
      </c>
      <c r="AR451" s="185" t="s">
        <v>214</v>
      </c>
      <c r="AT451" s="185" t="s">
        <v>140</v>
      </c>
      <c r="AU451" s="185" t="s">
        <v>153</v>
      </c>
      <c r="AY451" s="185" t="s">
        <v>138</v>
      </c>
      <c r="BE451" s="282">
        <f>IF(N451="základní",J451,0)</f>
        <v>0</v>
      </c>
      <c r="BF451" s="282">
        <f>IF(N451="snížená",J451,0)</f>
        <v>0</v>
      </c>
      <c r="BG451" s="282">
        <f>IF(N451="zákl. přenesená",J451,0)</f>
        <v>0</v>
      </c>
      <c r="BH451" s="282">
        <f>IF(N451="sníž. přenesená",J451,0)</f>
        <v>0</v>
      </c>
      <c r="BI451" s="282">
        <f>IF(N451="nulová",J451,0)</f>
        <v>0</v>
      </c>
      <c r="BJ451" s="185" t="s">
        <v>79</v>
      </c>
      <c r="BK451" s="282">
        <f>ROUND(I451*H451,2)</f>
        <v>0</v>
      </c>
      <c r="BL451" s="185" t="s">
        <v>214</v>
      </c>
      <c r="BM451" s="185" t="s">
        <v>4276</v>
      </c>
    </row>
    <row r="452" spans="2:65" s="248" customFormat="1" ht="16.5" customHeight="1">
      <c r="B452" s="85"/>
      <c r="C452" s="327" t="s">
        <v>944</v>
      </c>
      <c r="D452" s="327" t="s">
        <v>140</v>
      </c>
      <c r="E452" s="328" t="s">
        <v>2026</v>
      </c>
      <c r="F452" s="329" t="s">
        <v>2027</v>
      </c>
      <c r="G452" s="330" t="s">
        <v>181</v>
      </c>
      <c r="H452" s="304">
        <v>0.046</v>
      </c>
      <c r="I452" s="90">
        <v>0</v>
      </c>
      <c r="J452" s="90">
        <f>ROUND(I452*H452,2)</f>
        <v>0</v>
      </c>
      <c r="K452" s="88" t="s">
        <v>5</v>
      </c>
      <c r="L452" s="85"/>
      <c r="M452" s="278" t="s">
        <v>5</v>
      </c>
      <c r="N452" s="279" t="s">
        <v>42</v>
      </c>
      <c r="O452" s="280">
        <v>3.246</v>
      </c>
      <c r="P452" s="280">
        <f>O452*H452</f>
        <v>0.149316</v>
      </c>
      <c r="Q452" s="280">
        <v>0</v>
      </c>
      <c r="R452" s="280">
        <f>Q452*H452</f>
        <v>0</v>
      </c>
      <c r="S452" s="280">
        <v>0</v>
      </c>
      <c r="T452" s="281">
        <f>S452*H452</f>
        <v>0</v>
      </c>
      <c r="AR452" s="185" t="s">
        <v>214</v>
      </c>
      <c r="AT452" s="185" t="s">
        <v>140</v>
      </c>
      <c r="AU452" s="185" t="s">
        <v>153</v>
      </c>
      <c r="AY452" s="185" t="s">
        <v>138</v>
      </c>
      <c r="BE452" s="282">
        <f>IF(N452="základní",J452,0)</f>
        <v>0</v>
      </c>
      <c r="BF452" s="282">
        <f>IF(N452="snížená",J452,0)</f>
        <v>0</v>
      </c>
      <c r="BG452" s="282">
        <f>IF(N452="zákl. přenesená",J452,0)</f>
        <v>0</v>
      </c>
      <c r="BH452" s="282">
        <f>IF(N452="sníž. přenesená",J452,0)</f>
        <v>0</v>
      </c>
      <c r="BI452" s="282">
        <f>IF(N452="nulová",J452,0)</f>
        <v>0</v>
      </c>
      <c r="BJ452" s="185" t="s">
        <v>79</v>
      </c>
      <c r="BK452" s="282">
        <f>ROUND(I452*H452,2)</f>
        <v>0</v>
      </c>
      <c r="BL452" s="185" t="s">
        <v>214</v>
      </c>
      <c r="BM452" s="185" t="s">
        <v>4277</v>
      </c>
    </row>
    <row r="453" spans="2:63" s="266" customFormat="1" ht="22.35" customHeight="1">
      <c r="B453" s="265"/>
      <c r="C453" s="307"/>
      <c r="D453" s="341" t="s">
        <v>70</v>
      </c>
      <c r="E453" s="342" t="s">
        <v>2029</v>
      </c>
      <c r="F453" s="342" t="s">
        <v>2030</v>
      </c>
      <c r="G453" s="307"/>
      <c r="H453" s="307"/>
      <c r="J453" s="277">
        <f>BK453</f>
        <v>0</v>
      </c>
      <c r="L453" s="265"/>
      <c r="M453" s="270"/>
      <c r="N453" s="271"/>
      <c r="O453" s="271"/>
      <c r="P453" s="272">
        <f>SUM(P454:P459)</f>
        <v>2.744702</v>
      </c>
      <c r="Q453" s="271"/>
      <c r="R453" s="272">
        <f>SUM(R454:R459)</f>
        <v>0.00228</v>
      </c>
      <c r="S453" s="271"/>
      <c r="T453" s="273">
        <f>SUM(T454:T459)</f>
        <v>0.0088</v>
      </c>
      <c r="AR453" s="267" t="s">
        <v>81</v>
      </c>
      <c r="AT453" s="274" t="s">
        <v>70</v>
      </c>
      <c r="AU453" s="274" t="s">
        <v>81</v>
      </c>
      <c r="AY453" s="267" t="s">
        <v>138</v>
      </c>
      <c r="BK453" s="275">
        <f>SUM(BK454:BK459)</f>
        <v>0</v>
      </c>
    </row>
    <row r="454" spans="2:65" s="248" customFormat="1" ht="16.5" customHeight="1">
      <c r="B454" s="85"/>
      <c r="C454" s="327" t="s">
        <v>951</v>
      </c>
      <c r="D454" s="327" t="s">
        <v>140</v>
      </c>
      <c r="E454" s="328" t="s">
        <v>4278</v>
      </c>
      <c r="F454" s="329" t="s">
        <v>4279</v>
      </c>
      <c r="G454" s="330" t="s">
        <v>289</v>
      </c>
      <c r="H454" s="304">
        <v>8</v>
      </c>
      <c r="I454" s="90">
        <v>0</v>
      </c>
      <c r="J454" s="90">
        <f aca="true" t="shared" si="0" ref="J454:J459">ROUND(I454*H454,2)</f>
        <v>0</v>
      </c>
      <c r="K454" s="88" t="s">
        <v>5</v>
      </c>
      <c r="L454" s="85"/>
      <c r="M454" s="278" t="s">
        <v>5</v>
      </c>
      <c r="N454" s="279" t="s">
        <v>42</v>
      </c>
      <c r="O454" s="280">
        <v>0.229</v>
      </c>
      <c r="P454" s="280">
        <f aca="true" t="shared" si="1" ref="P454:P459">O454*H454</f>
        <v>1.832</v>
      </c>
      <c r="Q454" s="280">
        <v>0.00013</v>
      </c>
      <c r="R454" s="280">
        <f aca="true" t="shared" si="2" ref="R454:R459">Q454*H454</f>
        <v>0.00104</v>
      </c>
      <c r="S454" s="280">
        <v>0.0011</v>
      </c>
      <c r="T454" s="281">
        <f aca="true" t="shared" si="3" ref="T454:T459">S454*H454</f>
        <v>0.0088</v>
      </c>
      <c r="AR454" s="185" t="s">
        <v>214</v>
      </c>
      <c r="AT454" s="185" t="s">
        <v>140</v>
      </c>
      <c r="AU454" s="185" t="s">
        <v>153</v>
      </c>
      <c r="AY454" s="185" t="s">
        <v>138</v>
      </c>
      <c r="BE454" s="282">
        <f aca="true" t="shared" si="4" ref="BE454:BE459">IF(N454="základní",J454,0)</f>
        <v>0</v>
      </c>
      <c r="BF454" s="282">
        <f aca="true" t="shared" si="5" ref="BF454:BF459">IF(N454="snížená",J454,0)</f>
        <v>0</v>
      </c>
      <c r="BG454" s="282">
        <f aca="true" t="shared" si="6" ref="BG454:BG459">IF(N454="zákl. přenesená",J454,0)</f>
        <v>0</v>
      </c>
      <c r="BH454" s="282">
        <f aca="true" t="shared" si="7" ref="BH454:BH459">IF(N454="sníž. přenesená",J454,0)</f>
        <v>0</v>
      </c>
      <c r="BI454" s="282">
        <f aca="true" t="shared" si="8" ref="BI454:BI459">IF(N454="nulová",J454,0)</f>
        <v>0</v>
      </c>
      <c r="BJ454" s="185" t="s">
        <v>79</v>
      </c>
      <c r="BK454" s="282">
        <f aca="true" t="shared" si="9" ref="BK454:BK459">ROUND(I454*H454,2)</f>
        <v>0</v>
      </c>
      <c r="BL454" s="185" t="s">
        <v>214</v>
      </c>
      <c r="BM454" s="185" t="s">
        <v>4280</v>
      </c>
    </row>
    <row r="455" spans="2:65" s="248" customFormat="1" ht="16.5" customHeight="1">
      <c r="B455" s="85"/>
      <c r="C455" s="327" t="s">
        <v>959</v>
      </c>
      <c r="D455" s="327" t="s">
        <v>140</v>
      </c>
      <c r="E455" s="328" t="s">
        <v>4281</v>
      </c>
      <c r="F455" s="329" t="s">
        <v>4282</v>
      </c>
      <c r="G455" s="330" t="s">
        <v>289</v>
      </c>
      <c r="H455" s="304">
        <v>4</v>
      </c>
      <c r="I455" s="90">
        <v>0</v>
      </c>
      <c r="J455" s="90">
        <f t="shared" si="0"/>
        <v>0</v>
      </c>
      <c r="K455" s="88" t="s">
        <v>5</v>
      </c>
      <c r="L455" s="85"/>
      <c r="M455" s="278" t="s">
        <v>5</v>
      </c>
      <c r="N455" s="279" t="s">
        <v>42</v>
      </c>
      <c r="O455" s="280">
        <v>0.062</v>
      </c>
      <c r="P455" s="280">
        <f t="shared" si="1"/>
        <v>0.248</v>
      </c>
      <c r="Q455" s="280">
        <v>3E-05</v>
      </c>
      <c r="R455" s="280">
        <f t="shared" si="2"/>
        <v>0.00012</v>
      </c>
      <c r="S455" s="280">
        <v>0</v>
      </c>
      <c r="T455" s="281">
        <f t="shared" si="3"/>
        <v>0</v>
      </c>
      <c r="AR455" s="185" t="s">
        <v>214</v>
      </c>
      <c r="AT455" s="185" t="s">
        <v>140</v>
      </c>
      <c r="AU455" s="185" t="s">
        <v>153</v>
      </c>
      <c r="AY455" s="185" t="s">
        <v>138</v>
      </c>
      <c r="BE455" s="282">
        <f t="shared" si="4"/>
        <v>0</v>
      </c>
      <c r="BF455" s="282">
        <f t="shared" si="5"/>
        <v>0</v>
      </c>
      <c r="BG455" s="282">
        <f t="shared" si="6"/>
        <v>0</v>
      </c>
      <c r="BH455" s="282">
        <f t="shared" si="7"/>
        <v>0</v>
      </c>
      <c r="BI455" s="282">
        <f t="shared" si="8"/>
        <v>0</v>
      </c>
      <c r="BJ455" s="185" t="s">
        <v>79</v>
      </c>
      <c r="BK455" s="282">
        <f t="shared" si="9"/>
        <v>0</v>
      </c>
      <c r="BL455" s="185" t="s">
        <v>214</v>
      </c>
      <c r="BM455" s="185" t="s">
        <v>4283</v>
      </c>
    </row>
    <row r="456" spans="2:65" s="248" customFormat="1" ht="16.5" customHeight="1">
      <c r="B456" s="85"/>
      <c r="C456" s="327" t="s">
        <v>963</v>
      </c>
      <c r="D456" s="327" t="s">
        <v>140</v>
      </c>
      <c r="E456" s="328" t="s">
        <v>4284</v>
      </c>
      <c r="F456" s="329" t="s">
        <v>4285</v>
      </c>
      <c r="G456" s="330" t="s">
        <v>289</v>
      </c>
      <c r="H456" s="304">
        <v>4</v>
      </c>
      <c r="I456" s="90">
        <v>0</v>
      </c>
      <c r="J456" s="90">
        <f t="shared" si="0"/>
        <v>0</v>
      </c>
      <c r="K456" s="88" t="s">
        <v>5</v>
      </c>
      <c r="L456" s="85"/>
      <c r="M456" s="278" t="s">
        <v>5</v>
      </c>
      <c r="N456" s="279" t="s">
        <v>42</v>
      </c>
      <c r="O456" s="280">
        <v>0.165</v>
      </c>
      <c r="P456" s="280">
        <f t="shared" si="1"/>
        <v>0.66</v>
      </c>
      <c r="Q456" s="280">
        <v>8E-05</v>
      </c>
      <c r="R456" s="280">
        <f t="shared" si="2"/>
        <v>0.00032</v>
      </c>
      <c r="S456" s="280">
        <v>0</v>
      </c>
      <c r="T456" s="281">
        <f t="shared" si="3"/>
        <v>0</v>
      </c>
      <c r="AR456" s="185" t="s">
        <v>214</v>
      </c>
      <c r="AT456" s="185" t="s">
        <v>140</v>
      </c>
      <c r="AU456" s="185" t="s">
        <v>153</v>
      </c>
      <c r="AY456" s="185" t="s">
        <v>138</v>
      </c>
      <c r="BE456" s="282">
        <f t="shared" si="4"/>
        <v>0</v>
      </c>
      <c r="BF456" s="282">
        <f t="shared" si="5"/>
        <v>0</v>
      </c>
      <c r="BG456" s="282">
        <f t="shared" si="6"/>
        <v>0</v>
      </c>
      <c r="BH456" s="282">
        <f t="shared" si="7"/>
        <v>0</v>
      </c>
      <c r="BI456" s="282">
        <f t="shared" si="8"/>
        <v>0</v>
      </c>
      <c r="BJ456" s="185" t="s">
        <v>79</v>
      </c>
      <c r="BK456" s="282">
        <f t="shared" si="9"/>
        <v>0</v>
      </c>
      <c r="BL456" s="185" t="s">
        <v>214</v>
      </c>
      <c r="BM456" s="185" t="s">
        <v>4286</v>
      </c>
    </row>
    <row r="457" spans="2:65" s="248" customFormat="1" ht="25.5" customHeight="1">
      <c r="B457" s="85"/>
      <c r="C457" s="337" t="s">
        <v>968</v>
      </c>
      <c r="D457" s="337" t="s">
        <v>228</v>
      </c>
      <c r="E457" s="338" t="s">
        <v>4287</v>
      </c>
      <c r="F457" s="339" t="s">
        <v>4288</v>
      </c>
      <c r="G457" s="340" t="s">
        <v>289</v>
      </c>
      <c r="H457" s="308">
        <v>4</v>
      </c>
      <c r="I457" s="95">
        <v>0</v>
      </c>
      <c r="J457" s="95">
        <f t="shared" si="0"/>
        <v>0</v>
      </c>
      <c r="K457" s="93" t="s">
        <v>5</v>
      </c>
      <c r="L457" s="298"/>
      <c r="M457" s="299" t="s">
        <v>5</v>
      </c>
      <c r="N457" s="300" t="s">
        <v>42</v>
      </c>
      <c r="O457" s="280">
        <v>0</v>
      </c>
      <c r="P457" s="280">
        <f t="shared" si="1"/>
        <v>0</v>
      </c>
      <c r="Q457" s="280">
        <v>0.0001</v>
      </c>
      <c r="R457" s="280">
        <f t="shared" si="2"/>
        <v>0.0004</v>
      </c>
      <c r="S457" s="280">
        <v>0</v>
      </c>
      <c r="T457" s="281">
        <f t="shared" si="3"/>
        <v>0</v>
      </c>
      <c r="AR457" s="185" t="s">
        <v>281</v>
      </c>
      <c r="AT457" s="185" t="s">
        <v>228</v>
      </c>
      <c r="AU457" s="185" t="s">
        <v>153</v>
      </c>
      <c r="AY457" s="185" t="s">
        <v>138</v>
      </c>
      <c r="BE457" s="282">
        <f t="shared" si="4"/>
        <v>0</v>
      </c>
      <c r="BF457" s="282">
        <f t="shared" si="5"/>
        <v>0</v>
      </c>
      <c r="BG457" s="282">
        <f t="shared" si="6"/>
        <v>0</v>
      </c>
      <c r="BH457" s="282">
        <f t="shared" si="7"/>
        <v>0</v>
      </c>
      <c r="BI457" s="282">
        <f t="shared" si="8"/>
        <v>0</v>
      </c>
      <c r="BJ457" s="185" t="s">
        <v>79</v>
      </c>
      <c r="BK457" s="282">
        <f t="shared" si="9"/>
        <v>0</v>
      </c>
      <c r="BL457" s="185" t="s">
        <v>214</v>
      </c>
      <c r="BM457" s="185" t="s">
        <v>4289</v>
      </c>
    </row>
    <row r="458" spans="2:65" s="248" customFormat="1" ht="38.25" customHeight="1">
      <c r="B458" s="85"/>
      <c r="C458" s="337" t="s">
        <v>981</v>
      </c>
      <c r="D458" s="337" t="s">
        <v>228</v>
      </c>
      <c r="E458" s="338" t="s">
        <v>4290</v>
      </c>
      <c r="F458" s="339" t="s">
        <v>4291</v>
      </c>
      <c r="G458" s="340" t="s">
        <v>289</v>
      </c>
      <c r="H458" s="308">
        <v>4</v>
      </c>
      <c r="I458" s="95">
        <v>0</v>
      </c>
      <c r="J458" s="95">
        <f t="shared" si="0"/>
        <v>0</v>
      </c>
      <c r="K458" s="93" t="s">
        <v>5</v>
      </c>
      <c r="L458" s="298"/>
      <c r="M458" s="299" t="s">
        <v>5</v>
      </c>
      <c r="N458" s="300" t="s">
        <v>42</v>
      </c>
      <c r="O458" s="280">
        <v>0</v>
      </c>
      <c r="P458" s="280">
        <f t="shared" si="1"/>
        <v>0</v>
      </c>
      <c r="Q458" s="280">
        <v>0.0001</v>
      </c>
      <c r="R458" s="280">
        <f t="shared" si="2"/>
        <v>0.0004</v>
      </c>
      <c r="S458" s="280">
        <v>0</v>
      </c>
      <c r="T458" s="281">
        <f t="shared" si="3"/>
        <v>0</v>
      </c>
      <c r="AR458" s="185" t="s">
        <v>281</v>
      </c>
      <c r="AT458" s="185" t="s">
        <v>228</v>
      </c>
      <c r="AU458" s="185" t="s">
        <v>153</v>
      </c>
      <c r="AY458" s="185" t="s">
        <v>138</v>
      </c>
      <c r="BE458" s="282">
        <f t="shared" si="4"/>
        <v>0</v>
      </c>
      <c r="BF458" s="282">
        <f t="shared" si="5"/>
        <v>0</v>
      </c>
      <c r="BG458" s="282">
        <f t="shared" si="6"/>
        <v>0</v>
      </c>
      <c r="BH458" s="282">
        <f t="shared" si="7"/>
        <v>0</v>
      </c>
      <c r="BI458" s="282">
        <f t="shared" si="8"/>
        <v>0</v>
      </c>
      <c r="BJ458" s="185" t="s">
        <v>79</v>
      </c>
      <c r="BK458" s="282">
        <f t="shared" si="9"/>
        <v>0</v>
      </c>
      <c r="BL458" s="185" t="s">
        <v>214</v>
      </c>
      <c r="BM458" s="185" t="s">
        <v>4292</v>
      </c>
    </row>
    <row r="459" spans="2:65" s="248" customFormat="1" ht="16.5" customHeight="1">
      <c r="B459" s="85"/>
      <c r="C459" s="327" t="s">
        <v>994</v>
      </c>
      <c r="D459" s="327" t="s">
        <v>140</v>
      </c>
      <c r="E459" s="328" t="s">
        <v>2246</v>
      </c>
      <c r="F459" s="329" t="s">
        <v>2247</v>
      </c>
      <c r="G459" s="330" t="s">
        <v>181</v>
      </c>
      <c r="H459" s="304">
        <v>0.002</v>
      </c>
      <c r="I459" s="90">
        <v>0</v>
      </c>
      <c r="J459" s="90">
        <f t="shared" si="0"/>
        <v>0</v>
      </c>
      <c r="K459" s="88" t="s">
        <v>5</v>
      </c>
      <c r="L459" s="85"/>
      <c r="M459" s="278" t="s">
        <v>5</v>
      </c>
      <c r="N459" s="279" t="s">
        <v>42</v>
      </c>
      <c r="O459" s="280">
        <v>2.351</v>
      </c>
      <c r="P459" s="280">
        <f t="shared" si="1"/>
        <v>0.0047020000000000005</v>
      </c>
      <c r="Q459" s="280">
        <v>0</v>
      </c>
      <c r="R459" s="280">
        <f t="shared" si="2"/>
        <v>0</v>
      </c>
      <c r="S459" s="280">
        <v>0</v>
      </c>
      <c r="T459" s="281">
        <f t="shared" si="3"/>
        <v>0</v>
      </c>
      <c r="AR459" s="185" t="s">
        <v>214</v>
      </c>
      <c r="AT459" s="185" t="s">
        <v>140</v>
      </c>
      <c r="AU459" s="185" t="s">
        <v>153</v>
      </c>
      <c r="AY459" s="185" t="s">
        <v>138</v>
      </c>
      <c r="BE459" s="282">
        <f t="shared" si="4"/>
        <v>0</v>
      </c>
      <c r="BF459" s="282">
        <f t="shared" si="5"/>
        <v>0</v>
      </c>
      <c r="BG459" s="282">
        <f t="shared" si="6"/>
        <v>0</v>
      </c>
      <c r="BH459" s="282">
        <f t="shared" si="7"/>
        <v>0</v>
      </c>
      <c r="BI459" s="282">
        <f t="shared" si="8"/>
        <v>0</v>
      </c>
      <c r="BJ459" s="185" t="s">
        <v>79</v>
      </c>
      <c r="BK459" s="282">
        <f t="shared" si="9"/>
        <v>0</v>
      </c>
      <c r="BL459" s="185" t="s">
        <v>214</v>
      </c>
      <c r="BM459" s="185" t="s">
        <v>4293</v>
      </c>
    </row>
    <row r="460" spans="2:63" s="266" customFormat="1" ht="22.35" customHeight="1">
      <c r="B460" s="265"/>
      <c r="C460" s="307"/>
      <c r="D460" s="341" t="s">
        <v>70</v>
      </c>
      <c r="E460" s="342" t="s">
        <v>4294</v>
      </c>
      <c r="F460" s="342" t="s">
        <v>4295</v>
      </c>
      <c r="G460" s="307"/>
      <c r="H460" s="307"/>
      <c r="J460" s="277">
        <f>BK460</f>
        <v>0</v>
      </c>
      <c r="L460" s="265"/>
      <c r="M460" s="270"/>
      <c r="N460" s="271"/>
      <c r="O460" s="271"/>
      <c r="P460" s="272">
        <f>SUM(P461:P466)</f>
        <v>11.32616</v>
      </c>
      <c r="Q460" s="271"/>
      <c r="R460" s="272">
        <f>SUM(R461:R466)</f>
        <v>0.24792</v>
      </c>
      <c r="S460" s="271"/>
      <c r="T460" s="273">
        <f>SUM(T461:T466)</f>
        <v>0.48552</v>
      </c>
      <c r="AR460" s="267" t="s">
        <v>81</v>
      </c>
      <c r="AT460" s="274" t="s">
        <v>70</v>
      </c>
      <c r="AU460" s="274" t="s">
        <v>81</v>
      </c>
      <c r="AY460" s="267" t="s">
        <v>138</v>
      </c>
      <c r="BK460" s="275">
        <f>SUM(BK461:BK466)</f>
        <v>0</v>
      </c>
    </row>
    <row r="461" spans="2:65" s="248" customFormat="1" ht="16.5" customHeight="1">
      <c r="B461" s="85"/>
      <c r="C461" s="327" t="s">
        <v>999</v>
      </c>
      <c r="D461" s="327" t="s">
        <v>140</v>
      </c>
      <c r="E461" s="328" t="s">
        <v>4296</v>
      </c>
      <c r="F461" s="329" t="s">
        <v>4297</v>
      </c>
      <c r="G461" s="330" t="s">
        <v>225</v>
      </c>
      <c r="H461" s="304">
        <v>20.4</v>
      </c>
      <c r="I461" s="90">
        <v>0</v>
      </c>
      <c r="J461" s="90">
        <f aca="true" t="shared" si="10" ref="J461:J466">ROUND(I461*H461,2)</f>
        <v>0</v>
      </c>
      <c r="K461" s="88" t="s">
        <v>5</v>
      </c>
      <c r="L461" s="85"/>
      <c r="M461" s="278" t="s">
        <v>5</v>
      </c>
      <c r="N461" s="279" t="s">
        <v>42</v>
      </c>
      <c r="O461" s="280">
        <v>0.082</v>
      </c>
      <c r="P461" s="280">
        <f aca="true" t="shared" si="11" ref="P461:P466">O461*H461</f>
        <v>1.6728</v>
      </c>
      <c r="Q461" s="280">
        <v>0</v>
      </c>
      <c r="R461" s="280">
        <f aca="true" t="shared" si="12" ref="R461:R466">Q461*H461</f>
        <v>0</v>
      </c>
      <c r="S461" s="280">
        <v>0.0238</v>
      </c>
      <c r="T461" s="281">
        <f aca="true" t="shared" si="13" ref="T461:T466">S461*H461</f>
        <v>0.48552</v>
      </c>
      <c r="AR461" s="185" t="s">
        <v>214</v>
      </c>
      <c r="AT461" s="185" t="s">
        <v>140</v>
      </c>
      <c r="AU461" s="185" t="s">
        <v>153</v>
      </c>
      <c r="AY461" s="185" t="s">
        <v>138</v>
      </c>
      <c r="BE461" s="282">
        <f aca="true" t="shared" si="14" ref="BE461:BE466">IF(N461="základní",J461,0)</f>
        <v>0</v>
      </c>
      <c r="BF461" s="282">
        <f aca="true" t="shared" si="15" ref="BF461:BF466">IF(N461="snížená",J461,0)</f>
        <v>0</v>
      </c>
      <c r="BG461" s="282">
        <f aca="true" t="shared" si="16" ref="BG461:BG466">IF(N461="zákl. přenesená",J461,0)</f>
        <v>0</v>
      </c>
      <c r="BH461" s="282">
        <f aca="true" t="shared" si="17" ref="BH461:BH466">IF(N461="sníž. přenesená",J461,0)</f>
        <v>0</v>
      </c>
      <c r="BI461" s="282">
        <f aca="true" t="shared" si="18" ref="BI461:BI466">IF(N461="nulová",J461,0)</f>
        <v>0</v>
      </c>
      <c r="BJ461" s="185" t="s">
        <v>79</v>
      </c>
      <c r="BK461" s="282">
        <f aca="true" t="shared" si="19" ref="BK461:BK466">ROUND(I461*H461,2)</f>
        <v>0</v>
      </c>
      <c r="BL461" s="185" t="s">
        <v>214</v>
      </c>
      <c r="BM461" s="185" t="s">
        <v>4298</v>
      </c>
    </row>
    <row r="462" spans="2:65" s="248" customFormat="1" ht="51" customHeight="1">
      <c r="B462" s="85"/>
      <c r="C462" s="327" t="s">
        <v>1011</v>
      </c>
      <c r="D462" s="327" t="s">
        <v>140</v>
      </c>
      <c r="E462" s="328" t="s">
        <v>4299</v>
      </c>
      <c r="F462" s="329" t="s">
        <v>4300</v>
      </c>
      <c r="G462" s="330" t="s">
        <v>289</v>
      </c>
      <c r="H462" s="304">
        <v>4</v>
      </c>
      <c r="I462" s="90">
        <v>0</v>
      </c>
      <c r="J462" s="90">
        <f t="shared" si="10"/>
        <v>0</v>
      </c>
      <c r="K462" s="88" t="s">
        <v>5</v>
      </c>
      <c r="L462" s="85"/>
      <c r="M462" s="278" t="s">
        <v>5</v>
      </c>
      <c r="N462" s="279" t="s">
        <v>42</v>
      </c>
      <c r="O462" s="280">
        <v>0.378</v>
      </c>
      <c r="P462" s="280">
        <f t="shared" si="11"/>
        <v>1.512</v>
      </c>
      <c r="Q462" s="280">
        <v>0.06198</v>
      </c>
      <c r="R462" s="280">
        <f t="shared" si="12"/>
        <v>0.24792</v>
      </c>
      <c r="S462" s="280">
        <v>0</v>
      </c>
      <c r="T462" s="281">
        <f t="shared" si="13"/>
        <v>0</v>
      </c>
      <c r="AR462" s="185" t="s">
        <v>214</v>
      </c>
      <c r="AT462" s="185" t="s">
        <v>140</v>
      </c>
      <c r="AU462" s="185" t="s">
        <v>153</v>
      </c>
      <c r="AY462" s="185" t="s">
        <v>138</v>
      </c>
      <c r="BE462" s="282">
        <f t="shared" si="14"/>
        <v>0</v>
      </c>
      <c r="BF462" s="282">
        <f t="shared" si="15"/>
        <v>0</v>
      </c>
      <c r="BG462" s="282">
        <f t="shared" si="16"/>
        <v>0</v>
      </c>
      <c r="BH462" s="282">
        <f t="shared" si="17"/>
        <v>0</v>
      </c>
      <c r="BI462" s="282">
        <f t="shared" si="18"/>
        <v>0</v>
      </c>
      <c r="BJ462" s="185" t="s">
        <v>79</v>
      </c>
      <c r="BK462" s="282">
        <f t="shared" si="19"/>
        <v>0</v>
      </c>
      <c r="BL462" s="185" t="s">
        <v>214</v>
      </c>
      <c r="BM462" s="185" t="s">
        <v>4301</v>
      </c>
    </row>
    <row r="463" spans="2:65" s="248" customFormat="1" ht="16.5" customHeight="1">
      <c r="B463" s="85"/>
      <c r="C463" s="327" t="s">
        <v>1016</v>
      </c>
      <c r="D463" s="327" t="s">
        <v>140</v>
      </c>
      <c r="E463" s="328" t="s">
        <v>4302</v>
      </c>
      <c r="F463" s="329" t="s">
        <v>4303</v>
      </c>
      <c r="G463" s="330" t="s">
        <v>289</v>
      </c>
      <c r="H463" s="304">
        <v>4</v>
      </c>
      <c r="I463" s="90">
        <v>0</v>
      </c>
      <c r="J463" s="90">
        <f t="shared" si="10"/>
        <v>0</v>
      </c>
      <c r="K463" s="88" t="s">
        <v>5</v>
      </c>
      <c r="L463" s="85"/>
      <c r="M463" s="278" t="s">
        <v>5</v>
      </c>
      <c r="N463" s="279" t="s">
        <v>42</v>
      </c>
      <c r="O463" s="280">
        <v>1.128</v>
      </c>
      <c r="P463" s="280">
        <f t="shared" si="11"/>
        <v>4.512</v>
      </c>
      <c r="Q463" s="280">
        <v>0</v>
      </c>
      <c r="R463" s="280">
        <f t="shared" si="12"/>
        <v>0</v>
      </c>
      <c r="S463" s="280">
        <v>0</v>
      </c>
      <c r="T463" s="281">
        <f t="shared" si="13"/>
        <v>0</v>
      </c>
      <c r="AR463" s="185" t="s">
        <v>214</v>
      </c>
      <c r="AT463" s="185" t="s">
        <v>140</v>
      </c>
      <c r="AU463" s="185" t="s">
        <v>153</v>
      </c>
      <c r="AY463" s="185" t="s">
        <v>138</v>
      </c>
      <c r="BE463" s="282">
        <f t="shared" si="14"/>
        <v>0</v>
      </c>
      <c r="BF463" s="282">
        <f t="shared" si="15"/>
        <v>0</v>
      </c>
      <c r="BG463" s="282">
        <f t="shared" si="16"/>
        <v>0</v>
      </c>
      <c r="BH463" s="282">
        <f t="shared" si="17"/>
        <v>0</v>
      </c>
      <c r="BI463" s="282">
        <f t="shared" si="18"/>
        <v>0</v>
      </c>
      <c r="BJ463" s="185" t="s">
        <v>79</v>
      </c>
      <c r="BK463" s="282">
        <f t="shared" si="19"/>
        <v>0</v>
      </c>
      <c r="BL463" s="185" t="s">
        <v>214</v>
      </c>
      <c r="BM463" s="185" t="s">
        <v>4304</v>
      </c>
    </row>
    <row r="464" spans="2:65" s="248" customFormat="1" ht="16.5" customHeight="1">
      <c r="B464" s="85"/>
      <c r="C464" s="327" t="s">
        <v>1021</v>
      </c>
      <c r="D464" s="327" t="s">
        <v>140</v>
      </c>
      <c r="E464" s="328" t="s">
        <v>4305</v>
      </c>
      <c r="F464" s="329" t="s">
        <v>4306</v>
      </c>
      <c r="G464" s="330" t="s">
        <v>225</v>
      </c>
      <c r="H464" s="304">
        <v>35.6</v>
      </c>
      <c r="I464" s="90">
        <v>0</v>
      </c>
      <c r="J464" s="90">
        <f t="shared" si="10"/>
        <v>0</v>
      </c>
      <c r="K464" s="88" t="s">
        <v>5</v>
      </c>
      <c r="L464" s="85"/>
      <c r="M464" s="278" t="s">
        <v>5</v>
      </c>
      <c r="N464" s="279" t="s">
        <v>42</v>
      </c>
      <c r="O464" s="280">
        <v>0.031</v>
      </c>
      <c r="P464" s="280">
        <f t="shared" si="11"/>
        <v>1.1036000000000001</v>
      </c>
      <c r="Q464" s="280">
        <v>0</v>
      </c>
      <c r="R464" s="280">
        <f t="shared" si="12"/>
        <v>0</v>
      </c>
      <c r="S464" s="280">
        <v>0</v>
      </c>
      <c r="T464" s="281">
        <f t="shared" si="13"/>
        <v>0</v>
      </c>
      <c r="AR464" s="185" t="s">
        <v>214</v>
      </c>
      <c r="AT464" s="185" t="s">
        <v>140</v>
      </c>
      <c r="AU464" s="185" t="s">
        <v>153</v>
      </c>
      <c r="AY464" s="185" t="s">
        <v>138</v>
      </c>
      <c r="BE464" s="282">
        <f t="shared" si="14"/>
        <v>0</v>
      </c>
      <c r="BF464" s="282">
        <f t="shared" si="15"/>
        <v>0</v>
      </c>
      <c r="BG464" s="282">
        <f t="shared" si="16"/>
        <v>0</v>
      </c>
      <c r="BH464" s="282">
        <f t="shared" si="17"/>
        <v>0</v>
      </c>
      <c r="BI464" s="282">
        <f t="shared" si="18"/>
        <v>0</v>
      </c>
      <c r="BJ464" s="185" t="s">
        <v>79</v>
      </c>
      <c r="BK464" s="282">
        <f t="shared" si="19"/>
        <v>0</v>
      </c>
      <c r="BL464" s="185" t="s">
        <v>214</v>
      </c>
      <c r="BM464" s="185" t="s">
        <v>4307</v>
      </c>
    </row>
    <row r="465" spans="2:65" s="248" customFormat="1" ht="25.5" customHeight="1">
      <c r="B465" s="85"/>
      <c r="C465" s="327" t="s">
        <v>1026</v>
      </c>
      <c r="D465" s="327" t="s">
        <v>140</v>
      </c>
      <c r="E465" s="328" t="s">
        <v>4308</v>
      </c>
      <c r="F465" s="329" t="s">
        <v>4309</v>
      </c>
      <c r="G465" s="330" t="s">
        <v>225</v>
      </c>
      <c r="H465" s="304">
        <v>35.6</v>
      </c>
      <c r="I465" s="90">
        <v>0</v>
      </c>
      <c r="J465" s="90">
        <f t="shared" si="10"/>
        <v>0</v>
      </c>
      <c r="K465" s="88" t="s">
        <v>5267</v>
      </c>
      <c r="L465" s="85"/>
      <c r="M465" s="278" t="s">
        <v>5</v>
      </c>
      <c r="N465" s="279" t="s">
        <v>42</v>
      </c>
      <c r="O465" s="280">
        <v>0.052</v>
      </c>
      <c r="P465" s="280">
        <f t="shared" si="11"/>
        <v>1.8512</v>
      </c>
      <c r="Q465" s="280">
        <v>0</v>
      </c>
      <c r="R465" s="280">
        <f t="shared" si="12"/>
        <v>0</v>
      </c>
      <c r="S465" s="280">
        <v>0</v>
      </c>
      <c r="T465" s="281">
        <f t="shared" si="13"/>
        <v>0</v>
      </c>
      <c r="AR465" s="185" t="s">
        <v>214</v>
      </c>
      <c r="AT465" s="185" t="s">
        <v>140</v>
      </c>
      <c r="AU465" s="185" t="s">
        <v>153</v>
      </c>
      <c r="AY465" s="185" t="s">
        <v>138</v>
      </c>
      <c r="BE465" s="282">
        <f t="shared" si="14"/>
        <v>0</v>
      </c>
      <c r="BF465" s="282">
        <f t="shared" si="15"/>
        <v>0</v>
      </c>
      <c r="BG465" s="282">
        <f t="shared" si="16"/>
        <v>0</v>
      </c>
      <c r="BH465" s="282">
        <f t="shared" si="17"/>
        <v>0</v>
      </c>
      <c r="BI465" s="282">
        <f t="shared" si="18"/>
        <v>0</v>
      </c>
      <c r="BJ465" s="185" t="s">
        <v>79</v>
      </c>
      <c r="BK465" s="282">
        <f t="shared" si="19"/>
        <v>0</v>
      </c>
      <c r="BL465" s="185" t="s">
        <v>214</v>
      </c>
      <c r="BM465" s="185" t="s">
        <v>4310</v>
      </c>
    </row>
    <row r="466" spans="2:65" s="248" customFormat="1" ht="16.5" customHeight="1">
      <c r="B466" s="85"/>
      <c r="C466" s="327" t="s">
        <v>1031</v>
      </c>
      <c r="D466" s="327" t="s">
        <v>140</v>
      </c>
      <c r="E466" s="328" t="s">
        <v>4311</v>
      </c>
      <c r="F466" s="329" t="s">
        <v>4312</v>
      </c>
      <c r="G466" s="330" t="s">
        <v>181</v>
      </c>
      <c r="H466" s="304">
        <v>0.248</v>
      </c>
      <c r="I466" s="90">
        <v>0</v>
      </c>
      <c r="J466" s="90">
        <f t="shared" si="10"/>
        <v>0</v>
      </c>
      <c r="K466" s="88" t="s">
        <v>5</v>
      </c>
      <c r="L466" s="85"/>
      <c r="M466" s="278" t="s">
        <v>5</v>
      </c>
      <c r="N466" s="279" t="s">
        <v>42</v>
      </c>
      <c r="O466" s="280">
        <v>2.72</v>
      </c>
      <c r="P466" s="280">
        <f t="shared" si="11"/>
        <v>0.67456</v>
      </c>
      <c r="Q466" s="280">
        <v>0</v>
      </c>
      <c r="R466" s="280">
        <f t="shared" si="12"/>
        <v>0</v>
      </c>
      <c r="S466" s="280">
        <v>0</v>
      </c>
      <c r="T466" s="281">
        <f t="shared" si="13"/>
        <v>0</v>
      </c>
      <c r="AR466" s="185" t="s">
        <v>214</v>
      </c>
      <c r="AT466" s="185" t="s">
        <v>140</v>
      </c>
      <c r="AU466" s="185" t="s">
        <v>153</v>
      </c>
      <c r="AY466" s="185" t="s">
        <v>138</v>
      </c>
      <c r="BE466" s="282">
        <f t="shared" si="14"/>
        <v>0</v>
      </c>
      <c r="BF466" s="282">
        <f t="shared" si="15"/>
        <v>0</v>
      </c>
      <c r="BG466" s="282">
        <f t="shared" si="16"/>
        <v>0</v>
      </c>
      <c r="BH466" s="282">
        <f t="shared" si="17"/>
        <v>0</v>
      </c>
      <c r="BI466" s="282">
        <f t="shared" si="18"/>
        <v>0</v>
      </c>
      <c r="BJ466" s="185" t="s">
        <v>79</v>
      </c>
      <c r="BK466" s="282">
        <f t="shared" si="19"/>
        <v>0</v>
      </c>
      <c r="BL466" s="185" t="s">
        <v>214</v>
      </c>
      <c r="BM466" s="185" t="s">
        <v>4313</v>
      </c>
    </row>
    <row r="467" spans="2:63" s="266" customFormat="1" ht="22.35" customHeight="1">
      <c r="B467" s="265"/>
      <c r="C467" s="307"/>
      <c r="D467" s="341" t="s">
        <v>70</v>
      </c>
      <c r="E467" s="342" t="s">
        <v>2281</v>
      </c>
      <c r="F467" s="342" t="s">
        <v>2282</v>
      </c>
      <c r="G467" s="307"/>
      <c r="H467" s="307"/>
      <c r="J467" s="277">
        <f>BK467</f>
        <v>0</v>
      </c>
      <c r="L467" s="265"/>
      <c r="M467" s="270"/>
      <c r="N467" s="271"/>
      <c r="O467" s="271"/>
      <c r="P467" s="272">
        <f>SUM(P468:P472)</f>
        <v>0</v>
      </c>
      <c r="Q467" s="271"/>
      <c r="R467" s="272">
        <f>SUM(R468:R472)</f>
        <v>0</v>
      </c>
      <c r="S467" s="271"/>
      <c r="T467" s="273">
        <f>SUM(T468:T472)</f>
        <v>0</v>
      </c>
      <c r="AR467" s="267" t="s">
        <v>145</v>
      </c>
      <c r="AT467" s="274" t="s">
        <v>70</v>
      </c>
      <c r="AU467" s="274" t="s">
        <v>81</v>
      </c>
      <c r="AY467" s="267" t="s">
        <v>138</v>
      </c>
      <c r="BK467" s="275">
        <f>SUM(BK468:BK472)</f>
        <v>0</v>
      </c>
    </row>
    <row r="468" spans="2:65" s="248" customFormat="1" ht="16.5" customHeight="1">
      <c r="B468" s="85"/>
      <c r="C468" s="337" t="s">
        <v>1035</v>
      </c>
      <c r="D468" s="337" t="s">
        <v>228</v>
      </c>
      <c r="E468" s="338" t="s">
        <v>76</v>
      </c>
      <c r="F468" s="339" t="s">
        <v>2290</v>
      </c>
      <c r="G468" s="340" t="s">
        <v>2243</v>
      </c>
      <c r="H468" s="308">
        <v>10</v>
      </c>
      <c r="I468" s="95">
        <v>0</v>
      </c>
      <c r="J468" s="95">
        <f>ROUND(I468*H468,2)</f>
        <v>0</v>
      </c>
      <c r="K468" s="93" t="s">
        <v>5</v>
      </c>
      <c r="L468" s="298"/>
      <c r="M468" s="299" t="s">
        <v>5</v>
      </c>
      <c r="N468" s="300" t="s">
        <v>42</v>
      </c>
      <c r="O468" s="280">
        <v>0</v>
      </c>
      <c r="P468" s="280">
        <f>O468*H468</f>
        <v>0</v>
      </c>
      <c r="Q468" s="280">
        <v>0</v>
      </c>
      <c r="R468" s="280">
        <f>Q468*H468</f>
        <v>0</v>
      </c>
      <c r="S468" s="280">
        <v>0</v>
      </c>
      <c r="T468" s="281">
        <f>S468*H468</f>
        <v>0</v>
      </c>
      <c r="AR468" s="185" t="s">
        <v>2286</v>
      </c>
      <c r="AT468" s="185" t="s">
        <v>228</v>
      </c>
      <c r="AU468" s="185" t="s">
        <v>153</v>
      </c>
      <c r="AY468" s="185" t="s">
        <v>138</v>
      </c>
      <c r="BE468" s="282">
        <f>IF(N468="základní",J468,0)</f>
        <v>0</v>
      </c>
      <c r="BF468" s="282">
        <f>IF(N468="snížená",J468,0)</f>
        <v>0</v>
      </c>
      <c r="BG468" s="282">
        <f>IF(N468="zákl. přenesená",J468,0)</f>
        <v>0</v>
      </c>
      <c r="BH468" s="282">
        <f>IF(N468="sníž. přenesená",J468,0)</f>
        <v>0</v>
      </c>
      <c r="BI468" s="282">
        <f>IF(N468="nulová",J468,0)</f>
        <v>0</v>
      </c>
      <c r="BJ468" s="185" t="s">
        <v>79</v>
      </c>
      <c r="BK468" s="282">
        <f>ROUND(I468*H468,2)</f>
        <v>0</v>
      </c>
      <c r="BL468" s="185" t="s">
        <v>2286</v>
      </c>
      <c r="BM468" s="185" t="s">
        <v>4314</v>
      </c>
    </row>
    <row r="469" spans="2:65" s="248" customFormat="1" ht="16.5" customHeight="1">
      <c r="B469" s="85"/>
      <c r="C469" s="337" t="s">
        <v>1041</v>
      </c>
      <c r="D469" s="337" t="s">
        <v>228</v>
      </c>
      <c r="E469" s="338" t="s">
        <v>82</v>
      </c>
      <c r="F469" s="339" t="s">
        <v>2298</v>
      </c>
      <c r="G469" s="340" t="s">
        <v>2243</v>
      </c>
      <c r="H469" s="308">
        <v>10</v>
      </c>
      <c r="I469" s="95">
        <v>0</v>
      </c>
      <c r="J469" s="95">
        <f>ROUND(I469*H469,2)</f>
        <v>0</v>
      </c>
      <c r="K469" s="93" t="s">
        <v>5</v>
      </c>
      <c r="L469" s="298"/>
      <c r="M469" s="299" t="s">
        <v>5</v>
      </c>
      <c r="N469" s="300" t="s">
        <v>42</v>
      </c>
      <c r="O469" s="280">
        <v>0</v>
      </c>
      <c r="P469" s="280">
        <f>O469*H469</f>
        <v>0</v>
      </c>
      <c r="Q469" s="280">
        <v>0</v>
      </c>
      <c r="R469" s="280">
        <f>Q469*H469</f>
        <v>0</v>
      </c>
      <c r="S469" s="280">
        <v>0</v>
      </c>
      <c r="T469" s="281">
        <f>S469*H469</f>
        <v>0</v>
      </c>
      <c r="AR469" s="185" t="s">
        <v>2286</v>
      </c>
      <c r="AT469" s="185" t="s">
        <v>228</v>
      </c>
      <c r="AU469" s="185" t="s">
        <v>153</v>
      </c>
      <c r="AY469" s="185" t="s">
        <v>138</v>
      </c>
      <c r="BE469" s="282">
        <f>IF(N469="základní",J469,0)</f>
        <v>0</v>
      </c>
      <c r="BF469" s="282">
        <f>IF(N469="snížená",J469,0)</f>
        <v>0</v>
      </c>
      <c r="BG469" s="282">
        <f>IF(N469="zákl. přenesená",J469,0)</f>
        <v>0</v>
      </c>
      <c r="BH469" s="282">
        <f>IF(N469="sníž. přenesená",J469,0)</f>
        <v>0</v>
      </c>
      <c r="BI469" s="282">
        <f>IF(N469="nulová",J469,0)</f>
        <v>0</v>
      </c>
      <c r="BJ469" s="185" t="s">
        <v>79</v>
      </c>
      <c r="BK469" s="282">
        <f>ROUND(I469*H469,2)</f>
        <v>0</v>
      </c>
      <c r="BL469" s="185" t="s">
        <v>2286</v>
      </c>
      <c r="BM469" s="185" t="s">
        <v>4315</v>
      </c>
    </row>
    <row r="470" spans="2:65" s="248" customFormat="1" ht="16.5" customHeight="1">
      <c r="B470" s="85"/>
      <c r="C470" s="337" t="s">
        <v>1048</v>
      </c>
      <c r="D470" s="337" t="s">
        <v>228</v>
      </c>
      <c r="E470" s="338" t="s">
        <v>85</v>
      </c>
      <c r="F470" s="339" t="s">
        <v>2306</v>
      </c>
      <c r="G470" s="340" t="s">
        <v>2243</v>
      </c>
      <c r="H470" s="308">
        <v>20</v>
      </c>
      <c r="I470" s="95">
        <v>0</v>
      </c>
      <c r="J470" s="95">
        <f>ROUND(I470*H470,2)</f>
        <v>0</v>
      </c>
      <c r="K470" s="93" t="s">
        <v>5</v>
      </c>
      <c r="L470" s="298"/>
      <c r="M470" s="299" t="s">
        <v>5</v>
      </c>
      <c r="N470" s="300" t="s">
        <v>42</v>
      </c>
      <c r="O470" s="280">
        <v>0</v>
      </c>
      <c r="P470" s="280">
        <f>O470*H470</f>
        <v>0</v>
      </c>
      <c r="Q470" s="280">
        <v>0</v>
      </c>
      <c r="R470" s="280">
        <f>Q470*H470</f>
        <v>0</v>
      </c>
      <c r="S470" s="280">
        <v>0</v>
      </c>
      <c r="T470" s="281">
        <f>S470*H470</f>
        <v>0</v>
      </c>
      <c r="AR470" s="185" t="s">
        <v>2286</v>
      </c>
      <c r="AT470" s="185" t="s">
        <v>228</v>
      </c>
      <c r="AU470" s="185" t="s">
        <v>153</v>
      </c>
      <c r="AY470" s="185" t="s">
        <v>138</v>
      </c>
      <c r="BE470" s="282">
        <f>IF(N470="základní",J470,0)</f>
        <v>0</v>
      </c>
      <c r="BF470" s="282">
        <f>IF(N470="snížená",J470,0)</f>
        <v>0</v>
      </c>
      <c r="BG470" s="282">
        <f>IF(N470="zákl. přenesená",J470,0)</f>
        <v>0</v>
      </c>
      <c r="BH470" s="282">
        <f>IF(N470="sníž. přenesená",J470,0)</f>
        <v>0</v>
      </c>
      <c r="BI470" s="282">
        <f>IF(N470="nulová",J470,0)</f>
        <v>0</v>
      </c>
      <c r="BJ470" s="185" t="s">
        <v>79</v>
      </c>
      <c r="BK470" s="282">
        <f>ROUND(I470*H470,2)</f>
        <v>0</v>
      </c>
      <c r="BL470" s="185" t="s">
        <v>2286</v>
      </c>
      <c r="BM470" s="185" t="s">
        <v>4316</v>
      </c>
    </row>
    <row r="471" spans="2:65" s="248" customFormat="1" ht="16.5" customHeight="1">
      <c r="B471" s="85"/>
      <c r="C471" s="337" t="s">
        <v>1052</v>
      </c>
      <c r="D471" s="337" t="s">
        <v>228</v>
      </c>
      <c r="E471" s="338" t="s">
        <v>88</v>
      </c>
      <c r="F471" s="339" t="s">
        <v>4317</v>
      </c>
      <c r="G471" s="340" t="s">
        <v>2243</v>
      </c>
      <c r="H471" s="308">
        <v>30</v>
      </c>
      <c r="I471" s="95">
        <v>0</v>
      </c>
      <c r="J471" s="95">
        <f>ROUND(I471*H471,2)</f>
        <v>0</v>
      </c>
      <c r="K471" s="93" t="s">
        <v>5</v>
      </c>
      <c r="L471" s="298"/>
      <c r="M471" s="299" t="s">
        <v>5</v>
      </c>
      <c r="N471" s="300" t="s">
        <v>42</v>
      </c>
      <c r="O471" s="280">
        <v>0</v>
      </c>
      <c r="P471" s="280">
        <f>O471*H471</f>
        <v>0</v>
      </c>
      <c r="Q471" s="280">
        <v>0</v>
      </c>
      <c r="R471" s="280">
        <f>Q471*H471</f>
        <v>0</v>
      </c>
      <c r="S471" s="280">
        <v>0</v>
      </c>
      <c r="T471" s="281">
        <f>S471*H471</f>
        <v>0</v>
      </c>
      <c r="AR471" s="185" t="s">
        <v>2286</v>
      </c>
      <c r="AT471" s="185" t="s">
        <v>228</v>
      </c>
      <c r="AU471" s="185" t="s">
        <v>153</v>
      </c>
      <c r="AY471" s="185" t="s">
        <v>138</v>
      </c>
      <c r="BE471" s="282">
        <f>IF(N471="základní",J471,0)</f>
        <v>0</v>
      </c>
      <c r="BF471" s="282">
        <f>IF(N471="snížená",J471,0)</f>
        <v>0</v>
      </c>
      <c r="BG471" s="282">
        <f>IF(N471="zákl. přenesená",J471,0)</f>
        <v>0</v>
      </c>
      <c r="BH471" s="282">
        <f>IF(N471="sníž. přenesená",J471,0)</f>
        <v>0</v>
      </c>
      <c r="BI471" s="282">
        <f>IF(N471="nulová",J471,0)</f>
        <v>0</v>
      </c>
      <c r="BJ471" s="185" t="s">
        <v>79</v>
      </c>
      <c r="BK471" s="282">
        <f>ROUND(I471*H471,2)</f>
        <v>0</v>
      </c>
      <c r="BL471" s="185" t="s">
        <v>2286</v>
      </c>
      <c r="BM471" s="185" t="s">
        <v>4318</v>
      </c>
    </row>
    <row r="472" spans="2:65" s="248" customFormat="1" ht="16.5" customHeight="1">
      <c r="B472" s="85"/>
      <c r="C472" s="337" t="s">
        <v>1063</v>
      </c>
      <c r="D472" s="337" t="s">
        <v>228</v>
      </c>
      <c r="E472" s="338" t="s">
        <v>91</v>
      </c>
      <c r="F472" s="339" t="s">
        <v>4319</v>
      </c>
      <c r="G472" s="340" t="s">
        <v>2243</v>
      </c>
      <c r="H472" s="308">
        <v>20</v>
      </c>
      <c r="I472" s="95">
        <v>0</v>
      </c>
      <c r="J472" s="95">
        <f>ROUND(I472*H472,2)</f>
        <v>0</v>
      </c>
      <c r="K472" s="93" t="s">
        <v>5</v>
      </c>
      <c r="L472" s="298"/>
      <c r="M472" s="299" t="s">
        <v>5</v>
      </c>
      <c r="N472" s="300" t="s">
        <v>42</v>
      </c>
      <c r="O472" s="280">
        <v>0</v>
      </c>
      <c r="P472" s="280">
        <f>O472*H472</f>
        <v>0</v>
      </c>
      <c r="Q472" s="280">
        <v>0</v>
      </c>
      <c r="R472" s="280">
        <f>Q472*H472</f>
        <v>0</v>
      </c>
      <c r="S472" s="280">
        <v>0</v>
      </c>
      <c r="T472" s="281">
        <f>S472*H472</f>
        <v>0</v>
      </c>
      <c r="AR472" s="185" t="s">
        <v>2286</v>
      </c>
      <c r="AT472" s="185" t="s">
        <v>228</v>
      </c>
      <c r="AU472" s="185" t="s">
        <v>153</v>
      </c>
      <c r="AY472" s="185" t="s">
        <v>138</v>
      </c>
      <c r="BE472" s="282">
        <f>IF(N472="základní",J472,0)</f>
        <v>0</v>
      </c>
      <c r="BF472" s="282">
        <f>IF(N472="snížená",J472,0)</f>
        <v>0</v>
      </c>
      <c r="BG472" s="282">
        <f>IF(N472="zákl. přenesená",J472,0)</f>
        <v>0</v>
      </c>
      <c r="BH472" s="282">
        <f>IF(N472="sníž. přenesená",J472,0)</f>
        <v>0</v>
      </c>
      <c r="BI472" s="282">
        <f>IF(N472="nulová",J472,0)</f>
        <v>0</v>
      </c>
      <c r="BJ472" s="185" t="s">
        <v>79</v>
      </c>
      <c r="BK472" s="282">
        <f>ROUND(I472*H472,2)</f>
        <v>0</v>
      </c>
      <c r="BL472" s="185" t="s">
        <v>2286</v>
      </c>
      <c r="BM472" s="185" t="s">
        <v>4320</v>
      </c>
    </row>
    <row r="473" spans="2:63" s="266" customFormat="1" ht="29.85" customHeight="1">
      <c r="B473" s="265"/>
      <c r="C473" s="307"/>
      <c r="D473" s="341" t="s">
        <v>70</v>
      </c>
      <c r="E473" s="342" t="s">
        <v>2398</v>
      </c>
      <c r="F473" s="342" t="s">
        <v>2399</v>
      </c>
      <c r="G473" s="307"/>
      <c r="H473" s="307"/>
      <c r="J473" s="277">
        <f>BK473</f>
        <v>0</v>
      </c>
      <c r="L473" s="265"/>
      <c r="M473" s="270"/>
      <c r="N473" s="271"/>
      <c r="O473" s="271"/>
      <c r="P473" s="272">
        <f>SUM(P474:P480)</f>
        <v>9.280027999999998</v>
      </c>
      <c r="Q473" s="271"/>
      <c r="R473" s="272">
        <f>SUM(R474:R480)</f>
        <v>0.1133886</v>
      </c>
      <c r="S473" s="271"/>
      <c r="T473" s="273">
        <f>SUM(T474:T480)</f>
        <v>0</v>
      </c>
      <c r="AR473" s="267" t="s">
        <v>81</v>
      </c>
      <c r="AT473" s="274" t="s">
        <v>70</v>
      </c>
      <c r="AU473" s="274" t="s">
        <v>79</v>
      </c>
      <c r="AY473" s="267" t="s">
        <v>138</v>
      </c>
      <c r="BK473" s="275">
        <f>SUM(BK474:BK480)</f>
        <v>0</v>
      </c>
    </row>
    <row r="474" spans="2:65" s="248" customFormat="1" ht="38.25" customHeight="1">
      <c r="B474" s="85"/>
      <c r="C474" s="327" t="s">
        <v>1069</v>
      </c>
      <c r="D474" s="327" t="s">
        <v>140</v>
      </c>
      <c r="E474" s="328" t="s">
        <v>4321</v>
      </c>
      <c r="F474" s="329" t="s">
        <v>4322</v>
      </c>
      <c r="G474" s="330" t="s">
        <v>225</v>
      </c>
      <c r="H474" s="304">
        <v>7.8</v>
      </c>
      <c r="I474" s="90">
        <v>0</v>
      </c>
      <c r="J474" s="90">
        <f>ROUND(I474*H474,2)</f>
        <v>0</v>
      </c>
      <c r="K474" s="88" t="s">
        <v>5267</v>
      </c>
      <c r="L474" s="85"/>
      <c r="M474" s="278" t="s">
        <v>5</v>
      </c>
      <c r="N474" s="279" t="s">
        <v>42</v>
      </c>
      <c r="O474" s="280">
        <v>1.107</v>
      </c>
      <c r="P474" s="280">
        <f>O474*H474</f>
        <v>8.634599999999999</v>
      </c>
      <c r="Q474" s="280">
        <v>0.01435</v>
      </c>
      <c r="R474" s="280">
        <f>Q474*H474</f>
        <v>0.11193</v>
      </c>
      <c r="S474" s="280">
        <v>0</v>
      </c>
      <c r="T474" s="281">
        <f>S474*H474</f>
        <v>0</v>
      </c>
      <c r="AR474" s="185" t="s">
        <v>214</v>
      </c>
      <c r="AT474" s="185" t="s">
        <v>140</v>
      </c>
      <c r="AU474" s="185" t="s">
        <v>81</v>
      </c>
      <c r="AY474" s="185" t="s">
        <v>138</v>
      </c>
      <c r="BE474" s="282">
        <f>IF(N474="základní",J474,0)</f>
        <v>0</v>
      </c>
      <c r="BF474" s="282">
        <f>IF(N474="snížená",J474,0)</f>
        <v>0</v>
      </c>
      <c r="BG474" s="282">
        <f>IF(N474="zákl. přenesená",J474,0)</f>
        <v>0</v>
      </c>
      <c r="BH474" s="282">
        <f>IF(N474="sníž. přenesená",J474,0)</f>
        <v>0</v>
      </c>
      <c r="BI474" s="282">
        <f>IF(N474="nulová",J474,0)</f>
        <v>0</v>
      </c>
      <c r="BJ474" s="185" t="s">
        <v>79</v>
      </c>
      <c r="BK474" s="282">
        <f>ROUND(I474*H474,2)</f>
        <v>0</v>
      </c>
      <c r="BL474" s="185" t="s">
        <v>214</v>
      </c>
      <c r="BM474" s="185" t="s">
        <v>4323</v>
      </c>
    </row>
    <row r="475" spans="2:51" s="292" customFormat="1" ht="13.5">
      <c r="B475" s="291"/>
      <c r="C475" s="334"/>
      <c r="D475" s="332" t="s">
        <v>147</v>
      </c>
      <c r="E475" s="306" t="s">
        <v>5</v>
      </c>
      <c r="F475" s="335" t="s">
        <v>4324</v>
      </c>
      <c r="G475" s="334"/>
      <c r="H475" s="306" t="s">
        <v>5</v>
      </c>
      <c r="L475" s="291"/>
      <c r="M475" s="295"/>
      <c r="N475" s="296"/>
      <c r="O475" s="296"/>
      <c r="P475" s="296"/>
      <c r="Q475" s="296"/>
      <c r="R475" s="296"/>
      <c r="S475" s="296"/>
      <c r="T475" s="297"/>
      <c r="AT475" s="293" t="s">
        <v>147</v>
      </c>
      <c r="AU475" s="293" t="s">
        <v>81</v>
      </c>
      <c r="AV475" s="292" t="s">
        <v>79</v>
      </c>
      <c r="AW475" s="292" t="s">
        <v>34</v>
      </c>
      <c r="AX475" s="292" t="s">
        <v>71</v>
      </c>
      <c r="AY475" s="293" t="s">
        <v>138</v>
      </c>
    </row>
    <row r="476" spans="2:51" s="284" customFormat="1" ht="13.5">
      <c r="B476" s="283"/>
      <c r="C476" s="331"/>
      <c r="D476" s="332" t="s">
        <v>147</v>
      </c>
      <c r="E476" s="336" t="s">
        <v>5</v>
      </c>
      <c r="F476" s="333" t="s">
        <v>4325</v>
      </c>
      <c r="G476" s="331"/>
      <c r="H476" s="305">
        <v>7.8</v>
      </c>
      <c r="L476" s="283"/>
      <c r="M476" s="288"/>
      <c r="N476" s="289"/>
      <c r="O476" s="289"/>
      <c r="P476" s="289"/>
      <c r="Q476" s="289"/>
      <c r="R476" s="289"/>
      <c r="S476" s="289"/>
      <c r="T476" s="290"/>
      <c r="AT476" s="286" t="s">
        <v>147</v>
      </c>
      <c r="AU476" s="286" t="s">
        <v>81</v>
      </c>
      <c r="AV476" s="284" t="s">
        <v>81</v>
      </c>
      <c r="AW476" s="284" t="s">
        <v>34</v>
      </c>
      <c r="AX476" s="284" t="s">
        <v>71</v>
      </c>
      <c r="AY476" s="286" t="s">
        <v>138</v>
      </c>
    </row>
    <row r="477" spans="2:65" s="248" customFormat="1" ht="25.5" customHeight="1">
      <c r="B477" s="85"/>
      <c r="C477" s="327" t="s">
        <v>1073</v>
      </c>
      <c r="D477" s="327" t="s">
        <v>140</v>
      </c>
      <c r="E477" s="328" t="s">
        <v>2421</v>
      </c>
      <c r="F477" s="329" t="s">
        <v>2422</v>
      </c>
      <c r="G477" s="330" t="s">
        <v>225</v>
      </c>
      <c r="H477" s="304">
        <v>7.8</v>
      </c>
      <c r="I477" s="90">
        <v>0</v>
      </c>
      <c r="J477" s="90">
        <f>ROUND(I477*H477,2)</f>
        <v>0</v>
      </c>
      <c r="K477" s="88" t="s">
        <v>5267</v>
      </c>
      <c r="L477" s="85"/>
      <c r="M477" s="278" t="s">
        <v>5</v>
      </c>
      <c r="N477" s="279" t="s">
        <v>42</v>
      </c>
      <c r="O477" s="280">
        <v>0.066</v>
      </c>
      <c r="P477" s="280">
        <f>O477*H477</f>
        <v>0.5148</v>
      </c>
      <c r="Q477" s="280">
        <v>0</v>
      </c>
      <c r="R477" s="280">
        <f>Q477*H477</f>
        <v>0</v>
      </c>
      <c r="S477" s="280">
        <v>0</v>
      </c>
      <c r="T477" s="281">
        <f>S477*H477</f>
        <v>0</v>
      </c>
      <c r="AR477" s="185" t="s">
        <v>214</v>
      </c>
      <c r="AT477" s="185" t="s">
        <v>140</v>
      </c>
      <c r="AU477" s="185" t="s">
        <v>81</v>
      </c>
      <c r="AY477" s="185" t="s">
        <v>138</v>
      </c>
      <c r="BE477" s="282">
        <f>IF(N477="základní",J477,0)</f>
        <v>0</v>
      </c>
      <c r="BF477" s="282">
        <f>IF(N477="snížená",J477,0)</f>
        <v>0</v>
      </c>
      <c r="BG477" s="282">
        <f>IF(N477="zákl. přenesená",J477,0)</f>
        <v>0</v>
      </c>
      <c r="BH477" s="282">
        <f>IF(N477="sníž. přenesená",J477,0)</f>
        <v>0</v>
      </c>
      <c r="BI477" s="282">
        <f>IF(N477="nulová",J477,0)</f>
        <v>0</v>
      </c>
      <c r="BJ477" s="185" t="s">
        <v>79</v>
      </c>
      <c r="BK477" s="282">
        <f>ROUND(I477*H477,2)</f>
        <v>0</v>
      </c>
      <c r="BL477" s="185" t="s">
        <v>214</v>
      </c>
      <c r="BM477" s="185" t="s">
        <v>4326</v>
      </c>
    </row>
    <row r="478" spans="2:65" s="248" customFormat="1" ht="16.5" customHeight="1">
      <c r="B478" s="85"/>
      <c r="C478" s="337" t="s">
        <v>1080</v>
      </c>
      <c r="D478" s="337" t="s">
        <v>228</v>
      </c>
      <c r="E478" s="338" t="s">
        <v>2425</v>
      </c>
      <c r="F478" s="339" t="s">
        <v>2426</v>
      </c>
      <c r="G478" s="340" t="s">
        <v>225</v>
      </c>
      <c r="H478" s="308">
        <v>8.58</v>
      </c>
      <c r="I478" s="95">
        <v>0</v>
      </c>
      <c r="J478" s="95">
        <f>ROUND(I478*H478,2)</f>
        <v>0</v>
      </c>
      <c r="K478" s="175" t="s">
        <v>5267</v>
      </c>
      <c r="L478" s="298"/>
      <c r="M478" s="299" t="s">
        <v>5</v>
      </c>
      <c r="N478" s="300" t="s">
        <v>42</v>
      </c>
      <c r="O478" s="280">
        <v>0</v>
      </c>
      <c r="P478" s="280">
        <f>O478*H478</f>
        <v>0</v>
      </c>
      <c r="Q478" s="280">
        <v>0.00017</v>
      </c>
      <c r="R478" s="280">
        <f>Q478*H478</f>
        <v>0.0014586000000000002</v>
      </c>
      <c r="S478" s="280">
        <v>0</v>
      </c>
      <c r="T478" s="281">
        <f>S478*H478</f>
        <v>0</v>
      </c>
      <c r="AR478" s="185" t="s">
        <v>281</v>
      </c>
      <c r="AT478" s="185" t="s">
        <v>228</v>
      </c>
      <c r="AU478" s="185" t="s">
        <v>81</v>
      </c>
      <c r="AY478" s="185" t="s">
        <v>138</v>
      </c>
      <c r="BE478" s="282">
        <f>IF(N478="základní",J478,0)</f>
        <v>0</v>
      </c>
      <c r="BF478" s="282">
        <f>IF(N478="snížená",J478,0)</f>
        <v>0</v>
      </c>
      <c r="BG478" s="282">
        <f>IF(N478="zákl. přenesená",J478,0)</f>
        <v>0</v>
      </c>
      <c r="BH478" s="282">
        <f>IF(N478="sníž. přenesená",J478,0)</f>
        <v>0</v>
      </c>
      <c r="BI478" s="282">
        <f>IF(N478="nulová",J478,0)</f>
        <v>0</v>
      </c>
      <c r="BJ478" s="185" t="s">
        <v>79</v>
      </c>
      <c r="BK478" s="282">
        <f>ROUND(I478*H478,2)</f>
        <v>0</v>
      </c>
      <c r="BL478" s="185" t="s">
        <v>214</v>
      </c>
      <c r="BM478" s="185" t="s">
        <v>4327</v>
      </c>
    </row>
    <row r="479" spans="2:51" s="284" customFormat="1" ht="13.5">
      <c r="B479" s="283"/>
      <c r="C479" s="331"/>
      <c r="D479" s="332" t="s">
        <v>147</v>
      </c>
      <c r="E479" s="331"/>
      <c r="F479" s="333" t="s">
        <v>4328</v>
      </c>
      <c r="G479" s="331"/>
      <c r="H479" s="305">
        <v>8.58</v>
      </c>
      <c r="L479" s="283"/>
      <c r="M479" s="288"/>
      <c r="N479" s="289"/>
      <c r="O479" s="289"/>
      <c r="P479" s="289"/>
      <c r="Q479" s="289"/>
      <c r="R479" s="289"/>
      <c r="S479" s="289"/>
      <c r="T479" s="290"/>
      <c r="AT479" s="286" t="s">
        <v>147</v>
      </c>
      <c r="AU479" s="286" t="s">
        <v>81</v>
      </c>
      <c r="AV479" s="284" t="s">
        <v>81</v>
      </c>
      <c r="AW479" s="284" t="s">
        <v>6</v>
      </c>
      <c r="AX479" s="284" t="s">
        <v>79</v>
      </c>
      <c r="AY479" s="286" t="s">
        <v>138</v>
      </c>
    </row>
    <row r="480" spans="2:65" s="248" customFormat="1" ht="38.25" customHeight="1">
      <c r="B480" s="85"/>
      <c r="C480" s="327" t="s">
        <v>1085</v>
      </c>
      <c r="D480" s="327" t="s">
        <v>140</v>
      </c>
      <c r="E480" s="328" t="s">
        <v>4329</v>
      </c>
      <c r="F480" s="329" t="s">
        <v>4330</v>
      </c>
      <c r="G480" s="330" t="s">
        <v>181</v>
      </c>
      <c r="H480" s="304">
        <v>0.113</v>
      </c>
      <c r="I480" s="90">
        <v>0</v>
      </c>
      <c r="J480" s="90">
        <f>ROUND(I480*H480,2)</f>
        <v>0</v>
      </c>
      <c r="K480" s="88" t="s">
        <v>5267</v>
      </c>
      <c r="L480" s="85"/>
      <c r="M480" s="278" t="s">
        <v>5</v>
      </c>
      <c r="N480" s="279" t="s">
        <v>42</v>
      </c>
      <c r="O480" s="280">
        <v>1.156</v>
      </c>
      <c r="P480" s="280">
        <f>O480*H480</f>
        <v>0.130628</v>
      </c>
      <c r="Q480" s="280">
        <v>0</v>
      </c>
      <c r="R480" s="280">
        <f>Q480*H480</f>
        <v>0</v>
      </c>
      <c r="S480" s="280">
        <v>0</v>
      </c>
      <c r="T480" s="281">
        <f>S480*H480</f>
        <v>0</v>
      </c>
      <c r="AR480" s="185" t="s">
        <v>214</v>
      </c>
      <c r="AT480" s="185" t="s">
        <v>140</v>
      </c>
      <c r="AU480" s="185" t="s">
        <v>81</v>
      </c>
      <c r="AY480" s="185" t="s">
        <v>138</v>
      </c>
      <c r="BE480" s="282">
        <f>IF(N480="základní",J480,0)</f>
        <v>0</v>
      </c>
      <c r="BF480" s="282">
        <f>IF(N480="snížená",J480,0)</f>
        <v>0</v>
      </c>
      <c r="BG480" s="282">
        <f>IF(N480="zákl. přenesená",J480,0)</f>
        <v>0</v>
      </c>
      <c r="BH480" s="282">
        <f>IF(N480="sníž. přenesená",J480,0)</f>
        <v>0</v>
      </c>
      <c r="BI480" s="282">
        <f>IF(N480="nulová",J480,0)</f>
        <v>0</v>
      </c>
      <c r="BJ480" s="185" t="s">
        <v>79</v>
      </c>
      <c r="BK480" s="282">
        <f>ROUND(I480*H480,2)</f>
        <v>0</v>
      </c>
      <c r="BL480" s="185" t="s">
        <v>214</v>
      </c>
      <c r="BM480" s="185" t="s">
        <v>4331</v>
      </c>
    </row>
    <row r="481" spans="2:63" s="266" customFormat="1" ht="29.85" customHeight="1">
      <c r="B481" s="265"/>
      <c r="C481" s="307"/>
      <c r="D481" s="341" t="s">
        <v>70</v>
      </c>
      <c r="E481" s="342" t="s">
        <v>2446</v>
      </c>
      <c r="F481" s="342" t="s">
        <v>2447</v>
      </c>
      <c r="G481" s="307"/>
      <c r="H481" s="307"/>
      <c r="J481" s="277">
        <f>BK481</f>
        <v>0</v>
      </c>
      <c r="L481" s="265"/>
      <c r="M481" s="270"/>
      <c r="N481" s="271"/>
      <c r="O481" s="271"/>
      <c r="P481" s="272">
        <f>SUM(P482:P489)</f>
        <v>17.57618</v>
      </c>
      <c r="Q481" s="271"/>
      <c r="R481" s="272">
        <f>SUM(R482:R489)</f>
        <v>0.10936799999999999</v>
      </c>
      <c r="S481" s="271"/>
      <c r="T481" s="273">
        <f>SUM(T482:T489)</f>
        <v>0</v>
      </c>
      <c r="AR481" s="267" t="s">
        <v>81</v>
      </c>
      <c r="AT481" s="274" t="s">
        <v>70</v>
      </c>
      <c r="AU481" s="274" t="s">
        <v>79</v>
      </c>
      <c r="AY481" s="267" t="s">
        <v>138</v>
      </c>
      <c r="BK481" s="275">
        <f>SUM(BK482:BK489)</f>
        <v>0</v>
      </c>
    </row>
    <row r="482" spans="2:65" s="248" customFormat="1" ht="38.25" customHeight="1">
      <c r="B482" s="85"/>
      <c r="C482" s="327" t="s">
        <v>1094</v>
      </c>
      <c r="D482" s="327" t="s">
        <v>140</v>
      </c>
      <c r="E482" s="328" t="s">
        <v>2458</v>
      </c>
      <c r="F482" s="329" t="s">
        <v>2459</v>
      </c>
      <c r="G482" s="330" t="s">
        <v>225</v>
      </c>
      <c r="H482" s="304">
        <v>14.4</v>
      </c>
      <c r="I482" s="90">
        <v>0</v>
      </c>
      <c r="J482" s="90">
        <f>ROUND(I482*H482,2)</f>
        <v>0</v>
      </c>
      <c r="K482" s="88" t="s">
        <v>5267</v>
      </c>
      <c r="L482" s="85"/>
      <c r="M482" s="278" t="s">
        <v>5</v>
      </c>
      <c r="N482" s="279" t="s">
        <v>42</v>
      </c>
      <c r="O482" s="280">
        <v>0.959</v>
      </c>
      <c r="P482" s="280">
        <f>O482*H482</f>
        <v>13.8096</v>
      </c>
      <c r="Q482" s="280">
        <v>0.00596</v>
      </c>
      <c r="R482" s="280">
        <f>Q482*H482</f>
        <v>0.085824</v>
      </c>
      <c r="S482" s="280">
        <v>0</v>
      </c>
      <c r="T482" s="281">
        <f>S482*H482</f>
        <v>0</v>
      </c>
      <c r="AR482" s="185" t="s">
        <v>214</v>
      </c>
      <c r="AT482" s="185" t="s">
        <v>140</v>
      </c>
      <c r="AU482" s="185" t="s">
        <v>81</v>
      </c>
      <c r="AY482" s="185" t="s">
        <v>138</v>
      </c>
      <c r="BE482" s="282">
        <f>IF(N482="základní",J482,0)</f>
        <v>0</v>
      </c>
      <c r="BF482" s="282">
        <f>IF(N482="snížená",J482,0)</f>
        <v>0</v>
      </c>
      <c r="BG482" s="282">
        <f>IF(N482="zákl. přenesená",J482,0)</f>
        <v>0</v>
      </c>
      <c r="BH482" s="282">
        <f>IF(N482="sníž. přenesená",J482,0)</f>
        <v>0</v>
      </c>
      <c r="BI482" s="282">
        <f>IF(N482="nulová",J482,0)</f>
        <v>0</v>
      </c>
      <c r="BJ482" s="185" t="s">
        <v>79</v>
      </c>
      <c r="BK482" s="282">
        <f>ROUND(I482*H482,2)</f>
        <v>0</v>
      </c>
      <c r="BL482" s="185" t="s">
        <v>214</v>
      </c>
      <c r="BM482" s="185" t="s">
        <v>4332</v>
      </c>
    </row>
    <row r="483" spans="2:51" s="292" customFormat="1" ht="13.5">
      <c r="B483" s="291"/>
      <c r="C483" s="334"/>
      <c r="D483" s="332" t="s">
        <v>147</v>
      </c>
      <c r="E483" s="306" t="s">
        <v>5</v>
      </c>
      <c r="F483" s="335" t="s">
        <v>4333</v>
      </c>
      <c r="G483" s="334"/>
      <c r="H483" s="306" t="s">
        <v>5</v>
      </c>
      <c r="L483" s="291"/>
      <c r="M483" s="295"/>
      <c r="N483" s="296"/>
      <c r="O483" s="296"/>
      <c r="P483" s="296"/>
      <c r="Q483" s="296"/>
      <c r="R483" s="296"/>
      <c r="S483" s="296"/>
      <c r="T483" s="297"/>
      <c r="AT483" s="293" t="s">
        <v>147</v>
      </c>
      <c r="AU483" s="293" t="s">
        <v>81</v>
      </c>
      <c r="AV483" s="292" t="s">
        <v>79</v>
      </c>
      <c r="AW483" s="292" t="s">
        <v>34</v>
      </c>
      <c r="AX483" s="292" t="s">
        <v>71</v>
      </c>
      <c r="AY483" s="293" t="s">
        <v>138</v>
      </c>
    </row>
    <row r="484" spans="2:51" s="284" customFormat="1" ht="13.5">
      <c r="B484" s="283"/>
      <c r="C484" s="331"/>
      <c r="D484" s="332" t="s">
        <v>147</v>
      </c>
      <c r="E484" s="336" t="s">
        <v>5</v>
      </c>
      <c r="F484" s="333" t="s">
        <v>4334</v>
      </c>
      <c r="G484" s="331"/>
      <c r="H484" s="305">
        <v>14.4</v>
      </c>
      <c r="L484" s="283"/>
      <c r="M484" s="288"/>
      <c r="N484" s="289"/>
      <c r="O484" s="289"/>
      <c r="P484" s="289"/>
      <c r="Q484" s="289"/>
      <c r="R484" s="289"/>
      <c r="S484" s="289"/>
      <c r="T484" s="290"/>
      <c r="AT484" s="286" t="s">
        <v>147</v>
      </c>
      <c r="AU484" s="286" t="s">
        <v>81</v>
      </c>
      <c r="AV484" s="284" t="s">
        <v>81</v>
      </c>
      <c r="AW484" s="284" t="s">
        <v>34</v>
      </c>
      <c r="AX484" s="284" t="s">
        <v>71</v>
      </c>
      <c r="AY484" s="286" t="s">
        <v>138</v>
      </c>
    </row>
    <row r="485" spans="2:65" s="248" customFormat="1" ht="25.5" customHeight="1">
      <c r="B485" s="85"/>
      <c r="C485" s="327" t="s">
        <v>1099</v>
      </c>
      <c r="D485" s="327" t="s">
        <v>140</v>
      </c>
      <c r="E485" s="328" t="s">
        <v>2462</v>
      </c>
      <c r="F485" s="329" t="s">
        <v>2463</v>
      </c>
      <c r="G485" s="330" t="s">
        <v>225</v>
      </c>
      <c r="H485" s="304">
        <v>14.4</v>
      </c>
      <c r="I485" s="90">
        <v>0</v>
      </c>
      <c r="J485" s="90">
        <f>ROUND(I485*H485,2)</f>
        <v>0</v>
      </c>
      <c r="K485" s="88" t="s">
        <v>5267</v>
      </c>
      <c r="L485" s="85"/>
      <c r="M485" s="278" t="s">
        <v>5</v>
      </c>
      <c r="N485" s="279" t="s">
        <v>42</v>
      </c>
      <c r="O485" s="280">
        <v>0.032</v>
      </c>
      <c r="P485" s="280">
        <f>O485*H485</f>
        <v>0.46080000000000004</v>
      </c>
      <c r="Q485" s="280">
        <v>0.00034</v>
      </c>
      <c r="R485" s="280">
        <f>Q485*H485</f>
        <v>0.004896</v>
      </c>
      <c r="S485" s="280">
        <v>0</v>
      </c>
      <c r="T485" s="281">
        <f>S485*H485</f>
        <v>0</v>
      </c>
      <c r="AR485" s="185" t="s">
        <v>214</v>
      </c>
      <c r="AT485" s="185" t="s">
        <v>140</v>
      </c>
      <c r="AU485" s="185" t="s">
        <v>81</v>
      </c>
      <c r="AY485" s="185" t="s">
        <v>138</v>
      </c>
      <c r="BE485" s="282">
        <f>IF(N485="základní",J485,0)</f>
        <v>0</v>
      </c>
      <c r="BF485" s="282">
        <f>IF(N485="snížená",J485,0)</f>
        <v>0</v>
      </c>
      <c r="BG485" s="282">
        <f>IF(N485="zákl. přenesená",J485,0)</f>
        <v>0</v>
      </c>
      <c r="BH485" s="282">
        <f>IF(N485="sníž. přenesená",J485,0)</f>
        <v>0</v>
      </c>
      <c r="BI485" s="282">
        <f>IF(N485="nulová",J485,0)</f>
        <v>0</v>
      </c>
      <c r="BJ485" s="185" t="s">
        <v>79</v>
      </c>
      <c r="BK485" s="282">
        <f>ROUND(I485*H485,2)</f>
        <v>0</v>
      </c>
      <c r="BL485" s="185" t="s">
        <v>214</v>
      </c>
      <c r="BM485" s="185" t="s">
        <v>4335</v>
      </c>
    </row>
    <row r="486" spans="2:65" s="248" customFormat="1" ht="25.5" customHeight="1">
      <c r="B486" s="85"/>
      <c r="C486" s="327" t="s">
        <v>1104</v>
      </c>
      <c r="D486" s="327" t="s">
        <v>140</v>
      </c>
      <c r="E486" s="328" t="s">
        <v>4336</v>
      </c>
      <c r="F486" s="329" t="s">
        <v>4337</v>
      </c>
      <c r="G486" s="330" t="s">
        <v>234</v>
      </c>
      <c r="H486" s="304">
        <v>8.4</v>
      </c>
      <c r="I486" s="90">
        <v>0</v>
      </c>
      <c r="J486" s="90">
        <f>ROUND(I486*H486,2)</f>
        <v>0</v>
      </c>
      <c r="K486" s="88" t="s">
        <v>5267</v>
      </c>
      <c r="L486" s="85"/>
      <c r="M486" s="278" t="s">
        <v>5</v>
      </c>
      <c r="N486" s="279" t="s">
        <v>42</v>
      </c>
      <c r="O486" s="280">
        <v>0.331</v>
      </c>
      <c r="P486" s="280">
        <f>O486*H486</f>
        <v>2.7804</v>
      </c>
      <c r="Q486" s="280">
        <v>0.00222</v>
      </c>
      <c r="R486" s="280">
        <f>Q486*H486</f>
        <v>0.018648</v>
      </c>
      <c r="S486" s="280">
        <v>0</v>
      </c>
      <c r="T486" s="281">
        <f>S486*H486</f>
        <v>0</v>
      </c>
      <c r="AR486" s="185" t="s">
        <v>214</v>
      </c>
      <c r="AT486" s="185" t="s">
        <v>140</v>
      </c>
      <c r="AU486" s="185" t="s">
        <v>81</v>
      </c>
      <c r="AY486" s="185" t="s">
        <v>138</v>
      </c>
      <c r="BE486" s="282">
        <f>IF(N486="základní",J486,0)</f>
        <v>0</v>
      </c>
      <c r="BF486" s="282">
        <f>IF(N486="snížená",J486,0)</f>
        <v>0</v>
      </c>
      <c r="BG486" s="282">
        <f>IF(N486="zákl. přenesená",J486,0)</f>
        <v>0</v>
      </c>
      <c r="BH486" s="282">
        <f>IF(N486="sníž. přenesená",J486,0)</f>
        <v>0</v>
      </c>
      <c r="BI486" s="282">
        <f>IF(N486="nulová",J486,0)</f>
        <v>0</v>
      </c>
      <c r="BJ486" s="185" t="s">
        <v>79</v>
      </c>
      <c r="BK486" s="282">
        <f>ROUND(I486*H486,2)</f>
        <v>0</v>
      </c>
      <c r="BL486" s="185" t="s">
        <v>214</v>
      </c>
      <c r="BM486" s="185" t="s">
        <v>4338</v>
      </c>
    </row>
    <row r="487" spans="2:51" s="292" customFormat="1" ht="13.5">
      <c r="B487" s="291"/>
      <c r="C487" s="334"/>
      <c r="D487" s="332" t="s">
        <v>147</v>
      </c>
      <c r="E487" s="306" t="s">
        <v>5</v>
      </c>
      <c r="F487" s="335" t="s">
        <v>4339</v>
      </c>
      <c r="G487" s="334"/>
      <c r="H487" s="306" t="s">
        <v>5</v>
      </c>
      <c r="L487" s="291"/>
      <c r="M487" s="295"/>
      <c r="N487" s="296"/>
      <c r="O487" s="296"/>
      <c r="P487" s="296"/>
      <c r="Q487" s="296"/>
      <c r="R487" s="296"/>
      <c r="S487" s="296"/>
      <c r="T487" s="297"/>
      <c r="AT487" s="293" t="s">
        <v>147</v>
      </c>
      <c r="AU487" s="293" t="s">
        <v>81</v>
      </c>
      <c r="AV487" s="292" t="s">
        <v>79</v>
      </c>
      <c r="AW487" s="292" t="s">
        <v>34</v>
      </c>
      <c r="AX487" s="292" t="s">
        <v>71</v>
      </c>
      <c r="AY487" s="293" t="s">
        <v>138</v>
      </c>
    </row>
    <row r="488" spans="2:51" s="284" customFormat="1" ht="13.5">
      <c r="B488" s="283"/>
      <c r="C488" s="331"/>
      <c r="D488" s="332" t="s">
        <v>147</v>
      </c>
      <c r="E488" s="336" t="s">
        <v>5</v>
      </c>
      <c r="F488" s="333" t="s">
        <v>4340</v>
      </c>
      <c r="G488" s="331"/>
      <c r="H488" s="305">
        <v>8.4</v>
      </c>
      <c r="L488" s="283"/>
      <c r="M488" s="288"/>
      <c r="N488" s="289"/>
      <c r="O488" s="289"/>
      <c r="P488" s="289"/>
      <c r="Q488" s="289"/>
      <c r="R488" s="289"/>
      <c r="S488" s="289"/>
      <c r="T488" s="290"/>
      <c r="AT488" s="286" t="s">
        <v>147</v>
      </c>
      <c r="AU488" s="286" t="s">
        <v>81</v>
      </c>
      <c r="AV488" s="284" t="s">
        <v>81</v>
      </c>
      <c r="AW488" s="284" t="s">
        <v>34</v>
      </c>
      <c r="AX488" s="284" t="s">
        <v>71</v>
      </c>
      <c r="AY488" s="286" t="s">
        <v>138</v>
      </c>
    </row>
    <row r="489" spans="2:65" s="248" customFormat="1" ht="38.25" customHeight="1">
      <c r="B489" s="85"/>
      <c r="C489" s="327" t="s">
        <v>1109</v>
      </c>
      <c r="D489" s="327" t="s">
        <v>140</v>
      </c>
      <c r="E489" s="328" t="s">
        <v>4341</v>
      </c>
      <c r="F489" s="329" t="s">
        <v>4342</v>
      </c>
      <c r="G489" s="330" t="s">
        <v>181</v>
      </c>
      <c r="H489" s="304">
        <v>0.109</v>
      </c>
      <c r="I489" s="90">
        <v>0</v>
      </c>
      <c r="J489" s="90">
        <f>ROUND(I489*H489,2)</f>
        <v>0</v>
      </c>
      <c r="K489" s="88" t="s">
        <v>5267</v>
      </c>
      <c r="L489" s="85"/>
      <c r="M489" s="278" t="s">
        <v>5</v>
      </c>
      <c r="N489" s="279" t="s">
        <v>42</v>
      </c>
      <c r="O489" s="280">
        <v>4.82</v>
      </c>
      <c r="P489" s="280">
        <f>O489*H489</f>
        <v>0.5253800000000001</v>
      </c>
      <c r="Q489" s="280">
        <v>0</v>
      </c>
      <c r="R489" s="280">
        <f>Q489*H489</f>
        <v>0</v>
      </c>
      <c r="S489" s="280">
        <v>0</v>
      </c>
      <c r="T489" s="281">
        <f>S489*H489</f>
        <v>0</v>
      </c>
      <c r="AR489" s="185" t="s">
        <v>214</v>
      </c>
      <c r="AT489" s="185" t="s">
        <v>140</v>
      </c>
      <c r="AU489" s="185" t="s">
        <v>81</v>
      </c>
      <c r="AY489" s="185" t="s">
        <v>138</v>
      </c>
      <c r="BE489" s="282">
        <f>IF(N489="základní",J489,0)</f>
        <v>0</v>
      </c>
      <c r="BF489" s="282">
        <f>IF(N489="snížená",J489,0)</f>
        <v>0</v>
      </c>
      <c r="BG489" s="282">
        <f>IF(N489="zákl. přenesená",J489,0)</f>
        <v>0</v>
      </c>
      <c r="BH489" s="282">
        <f>IF(N489="sníž. přenesená",J489,0)</f>
        <v>0</v>
      </c>
      <c r="BI489" s="282">
        <f>IF(N489="nulová",J489,0)</f>
        <v>0</v>
      </c>
      <c r="BJ489" s="185" t="s">
        <v>79</v>
      </c>
      <c r="BK489" s="282">
        <f>ROUND(I489*H489,2)</f>
        <v>0</v>
      </c>
      <c r="BL489" s="185" t="s">
        <v>214</v>
      </c>
      <c r="BM489" s="185" t="s">
        <v>4343</v>
      </c>
    </row>
    <row r="490" spans="2:63" s="266" customFormat="1" ht="29.85" customHeight="1">
      <c r="B490" s="265"/>
      <c r="C490" s="307"/>
      <c r="D490" s="341" t="s">
        <v>70</v>
      </c>
      <c r="E490" s="342" t="s">
        <v>2530</v>
      </c>
      <c r="F490" s="342" t="s">
        <v>2531</v>
      </c>
      <c r="G490" s="307"/>
      <c r="H490" s="307"/>
      <c r="J490" s="277">
        <f>BK490</f>
        <v>0</v>
      </c>
      <c r="L490" s="265"/>
      <c r="M490" s="270"/>
      <c r="N490" s="271"/>
      <c r="O490" s="271"/>
      <c r="P490" s="272">
        <f>SUM(P491:P502)</f>
        <v>6.835471</v>
      </c>
      <c r="Q490" s="271"/>
      <c r="R490" s="272">
        <f>SUM(R491:R502)</f>
        <v>0.05073999999999999</v>
      </c>
      <c r="S490" s="271"/>
      <c r="T490" s="273">
        <f>SUM(T491:T502)</f>
        <v>0</v>
      </c>
      <c r="AR490" s="267" t="s">
        <v>81</v>
      </c>
      <c r="AT490" s="274" t="s">
        <v>70</v>
      </c>
      <c r="AU490" s="274" t="s">
        <v>79</v>
      </c>
      <c r="AY490" s="267" t="s">
        <v>138</v>
      </c>
      <c r="BK490" s="275">
        <f>SUM(BK491:BK502)</f>
        <v>0</v>
      </c>
    </row>
    <row r="491" spans="2:65" s="248" customFormat="1" ht="25.5" customHeight="1">
      <c r="B491" s="85"/>
      <c r="C491" s="327" t="s">
        <v>1113</v>
      </c>
      <c r="D491" s="327" t="s">
        <v>140</v>
      </c>
      <c r="E491" s="328" t="s">
        <v>4344</v>
      </c>
      <c r="F491" s="329" t="s">
        <v>4345</v>
      </c>
      <c r="G491" s="330" t="s">
        <v>289</v>
      </c>
      <c r="H491" s="304">
        <v>1</v>
      </c>
      <c r="I491" s="90">
        <v>0</v>
      </c>
      <c r="J491" s="90">
        <f aca="true" t="shared" si="20" ref="J491:J497">ROUND(I491*H491,2)</f>
        <v>0</v>
      </c>
      <c r="K491" s="88" t="s">
        <v>5267</v>
      </c>
      <c r="L491" s="85"/>
      <c r="M491" s="278" t="s">
        <v>5</v>
      </c>
      <c r="N491" s="279" t="s">
        <v>42</v>
      </c>
      <c r="O491" s="280">
        <v>1.682</v>
      </c>
      <c r="P491" s="280">
        <f aca="true" t="shared" si="21" ref="P491:P497">O491*H491</f>
        <v>1.682</v>
      </c>
      <c r="Q491" s="280">
        <v>0</v>
      </c>
      <c r="R491" s="280">
        <f aca="true" t="shared" si="22" ref="R491:R497">Q491*H491</f>
        <v>0</v>
      </c>
      <c r="S491" s="280">
        <v>0</v>
      </c>
      <c r="T491" s="281">
        <f aca="true" t="shared" si="23" ref="T491:T497">S491*H491</f>
        <v>0</v>
      </c>
      <c r="AR491" s="185" t="s">
        <v>214</v>
      </c>
      <c r="AT491" s="185" t="s">
        <v>140</v>
      </c>
      <c r="AU491" s="185" t="s">
        <v>81</v>
      </c>
      <c r="AY491" s="185" t="s">
        <v>138</v>
      </c>
      <c r="BE491" s="282">
        <f aca="true" t="shared" si="24" ref="BE491:BE497">IF(N491="základní",J491,0)</f>
        <v>0</v>
      </c>
      <c r="BF491" s="282">
        <f aca="true" t="shared" si="25" ref="BF491:BF497">IF(N491="snížená",J491,0)</f>
        <v>0</v>
      </c>
      <c r="BG491" s="282">
        <f aca="true" t="shared" si="26" ref="BG491:BG497">IF(N491="zákl. přenesená",J491,0)</f>
        <v>0</v>
      </c>
      <c r="BH491" s="282">
        <f aca="true" t="shared" si="27" ref="BH491:BH497">IF(N491="sníž. přenesená",J491,0)</f>
        <v>0</v>
      </c>
      <c r="BI491" s="282">
        <f aca="true" t="shared" si="28" ref="BI491:BI497">IF(N491="nulová",J491,0)</f>
        <v>0</v>
      </c>
      <c r="BJ491" s="185" t="s">
        <v>79</v>
      </c>
      <c r="BK491" s="282">
        <f aca="true" t="shared" si="29" ref="BK491:BK497">ROUND(I491*H491,2)</f>
        <v>0</v>
      </c>
      <c r="BL491" s="185" t="s">
        <v>214</v>
      </c>
      <c r="BM491" s="185" t="s">
        <v>4346</v>
      </c>
    </row>
    <row r="492" spans="2:65" s="248" customFormat="1" ht="38.25" customHeight="1">
      <c r="B492" s="85"/>
      <c r="C492" s="337" t="s">
        <v>1119</v>
      </c>
      <c r="D492" s="337" t="s">
        <v>228</v>
      </c>
      <c r="E492" s="338" t="s">
        <v>4347</v>
      </c>
      <c r="F492" s="339" t="s">
        <v>4348</v>
      </c>
      <c r="G492" s="340" t="s">
        <v>289</v>
      </c>
      <c r="H492" s="308">
        <v>1</v>
      </c>
      <c r="I492" s="95">
        <v>0</v>
      </c>
      <c r="J492" s="95">
        <f t="shared" si="20"/>
        <v>0</v>
      </c>
      <c r="K492" s="175" t="s">
        <v>5267</v>
      </c>
      <c r="L492" s="298"/>
      <c r="M492" s="299" t="s">
        <v>5</v>
      </c>
      <c r="N492" s="300" t="s">
        <v>42</v>
      </c>
      <c r="O492" s="280">
        <v>0</v>
      </c>
      <c r="P492" s="280">
        <f t="shared" si="21"/>
        <v>0</v>
      </c>
      <c r="Q492" s="280">
        <v>0.0185</v>
      </c>
      <c r="R492" s="280">
        <f t="shared" si="22"/>
        <v>0.0185</v>
      </c>
      <c r="S492" s="280">
        <v>0</v>
      </c>
      <c r="T492" s="281">
        <f t="shared" si="23"/>
        <v>0</v>
      </c>
      <c r="AR492" s="185" t="s">
        <v>281</v>
      </c>
      <c r="AT492" s="185" t="s">
        <v>228</v>
      </c>
      <c r="AU492" s="185" t="s">
        <v>81</v>
      </c>
      <c r="AY492" s="185" t="s">
        <v>138</v>
      </c>
      <c r="BE492" s="282">
        <f t="shared" si="24"/>
        <v>0</v>
      </c>
      <c r="BF492" s="282">
        <f t="shared" si="25"/>
        <v>0</v>
      </c>
      <c r="BG492" s="282">
        <f t="shared" si="26"/>
        <v>0</v>
      </c>
      <c r="BH492" s="282">
        <f t="shared" si="27"/>
        <v>0</v>
      </c>
      <c r="BI492" s="282">
        <f t="shared" si="28"/>
        <v>0</v>
      </c>
      <c r="BJ492" s="185" t="s">
        <v>79</v>
      </c>
      <c r="BK492" s="282">
        <f t="shared" si="29"/>
        <v>0</v>
      </c>
      <c r="BL492" s="185" t="s">
        <v>214</v>
      </c>
      <c r="BM492" s="185" t="s">
        <v>4349</v>
      </c>
    </row>
    <row r="493" spans="2:65" s="248" customFormat="1" ht="25.5" customHeight="1">
      <c r="B493" s="85"/>
      <c r="C493" s="327" t="s">
        <v>1124</v>
      </c>
      <c r="D493" s="327" t="s">
        <v>140</v>
      </c>
      <c r="E493" s="328" t="s">
        <v>4350</v>
      </c>
      <c r="F493" s="329" t="s">
        <v>4351</v>
      </c>
      <c r="G493" s="330" t="s">
        <v>289</v>
      </c>
      <c r="H493" s="304">
        <v>1</v>
      </c>
      <c r="I493" s="90">
        <v>0</v>
      </c>
      <c r="J493" s="90">
        <f t="shared" si="20"/>
        <v>0</v>
      </c>
      <c r="K493" s="88" t="s">
        <v>5267</v>
      </c>
      <c r="L493" s="85"/>
      <c r="M493" s="278" t="s">
        <v>5</v>
      </c>
      <c r="N493" s="279" t="s">
        <v>42</v>
      </c>
      <c r="O493" s="280">
        <v>1.825</v>
      </c>
      <c r="P493" s="280">
        <f t="shared" si="21"/>
        <v>1.825</v>
      </c>
      <c r="Q493" s="280">
        <v>0</v>
      </c>
      <c r="R493" s="280">
        <f t="shared" si="22"/>
        <v>0</v>
      </c>
      <c r="S493" s="280">
        <v>0</v>
      </c>
      <c r="T493" s="281">
        <f t="shared" si="23"/>
        <v>0</v>
      </c>
      <c r="AR493" s="185" t="s">
        <v>214</v>
      </c>
      <c r="AT493" s="185" t="s">
        <v>140</v>
      </c>
      <c r="AU493" s="185" t="s">
        <v>81</v>
      </c>
      <c r="AY493" s="185" t="s">
        <v>138</v>
      </c>
      <c r="BE493" s="282">
        <f t="shared" si="24"/>
        <v>0</v>
      </c>
      <c r="BF493" s="282">
        <f t="shared" si="25"/>
        <v>0</v>
      </c>
      <c r="BG493" s="282">
        <f t="shared" si="26"/>
        <v>0</v>
      </c>
      <c r="BH493" s="282">
        <f t="shared" si="27"/>
        <v>0</v>
      </c>
      <c r="BI493" s="282">
        <f t="shared" si="28"/>
        <v>0</v>
      </c>
      <c r="BJ493" s="185" t="s">
        <v>79</v>
      </c>
      <c r="BK493" s="282">
        <f t="shared" si="29"/>
        <v>0</v>
      </c>
      <c r="BL493" s="185" t="s">
        <v>214</v>
      </c>
      <c r="BM493" s="185" t="s">
        <v>4352</v>
      </c>
    </row>
    <row r="494" spans="2:65" s="248" customFormat="1" ht="25.5" customHeight="1">
      <c r="B494" s="85"/>
      <c r="C494" s="337" t="s">
        <v>1129</v>
      </c>
      <c r="D494" s="337" t="s">
        <v>228</v>
      </c>
      <c r="E494" s="338" t="s">
        <v>4353</v>
      </c>
      <c r="F494" s="339" t="s">
        <v>4354</v>
      </c>
      <c r="G494" s="340" t="s">
        <v>289</v>
      </c>
      <c r="H494" s="308">
        <v>1</v>
      </c>
      <c r="I494" s="95">
        <v>0</v>
      </c>
      <c r="J494" s="95">
        <f t="shared" si="20"/>
        <v>0</v>
      </c>
      <c r="K494" s="175" t="s">
        <v>5267</v>
      </c>
      <c r="L494" s="298"/>
      <c r="M494" s="299" t="s">
        <v>5</v>
      </c>
      <c r="N494" s="300" t="s">
        <v>42</v>
      </c>
      <c r="O494" s="280">
        <v>0</v>
      </c>
      <c r="P494" s="280">
        <f t="shared" si="21"/>
        <v>0</v>
      </c>
      <c r="Q494" s="280">
        <v>0.0215</v>
      </c>
      <c r="R494" s="280">
        <f t="shared" si="22"/>
        <v>0.0215</v>
      </c>
      <c r="S494" s="280">
        <v>0</v>
      </c>
      <c r="T494" s="281">
        <f t="shared" si="23"/>
        <v>0</v>
      </c>
      <c r="AR494" s="185" t="s">
        <v>281</v>
      </c>
      <c r="AT494" s="185" t="s">
        <v>228</v>
      </c>
      <c r="AU494" s="185" t="s">
        <v>81</v>
      </c>
      <c r="AY494" s="185" t="s">
        <v>138</v>
      </c>
      <c r="BE494" s="282">
        <f t="shared" si="24"/>
        <v>0</v>
      </c>
      <c r="BF494" s="282">
        <f t="shared" si="25"/>
        <v>0</v>
      </c>
      <c r="BG494" s="282">
        <f t="shared" si="26"/>
        <v>0</v>
      </c>
      <c r="BH494" s="282">
        <f t="shared" si="27"/>
        <v>0</v>
      </c>
      <c r="BI494" s="282">
        <f t="shared" si="28"/>
        <v>0</v>
      </c>
      <c r="BJ494" s="185" t="s">
        <v>79</v>
      </c>
      <c r="BK494" s="282">
        <f t="shared" si="29"/>
        <v>0</v>
      </c>
      <c r="BL494" s="185" t="s">
        <v>214</v>
      </c>
      <c r="BM494" s="185" t="s">
        <v>4355</v>
      </c>
    </row>
    <row r="495" spans="2:65" s="248" customFormat="1" ht="16.5" customHeight="1">
      <c r="B495" s="85"/>
      <c r="C495" s="327" t="s">
        <v>1133</v>
      </c>
      <c r="D495" s="327" t="s">
        <v>140</v>
      </c>
      <c r="E495" s="328" t="s">
        <v>4356</v>
      </c>
      <c r="F495" s="329" t="s">
        <v>4357</v>
      </c>
      <c r="G495" s="330" t="s">
        <v>289</v>
      </c>
      <c r="H495" s="304">
        <v>2</v>
      </c>
      <c r="I495" s="90">
        <v>0</v>
      </c>
      <c r="J495" s="90">
        <f t="shared" si="20"/>
        <v>0</v>
      </c>
      <c r="K495" s="88" t="s">
        <v>5267</v>
      </c>
      <c r="L495" s="85"/>
      <c r="M495" s="278" t="s">
        <v>5</v>
      </c>
      <c r="N495" s="279" t="s">
        <v>42</v>
      </c>
      <c r="O495" s="280">
        <v>0.542</v>
      </c>
      <c r="P495" s="280">
        <f t="shared" si="21"/>
        <v>1.084</v>
      </c>
      <c r="Q495" s="280">
        <v>0</v>
      </c>
      <c r="R495" s="280">
        <f t="shared" si="22"/>
        <v>0</v>
      </c>
      <c r="S495" s="280">
        <v>0</v>
      </c>
      <c r="T495" s="281">
        <f t="shared" si="23"/>
        <v>0</v>
      </c>
      <c r="AR495" s="185" t="s">
        <v>214</v>
      </c>
      <c r="AT495" s="185" t="s">
        <v>140</v>
      </c>
      <c r="AU495" s="185" t="s">
        <v>81</v>
      </c>
      <c r="AY495" s="185" t="s">
        <v>138</v>
      </c>
      <c r="BE495" s="282">
        <f t="shared" si="24"/>
        <v>0</v>
      </c>
      <c r="BF495" s="282">
        <f t="shared" si="25"/>
        <v>0</v>
      </c>
      <c r="BG495" s="282">
        <f t="shared" si="26"/>
        <v>0</v>
      </c>
      <c r="BH495" s="282">
        <f t="shared" si="27"/>
        <v>0</v>
      </c>
      <c r="BI495" s="282">
        <f t="shared" si="28"/>
        <v>0</v>
      </c>
      <c r="BJ495" s="185" t="s">
        <v>79</v>
      </c>
      <c r="BK495" s="282">
        <f t="shared" si="29"/>
        <v>0</v>
      </c>
      <c r="BL495" s="185" t="s">
        <v>214</v>
      </c>
      <c r="BM495" s="185" t="s">
        <v>4358</v>
      </c>
    </row>
    <row r="496" spans="2:65" s="248" customFormat="1" ht="16.5" customHeight="1">
      <c r="B496" s="85"/>
      <c r="C496" s="337" t="s">
        <v>1143</v>
      </c>
      <c r="D496" s="337" t="s">
        <v>228</v>
      </c>
      <c r="E496" s="338" t="s">
        <v>4359</v>
      </c>
      <c r="F496" s="339" t="s">
        <v>4360</v>
      </c>
      <c r="G496" s="340" t="s">
        <v>289</v>
      </c>
      <c r="H496" s="308">
        <v>2</v>
      </c>
      <c r="I496" s="95">
        <v>0</v>
      </c>
      <c r="J496" s="95">
        <f t="shared" si="20"/>
        <v>0</v>
      </c>
      <c r="K496" s="175" t="s">
        <v>5267</v>
      </c>
      <c r="L496" s="298"/>
      <c r="M496" s="299" t="s">
        <v>5</v>
      </c>
      <c r="N496" s="300" t="s">
        <v>42</v>
      </c>
      <c r="O496" s="280">
        <v>0</v>
      </c>
      <c r="P496" s="280">
        <f t="shared" si="21"/>
        <v>0</v>
      </c>
      <c r="Q496" s="280">
        <v>0.00045</v>
      </c>
      <c r="R496" s="280">
        <f t="shared" si="22"/>
        <v>0.0009</v>
      </c>
      <c r="S496" s="280">
        <v>0</v>
      </c>
      <c r="T496" s="281">
        <f t="shared" si="23"/>
        <v>0</v>
      </c>
      <c r="AR496" s="185" t="s">
        <v>281</v>
      </c>
      <c r="AT496" s="185" t="s">
        <v>228</v>
      </c>
      <c r="AU496" s="185" t="s">
        <v>81</v>
      </c>
      <c r="AY496" s="185" t="s">
        <v>138</v>
      </c>
      <c r="BE496" s="282">
        <f t="shared" si="24"/>
        <v>0</v>
      </c>
      <c r="BF496" s="282">
        <f t="shared" si="25"/>
        <v>0</v>
      </c>
      <c r="BG496" s="282">
        <f t="shared" si="26"/>
        <v>0</v>
      </c>
      <c r="BH496" s="282">
        <f t="shared" si="27"/>
        <v>0</v>
      </c>
      <c r="BI496" s="282">
        <f t="shared" si="28"/>
        <v>0</v>
      </c>
      <c r="BJ496" s="185" t="s">
        <v>79</v>
      </c>
      <c r="BK496" s="282">
        <f t="shared" si="29"/>
        <v>0</v>
      </c>
      <c r="BL496" s="185" t="s">
        <v>214</v>
      </c>
      <c r="BM496" s="185" t="s">
        <v>4361</v>
      </c>
    </row>
    <row r="497" spans="2:65" s="248" customFormat="1" ht="25.5" customHeight="1">
      <c r="B497" s="85"/>
      <c r="C497" s="327" t="s">
        <v>1148</v>
      </c>
      <c r="D497" s="327" t="s">
        <v>140</v>
      </c>
      <c r="E497" s="328" t="s">
        <v>2553</v>
      </c>
      <c r="F497" s="329" t="s">
        <v>2554</v>
      </c>
      <c r="G497" s="330" t="s">
        <v>289</v>
      </c>
      <c r="H497" s="304">
        <v>3</v>
      </c>
      <c r="I497" s="90">
        <v>0</v>
      </c>
      <c r="J497" s="90">
        <f t="shared" si="20"/>
        <v>0</v>
      </c>
      <c r="K497" s="88" t="s">
        <v>5267</v>
      </c>
      <c r="L497" s="85"/>
      <c r="M497" s="278" t="s">
        <v>5</v>
      </c>
      <c r="N497" s="279" t="s">
        <v>42</v>
      </c>
      <c r="O497" s="280">
        <v>0.707</v>
      </c>
      <c r="P497" s="280">
        <f t="shared" si="21"/>
        <v>2.121</v>
      </c>
      <c r="Q497" s="280">
        <v>0</v>
      </c>
      <c r="R497" s="280">
        <f t="shared" si="22"/>
        <v>0</v>
      </c>
      <c r="S497" s="280">
        <v>0</v>
      </c>
      <c r="T497" s="281">
        <f t="shared" si="23"/>
        <v>0</v>
      </c>
      <c r="AR497" s="185" t="s">
        <v>214</v>
      </c>
      <c r="AT497" s="185" t="s">
        <v>140</v>
      </c>
      <c r="AU497" s="185" t="s">
        <v>81</v>
      </c>
      <c r="AY497" s="185" t="s">
        <v>138</v>
      </c>
      <c r="BE497" s="282">
        <f t="shared" si="24"/>
        <v>0</v>
      </c>
      <c r="BF497" s="282">
        <f t="shared" si="25"/>
        <v>0</v>
      </c>
      <c r="BG497" s="282">
        <f t="shared" si="26"/>
        <v>0</v>
      </c>
      <c r="BH497" s="282">
        <f t="shared" si="27"/>
        <v>0</v>
      </c>
      <c r="BI497" s="282">
        <f t="shared" si="28"/>
        <v>0</v>
      </c>
      <c r="BJ497" s="185" t="s">
        <v>79</v>
      </c>
      <c r="BK497" s="282">
        <f t="shared" si="29"/>
        <v>0</v>
      </c>
      <c r="BL497" s="185" t="s">
        <v>214</v>
      </c>
      <c r="BM497" s="185" t="s">
        <v>4362</v>
      </c>
    </row>
    <row r="498" spans="2:51" s="284" customFormat="1" ht="13.5">
      <c r="B498" s="283"/>
      <c r="C498" s="331"/>
      <c r="D498" s="332" t="s">
        <v>147</v>
      </c>
      <c r="E498" s="336" t="s">
        <v>5</v>
      </c>
      <c r="F498" s="333" t="s">
        <v>4363</v>
      </c>
      <c r="G498" s="331"/>
      <c r="H498" s="305">
        <v>3</v>
      </c>
      <c r="L498" s="283"/>
      <c r="M498" s="288"/>
      <c r="N498" s="289"/>
      <c r="O498" s="289"/>
      <c r="P498" s="289"/>
      <c r="Q498" s="289"/>
      <c r="R498" s="289"/>
      <c r="S498" s="289"/>
      <c r="T498" s="290"/>
      <c r="AT498" s="286" t="s">
        <v>147</v>
      </c>
      <c r="AU498" s="286" t="s">
        <v>81</v>
      </c>
      <c r="AV498" s="284" t="s">
        <v>81</v>
      </c>
      <c r="AW498" s="284" t="s">
        <v>34</v>
      </c>
      <c r="AX498" s="284" t="s">
        <v>71</v>
      </c>
      <c r="AY498" s="286" t="s">
        <v>138</v>
      </c>
    </row>
    <row r="499" spans="2:65" s="248" customFormat="1" ht="16.5" customHeight="1">
      <c r="B499" s="85"/>
      <c r="C499" s="337" t="s">
        <v>1152</v>
      </c>
      <c r="D499" s="337" t="s">
        <v>228</v>
      </c>
      <c r="E499" s="338" t="s">
        <v>2558</v>
      </c>
      <c r="F499" s="339" t="s">
        <v>2559</v>
      </c>
      <c r="G499" s="340" t="s">
        <v>234</v>
      </c>
      <c r="H499" s="308">
        <v>8.4</v>
      </c>
      <c r="I499" s="95">
        <v>0</v>
      </c>
      <c r="J499" s="95">
        <f>ROUND(I499*H499,2)</f>
        <v>0</v>
      </c>
      <c r="K499" s="175" t="s">
        <v>5267</v>
      </c>
      <c r="L499" s="298"/>
      <c r="M499" s="299" t="s">
        <v>5</v>
      </c>
      <c r="N499" s="300" t="s">
        <v>42</v>
      </c>
      <c r="O499" s="280">
        <v>0</v>
      </c>
      <c r="P499" s="280">
        <f>O499*H499</f>
        <v>0</v>
      </c>
      <c r="Q499" s="280">
        <v>0.0011</v>
      </c>
      <c r="R499" s="280">
        <f>Q499*H499</f>
        <v>0.009240000000000002</v>
      </c>
      <c r="S499" s="280">
        <v>0</v>
      </c>
      <c r="T499" s="281">
        <f>S499*H499</f>
        <v>0</v>
      </c>
      <c r="AR499" s="185" t="s">
        <v>281</v>
      </c>
      <c r="AT499" s="185" t="s">
        <v>228</v>
      </c>
      <c r="AU499" s="185" t="s">
        <v>81</v>
      </c>
      <c r="AY499" s="185" t="s">
        <v>138</v>
      </c>
      <c r="BE499" s="282">
        <f>IF(N499="základní",J499,0)</f>
        <v>0</v>
      </c>
      <c r="BF499" s="282">
        <f>IF(N499="snížená",J499,0)</f>
        <v>0</v>
      </c>
      <c r="BG499" s="282">
        <f>IF(N499="zákl. přenesená",J499,0)</f>
        <v>0</v>
      </c>
      <c r="BH499" s="282">
        <f>IF(N499="sníž. přenesená",J499,0)</f>
        <v>0</v>
      </c>
      <c r="BI499" s="282">
        <f>IF(N499="nulová",J499,0)</f>
        <v>0</v>
      </c>
      <c r="BJ499" s="185" t="s">
        <v>79</v>
      </c>
      <c r="BK499" s="282">
        <f>ROUND(I499*H499,2)</f>
        <v>0</v>
      </c>
      <c r="BL499" s="185" t="s">
        <v>214</v>
      </c>
      <c r="BM499" s="185" t="s">
        <v>4364</v>
      </c>
    </row>
    <row r="500" spans="2:51" s="284" customFormat="1" ht="13.5">
      <c r="B500" s="283"/>
      <c r="C500" s="331"/>
      <c r="D500" s="332" t="s">
        <v>147</v>
      </c>
      <c r="E500" s="336" t="s">
        <v>5</v>
      </c>
      <c r="F500" s="333" t="s">
        <v>4365</v>
      </c>
      <c r="G500" s="331"/>
      <c r="H500" s="305">
        <v>8.4</v>
      </c>
      <c r="L500" s="283"/>
      <c r="M500" s="288"/>
      <c r="N500" s="289"/>
      <c r="O500" s="289"/>
      <c r="P500" s="289"/>
      <c r="Q500" s="289"/>
      <c r="R500" s="289"/>
      <c r="S500" s="289"/>
      <c r="T500" s="290"/>
      <c r="AT500" s="286" t="s">
        <v>147</v>
      </c>
      <c r="AU500" s="286" t="s">
        <v>81</v>
      </c>
      <c r="AV500" s="284" t="s">
        <v>81</v>
      </c>
      <c r="AW500" s="284" t="s">
        <v>34</v>
      </c>
      <c r="AX500" s="284" t="s">
        <v>71</v>
      </c>
      <c r="AY500" s="286" t="s">
        <v>138</v>
      </c>
    </row>
    <row r="501" spans="2:65" s="248" customFormat="1" ht="16.5" customHeight="1">
      <c r="B501" s="85"/>
      <c r="C501" s="337" t="s">
        <v>1157</v>
      </c>
      <c r="D501" s="337" t="s">
        <v>228</v>
      </c>
      <c r="E501" s="338" t="s">
        <v>2564</v>
      </c>
      <c r="F501" s="339" t="s">
        <v>2565</v>
      </c>
      <c r="G501" s="340" t="s">
        <v>289</v>
      </c>
      <c r="H501" s="308">
        <v>3</v>
      </c>
      <c r="I501" s="95">
        <v>0</v>
      </c>
      <c r="J501" s="95">
        <f>ROUND(I501*H501,2)</f>
        <v>0</v>
      </c>
      <c r="K501" s="175" t="s">
        <v>5267</v>
      </c>
      <c r="L501" s="298"/>
      <c r="M501" s="299" t="s">
        <v>5</v>
      </c>
      <c r="N501" s="300" t="s">
        <v>42</v>
      </c>
      <c r="O501" s="280">
        <v>0</v>
      </c>
      <c r="P501" s="280">
        <f>O501*H501</f>
        <v>0</v>
      </c>
      <c r="Q501" s="280">
        <v>0.0002</v>
      </c>
      <c r="R501" s="280">
        <f>Q501*H501</f>
        <v>0.0006000000000000001</v>
      </c>
      <c r="S501" s="280">
        <v>0</v>
      </c>
      <c r="T501" s="281">
        <f>S501*H501</f>
        <v>0</v>
      </c>
      <c r="AR501" s="185" t="s">
        <v>281</v>
      </c>
      <c r="AT501" s="185" t="s">
        <v>228</v>
      </c>
      <c r="AU501" s="185" t="s">
        <v>81</v>
      </c>
      <c r="AY501" s="185" t="s">
        <v>138</v>
      </c>
      <c r="BE501" s="282">
        <f>IF(N501="základní",J501,0)</f>
        <v>0</v>
      </c>
      <c r="BF501" s="282">
        <f>IF(N501="snížená",J501,0)</f>
        <v>0</v>
      </c>
      <c r="BG501" s="282">
        <f>IF(N501="zákl. přenesená",J501,0)</f>
        <v>0</v>
      </c>
      <c r="BH501" s="282">
        <f>IF(N501="sníž. přenesená",J501,0)</f>
        <v>0</v>
      </c>
      <c r="BI501" s="282">
        <f>IF(N501="nulová",J501,0)</f>
        <v>0</v>
      </c>
      <c r="BJ501" s="185" t="s">
        <v>79</v>
      </c>
      <c r="BK501" s="282">
        <f>ROUND(I501*H501,2)</f>
        <v>0</v>
      </c>
      <c r="BL501" s="185" t="s">
        <v>214</v>
      </c>
      <c r="BM501" s="185" t="s">
        <v>4366</v>
      </c>
    </row>
    <row r="502" spans="2:65" s="248" customFormat="1" ht="38.25" customHeight="1">
      <c r="B502" s="85"/>
      <c r="C502" s="327" t="s">
        <v>1162</v>
      </c>
      <c r="D502" s="327" t="s">
        <v>140</v>
      </c>
      <c r="E502" s="328" t="s">
        <v>4367</v>
      </c>
      <c r="F502" s="329" t="s">
        <v>4368</v>
      </c>
      <c r="G502" s="330" t="s">
        <v>181</v>
      </c>
      <c r="H502" s="304">
        <v>0.051</v>
      </c>
      <c r="I502" s="90">
        <v>0</v>
      </c>
      <c r="J502" s="90">
        <f>ROUND(I502*H502,2)</f>
        <v>0</v>
      </c>
      <c r="K502" s="88" t="s">
        <v>5267</v>
      </c>
      <c r="L502" s="85"/>
      <c r="M502" s="278" t="s">
        <v>5</v>
      </c>
      <c r="N502" s="279" t="s">
        <v>42</v>
      </c>
      <c r="O502" s="280">
        <v>2.421</v>
      </c>
      <c r="P502" s="280">
        <f>O502*H502</f>
        <v>0.12347099999999998</v>
      </c>
      <c r="Q502" s="280">
        <v>0</v>
      </c>
      <c r="R502" s="280">
        <f>Q502*H502</f>
        <v>0</v>
      </c>
      <c r="S502" s="280">
        <v>0</v>
      </c>
      <c r="T502" s="281">
        <f>S502*H502</f>
        <v>0</v>
      </c>
      <c r="AR502" s="185" t="s">
        <v>214</v>
      </c>
      <c r="AT502" s="185" t="s">
        <v>140</v>
      </c>
      <c r="AU502" s="185" t="s">
        <v>81</v>
      </c>
      <c r="AY502" s="185" t="s">
        <v>138</v>
      </c>
      <c r="BE502" s="282">
        <f>IF(N502="základní",J502,0)</f>
        <v>0</v>
      </c>
      <c r="BF502" s="282">
        <f>IF(N502="snížená",J502,0)</f>
        <v>0</v>
      </c>
      <c r="BG502" s="282">
        <f>IF(N502="zákl. přenesená",J502,0)</f>
        <v>0</v>
      </c>
      <c r="BH502" s="282">
        <f>IF(N502="sníž. přenesená",J502,0)</f>
        <v>0</v>
      </c>
      <c r="BI502" s="282">
        <f>IF(N502="nulová",J502,0)</f>
        <v>0</v>
      </c>
      <c r="BJ502" s="185" t="s">
        <v>79</v>
      </c>
      <c r="BK502" s="282">
        <f>ROUND(I502*H502,2)</f>
        <v>0</v>
      </c>
      <c r="BL502" s="185" t="s">
        <v>214</v>
      </c>
      <c r="BM502" s="185" t="s">
        <v>4369</v>
      </c>
    </row>
    <row r="503" spans="2:63" s="266" customFormat="1" ht="29.85" customHeight="1">
      <c r="B503" s="265"/>
      <c r="C503" s="307"/>
      <c r="D503" s="341" t="s">
        <v>70</v>
      </c>
      <c r="E503" s="342" t="s">
        <v>2249</v>
      </c>
      <c r="F503" s="342" t="s">
        <v>4370</v>
      </c>
      <c r="G503" s="307"/>
      <c r="H503" s="307"/>
      <c r="J503" s="277">
        <f>BK503</f>
        <v>0</v>
      </c>
      <c r="L503" s="265"/>
      <c r="M503" s="270"/>
      <c r="N503" s="271"/>
      <c r="O503" s="271"/>
      <c r="P503" s="272">
        <f>SUM(P504:P548)</f>
        <v>69.394698</v>
      </c>
      <c r="Q503" s="271"/>
      <c r="R503" s="272">
        <f>SUM(R504:R548)</f>
        <v>1.5475676</v>
      </c>
      <c r="S503" s="271"/>
      <c r="T503" s="273">
        <f>SUM(T504:T548)</f>
        <v>0</v>
      </c>
      <c r="AR503" s="267" t="s">
        <v>81</v>
      </c>
      <c r="AT503" s="274" t="s">
        <v>70</v>
      </c>
      <c r="AU503" s="274" t="s">
        <v>79</v>
      </c>
      <c r="AY503" s="267" t="s">
        <v>138</v>
      </c>
      <c r="BK503" s="275">
        <f>SUM(BK504:BK548)</f>
        <v>0</v>
      </c>
    </row>
    <row r="504" spans="2:65" s="248" customFormat="1" ht="16.5" customHeight="1">
      <c r="B504" s="85"/>
      <c r="C504" s="327" t="s">
        <v>1166</v>
      </c>
      <c r="D504" s="327" t="s">
        <v>140</v>
      </c>
      <c r="E504" s="328" t="s">
        <v>4371</v>
      </c>
      <c r="F504" s="329" t="s">
        <v>4372</v>
      </c>
      <c r="G504" s="330" t="s">
        <v>234</v>
      </c>
      <c r="H504" s="304">
        <v>17.73</v>
      </c>
      <c r="I504" s="90">
        <v>0</v>
      </c>
      <c r="J504" s="90">
        <f>ROUND(I504*H504,2)</f>
        <v>0</v>
      </c>
      <c r="K504" s="88" t="s">
        <v>5267</v>
      </c>
      <c r="L504" s="85"/>
      <c r="M504" s="278" t="s">
        <v>5</v>
      </c>
      <c r="N504" s="279" t="s">
        <v>42</v>
      </c>
      <c r="O504" s="280">
        <v>0.289</v>
      </c>
      <c r="P504" s="280">
        <f>O504*H504</f>
        <v>5.12397</v>
      </c>
      <c r="Q504" s="280">
        <v>8E-05</v>
      </c>
      <c r="R504" s="280">
        <f>Q504*H504</f>
        <v>0.0014184000000000002</v>
      </c>
      <c r="S504" s="280">
        <v>0</v>
      </c>
      <c r="T504" s="281">
        <f>S504*H504</f>
        <v>0</v>
      </c>
      <c r="AR504" s="185" t="s">
        <v>214</v>
      </c>
      <c r="AT504" s="185" t="s">
        <v>140</v>
      </c>
      <c r="AU504" s="185" t="s">
        <v>81</v>
      </c>
      <c r="AY504" s="185" t="s">
        <v>138</v>
      </c>
      <c r="BE504" s="282">
        <f>IF(N504="základní",J504,0)</f>
        <v>0</v>
      </c>
      <c r="BF504" s="282">
        <f>IF(N504="snížená",J504,0)</f>
        <v>0</v>
      </c>
      <c r="BG504" s="282">
        <f>IF(N504="zákl. přenesená",J504,0)</f>
        <v>0</v>
      </c>
      <c r="BH504" s="282">
        <f>IF(N504="sníž. přenesená",J504,0)</f>
        <v>0</v>
      </c>
      <c r="BI504" s="282">
        <f>IF(N504="nulová",J504,0)</f>
        <v>0</v>
      </c>
      <c r="BJ504" s="185" t="s">
        <v>79</v>
      </c>
      <c r="BK504" s="282">
        <f>ROUND(I504*H504,2)</f>
        <v>0</v>
      </c>
      <c r="BL504" s="185" t="s">
        <v>214</v>
      </c>
      <c r="BM504" s="185" t="s">
        <v>4373</v>
      </c>
    </row>
    <row r="505" spans="2:51" s="284" customFormat="1" ht="13.5">
      <c r="B505" s="283"/>
      <c r="C505" s="331"/>
      <c r="D505" s="332" t="s">
        <v>147</v>
      </c>
      <c r="E505" s="336" t="s">
        <v>5</v>
      </c>
      <c r="F505" s="333" t="s">
        <v>4374</v>
      </c>
      <c r="G505" s="331"/>
      <c r="H505" s="305">
        <v>17.73</v>
      </c>
      <c r="L505" s="283"/>
      <c r="M505" s="288"/>
      <c r="N505" s="289"/>
      <c r="O505" s="289"/>
      <c r="P505" s="289"/>
      <c r="Q505" s="289"/>
      <c r="R505" s="289"/>
      <c r="S505" s="289"/>
      <c r="T505" s="290"/>
      <c r="AT505" s="286" t="s">
        <v>147</v>
      </c>
      <c r="AU505" s="286" t="s">
        <v>81</v>
      </c>
      <c r="AV505" s="284" t="s">
        <v>81</v>
      </c>
      <c r="AW505" s="284" t="s">
        <v>34</v>
      </c>
      <c r="AX505" s="284" t="s">
        <v>71</v>
      </c>
      <c r="AY505" s="286" t="s">
        <v>138</v>
      </c>
    </row>
    <row r="506" spans="2:65" s="248" customFormat="1" ht="16.5" customHeight="1">
      <c r="B506" s="85"/>
      <c r="C506" s="337" t="s">
        <v>1170</v>
      </c>
      <c r="D506" s="337" t="s">
        <v>228</v>
      </c>
      <c r="E506" s="338" t="s">
        <v>685</v>
      </c>
      <c r="F506" s="339" t="s">
        <v>686</v>
      </c>
      <c r="G506" s="340" t="s">
        <v>181</v>
      </c>
      <c r="H506" s="308">
        <v>0.343</v>
      </c>
      <c r="I506" s="95">
        <v>0</v>
      </c>
      <c r="J506" s="95">
        <f>ROUND(I506*H506,2)</f>
        <v>0</v>
      </c>
      <c r="K506" s="175" t="s">
        <v>5267</v>
      </c>
      <c r="L506" s="298"/>
      <c r="M506" s="299" t="s">
        <v>5</v>
      </c>
      <c r="N506" s="300" t="s">
        <v>42</v>
      </c>
      <c r="O506" s="280">
        <v>0</v>
      </c>
      <c r="P506" s="280">
        <f>O506*H506</f>
        <v>0</v>
      </c>
      <c r="Q506" s="280">
        <v>1</v>
      </c>
      <c r="R506" s="280">
        <f>Q506*H506</f>
        <v>0.343</v>
      </c>
      <c r="S506" s="280">
        <v>0</v>
      </c>
      <c r="T506" s="281">
        <f>S506*H506</f>
        <v>0</v>
      </c>
      <c r="AR506" s="185" t="s">
        <v>281</v>
      </c>
      <c r="AT506" s="185" t="s">
        <v>228</v>
      </c>
      <c r="AU506" s="185" t="s">
        <v>81</v>
      </c>
      <c r="AY506" s="185" t="s">
        <v>138</v>
      </c>
      <c r="BE506" s="282">
        <f>IF(N506="základní",J506,0)</f>
        <v>0</v>
      </c>
      <c r="BF506" s="282">
        <f>IF(N506="snížená",J506,0)</f>
        <v>0</v>
      </c>
      <c r="BG506" s="282">
        <f>IF(N506="zákl. přenesená",J506,0)</f>
        <v>0</v>
      </c>
      <c r="BH506" s="282">
        <f>IF(N506="sníž. přenesená",J506,0)</f>
        <v>0</v>
      </c>
      <c r="BI506" s="282">
        <f>IF(N506="nulová",J506,0)</f>
        <v>0</v>
      </c>
      <c r="BJ506" s="185" t="s">
        <v>79</v>
      </c>
      <c r="BK506" s="282">
        <f>ROUND(I506*H506,2)</f>
        <v>0</v>
      </c>
      <c r="BL506" s="185" t="s">
        <v>214</v>
      </c>
      <c r="BM506" s="185" t="s">
        <v>4375</v>
      </c>
    </row>
    <row r="507" spans="2:51" s="284" customFormat="1" ht="13.5">
      <c r="B507" s="283"/>
      <c r="C507" s="331"/>
      <c r="D507" s="332" t="s">
        <v>147</v>
      </c>
      <c r="E507" s="336" t="s">
        <v>5</v>
      </c>
      <c r="F507" s="333" t="s">
        <v>4376</v>
      </c>
      <c r="G507" s="331"/>
      <c r="H507" s="305">
        <v>0.318</v>
      </c>
      <c r="L507" s="283"/>
      <c r="M507" s="288"/>
      <c r="N507" s="289"/>
      <c r="O507" s="289"/>
      <c r="P507" s="289"/>
      <c r="Q507" s="289"/>
      <c r="R507" s="289"/>
      <c r="S507" s="289"/>
      <c r="T507" s="290"/>
      <c r="AT507" s="286" t="s">
        <v>147</v>
      </c>
      <c r="AU507" s="286" t="s">
        <v>81</v>
      </c>
      <c r="AV507" s="284" t="s">
        <v>81</v>
      </c>
      <c r="AW507" s="284" t="s">
        <v>34</v>
      </c>
      <c r="AX507" s="284" t="s">
        <v>71</v>
      </c>
      <c r="AY507" s="286" t="s">
        <v>138</v>
      </c>
    </row>
    <row r="508" spans="2:51" s="284" customFormat="1" ht="13.5">
      <c r="B508" s="283"/>
      <c r="C508" s="331"/>
      <c r="D508" s="332" t="s">
        <v>147</v>
      </c>
      <c r="E508" s="331"/>
      <c r="F508" s="333" t="s">
        <v>4377</v>
      </c>
      <c r="G508" s="331"/>
      <c r="H508" s="305">
        <v>0.343</v>
      </c>
      <c r="L508" s="283"/>
      <c r="M508" s="288"/>
      <c r="N508" s="289"/>
      <c r="O508" s="289"/>
      <c r="P508" s="289"/>
      <c r="Q508" s="289"/>
      <c r="R508" s="289"/>
      <c r="S508" s="289"/>
      <c r="T508" s="290"/>
      <c r="AT508" s="286" t="s">
        <v>147</v>
      </c>
      <c r="AU508" s="286" t="s">
        <v>81</v>
      </c>
      <c r="AV508" s="284" t="s">
        <v>81</v>
      </c>
      <c r="AW508" s="284" t="s">
        <v>6</v>
      </c>
      <c r="AX508" s="284" t="s">
        <v>79</v>
      </c>
      <c r="AY508" s="286" t="s">
        <v>138</v>
      </c>
    </row>
    <row r="509" spans="2:65" s="248" customFormat="1" ht="16.5" customHeight="1">
      <c r="B509" s="85"/>
      <c r="C509" s="327" t="s">
        <v>1175</v>
      </c>
      <c r="D509" s="327" t="s">
        <v>140</v>
      </c>
      <c r="E509" s="328" t="s">
        <v>2803</v>
      </c>
      <c r="F509" s="329" t="s">
        <v>2804</v>
      </c>
      <c r="G509" s="330" t="s">
        <v>289</v>
      </c>
      <c r="H509" s="304">
        <v>18</v>
      </c>
      <c r="I509" s="90">
        <v>0</v>
      </c>
      <c r="J509" s="90">
        <f>ROUND(I509*H509,2)</f>
        <v>0</v>
      </c>
      <c r="K509" s="88" t="s">
        <v>5267</v>
      </c>
      <c r="L509" s="85"/>
      <c r="M509" s="278" t="s">
        <v>5</v>
      </c>
      <c r="N509" s="279" t="s">
        <v>42</v>
      </c>
      <c r="O509" s="280">
        <v>0.2</v>
      </c>
      <c r="P509" s="280">
        <f>O509*H509</f>
        <v>3.6</v>
      </c>
      <c r="Q509" s="280">
        <v>5E-05</v>
      </c>
      <c r="R509" s="280">
        <f>Q509*H509</f>
        <v>0.0009000000000000001</v>
      </c>
      <c r="S509" s="280">
        <v>0</v>
      </c>
      <c r="T509" s="281">
        <f>S509*H509</f>
        <v>0</v>
      </c>
      <c r="AR509" s="185" t="s">
        <v>214</v>
      </c>
      <c r="AT509" s="185" t="s">
        <v>140</v>
      </c>
      <c r="AU509" s="185" t="s">
        <v>81</v>
      </c>
      <c r="AY509" s="185" t="s">
        <v>138</v>
      </c>
      <c r="BE509" s="282">
        <f>IF(N509="základní",J509,0)</f>
        <v>0</v>
      </c>
      <c r="BF509" s="282">
        <f>IF(N509="snížená",J509,0)</f>
        <v>0</v>
      </c>
      <c r="BG509" s="282">
        <f>IF(N509="zákl. přenesená",J509,0)</f>
        <v>0</v>
      </c>
      <c r="BH509" s="282">
        <f>IF(N509="sníž. přenesená",J509,0)</f>
        <v>0</v>
      </c>
      <c r="BI509" s="282">
        <f>IF(N509="nulová",J509,0)</f>
        <v>0</v>
      </c>
      <c r="BJ509" s="185" t="s">
        <v>79</v>
      </c>
      <c r="BK509" s="282">
        <f>ROUND(I509*H509,2)</f>
        <v>0</v>
      </c>
      <c r="BL509" s="185" t="s">
        <v>214</v>
      </c>
      <c r="BM509" s="185" t="s">
        <v>4378</v>
      </c>
    </row>
    <row r="510" spans="2:51" s="292" customFormat="1" ht="13.5">
      <c r="B510" s="291"/>
      <c r="C510" s="334"/>
      <c r="D510" s="332" t="s">
        <v>147</v>
      </c>
      <c r="E510" s="306" t="s">
        <v>5</v>
      </c>
      <c r="F510" s="335" t="s">
        <v>4379</v>
      </c>
      <c r="G510" s="334"/>
      <c r="H510" s="306" t="s">
        <v>5</v>
      </c>
      <c r="L510" s="291"/>
      <c r="M510" s="295"/>
      <c r="N510" s="296"/>
      <c r="O510" s="296"/>
      <c r="P510" s="296"/>
      <c r="Q510" s="296"/>
      <c r="R510" s="296"/>
      <c r="S510" s="296"/>
      <c r="T510" s="297"/>
      <c r="AT510" s="293" t="s">
        <v>147</v>
      </c>
      <c r="AU510" s="293" t="s">
        <v>81</v>
      </c>
      <c r="AV510" s="292" t="s">
        <v>79</v>
      </c>
      <c r="AW510" s="292" t="s">
        <v>34</v>
      </c>
      <c r="AX510" s="292" t="s">
        <v>71</v>
      </c>
      <c r="AY510" s="293" t="s">
        <v>138</v>
      </c>
    </row>
    <row r="511" spans="2:51" s="284" customFormat="1" ht="13.5">
      <c r="B511" s="283"/>
      <c r="C511" s="331"/>
      <c r="D511" s="332" t="s">
        <v>147</v>
      </c>
      <c r="E511" s="336" t="s">
        <v>5</v>
      </c>
      <c r="F511" s="333" t="s">
        <v>4380</v>
      </c>
      <c r="G511" s="331"/>
      <c r="H511" s="305">
        <v>18</v>
      </c>
      <c r="L511" s="283"/>
      <c r="M511" s="288"/>
      <c r="N511" s="289"/>
      <c r="O511" s="289"/>
      <c r="P511" s="289"/>
      <c r="Q511" s="289"/>
      <c r="R511" s="289"/>
      <c r="S511" s="289"/>
      <c r="T511" s="290"/>
      <c r="AT511" s="286" t="s">
        <v>147</v>
      </c>
      <c r="AU511" s="286" t="s">
        <v>81</v>
      </c>
      <c r="AV511" s="284" t="s">
        <v>81</v>
      </c>
      <c r="AW511" s="284" t="s">
        <v>34</v>
      </c>
      <c r="AX511" s="284" t="s">
        <v>71</v>
      </c>
      <c r="AY511" s="286" t="s">
        <v>138</v>
      </c>
    </row>
    <row r="512" spans="2:65" s="248" customFormat="1" ht="16.5" customHeight="1">
      <c r="B512" s="85"/>
      <c r="C512" s="337" t="s">
        <v>1179</v>
      </c>
      <c r="D512" s="337" t="s">
        <v>228</v>
      </c>
      <c r="E512" s="338" t="s">
        <v>2782</v>
      </c>
      <c r="F512" s="339" t="s">
        <v>2783</v>
      </c>
      <c r="G512" s="340" t="s">
        <v>181</v>
      </c>
      <c r="H512" s="308">
        <v>0.049</v>
      </c>
      <c r="I512" s="95">
        <v>0</v>
      </c>
      <c r="J512" s="95">
        <f>ROUND(I512*H512,2)</f>
        <v>0</v>
      </c>
      <c r="K512" s="175" t="s">
        <v>5267</v>
      </c>
      <c r="L512" s="298"/>
      <c r="M512" s="299" t="s">
        <v>5</v>
      </c>
      <c r="N512" s="300" t="s">
        <v>42</v>
      </c>
      <c r="O512" s="280">
        <v>0</v>
      </c>
      <c r="P512" s="280">
        <f>O512*H512</f>
        <v>0</v>
      </c>
      <c r="Q512" s="280">
        <v>1</v>
      </c>
      <c r="R512" s="280">
        <f>Q512*H512</f>
        <v>0.049</v>
      </c>
      <c r="S512" s="280">
        <v>0</v>
      </c>
      <c r="T512" s="281">
        <f>S512*H512</f>
        <v>0</v>
      </c>
      <c r="AR512" s="185" t="s">
        <v>281</v>
      </c>
      <c r="AT512" s="185" t="s">
        <v>228</v>
      </c>
      <c r="AU512" s="185" t="s">
        <v>81</v>
      </c>
      <c r="AY512" s="185" t="s">
        <v>138</v>
      </c>
      <c r="BE512" s="282">
        <f>IF(N512="základní",J512,0)</f>
        <v>0</v>
      </c>
      <c r="BF512" s="282">
        <f>IF(N512="snížená",J512,0)</f>
        <v>0</v>
      </c>
      <c r="BG512" s="282">
        <f>IF(N512="zákl. přenesená",J512,0)</f>
        <v>0</v>
      </c>
      <c r="BH512" s="282">
        <f>IF(N512="sníž. přenesená",J512,0)</f>
        <v>0</v>
      </c>
      <c r="BI512" s="282">
        <f>IF(N512="nulová",J512,0)</f>
        <v>0</v>
      </c>
      <c r="BJ512" s="185" t="s">
        <v>79</v>
      </c>
      <c r="BK512" s="282">
        <f>ROUND(I512*H512,2)</f>
        <v>0</v>
      </c>
      <c r="BL512" s="185" t="s">
        <v>214</v>
      </c>
      <c r="BM512" s="185" t="s">
        <v>4381</v>
      </c>
    </row>
    <row r="513" spans="2:51" s="284" customFormat="1" ht="13.5">
      <c r="B513" s="283"/>
      <c r="C513" s="331"/>
      <c r="D513" s="332" t="s">
        <v>147</v>
      </c>
      <c r="E513" s="336" t="s">
        <v>5</v>
      </c>
      <c r="F513" s="333" t="s">
        <v>4382</v>
      </c>
      <c r="G513" s="331"/>
      <c r="H513" s="305">
        <v>0.045</v>
      </c>
      <c r="L513" s="283"/>
      <c r="M513" s="288"/>
      <c r="N513" s="289"/>
      <c r="O513" s="289"/>
      <c r="P513" s="289"/>
      <c r="Q513" s="289"/>
      <c r="R513" s="289"/>
      <c r="S513" s="289"/>
      <c r="T513" s="290"/>
      <c r="AT513" s="286" t="s">
        <v>147</v>
      </c>
      <c r="AU513" s="286" t="s">
        <v>81</v>
      </c>
      <c r="AV513" s="284" t="s">
        <v>81</v>
      </c>
      <c r="AW513" s="284" t="s">
        <v>34</v>
      </c>
      <c r="AX513" s="284" t="s">
        <v>71</v>
      </c>
      <c r="AY513" s="286" t="s">
        <v>138</v>
      </c>
    </row>
    <row r="514" spans="2:51" s="284" customFormat="1" ht="13.5">
      <c r="B514" s="283"/>
      <c r="C514" s="331"/>
      <c r="D514" s="332" t="s">
        <v>147</v>
      </c>
      <c r="E514" s="331"/>
      <c r="F514" s="333" t="s">
        <v>4383</v>
      </c>
      <c r="G514" s="331"/>
      <c r="H514" s="305">
        <v>0.049</v>
      </c>
      <c r="L514" s="283"/>
      <c r="M514" s="288"/>
      <c r="N514" s="289"/>
      <c r="O514" s="289"/>
      <c r="P514" s="289"/>
      <c r="Q514" s="289"/>
      <c r="R514" s="289"/>
      <c r="S514" s="289"/>
      <c r="T514" s="290"/>
      <c r="AT514" s="286" t="s">
        <v>147</v>
      </c>
      <c r="AU514" s="286" t="s">
        <v>81</v>
      </c>
      <c r="AV514" s="284" t="s">
        <v>81</v>
      </c>
      <c r="AW514" s="284" t="s">
        <v>6</v>
      </c>
      <c r="AX514" s="284" t="s">
        <v>79</v>
      </c>
      <c r="AY514" s="286" t="s">
        <v>138</v>
      </c>
    </row>
    <row r="515" spans="2:65" s="248" customFormat="1" ht="25.5" customHeight="1">
      <c r="B515" s="85"/>
      <c r="C515" s="327" t="s">
        <v>1183</v>
      </c>
      <c r="D515" s="327" t="s">
        <v>140</v>
      </c>
      <c r="E515" s="328" t="s">
        <v>4384</v>
      </c>
      <c r="F515" s="329" t="s">
        <v>4385</v>
      </c>
      <c r="G515" s="330" t="s">
        <v>234</v>
      </c>
      <c r="H515" s="304">
        <v>11.1</v>
      </c>
      <c r="I515" s="90">
        <v>0</v>
      </c>
      <c r="J515" s="90">
        <f>ROUND(I515*H515,2)</f>
        <v>0</v>
      </c>
      <c r="K515" s="88" t="s">
        <v>5267</v>
      </c>
      <c r="L515" s="85"/>
      <c r="M515" s="278" t="s">
        <v>5</v>
      </c>
      <c r="N515" s="279" t="s">
        <v>42</v>
      </c>
      <c r="O515" s="280">
        <v>0.427</v>
      </c>
      <c r="P515" s="280">
        <f>O515*H515</f>
        <v>4.7397</v>
      </c>
      <c r="Q515" s="280">
        <v>0</v>
      </c>
      <c r="R515" s="280">
        <f>Q515*H515</f>
        <v>0</v>
      </c>
      <c r="S515" s="280">
        <v>0</v>
      </c>
      <c r="T515" s="281">
        <f>S515*H515</f>
        <v>0</v>
      </c>
      <c r="AR515" s="185" t="s">
        <v>214</v>
      </c>
      <c r="AT515" s="185" t="s">
        <v>140</v>
      </c>
      <c r="AU515" s="185" t="s">
        <v>81</v>
      </c>
      <c r="AY515" s="185" t="s">
        <v>138</v>
      </c>
      <c r="BE515" s="282">
        <f>IF(N515="základní",J515,0)</f>
        <v>0</v>
      </c>
      <c r="BF515" s="282">
        <f>IF(N515="snížená",J515,0)</f>
        <v>0</v>
      </c>
      <c r="BG515" s="282">
        <f>IF(N515="zákl. přenesená",J515,0)</f>
        <v>0</v>
      </c>
      <c r="BH515" s="282">
        <f>IF(N515="sníž. přenesená",J515,0)</f>
        <v>0</v>
      </c>
      <c r="BI515" s="282">
        <f>IF(N515="nulová",J515,0)</f>
        <v>0</v>
      </c>
      <c r="BJ515" s="185" t="s">
        <v>79</v>
      </c>
      <c r="BK515" s="282">
        <f>ROUND(I515*H515,2)</f>
        <v>0</v>
      </c>
      <c r="BL515" s="185" t="s">
        <v>214</v>
      </c>
      <c r="BM515" s="185" t="s">
        <v>4386</v>
      </c>
    </row>
    <row r="516" spans="2:51" s="292" customFormat="1" ht="13.5">
      <c r="B516" s="291"/>
      <c r="C516" s="334"/>
      <c r="D516" s="332" t="s">
        <v>147</v>
      </c>
      <c r="E516" s="306" t="s">
        <v>5</v>
      </c>
      <c r="F516" s="335" t="s">
        <v>4387</v>
      </c>
      <c r="G516" s="334"/>
      <c r="H516" s="306" t="s">
        <v>5</v>
      </c>
      <c r="L516" s="291"/>
      <c r="M516" s="295"/>
      <c r="N516" s="296"/>
      <c r="O516" s="296"/>
      <c r="P516" s="296"/>
      <c r="Q516" s="296"/>
      <c r="R516" s="296"/>
      <c r="S516" s="296"/>
      <c r="T516" s="297"/>
      <c r="AT516" s="293" t="s">
        <v>147</v>
      </c>
      <c r="AU516" s="293" t="s">
        <v>81</v>
      </c>
      <c r="AV516" s="292" t="s">
        <v>79</v>
      </c>
      <c r="AW516" s="292" t="s">
        <v>34</v>
      </c>
      <c r="AX516" s="292" t="s">
        <v>71</v>
      </c>
      <c r="AY516" s="293" t="s">
        <v>138</v>
      </c>
    </row>
    <row r="517" spans="2:51" s="284" customFormat="1" ht="13.5">
      <c r="B517" s="283"/>
      <c r="C517" s="331"/>
      <c r="D517" s="332" t="s">
        <v>147</v>
      </c>
      <c r="E517" s="336" t="s">
        <v>5</v>
      </c>
      <c r="F517" s="333" t="s">
        <v>4388</v>
      </c>
      <c r="G517" s="331"/>
      <c r="H517" s="305">
        <v>11.1</v>
      </c>
      <c r="L517" s="283"/>
      <c r="M517" s="288"/>
      <c r="N517" s="289"/>
      <c r="O517" s="289"/>
      <c r="P517" s="289"/>
      <c r="Q517" s="289"/>
      <c r="R517" s="289"/>
      <c r="S517" s="289"/>
      <c r="T517" s="290"/>
      <c r="AT517" s="286" t="s">
        <v>147</v>
      </c>
      <c r="AU517" s="286" t="s">
        <v>81</v>
      </c>
      <c r="AV517" s="284" t="s">
        <v>81</v>
      </c>
      <c r="AW517" s="284" t="s">
        <v>34</v>
      </c>
      <c r="AX517" s="284" t="s">
        <v>71</v>
      </c>
      <c r="AY517" s="286" t="s">
        <v>138</v>
      </c>
    </row>
    <row r="518" spans="2:65" s="248" customFormat="1" ht="25.5" customHeight="1">
      <c r="B518" s="85"/>
      <c r="C518" s="337" t="s">
        <v>1187</v>
      </c>
      <c r="D518" s="337" t="s">
        <v>228</v>
      </c>
      <c r="E518" s="338" t="s">
        <v>4389</v>
      </c>
      <c r="F518" s="339" t="s">
        <v>4390</v>
      </c>
      <c r="G518" s="340" t="s">
        <v>234</v>
      </c>
      <c r="H518" s="308">
        <v>11.1</v>
      </c>
      <c r="I518" s="95">
        <v>0</v>
      </c>
      <c r="J518" s="95">
        <f>ROUND(I518*H518,2)</f>
        <v>0</v>
      </c>
      <c r="K518" s="175" t="s">
        <v>5267</v>
      </c>
      <c r="L518" s="298"/>
      <c r="M518" s="299" t="s">
        <v>5</v>
      </c>
      <c r="N518" s="300" t="s">
        <v>42</v>
      </c>
      <c r="O518" s="280">
        <v>0</v>
      </c>
      <c r="P518" s="280">
        <f>O518*H518</f>
        <v>0</v>
      </c>
      <c r="Q518" s="280">
        <v>0.00343</v>
      </c>
      <c r="R518" s="280">
        <f>Q518*H518</f>
        <v>0.038072999999999996</v>
      </c>
      <c r="S518" s="280">
        <v>0</v>
      </c>
      <c r="T518" s="281">
        <f>S518*H518</f>
        <v>0</v>
      </c>
      <c r="AR518" s="185" t="s">
        <v>281</v>
      </c>
      <c r="AT518" s="185" t="s">
        <v>228</v>
      </c>
      <c r="AU518" s="185" t="s">
        <v>81</v>
      </c>
      <c r="AY518" s="185" t="s">
        <v>138</v>
      </c>
      <c r="BE518" s="282">
        <f>IF(N518="základní",J518,0)</f>
        <v>0</v>
      </c>
      <c r="BF518" s="282">
        <f>IF(N518="snížená",J518,0)</f>
        <v>0</v>
      </c>
      <c r="BG518" s="282">
        <f>IF(N518="zákl. přenesená",J518,0)</f>
        <v>0</v>
      </c>
      <c r="BH518" s="282">
        <f>IF(N518="sníž. přenesená",J518,0)</f>
        <v>0</v>
      </c>
      <c r="BI518" s="282">
        <f>IF(N518="nulová",J518,0)</f>
        <v>0</v>
      </c>
      <c r="BJ518" s="185" t="s">
        <v>79</v>
      </c>
      <c r="BK518" s="282">
        <f>ROUND(I518*H518,2)</f>
        <v>0</v>
      </c>
      <c r="BL518" s="185" t="s">
        <v>214</v>
      </c>
      <c r="BM518" s="185" t="s">
        <v>4391</v>
      </c>
    </row>
    <row r="519" spans="2:65" s="248" customFormat="1" ht="25.5" customHeight="1">
      <c r="B519" s="85"/>
      <c r="C519" s="327" t="s">
        <v>1191</v>
      </c>
      <c r="D519" s="327" t="s">
        <v>140</v>
      </c>
      <c r="E519" s="328" t="s">
        <v>4392</v>
      </c>
      <c r="F519" s="329" t="s">
        <v>4393</v>
      </c>
      <c r="G519" s="330" t="s">
        <v>1388</v>
      </c>
      <c r="H519" s="304">
        <v>104</v>
      </c>
      <c r="I519" s="90">
        <v>0</v>
      </c>
      <c r="J519" s="90">
        <f>ROUND(I519*H519,2)</f>
        <v>0</v>
      </c>
      <c r="K519" s="88" t="s">
        <v>5267</v>
      </c>
      <c r="L519" s="85"/>
      <c r="M519" s="278" t="s">
        <v>5</v>
      </c>
      <c r="N519" s="279" t="s">
        <v>42</v>
      </c>
      <c r="O519" s="280">
        <v>0.2</v>
      </c>
      <c r="P519" s="280">
        <f>O519*H519</f>
        <v>20.8</v>
      </c>
      <c r="Q519" s="280">
        <v>6E-05</v>
      </c>
      <c r="R519" s="280">
        <f>Q519*H519</f>
        <v>0.00624</v>
      </c>
      <c r="S519" s="280">
        <v>0</v>
      </c>
      <c r="T519" s="281">
        <f>S519*H519</f>
        <v>0</v>
      </c>
      <c r="AR519" s="185" t="s">
        <v>214</v>
      </c>
      <c r="AT519" s="185" t="s">
        <v>140</v>
      </c>
      <c r="AU519" s="185" t="s">
        <v>81</v>
      </c>
      <c r="AY519" s="185" t="s">
        <v>138</v>
      </c>
      <c r="BE519" s="282">
        <f>IF(N519="základní",J519,0)</f>
        <v>0</v>
      </c>
      <c r="BF519" s="282">
        <f>IF(N519="snížená",J519,0)</f>
        <v>0</v>
      </c>
      <c r="BG519" s="282">
        <f>IF(N519="zákl. přenesená",J519,0)</f>
        <v>0</v>
      </c>
      <c r="BH519" s="282">
        <f>IF(N519="sníž. přenesená",J519,0)</f>
        <v>0</v>
      </c>
      <c r="BI519" s="282">
        <f>IF(N519="nulová",J519,0)</f>
        <v>0</v>
      </c>
      <c r="BJ519" s="185" t="s">
        <v>79</v>
      </c>
      <c r="BK519" s="282">
        <f>ROUND(I519*H519,2)</f>
        <v>0</v>
      </c>
      <c r="BL519" s="185" t="s">
        <v>214</v>
      </c>
      <c r="BM519" s="185" t="s">
        <v>4394</v>
      </c>
    </row>
    <row r="520" spans="2:51" s="292" customFormat="1" ht="13.5">
      <c r="B520" s="291"/>
      <c r="C520" s="334"/>
      <c r="D520" s="332" t="s">
        <v>147</v>
      </c>
      <c r="E520" s="306" t="s">
        <v>5</v>
      </c>
      <c r="F520" s="335" t="s">
        <v>4395</v>
      </c>
      <c r="G520" s="334"/>
      <c r="H520" s="306" t="s">
        <v>5</v>
      </c>
      <c r="L520" s="291"/>
      <c r="M520" s="295"/>
      <c r="N520" s="296"/>
      <c r="O520" s="296"/>
      <c r="P520" s="296"/>
      <c r="Q520" s="296"/>
      <c r="R520" s="296"/>
      <c r="S520" s="296"/>
      <c r="T520" s="297"/>
      <c r="AT520" s="293" t="s">
        <v>147</v>
      </c>
      <c r="AU520" s="293" t="s">
        <v>81</v>
      </c>
      <c r="AV520" s="292" t="s">
        <v>79</v>
      </c>
      <c r="AW520" s="292" t="s">
        <v>34</v>
      </c>
      <c r="AX520" s="292" t="s">
        <v>71</v>
      </c>
      <c r="AY520" s="293" t="s">
        <v>138</v>
      </c>
    </row>
    <row r="521" spans="2:51" s="284" customFormat="1" ht="13.5">
      <c r="B521" s="283"/>
      <c r="C521" s="331"/>
      <c r="D521" s="332" t="s">
        <v>147</v>
      </c>
      <c r="E521" s="336" t="s">
        <v>5</v>
      </c>
      <c r="F521" s="333" t="s">
        <v>4396</v>
      </c>
      <c r="G521" s="331"/>
      <c r="H521" s="305">
        <v>104</v>
      </c>
      <c r="L521" s="283"/>
      <c r="M521" s="288"/>
      <c r="N521" s="289"/>
      <c r="O521" s="289"/>
      <c r="P521" s="289"/>
      <c r="Q521" s="289"/>
      <c r="R521" s="289"/>
      <c r="S521" s="289"/>
      <c r="T521" s="290"/>
      <c r="AT521" s="286" t="s">
        <v>147</v>
      </c>
      <c r="AU521" s="286" t="s">
        <v>81</v>
      </c>
      <c r="AV521" s="284" t="s">
        <v>81</v>
      </c>
      <c r="AW521" s="284" t="s">
        <v>34</v>
      </c>
      <c r="AX521" s="284" t="s">
        <v>71</v>
      </c>
      <c r="AY521" s="286" t="s">
        <v>138</v>
      </c>
    </row>
    <row r="522" spans="2:65" s="248" customFormat="1" ht="16.5" customHeight="1">
      <c r="B522" s="85"/>
      <c r="C522" s="337" t="s">
        <v>1201</v>
      </c>
      <c r="D522" s="337" t="s">
        <v>228</v>
      </c>
      <c r="E522" s="338" t="s">
        <v>2578</v>
      </c>
      <c r="F522" s="339" t="s">
        <v>2579</v>
      </c>
      <c r="G522" s="340" t="s">
        <v>181</v>
      </c>
      <c r="H522" s="308">
        <v>0.112</v>
      </c>
      <c r="I522" s="95">
        <v>0</v>
      </c>
      <c r="J522" s="95">
        <f>ROUND(I522*H522,2)</f>
        <v>0</v>
      </c>
      <c r="K522" s="175" t="s">
        <v>5267</v>
      </c>
      <c r="L522" s="298"/>
      <c r="M522" s="299" t="s">
        <v>5</v>
      </c>
      <c r="N522" s="300" t="s">
        <v>42</v>
      </c>
      <c r="O522" s="280">
        <v>0</v>
      </c>
      <c r="P522" s="280">
        <f>O522*H522</f>
        <v>0</v>
      </c>
      <c r="Q522" s="280">
        <v>1</v>
      </c>
      <c r="R522" s="280">
        <f>Q522*H522</f>
        <v>0.112</v>
      </c>
      <c r="S522" s="280">
        <v>0</v>
      </c>
      <c r="T522" s="281">
        <f>S522*H522</f>
        <v>0</v>
      </c>
      <c r="AR522" s="185" t="s">
        <v>281</v>
      </c>
      <c r="AT522" s="185" t="s">
        <v>228</v>
      </c>
      <c r="AU522" s="185" t="s">
        <v>81</v>
      </c>
      <c r="AY522" s="185" t="s">
        <v>138</v>
      </c>
      <c r="BE522" s="282">
        <f>IF(N522="základní",J522,0)</f>
        <v>0</v>
      </c>
      <c r="BF522" s="282">
        <f>IF(N522="snížená",J522,0)</f>
        <v>0</v>
      </c>
      <c r="BG522" s="282">
        <f>IF(N522="zákl. přenesená",J522,0)</f>
        <v>0</v>
      </c>
      <c r="BH522" s="282">
        <f>IF(N522="sníž. přenesená",J522,0)</f>
        <v>0</v>
      </c>
      <c r="BI522" s="282">
        <f>IF(N522="nulová",J522,0)</f>
        <v>0</v>
      </c>
      <c r="BJ522" s="185" t="s">
        <v>79</v>
      </c>
      <c r="BK522" s="282">
        <f>ROUND(I522*H522,2)</f>
        <v>0</v>
      </c>
      <c r="BL522" s="185" t="s">
        <v>214</v>
      </c>
      <c r="BM522" s="185" t="s">
        <v>4397</v>
      </c>
    </row>
    <row r="523" spans="2:51" s="284" customFormat="1" ht="13.5">
      <c r="B523" s="283"/>
      <c r="C523" s="331"/>
      <c r="D523" s="332" t="s">
        <v>147</v>
      </c>
      <c r="E523" s="336" t="s">
        <v>5</v>
      </c>
      <c r="F523" s="333" t="s">
        <v>4398</v>
      </c>
      <c r="G523" s="331"/>
      <c r="H523" s="305">
        <v>0.104</v>
      </c>
      <c r="L523" s="283"/>
      <c r="M523" s="288"/>
      <c r="N523" s="289"/>
      <c r="O523" s="289"/>
      <c r="P523" s="289"/>
      <c r="Q523" s="289"/>
      <c r="R523" s="289"/>
      <c r="S523" s="289"/>
      <c r="T523" s="290"/>
      <c r="AT523" s="286" t="s">
        <v>147</v>
      </c>
      <c r="AU523" s="286" t="s">
        <v>81</v>
      </c>
      <c r="AV523" s="284" t="s">
        <v>81</v>
      </c>
      <c r="AW523" s="284" t="s">
        <v>34</v>
      </c>
      <c r="AX523" s="284" t="s">
        <v>71</v>
      </c>
      <c r="AY523" s="286" t="s">
        <v>138</v>
      </c>
    </row>
    <row r="524" spans="2:51" s="284" customFormat="1" ht="13.5">
      <c r="B524" s="283"/>
      <c r="C524" s="331"/>
      <c r="D524" s="332" t="s">
        <v>147</v>
      </c>
      <c r="E524" s="331"/>
      <c r="F524" s="333" t="s">
        <v>4399</v>
      </c>
      <c r="G524" s="331"/>
      <c r="H524" s="305">
        <v>0.112</v>
      </c>
      <c r="L524" s="283"/>
      <c r="M524" s="288"/>
      <c r="N524" s="289"/>
      <c r="O524" s="289"/>
      <c r="P524" s="289"/>
      <c r="Q524" s="289"/>
      <c r="R524" s="289"/>
      <c r="S524" s="289"/>
      <c r="T524" s="290"/>
      <c r="AT524" s="286" t="s">
        <v>147</v>
      </c>
      <c r="AU524" s="286" t="s">
        <v>81</v>
      </c>
      <c r="AV524" s="284" t="s">
        <v>81</v>
      </c>
      <c r="AW524" s="284" t="s">
        <v>6</v>
      </c>
      <c r="AX524" s="284" t="s">
        <v>79</v>
      </c>
      <c r="AY524" s="286" t="s">
        <v>138</v>
      </c>
    </row>
    <row r="525" spans="2:65" s="248" customFormat="1" ht="25.5" customHeight="1">
      <c r="B525" s="85"/>
      <c r="C525" s="327" t="s">
        <v>1211</v>
      </c>
      <c r="D525" s="327" t="s">
        <v>140</v>
      </c>
      <c r="E525" s="328" t="s">
        <v>4400</v>
      </c>
      <c r="F525" s="329" t="s">
        <v>4401</v>
      </c>
      <c r="G525" s="330" t="s">
        <v>1388</v>
      </c>
      <c r="H525" s="304">
        <v>297</v>
      </c>
      <c r="I525" s="90">
        <v>0</v>
      </c>
      <c r="J525" s="90">
        <f>ROUND(I525*H525,2)</f>
        <v>0</v>
      </c>
      <c r="K525" s="88" t="s">
        <v>5267</v>
      </c>
      <c r="L525" s="85"/>
      <c r="M525" s="278" t="s">
        <v>5</v>
      </c>
      <c r="N525" s="279" t="s">
        <v>42</v>
      </c>
      <c r="O525" s="280">
        <v>0.058</v>
      </c>
      <c r="P525" s="280">
        <f>O525*H525</f>
        <v>17.226000000000003</v>
      </c>
      <c r="Q525" s="280">
        <v>5E-05</v>
      </c>
      <c r="R525" s="280">
        <f>Q525*H525</f>
        <v>0.01485</v>
      </c>
      <c r="S525" s="280">
        <v>0</v>
      </c>
      <c r="T525" s="281">
        <f>S525*H525</f>
        <v>0</v>
      </c>
      <c r="AR525" s="185" t="s">
        <v>214</v>
      </c>
      <c r="AT525" s="185" t="s">
        <v>140</v>
      </c>
      <c r="AU525" s="185" t="s">
        <v>81</v>
      </c>
      <c r="AY525" s="185" t="s">
        <v>138</v>
      </c>
      <c r="BE525" s="282">
        <f>IF(N525="základní",J525,0)</f>
        <v>0</v>
      </c>
      <c r="BF525" s="282">
        <f>IF(N525="snížená",J525,0)</f>
        <v>0</v>
      </c>
      <c r="BG525" s="282">
        <f>IF(N525="zákl. přenesená",J525,0)</f>
        <v>0</v>
      </c>
      <c r="BH525" s="282">
        <f>IF(N525="sníž. přenesená",J525,0)</f>
        <v>0</v>
      </c>
      <c r="BI525" s="282">
        <f>IF(N525="nulová",J525,0)</f>
        <v>0</v>
      </c>
      <c r="BJ525" s="185" t="s">
        <v>79</v>
      </c>
      <c r="BK525" s="282">
        <f>ROUND(I525*H525,2)</f>
        <v>0</v>
      </c>
      <c r="BL525" s="185" t="s">
        <v>214</v>
      </c>
      <c r="BM525" s="185" t="s">
        <v>4402</v>
      </c>
    </row>
    <row r="526" spans="2:51" s="292" customFormat="1" ht="13.5">
      <c r="B526" s="291"/>
      <c r="C526" s="334"/>
      <c r="D526" s="332" t="s">
        <v>147</v>
      </c>
      <c r="E526" s="306" t="s">
        <v>5</v>
      </c>
      <c r="F526" s="335" t="s">
        <v>4403</v>
      </c>
      <c r="G526" s="334"/>
      <c r="H526" s="306" t="s">
        <v>5</v>
      </c>
      <c r="L526" s="291"/>
      <c r="M526" s="295"/>
      <c r="N526" s="296"/>
      <c r="O526" s="296"/>
      <c r="P526" s="296"/>
      <c r="Q526" s="296"/>
      <c r="R526" s="296"/>
      <c r="S526" s="296"/>
      <c r="T526" s="297"/>
      <c r="AT526" s="293" t="s">
        <v>147</v>
      </c>
      <c r="AU526" s="293" t="s">
        <v>81</v>
      </c>
      <c r="AV526" s="292" t="s">
        <v>79</v>
      </c>
      <c r="AW526" s="292" t="s">
        <v>34</v>
      </c>
      <c r="AX526" s="292" t="s">
        <v>71</v>
      </c>
      <c r="AY526" s="293" t="s">
        <v>138</v>
      </c>
    </row>
    <row r="527" spans="2:51" s="284" customFormat="1" ht="13.5">
      <c r="B527" s="283"/>
      <c r="C527" s="331"/>
      <c r="D527" s="332" t="s">
        <v>147</v>
      </c>
      <c r="E527" s="336" t="s">
        <v>5</v>
      </c>
      <c r="F527" s="333" t="s">
        <v>4404</v>
      </c>
      <c r="G527" s="331"/>
      <c r="H527" s="305">
        <v>297</v>
      </c>
      <c r="L527" s="283"/>
      <c r="M527" s="288"/>
      <c r="N527" s="289"/>
      <c r="O527" s="289"/>
      <c r="P527" s="289"/>
      <c r="Q527" s="289"/>
      <c r="R527" s="289"/>
      <c r="S527" s="289"/>
      <c r="T527" s="290"/>
      <c r="AT527" s="286" t="s">
        <v>147</v>
      </c>
      <c r="AU527" s="286" t="s">
        <v>81</v>
      </c>
      <c r="AV527" s="284" t="s">
        <v>81</v>
      </c>
      <c r="AW527" s="284" t="s">
        <v>34</v>
      </c>
      <c r="AX527" s="284" t="s">
        <v>71</v>
      </c>
      <c r="AY527" s="286" t="s">
        <v>138</v>
      </c>
    </row>
    <row r="528" spans="2:65" s="248" customFormat="1" ht="16.5" customHeight="1">
      <c r="B528" s="85"/>
      <c r="C528" s="337" t="s">
        <v>1215</v>
      </c>
      <c r="D528" s="337" t="s">
        <v>228</v>
      </c>
      <c r="E528" s="338" t="s">
        <v>2638</v>
      </c>
      <c r="F528" s="339" t="s">
        <v>2639</v>
      </c>
      <c r="G528" s="340" t="s">
        <v>181</v>
      </c>
      <c r="H528" s="308">
        <v>0.321</v>
      </c>
      <c r="I528" s="95">
        <v>0</v>
      </c>
      <c r="J528" s="95">
        <f>ROUND(I528*H528,2)</f>
        <v>0</v>
      </c>
      <c r="K528" s="175" t="s">
        <v>5267</v>
      </c>
      <c r="L528" s="298"/>
      <c r="M528" s="299" t="s">
        <v>5</v>
      </c>
      <c r="N528" s="300" t="s">
        <v>42</v>
      </c>
      <c r="O528" s="280">
        <v>0</v>
      </c>
      <c r="P528" s="280">
        <f>O528*H528</f>
        <v>0</v>
      </c>
      <c r="Q528" s="280">
        <v>1</v>
      </c>
      <c r="R528" s="280">
        <f>Q528*H528</f>
        <v>0.321</v>
      </c>
      <c r="S528" s="280">
        <v>0</v>
      </c>
      <c r="T528" s="281">
        <f>S528*H528</f>
        <v>0</v>
      </c>
      <c r="AR528" s="185" t="s">
        <v>281</v>
      </c>
      <c r="AT528" s="185" t="s">
        <v>228</v>
      </c>
      <c r="AU528" s="185" t="s">
        <v>81</v>
      </c>
      <c r="AY528" s="185" t="s">
        <v>138</v>
      </c>
      <c r="BE528" s="282">
        <f>IF(N528="základní",J528,0)</f>
        <v>0</v>
      </c>
      <c r="BF528" s="282">
        <f>IF(N528="snížená",J528,0)</f>
        <v>0</v>
      </c>
      <c r="BG528" s="282">
        <f>IF(N528="zákl. přenesená",J528,0)</f>
        <v>0</v>
      </c>
      <c r="BH528" s="282">
        <f>IF(N528="sníž. přenesená",J528,0)</f>
        <v>0</v>
      </c>
      <c r="BI528" s="282">
        <f>IF(N528="nulová",J528,0)</f>
        <v>0</v>
      </c>
      <c r="BJ528" s="185" t="s">
        <v>79</v>
      </c>
      <c r="BK528" s="282">
        <f>ROUND(I528*H528,2)</f>
        <v>0</v>
      </c>
      <c r="BL528" s="185" t="s">
        <v>214</v>
      </c>
      <c r="BM528" s="185" t="s">
        <v>4405</v>
      </c>
    </row>
    <row r="529" spans="2:51" s="284" customFormat="1" ht="13.5">
      <c r="B529" s="283"/>
      <c r="C529" s="331"/>
      <c r="D529" s="332" t="s">
        <v>147</v>
      </c>
      <c r="E529" s="336" t="s">
        <v>5</v>
      </c>
      <c r="F529" s="333" t="s">
        <v>4406</v>
      </c>
      <c r="G529" s="331"/>
      <c r="H529" s="305">
        <v>0.297</v>
      </c>
      <c r="L529" s="283"/>
      <c r="M529" s="288"/>
      <c r="N529" s="289"/>
      <c r="O529" s="289"/>
      <c r="P529" s="289"/>
      <c r="Q529" s="289"/>
      <c r="R529" s="289"/>
      <c r="S529" s="289"/>
      <c r="T529" s="290"/>
      <c r="AT529" s="286" t="s">
        <v>147</v>
      </c>
      <c r="AU529" s="286" t="s">
        <v>81</v>
      </c>
      <c r="AV529" s="284" t="s">
        <v>81</v>
      </c>
      <c r="AW529" s="284" t="s">
        <v>34</v>
      </c>
      <c r="AX529" s="284" t="s">
        <v>71</v>
      </c>
      <c r="AY529" s="286" t="s">
        <v>138</v>
      </c>
    </row>
    <row r="530" spans="2:51" s="284" customFormat="1" ht="13.5">
      <c r="B530" s="283"/>
      <c r="C530" s="331"/>
      <c r="D530" s="332" t="s">
        <v>147</v>
      </c>
      <c r="E530" s="331"/>
      <c r="F530" s="333" t="s">
        <v>4407</v>
      </c>
      <c r="G530" s="331"/>
      <c r="H530" s="305">
        <v>0.321</v>
      </c>
      <c r="L530" s="283"/>
      <c r="M530" s="288"/>
      <c r="N530" s="289"/>
      <c r="O530" s="289"/>
      <c r="P530" s="289"/>
      <c r="Q530" s="289"/>
      <c r="R530" s="289"/>
      <c r="S530" s="289"/>
      <c r="T530" s="290"/>
      <c r="AT530" s="286" t="s">
        <v>147</v>
      </c>
      <c r="AU530" s="286" t="s">
        <v>81</v>
      </c>
      <c r="AV530" s="284" t="s">
        <v>81</v>
      </c>
      <c r="AW530" s="284" t="s">
        <v>6</v>
      </c>
      <c r="AX530" s="284" t="s">
        <v>79</v>
      </c>
      <c r="AY530" s="286" t="s">
        <v>138</v>
      </c>
    </row>
    <row r="531" spans="2:65" s="248" customFormat="1" ht="16.5" customHeight="1">
      <c r="B531" s="85"/>
      <c r="C531" s="337" t="s">
        <v>1219</v>
      </c>
      <c r="D531" s="337" t="s">
        <v>228</v>
      </c>
      <c r="E531" s="338" t="s">
        <v>2644</v>
      </c>
      <c r="F531" s="339" t="s">
        <v>2645</v>
      </c>
      <c r="G531" s="340" t="s">
        <v>289</v>
      </c>
      <c r="H531" s="308">
        <v>40</v>
      </c>
      <c r="I531" s="95">
        <v>0</v>
      </c>
      <c r="J531" s="95">
        <f>ROUND(I531*H531,2)</f>
        <v>0</v>
      </c>
      <c r="K531" s="93" t="s">
        <v>5</v>
      </c>
      <c r="L531" s="298"/>
      <c r="M531" s="299" t="s">
        <v>5</v>
      </c>
      <c r="N531" s="300" t="s">
        <v>42</v>
      </c>
      <c r="O531" s="280">
        <v>0</v>
      </c>
      <c r="P531" s="280">
        <f>O531*H531</f>
        <v>0</v>
      </c>
      <c r="Q531" s="280">
        <v>0.00033</v>
      </c>
      <c r="R531" s="280">
        <f>Q531*H531</f>
        <v>0.0132</v>
      </c>
      <c r="S531" s="280">
        <v>0</v>
      </c>
      <c r="T531" s="281">
        <f>S531*H531</f>
        <v>0</v>
      </c>
      <c r="AR531" s="185" t="s">
        <v>281</v>
      </c>
      <c r="AT531" s="185" t="s">
        <v>228</v>
      </c>
      <c r="AU531" s="185" t="s">
        <v>81</v>
      </c>
      <c r="AY531" s="185" t="s">
        <v>138</v>
      </c>
      <c r="BE531" s="282">
        <f>IF(N531="základní",J531,0)</f>
        <v>0</v>
      </c>
      <c r="BF531" s="282">
        <f>IF(N531="snížená",J531,0)</f>
        <v>0</v>
      </c>
      <c r="BG531" s="282">
        <f>IF(N531="zákl. přenesená",J531,0)</f>
        <v>0</v>
      </c>
      <c r="BH531" s="282">
        <f>IF(N531="sníž. přenesená",J531,0)</f>
        <v>0</v>
      </c>
      <c r="BI531" s="282">
        <f>IF(N531="nulová",J531,0)</f>
        <v>0</v>
      </c>
      <c r="BJ531" s="185" t="s">
        <v>79</v>
      </c>
      <c r="BK531" s="282">
        <f>ROUND(I531*H531,2)</f>
        <v>0</v>
      </c>
      <c r="BL531" s="185" t="s">
        <v>214</v>
      </c>
      <c r="BM531" s="185" t="s">
        <v>4408</v>
      </c>
    </row>
    <row r="532" spans="2:65" s="248" customFormat="1" ht="16.5" customHeight="1">
      <c r="B532" s="85"/>
      <c r="C532" s="327" t="s">
        <v>1223</v>
      </c>
      <c r="D532" s="327" t="s">
        <v>140</v>
      </c>
      <c r="E532" s="328" t="s">
        <v>4409</v>
      </c>
      <c r="F532" s="329" t="s">
        <v>4410</v>
      </c>
      <c r="G532" s="330" t="s">
        <v>1388</v>
      </c>
      <c r="H532" s="304">
        <v>764</v>
      </c>
      <c r="I532" s="90">
        <v>0</v>
      </c>
      <c r="J532" s="90">
        <f>ROUND(I532*H532,2)</f>
        <v>0</v>
      </c>
      <c r="K532" s="88" t="s">
        <v>5</v>
      </c>
      <c r="L532" s="85"/>
      <c r="M532" s="278" t="s">
        <v>5</v>
      </c>
      <c r="N532" s="279" t="s">
        <v>42</v>
      </c>
      <c r="O532" s="280">
        <v>0</v>
      </c>
      <c r="P532" s="280">
        <f>O532*H532</f>
        <v>0</v>
      </c>
      <c r="Q532" s="280">
        <v>0</v>
      </c>
      <c r="R532" s="280">
        <f>Q532*H532</f>
        <v>0</v>
      </c>
      <c r="S532" s="280">
        <v>0</v>
      </c>
      <c r="T532" s="281">
        <f>S532*H532</f>
        <v>0</v>
      </c>
      <c r="AR532" s="185" t="s">
        <v>214</v>
      </c>
      <c r="AT532" s="185" t="s">
        <v>140</v>
      </c>
      <c r="AU532" s="185" t="s">
        <v>81</v>
      </c>
      <c r="AY532" s="185" t="s">
        <v>138</v>
      </c>
      <c r="BE532" s="282">
        <f>IF(N532="základní",J532,0)</f>
        <v>0</v>
      </c>
      <c r="BF532" s="282">
        <f>IF(N532="snížená",J532,0)</f>
        <v>0</v>
      </c>
      <c r="BG532" s="282">
        <f>IF(N532="zákl. přenesená",J532,0)</f>
        <v>0</v>
      </c>
      <c r="BH532" s="282">
        <f>IF(N532="sníž. přenesená",J532,0)</f>
        <v>0</v>
      </c>
      <c r="BI532" s="282">
        <f>IF(N532="nulová",J532,0)</f>
        <v>0</v>
      </c>
      <c r="BJ532" s="185" t="s">
        <v>79</v>
      </c>
      <c r="BK532" s="282">
        <f>ROUND(I532*H532,2)</f>
        <v>0</v>
      </c>
      <c r="BL532" s="185" t="s">
        <v>214</v>
      </c>
      <c r="BM532" s="185" t="s">
        <v>4411</v>
      </c>
    </row>
    <row r="533" spans="2:51" s="284" customFormat="1" ht="13.5">
      <c r="B533" s="283"/>
      <c r="C533" s="331"/>
      <c r="D533" s="332" t="s">
        <v>147</v>
      </c>
      <c r="E533" s="336" t="s">
        <v>5</v>
      </c>
      <c r="F533" s="333" t="s">
        <v>4412</v>
      </c>
      <c r="G533" s="331"/>
      <c r="H533" s="305">
        <v>764</v>
      </c>
      <c r="L533" s="283"/>
      <c r="M533" s="288"/>
      <c r="N533" s="289"/>
      <c r="O533" s="289"/>
      <c r="P533" s="289"/>
      <c r="Q533" s="289"/>
      <c r="R533" s="289"/>
      <c r="S533" s="289"/>
      <c r="T533" s="290"/>
      <c r="AT533" s="286" t="s">
        <v>147</v>
      </c>
      <c r="AU533" s="286" t="s">
        <v>81</v>
      </c>
      <c r="AV533" s="284" t="s">
        <v>81</v>
      </c>
      <c r="AW533" s="284" t="s">
        <v>34</v>
      </c>
      <c r="AX533" s="284" t="s">
        <v>71</v>
      </c>
      <c r="AY533" s="286" t="s">
        <v>138</v>
      </c>
    </row>
    <row r="534" spans="2:65" s="248" customFormat="1" ht="38.25" customHeight="1">
      <c r="B534" s="85"/>
      <c r="C534" s="327" t="s">
        <v>1227</v>
      </c>
      <c r="D534" s="327" t="s">
        <v>140</v>
      </c>
      <c r="E534" s="328" t="s">
        <v>4413</v>
      </c>
      <c r="F534" s="329" t="s">
        <v>4414</v>
      </c>
      <c r="G534" s="330" t="s">
        <v>225</v>
      </c>
      <c r="H534" s="304">
        <v>16.22</v>
      </c>
      <c r="I534" s="90">
        <v>0</v>
      </c>
      <c r="J534" s="90">
        <f>ROUND(I534*H534,2)</f>
        <v>0</v>
      </c>
      <c r="K534" s="88" t="s">
        <v>5267</v>
      </c>
      <c r="L534" s="85"/>
      <c r="M534" s="278" t="s">
        <v>5</v>
      </c>
      <c r="N534" s="279" t="s">
        <v>42</v>
      </c>
      <c r="O534" s="280">
        <v>0.256</v>
      </c>
      <c r="P534" s="280">
        <f>O534*H534</f>
        <v>4.15232</v>
      </c>
      <c r="Q534" s="280">
        <v>0.00761</v>
      </c>
      <c r="R534" s="280">
        <f>Q534*H534</f>
        <v>0.12343419999999998</v>
      </c>
      <c r="S534" s="280">
        <v>0</v>
      </c>
      <c r="T534" s="281">
        <f>S534*H534</f>
        <v>0</v>
      </c>
      <c r="AR534" s="185" t="s">
        <v>214</v>
      </c>
      <c r="AT534" s="185" t="s">
        <v>140</v>
      </c>
      <c r="AU534" s="185" t="s">
        <v>81</v>
      </c>
      <c r="AY534" s="185" t="s">
        <v>138</v>
      </c>
      <c r="BE534" s="282">
        <f>IF(N534="základní",J534,0)</f>
        <v>0</v>
      </c>
      <c r="BF534" s="282">
        <f>IF(N534="snížená",J534,0)</f>
        <v>0</v>
      </c>
      <c r="BG534" s="282">
        <f>IF(N534="zákl. přenesená",J534,0)</f>
        <v>0</v>
      </c>
      <c r="BH534" s="282">
        <f>IF(N534="sníž. přenesená",J534,0)</f>
        <v>0</v>
      </c>
      <c r="BI534" s="282">
        <f>IF(N534="nulová",J534,0)</f>
        <v>0</v>
      </c>
      <c r="BJ534" s="185" t="s">
        <v>79</v>
      </c>
      <c r="BK534" s="282">
        <f>ROUND(I534*H534,2)</f>
        <v>0</v>
      </c>
      <c r="BL534" s="185" t="s">
        <v>214</v>
      </c>
      <c r="BM534" s="185" t="s">
        <v>4415</v>
      </c>
    </row>
    <row r="535" spans="2:65" s="248" customFormat="1" ht="25.5" customHeight="1">
      <c r="B535" s="85"/>
      <c r="C535" s="327" t="s">
        <v>1232</v>
      </c>
      <c r="D535" s="327" t="s">
        <v>140</v>
      </c>
      <c r="E535" s="328" t="s">
        <v>4416</v>
      </c>
      <c r="F535" s="329" t="s">
        <v>4417</v>
      </c>
      <c r="G535" s="330" t="s">
        <v>225</v>
      </c>
      <c r="H535" s="304">
        <v>16.22</v>
      </c>
      <c r="I535" s="90">
        <v>0</v>
      </c>
      <c r="J535" s="90">
        <f>ROUND(I535*H535,2)</f>
        <v>0</v>
      </c>
      <c r="K535" s="88" t="s">
        <v>5267</v>
      </c>
      <c r="L535" s="85"/>
      <c r="M535" s="278" t="s">
        <v>5</v>
      </c>
      <c r="N535" s="279" t="s">
        <v>42</v>
      </c>
      <c r="O535" s="280">
        <v>0.22</v>
      </c>
      <c r="P535" s="280">
        <f>O535*H535</f>
        <v>3.5683999999999996</v>
      </c>
      <c r="Q535" s="280">
        <v>0</v>
      </c>
      <c r="R535" s="280">
        <f>Q535*H535</f>
        <v>0</v>
      </c>
      <c r="S535" s="280">
        <v>0</v>
      </c>
      <c r="T535" s="281">
        <f>S535*H535</f>
        <v>0</v>
      </c>
      <c r="AR535" s="185" t="s">
        <v>214</v>
      </c>
      <c r="AT535" s="185" t="s">
        <v>140</v>
      </c>
      <c r="AU535" s="185" t="s">
        <v>81</v>
      </c>
      <c r="AY535" s="185" t="s">
        <v>138</v>
      </c>
      <c r="BE535" s="282">
        <f>IF(N535="základní",J535,0)</f>
        <v>0</v>
      </c>
      <c r="BF535" s="282">
        <f>IF(N535="snížená",J535,0)</f>
        <v>0</v>
      </c>
      <c r="BG535" s="282">
        <f>IF(N535="zákl. přenesená",J535,0)</f>
        <v>0</v>
      </c>
      <c r="BH535" s="282">
        <f>IF(N535="sníž. přenesená",J535,0)</f>
        <v>0</v>
      </c>
      <c r="BI535" s="282">
        <f>IF(N535="nulová",J535,0)</f>
        <v>0</v>
      </c>
      <c r="BJ535" s="185" t="s">
        <v>79</v>
      </c>
      <c r="BK535" s="282">
        <f>ROUND(I535*H535,2)</f>
        <v>0</v>
      </c>
      <c r="BL535" s="185" t="s">
        <v>214</v>
      </c>
      <c r="BM535" s="185" t="s">
        <v>4418</v>
      </c>
    </row>
    <row r="536" spans="2:51" s="292" customFormat="1" ht="13.5">
      <c r="B536" s="291"/>
      <c r="C536" s="334"/>
      <c r="D536" s="332" t="s">
        <v>147</v>
      </c>
      <c r="E536" s="306" t="s">
        <v>5</v>
      </c>
      <c r="F536" s="335" t="s">
        <v>4419</v>
      </c>
      <c r="G536" s="334"/>
      <c r="H536" s="306" t="s">
        <v>5</v>
      </c>
      <c r="L536" s="291"/>
      <c r="M536" s="295"/>
      <c r="N536" s="296"/>
      <c r="O536" s="296"/>
      <c r="P536" s="296"/>
      <c r="Q536" s="296"/>
      <c r="R536" s="296"/>
      <c r="S536" s="296"/>
      <c r="T536" s="297"/>
      <c r="AT536" s="293" t="s">
        <v>147</v>
      </c>
      <c r="AU536" s="293" t="s">
        <v>81</v>
      </c>
      <c r="AV536" s="292" t="s">
        <v>79</v>
      </c>
      <c r="AW536" s="292" t="s">
        <v>34</v>
      </c>
      <c r="AX536" s="292" t="s">
        <v>71</v>
      </c>
      <c r="AY536" s="293" t="s">
        <v>138</v>
      </c>
    </row>
    <row r="537" spans="2:51" s="284" customFormat="1" ht="13.5">
      <c r="B537" s="283"/>
      <c r="C537" s="331"/>
      <c r="D537" s="332" t="s">
        <v>147</v>
      </c>
      <c r="E537" s="336" t="s">
        <v>5</v>
      </c>
      <c r="F537" s="333" t="s">
        <v>4420</v>
      </c>
      <c r="G537" s="331"/>
      <c r="H537" s="305">
        <v>5.5</v>
      </c>
      <c r="L537" s="283"/>
      <c r="M537" s="288"/>
      <c r="N537" s="289"/>
      <c r="O537" s="289"/>
      <c r="P537" s="289"/>
      <c r="Q537" s="289"/>
      <c r="R537" s="289"/>
      <c r="S537" s="289"/>
      <c r="T537" s="290"/>
      <c r="AT537" s="286" t="s">
        <v>147</v>
      </c>
      <c r="AU537" s="286" t="s">
        <v>81</v>
      </c>
      <c r="AV537" s="284" t="s">
        <v>81</v>
      </c>
      <c r="AW537" s="284" t="s">
        <v>34</v>
      </c>
      <c r="AX537" s="284" t="s">
        <v>71</v>
      </c>
      <c r="AY537" s="286" t="s">
        <v>138</v>
      </c>
    </row>
    <row r="538" spans="2:51" s="284" customFormat="1" ht="13.5">
      <c r="B538" s="283"/>
      <c r="C538" s="331"/>
      <c r="D538" s="332" t="s">
        <v>147</v>
      </c>
      <c r="E538" s="336" t="s">
        <v>5</v>
      </c>
      <c r="F538" s="333" t="s">
        <v>4421</v>
      </c>
      <c r="G538" s="331"/>
      <c r="H538" s="305">
        <v>10.72</v>
      </c>
      <c r="L538" s="283"/>
      <c r="M538" s="288"/>
      <c r="N538" s="289"/>
      <c r="O538" s="289"/>
      <c r="P538" s="289"/>
      <c r="Q538" s="289"/>
      <c r="R538" s="289"/>
      <c r="S538" s="289"/>
      <c r="T538" s="290"/>
      <c r="AT538" s="286" t="s">
        <v>147</v>
      </c>
      <c r="AU538" s="286" t="s">
        <v>81</v>
      </c>
      <c r="AV538" s="284" t="s">
        <v>81</v>
      </c>
      <c r="AW538" s="284" t="s">
        <v>34</v>
      </c>
      <c r="AX538" s="284" t="s">
        <v>71</v>
      </c>
      <c r="AY538" s="286" t="s">
        <v>138</v>
      </c>
    </row>
    <row r="539" spans="2:65" s="248" customFormat="1" ht="16.5" customHeight="1">
      <c r="B539" s="85"/>
      <c r="C539" s="337" t="s">
        <v>1237</v>
      </c>
      <c r="D539" s="337" t="s">
        <v>228</v>
      </c>
      <c r="E539" s="338" t="s">
        <v>4422</v>
      </c>
      <c r="F539" s="339" t="s">
        <v>4423</v>
      </c>
      <c r="G539" s="340" t="s">
        <v>225</v>
      </c>
      <c r="H539" s="308">
        <v>16.869</v>
      </c>
      <c r="I539" s="95">
        <v>0</v>
      </c>
      <c r="J539" s="95">
        <f>ROUND(I539*H539,2)</f>
        <v>0</v>
      </c>
      <c r="K539" s="175" t="s">
        <v>5267</v>
      </c>
      <c r="L539" s="298"/>
      <c r="M539" s="299" t="s">
        <v>5</v>
      </c>
      <c r="N539" s="300" t="s">
        <v>42</v>
      </c>
      <c r="O539" s="280">
        <v>0</v>
      </c>
      <c r="P539" s="280">
        <f>O539*H539</f>
        <v>0</v>
      </c>
      <c r="Q539" s="280">
        <v>0.008</v>
      </c>
      <c r="R539" s="280">
        <f>Q539*H539</f>
        <v>0.134952</v>
      </c>
      <c r="S539" s="280">
        <v>0</v>
      </c>
      <c r="T539" s="281">
        <f>S539*H539</f>
        <v>0</v>
      </c>
      <c r="AR539" s="185" t="s">
        <v>281</v>
      </c>
      <c r="AT539" s="185" t="s">
        <v>228</v>
      </c>
      <c r="AU539" s="185" t="s">
        <v>81</v>
      </c>
      <c r="AY539" s="185" t="s">
        <v>138</v>
      </c>
      <c r="BE539" s="282">
        <f>IF(N539="základní",J539,0)</f>
        <v>0</v>
      </c>
      <c r="BF539" s="282">
        <f>IF(N539="snížená",J539,0)</f>
        <v>0</v>
      </c>
      <c r="BG539" s="282">
        <f>IF(N539="zákl. přenesená",J539,0)</f>
        <v>0</v>
      </c>
      <c r="BH539" s="282">
        <f>IF(N539="sníž. přenesená",J539,0)</f>
        <v>0</v>
      </c>
      <c r="BI539" s="282">
        <f>IF(N539="nulová",J539,0)</f>
        <v>0</v>
      </c>
      <c r="BJ539" s="185" t="s">
        <v>79</v>
      </c>
      <c r="BK539" s="282">
        <f>ROUND(I539*H539,2)</f>
        <v>0</v>
      </c>
      <c r="BL539" s="185" t="s">
        <v>214</v>
      </c>
      <c r="BM539" s="185" t="s">
        <v>4424</v>
      </c>
    </row>
    <row r="540" spans="2:51" s="284" customFormat="1" ht="13.5">
      <c r="B540" s="283"/>
      <c r="C540" s="331"/>
      <c r="D540" s="332" t="s">
        <v>147</v>
      </c>
      <c r="E540" s="331"/>
      <c r="F540" s="333" t="s">
        <v>4425</v>
      </c>
      <c r="G540" s="331"/>
      <c r="H540" s="305">
        <v>16.869</v>
      </c>
      <c r="L540" s="283"/>
      <c r="M540" s="288"/>
      <c r="N540" s="289"/>
      <c r="O540" s="289"/>
      <c r="P540" s="289"/>
      <c r="Q540" s="289"/>
      <c r="R540" s="289"/>
      <c r="S540" s="289"/>
      <c r="T540" s="290"/>
      <c r="AT540" s="286" t="s">
        <v>147</v>
      </c>
      <c r="AU540" s="286" t="s">
        <v>81</v>
      </c>
      <c r="AV540" s="284" t="s">
        <v>81</v>
      </c>
      <c r="AW540" s="284" t="s">
        <v>6</v>
      </c>
      <c r="AX540" s="284" t="s">
        <v>79</v>
      </c>
      <c r="AY540" s="286" t="s">
        <v>138</v>
      </c>
    </row>
    <row r="541" spans="2:65" s="248" customFormat="1" ht="25.5" customHeight="1">
      <c r="B541" s="85"/>
      <c r="C541" s="327" t="s">
        <v>1245</v>
      </c>
      <c r="D541" s="327" t="s">
        <v>140</v>
      </c>
      <c r="E541" s="328" t="s">
        <v>4426</v>
      </c>
      <c r="F541" s="329" t="s">
        <v>4427</v>
      </c>
      <c r="G541" s="330" t="s">
        <v>225</v>
      </c>
      <c r="H541" s="304">
        <v>16.22</v>
      </c>
      <c r="I541" s="90">
        <v>0</v>
      </c>
      <c r="J541" s="90">
        <f>ROUND(I541*H541,2)</f>
        <v>0</v>
      </c>
      <c r="K541" s="88" t="s">
        <v>5</v>
      </c>
      <c r="L541" s="85"/>
      <c r="M541" s="278" t="s">
        <v>5</v>
      </c>
      <c r="N541" s="279" t="s">
        <v>42</v>
      </c>
      <c r="O541" s="280">
        <v>0.341</v>
      </c>
      <c r="P541" s="280">
        <f>O541*H541</f>
        <v>5.53102</v>
      </c>
      <c r="Q541" s="280">
        <v>0</v>
      </c>
      <c r="R541" s="280">
        <f>Q541*H541</f>
        <v>0</v>
      </c>
      <c r="S541" s="280">
        <v>0</v>
      </c>
      <c r="T541" s="281">
        <f>S541*H541</f>
        <v>0</v>
      </c>
      <c r="AR541" s="185" t="s">
        <v>214</v>
      </c>
      <c r="AT541" s="185" t="s">
        <v>140</v>
      </c>
      <c r="AU541" s="185" t="s">
        <v>81</v>
      </c>
      <c r="AY541" s="185" t="s">
        <v>138</v>
      </c>
      <c r="BE541" s="282">
        <f>IF(N541="základní",J541,0)</f>
        <v>0</v>
      </c>
      <c r="BF541" s="282">
        <f>IF(N541="snížená",J541,0)</f>
        <v>0</v>
      </c>
      <c r="BG541" s="282">
        <f>IF(N541="zákl. přenesená",J541,0)</f>
        <v>0</v>
      </c>
      <c r="BH541" s="282">
        <f>IF(N541="sníž. přenesená",J541,0)</f>
        <v>0</v>
      </c>
      <c r="BI541" s="282">
        <f>IF(N541="nulová",J541,0)</f>
        <v>0</v>
      </c>
      <c r="BJ541" s="185" t="s">
        <v>79</v>
      </c>
      <c r="BK541" s="282">
        <f>ROUND(I541*H541,2)</f>
        <v>0</v>
      </c>
      <c r="BL541" s="185" t="s">
        <v>214</v>
      </c>
      <c r="BM541" s="185" t="s">
        <v>4428</v>
      </c>
    </row>
    <row r="542" spans="2:51" s="292" customFormat="1" ht="13.5">
      <c r="B542" s="291"/>
      <c r="C542" s="334"/>
      <c r="D542" s="332" t="s">
        <v>147</v>
      </c>
      <c r="E542" s="306" t="s">
        <v>5</v>
      </c>
      <c r="F542" s="335" t="s">
        <v>4419</v>
      </c>
      <c r="G542" s="334"/>
      <c r="H542" s="306" t="s">
        <v>5</v>
      </c>
      <c r="L542" s="291"/>
      <c r="M542" s="295"/>
      <c r="N542" s="296"/>
      <c r="O542" s="296"/>
      <c r="P542" s="296"/>
      <c r="Q542" s="296"/>
      <c r="R542" s="296"/>
      <c r="S542" s="296"/>
      <c r="T542" s="297"/>
      <c r="AT542" s="293" t="s">
        <v>147</v>
      </c>
      <c r="AU542" s="293" t="s">
        <v>81</v>
      </c>
      <c r="AV542" s="292" t="s">
        <v>79</v>
      </c>
      <c r="AW542" s="292" t="s">
        <v>34</v>
      </c>
      <c r="AX542" s="292" t="s">
        <v>71</v>
      </c>
      <c r="AY542" s="293" t="s">
        <v>138</v>
      </c>
    </row>
    <row r="543" spans="2:51" s="284" customFormat="1" ht="13.5">
      <c r="B543" s="283"/>
      <c r="C543" s="331"/>
      <c r="D543" s="332" t="s">
        <v>147</v>
      </c>
      <c r="E543" s="336" t="s">
        <v>5</v>
      </c>
      <c r="F543" s="333" t="s">
        <v>4420</v>
      </c>
      <c r="G543" s="331"/>
      <c r="H543" s="305">
        <v>5.5</v>
      </c>
      <c r="L543" s="283"/>
      <c r="M543" s="288"/>
      <c r="N543" s="289"/>
      <c r="O543" s="289"/>
      <c r="P543" s="289"/>
      <c r="Q543" s="289"/>
      <c r="R543" s="289"/>
      <c r="S543" s="289"/>
      <c r="T543" s="290"/>
      <c r="AT543" s="286" t="s">
        <v>147</v>
      </c>
      <c r="AU543" s="286" t="s">
        <v>81</v>
      </c>
      <c r="AV543" s="284" t="s">
        <v>81</v>
      </c>
      <c r="AW543" s="284" t="s">
        <v>34</v>
      </c>
      <c r="AX543" s="284" t="s">
        <v>71</v>
      </c>
      <c r="AY543" s="286" t="s">
        <v>138</v>
      </c>
    </row>
    <row r="544" spans="2:51" s="284" customFormat="1" ht="13.5">
      <c r="B544" s="283"/>
      <c r="C544" s="331"/>
      <c r="D544" s="332" t="s">
        <v>147</v>
      </c>
      <c r="E544" s="336" t="s">
        <v>5</v>
      </c>
      <c r="F544" s="333" t="s">
        <v>4421</v>
      </c>
      <c r="G544" s="331"/>
      <c r="H544" s="305">
        <v>10.72</v>
      </c>
      <c r="L544" s="283"/>
      <c r="M544" s="288"/>
      <c r="N544" s="289"/>
      <c r="O544" s="289"/>
      <c r="P544" s="289"/>
      <c r="Q544" s="289"/>
      <c r="R544" s="289"/>
      <c r="S544" s="289"/>
      <c r="T544" s="290"/>
      <c r="AT544" s="286" t="s">
        <v>147</v>
      </c>
      <c r="AU544" s="286" t="s">
        <v>81</v>
      </c>
      <c r="AV544" s="284" t="s">
        <v>81</v>
      </c>
      <c r="AW544" s="284" t="s">
        <v>34</v>
      </c>
      <c r="AX544" s="284" t="s">
        <v>71</v>
      </c>
      <c r="AY544" s="286" t="s">
        <v>138</v>
      </c>
    </row>
    <row r="545" spans="2:65" s="248" customFormat="1" ht="16.5" customHeight="1">
      <c r="B545" s="85"/>
      <c r="C545" s="337" t="s">
        <v>1249</v>
      </c>
      <c r="D545" s="337" t="s">
        <v>228</v>
      </c>
      <c r="E545" s="338" t="s">
        <v>4429</v>
      </c>
      <c r="F545" s="339" t="s">
        <v>4430</v>
      </c>
      <c r="G545" s="340" t="s">
        <v>143</v>
      </c>
      <c r="H545" s="308">
        <v>0.779</v>
      </c>
      <c r="I545" s="95">
        <v>0</v>
      </c>
      <c r="J545" s="95">
        <f>ROUND(I545*H545,2)</f>
        <v>0</v>
      </c>
      <c r="K545" s="175" t="s">
        <v>5267</v>
      </c>
      <c r="L545" s="298"/>
      <c r="M545" s="299" t="s">
        <v>5</v>
      </c>
      <c r="N545" s="300" t="s">
        <v>42</v>
      </c>
      <c r="O545" s="280">
        <v>0</v>
      </c>
      <c r="P545" s="280">
        <f>O545*H545</f>
        <v>0</v>
      </c>
      <c r="Q545" s="280">
        <v>0.5</v>
      </c>
      <c r="R545" s="280">
        <f>Q545*H545</f>
        <v>0.3895</v>
      </c>
      <c r="S545" s="280">
        <v>0</v>
      </c>
      <c r="T545" s="281">
        <f>S545*H545</f>
        <v>0</v>
      </c>
      <c r="AR545" s="185" t="s">
        <v>281</v>
      </c>
      <c r="AT545" s="185" t="s">
        <v>228</v>
      </c>
      <c r="AU545" s="185" t="s">
        <v>81</v>
      </c>
      <c r="AY545" s="185" t="s">
        <v>138</v>
      </c>
      <c r="BE545" s="282">
        <f>IF(N545="základní",J545,0)</f>
        <v>0</v>
      </c>
      <c r="BF545" s="282">
        <f>IF(N545="snížená",J545,0)</f>
        <v>0</v>
      </c>
      <c r="BG545" s="282">
        <f>IF(N545="zákl. přenesená",J545,0)</f>
        <v>0</v>
      </c>
      <c r="BH545" s="282">
        <f>IF(N545="sníž. přenesená",J545,0)</f>
        <v>0</v>
      </c>
      <c r="BI545" s="282">
        <f>IF(N545="nulová",J545,0)</f>
        <v>0</v>
      </c>
      <c r="BJ545" s="185" t="s">
        <v>79</v>
      </c>
      <c r="BK545" s="282">
        <f>ROUND(I545*H545,2)</f>
        <v>0</v>
      </c>
      <c r="BL545" s="185" t="s">
        <v>214</v>
      </c>
      <c r="BM545" s="185" t="s">
        <v>4431</v>
      </c>
    </row>
    <row r="546" spans="2:51" s="284" customFormat="1" ht="13.5">
      <c r="B546" s="283"/>
      <c r="C546" s="331"/>
      <c r="D546" s="332" t="s">
        <v>147</v>
      </c>
      <c r="E546" s="336" t="s">
        <v>5</v>
      </c>
      <c r="F546" s="333" t="s">
        <v>4432</v>
      </c>
      <c r="G546" s="331"/>
      <c r="H546" s="305">
        <v>0.649</v>
      </c>
      <c r="L546" s="283"/>
      <c r="M546" s="288"/>
      <c r="N546" s="289"/>
      <c r="O546" s="289"/>
      <c r="P546" s="289"/>
      <c r="Q546" s="289"/>
      <c r="R546" s="289"/>
      <c r="S546" s="289"/>
      <c r="T546" s="290"/>
      <c r="AT546" s="286" t="s">
        <v>147</v>
      </c>
      <c r="AU546" s="286" t="s">
        <v>81</v>
      </c>
      <c r="AV546" s="284" t="s">
        <v>81</v>
      </c>
      <c r="AW546" s="284" t="s">
        <v>34</v>
      </c>
      <c r="AX546" s="284" t="s">
        <v>71</v>
      </c>
      <c r="AY546" s="286" t="s">
        <v>138</v>
      </c>
    </row>
    <row r="547" spans="2:51" s="284" customFormat="1" ht="13.5">
      <c r="B547" s="283"/>
      <c r="C547" s="331"/>
      <c r="D547" s="332" t="s">
        <v>147</v>
      </c>
      <c r="E547" s="331"/>
      <c r="F547" s="333" t="s">
        <v>4433</v>
      </c>
      <c r="G547" s="331"/>
      <c r="H547" s="305">
        <v>0.779</v>
      </c>
      <c r="L547" s="283"/>
      <c r="M547" s="288"/>
      <c r="N547" s="289"/>
      <c r="O547" s="289"/>
      <c r="P547" s="289"/>
      <c r="Q547" s="289"/>
      <c r="R547" s="289"/>
      <c r="S547" s="289"/>
      <c r="T547" s="290"/>
      <c r="AT547" s="286" t="s">
        <v>147</v>
      </c>
      <c r="AU547" s="286" t="s">
        <v>81</v>
      </c>
      <c r="AV547" s="284" t="s">
        <v>81</v>
      </c>
      <c r="AW547" s="284" t="s">
        <v>6</v>
      </c>
      <c r="AX547" s="284" t="s">
        <v>79</v>
      </c>
      <c r="AY547" s="286" t="s">
        <v>138</v>
      </c>
    </row>
    <row r="548" spans="2:65" s="248" customFormat="1" ht="38.25" customHeight="1">
      <c r="B548" s="85"/>
      <c r="C548" s="327" t="s">
        <v>1254</v>
      </c>
      <c r="D548" s="327" t="s">
        <v>140</v>
      </c>
      <c r="E548" s="328" t="s">
        <v>2815</v>
      </c>
      <c r="F548" s="329" t="s">
        <v>2816</v>
      </c>
      <c r="G548" s="330" t="s">
        <v>181</v>
      </c>
      <c r="H548" s="304">
        <v>1.548</v>
      </c>
      <c r="I548" s="90">
        <v>0</v>
      </c>
      <c r="J548" s="90">
        <f>ROUND(I548*H548,2)</f>
        <v>0</v>
      </c>
      <c r="K548" s="88" t="s">
        <v>5267</v>
      </c>
      <c r="L548" s="85"/>
      <c r="M548" s="278" t="s">
        <v>5</v>
      </c>
      <c r="N548" s="279" t="s">
        <v>42</v>
      </c>
      <c r="O548" s="280">
        <v>3.006</v>
      </c>
      <c r="P548" s="280">
        <f>O548*H548</f>
        <v>4.653288</v>
      </c>
      <c r="Q548" s="280">
        <v>0</v>
      </c>
      <c r="R548" s="280">
        <f>Q548*H548</f>
        <v>0</v>
      </c>
      <c r="S548" s="280">
        <v>0</v>
      </c>
      <c r="T548" s="281">
        <f>S548*H548</f>
        <v>0</v>
      </c>
      <c r="AR548" s="185" t="s">
        <v>214</v>
      </c>
      <c r="AT548" s="185" t="s">
        <v>140</v>
      </c>
      <c r="AU548" s="185" t="s">
        <v>81</v>
      </c>
      <c r="AY548" s="185" t="s">
        <v>138</v>
      </c>
      <c r="BE548" s="282">
        <f>IF(N548="základní",J548,0)</f>
        <v>0</v>
      </c>
      <c r="BF548" s="282">
        <f>IF(N548="snížená",J548,0)</f>
        <v>0</v>
      </c>
      <c r="BG548" s="282">
        <f>IF(N548="zákl. přenesená",J548,0)</f>
        <v>0</v>
      </c>
      <c r="BH548" s="282">
        <f>IF(N548="sníž. přenesená",J548,0)</f>
        <v>0</v>
      </c>
      <c r="BI548" s="282">
        <f>IF(N548="nulová",J548,0)</f>
        <v>0</v>
      </c>
      <c r="BJ548" s="185" t="s">
        <v>79</v>
      </c>
      <c r="BK548" s="282">
        <f>ROUND(I548*H548,2)</f>
        <v>0</v>
      </c>
      <c r="BL548" s="185" t="s">
        <v>214</v>
      </c>
      <c r="BM548" s="185" t="s">
        <v>4434</v>
      </c>
    </row>
    <row r="549" spans="2:63" s="266" customFormat="1" ht="29.85" customHeight="1">
      <c r="B549" s="265"/>
      <c r="C549" s="307"/>
      <c r="D549" s="341" t="s">
        <v>70</v>
      </c>
      <c r="E549" s="342" t="s">
        <v>2818</v>
      </c>
      <c r="F549" s="342" t="s">
        <v>2819</v>
      </c>
      <c r="G549" s="307"/>
      <c r="H549" s="307"/>
      <c r="J549" s="277">
        <f>BK549</f>
        <v>0</v>
      </c>
      <c r="L549" s="265"/>
      <c r="M549" s="270"/>
      <c r="N549" s="271"/>
      <c r="O549" s="271"/>
      <c r="P549" s="272">
        <f>SUM(P550:P556)</f>
        <v>23.61996</v>
      </c>
      <c r="Q549" s="271"/>
      <c r="R549" s="272">
        <f>SUM(R550:R556)</f>
        <v>0.0045864</v>
      </c>
      <c r="S549" s="271"/>
      <c r="T549" s="273">
        <f>SUM(T550:T556)</f>
        <v>0</v>
      </c>
      <c r="AR549" s="267" t="s">
        <v>81</v>
      </c>
      <c r="AT549" s="274" t="s">
        <v>70</v>
      </c>
      <c r="AU549" s="274" t="s">
        <v>79</v>
      </c>
      <c r="AY549" s="267" t="s">
        <v>138</v>
      </c>
      <c r="BK549" s="275">
        <f>SUM(BK550:BK556)</f>
        <v>0</v>
      </c>
    </row>
    <row r="550" spans="2:65" s="248" customFormat="1" ht="25.5" customHeight="1">
      <c r="B550" s="85"/>
      <c r="C550" s="327" t="s">
        <v>1259</v>
      </c>
      <c r="D550" s="327" t="s">
        <v>140</v>
      </c>
      <c r="E550" s="328" t="s">
        <v>4435</v>
      </c>
      <c r="F550" s="329" t="s">
        <v>4436</v>
      </c>
      <c r="G550" s="330" t="s">
        <v>225</v>
      </c>
      <c r="H550" s="304">
        <v>17.64</v>
      </c>
      <c r="I550" s="90">
        <v>0</v>
      </c>
      <c r="J550" s="90">
        <f>ROUND(I550*H550,2)</f>
        <v>0</v>
      </c>
      <c r="K550" s="88" t="s">
        <v>5267</v>
      </c>
      <c r="L550" s="85"/>
      <c r="M550" s="278" t="s">
        <v>5</v>
      </c>
      <c r="N550" s="279" t="s">
        <v>42</v>
      </c>
      <c r="O550" s="280">
        <v>1.339</v>
      </c>
      <c r="P550" s="280">
        <f>O550*H550</f>
        <v>23.61996</v>
      </c>
      <c r="Q550" s="280">
        <v>0.00026</v>
      </c>
      <c r="R550" s="280">
        <f>Q550*H550</f>
        <v>0.0045864</v>
      </c>
      <c r="S550" s="280">
        <v>0</v>
      </c>
      <c r="T550" s="281">
        <f>S550*H550</f>
        <v>0</v>
      </c>
      <c r="AR550" s="185" t="s">
        <v>214</v>
      </c>
      <c r="AT550" s="185" t="s">
        <v>140</v>
      </c>
      <c r="AU550" s="185" t="s">
        <v>81</v>
      </c>
      <c r="AY550" s="185" t="s">
        <v>138</v>
      </c>
      <c r="BE550" s="282">
        <f>IF(N550="základní",J550,0)</f>
        <v>0</v>
      </c>
      <c r="BF550" s="282">
        <f>IF(N550="snížená",J550,0)</f>
        <v>0</v>
      </c>
      <c r="BG550" s="282">
        <f>IF(N550="zákl. přenesená",J550,0)</f>
        <v>0</v>
      </c>
      <c r="BH550" s="282">
        <f>IF(N550="sníž. přenesená",J550,0)</f>
        <v>0</v>
      </c>
      <c r="BI550" s="282">
        <f>IF(N550="nulová",J550,0)</f>
        <v>0</v>
      </c>
      <c r="BJ550" s="185" t="s">
        <v>79</v>
      </c>
      <c r="BK550" s="282">
        <f>ROUND(I550*H550,2)</f>
        <v>0</v>
      </c>
      <c r="BL550" s="185" t="s">
        <v>214</v>
      </c>
      <c r="BM550" s="185" t="s">
        <v>4437</v>
      </c>
    </row>
    <row r="551" spans="2:51" s="292" customFormat="1" ht="13.5">
      <c r="B551" s="291"/>
      <c r="C551" s="334"/>
      <c r="D551" s="332" t="s">
        <v>147</v>
      </c>
      <c r="E551" s="306" t="s">
        <v>5</v>
      </c>
      <c r="F551" s="335" t="s">
        <v>4438</v>
      </c>
      <c r="G551" s="334"/>
      <c r="H551" s="306" t="s">
        <v>5</v>
      </c>
      <c r="L551" s="291"/>
      <c r="M551" s="295"/>
      <c r="N551" s="296"/>
      <c r="O551" s="296"/>
      <c r="P551" s="296"/>
      <c r="Q551" s="296"/>
      <c r="R551" s="296"/>
      <c r="S551" s="296"/>
      <c r="T551" s="297"/>
      <c r="AT551" s="293" t="s">
        <v>147</v>
      </c>
      <c r="AU551" s="293" t="s">
        <v>81</v>
      </c>
      <c r="AV551" s="292" t="s">
        <v>79</v>
      </c>
      <c r="AW551" s="292" t="s">
        <v>34</v>
      </c>
      <c r="AX551" s="292" t="s">
        <v>71</v>
      </c>
      <c r="AY551" s="293" t="s">
        <v>138</v>
      </c>
    </row>
    <row r="552" spans="2:51" s="284" customFormat="1" ht="13.5">
      <c r="B552" s="283"/>
      <c r="C552" s="331"/>
      <c r="D552" s="332" t="s">
        <v>147</v>
      </c>
      <c r="E552" s="336" t="s">
        <v>5</v>
      </c>
      <c r="F552" s="333" t="s">
        <v>4439</v>
      </c>
      <c r="G552" s="331"/>
      <c r="H552" s="305">
        <v>7.56</v>
      </c>
      <c r="L552" s="283"/>
      <c r="M552" s="288"/>
      <c r="N552" s="289"/>
      <c r="O552" s="289"/>
      <c r="P552" s="289"/>
      <c r="Q552" s="289"/>
      <c r="R552" s="289"/>
      <c r="S552" s="289"/>
      <c r="T552" s="290"/>
      <c r="AT552" s="286" t="s">
        <v>147</v>
      </c>
      <c r="AU552" s="286" t="s">
        <v>81</v>
      </c>
      <c r="AV552" s="284" t="s">
        <v>81</v>
      </c>
      <c r="AW552" s="284" t="s">
        <v>34</v>
      </c>
      <c r="AX552" s="284" t="s">
        <v>71</v>
      </c>
      <c r="AY552" s="286" t="s">
        <v>138</v>
      </c>
    </row>
    <row r="553" spans="2:51" s="292" customFormat="1" ht="13.5">
      <c r="B553" s="291"/>
      <c r="C553" s="334"/>
      <c r="D553" s="332" t="s">
        <v>147</v>
      </c>
      <c r="E553" s="306" t="s">
        <v>5</v>
      </c>
      <c r="F553" s="335" t="s">
        <v>4440</v>
      </c>
      <c r="G553" s="334"/>
      <c r="H553" s="306" t="s">
        <v>5</v>
      </c>
      <c r="L553" s="291"/>
      <c r="M553" s="295"/>
      <c r="N553" s="296"/>
      <c r="O553" s="296"/>
      <c r="P553" s="296"/>
      <c r="Q553" s="296"/>
      <c r="R553" s="296"/>
      <c r="S553" s="296"/>
      <c r="T553" s="297"/>
      <c r="AT553" s="293" t="s">
        <v>147</v>
      </c>
      <c r="AU553" s="293" t="s">
        <v>81</v>
      </c>
      <c r="AV553" s="292" t="s">
        <v>79</v>
      </c>
      <c r="AW553" s="292" t="s">
        <v>34</v>
      </c>
      <c r="AX553" s="292" t="s">
        <v>71</v>
      </c>
      <c r="AY553" s="293" t="s">
        <v>138</v>
      </c>
    </row>
    <row r="554" spans="2:51" s="284" customFormat="1" ht="13.5">
      <c r="B554" s="283"/>
      <c r="C554" s="331"/>
      <c r="D554" s="332" t="s">
        <v>147</v>
      </c>
      <c r="E554" s="336" t="s">
        <v>5</v>
      </c>
      <c r="F554" s="333" t="s">
        <v>4441</v>
      </c>
      <c r="G554" s="331"/>
      <c r="H554" s="305">
        <v>10.08</v>
      </c>
      <c r="L554" s="283"/>
      <c r="M554" s="288"/>
      <c r="N554" s="289"/>
      <c r="O554" s="289"/>
      <c r="P554" s="289"/>
      <c r="Q554" s="289"/>
      <c r="R554" s="289"/>
      <c r="S554" s="289"/>
      <c r="T554" s="290"/>
      <c r="AT554" s="286" t="s">
        <v>147</v>
      </c>
      <c r="AU554" s="286" t="s">
        <v>81</v>
      </c>
      <c r="AV554" s="284" t="s">
        <v>81</v>
      </c>
      <c r="AW554" s="284" t="s">
        <v>34</v>
      </c>
      <c r="AX554" s="284" t="s">
        <v>71</v>
      </c>
      <c r="AY554" s="286" t="s">
        <v>138</v>
      </c>
    </row>
    <row r="555" spans="2:65" s="248" customFormat="1" ht="16.5" customHeight="1">
      <c r="B555" s="85"/>
      <c r="C555" s="337" t="s">
        <v>1263</v>
      </c>
      <c r="D555" s="337" t="s">
        <v>228</v>
      </c>
      <c r="E555" s="338" t="s">
        <v>4442</v>
      </c>
      <c r="F555" s="339" t="s">
        <v>4443</v>
      </c>
      <c r="G555" s="340" t="s">
        <v>289</v>
      </c>
      <c r="H555" s="308">
        <v>1</v>
      </c>
      <c r="I555" s="95">
        <v>0</v>
      </c>
      <c r="J555" s="95">
        <f>ROUND(I555*H555,2)</f>
        <v>0</v>
      </c>
      <c r="K555" s="93" t="s">
        <v>5</v>
      </c>
      <c r="L555" s="298"/>
      <c r="M555" s="299" t="s">
        <v>5</v>
      </c>
      <c r="N555" s="300" t="s">
        <v>42</v>
      </c>
      <c r="O555" s="280">
        <v>0</v>
      </c>
      <c r="P555" s="280">
        <f>O555*H555</f>
        <v>0</v>
      </c>
      <c r="Q555" s="280">
        <v>0</v>
      </c>
      <c r="R555" s="280">
        <f>Q555*H555</f>
        <v>0</v>
      </c>
      <c r="S555" s="280">
        <v>0</v>
      </c>
      <c r="T555" s="281">
        <f>S555*H555</f>
        <v>0</v>
      </c>
      <c r="AR555" s="185" t="s">
        <v>281</v>
      </c>
      <c r="AT555" s="185" t="s">
        <v>228</v>
      </c>
      <c r="AU555" s="185" t="s">
        <v>81</v>
      </c>
      <c r="AY555" s="185" t="s">
        <v>138</v>
      </c>
      <c r="BE555" s="282">
        <f>IF(N555="základní",J555,0)</f>
        <v>0</v>
      </c>
      <c r="BF555" s="282">
        <f>IF(N555="snížená",J555,0)</f>
        <v>0</v>
      </c>
      <c r="BG555" s="282">
        <f>IF(N555="zákl. přenesená",J555,0)</f>
        <v>0</v>
      </c>
      <c r="BH555" s="282">
        <f>IF(N555="sníž. přenesená",J555,0)</f>
        <v>0</v>
      </c>
      <c r="BI555" s="282">
        <f>IF(N555="nulová",J555,0)</f>
        <v>0</v>
      </c>
      <c r="BJ555" s="185" t="s">
        <v>79</v>
      </c>
      <c r="BK555" s="282">
        <f>ROUND(I555*H555,2)</f>
        <v>0</v>
      </c>
      <c r="BL555" s="185" t="s">
        <v>214</v>
      </c>
      <c r="BM555" s="185" t="s">
        <v>4444</v>
      </c>
    </row>
    <row r="556" spans="2:65" s="248" customFormat="1" ht="16.5" customHeight="1">
      <c r="B556" s="85"/>
      <c r="C556" s="337" t="s">
        <v>1267</v>
      </c>
      <c r="D556" s="337" t="s">
        <v>228</v>
      </c>
      <c r="E556" s="338" t="s">
        <v>4445</v>
      </c>
      <c r="F556" s="339" t="s">
        <v>4446</v>
      </c>
      <c r="G556" s="340" t="s">
        <v>289</v>
      </c>
      <c r="H556" s="308">
        <v>2</v>
      </c>
      <c r="I556" s="95">
        <v>0</v>
      </c>
      <c r="J556" s="95">
        <f>ROUND(I556*H556,2)</f>
        <v>0</v>
      </c>
      <c r="K556" s="93" t="s">
        <v>5</v>
      </c>
      <c r="L556" s="298"/>
      <c r="M556" s="299" t="s">
        <v>5</v>
      </c>
      <c r="N556" s="300" t="s">
        <v>42</v>
      </c>
      <c r="O556" s="280">
        <v>0</v>
      </c>
      <c r="P556" s="280">
        <f>O556*H556</f>
        <v>0</v>
      </c>
      <c r="Q556" s="280">
        <v>0</v>
      </c>
      <c r="R556" s="280">
        <f>Q556*H556</f>
        <v>0</v>
      </c>
      <c r="S556" s="280">
        <v>0</v>
      </c>
      <c r="T556" s="281">
        <f>S556*H556</f>
        <v>0</v>
      </c>
      <c r="AR556" s="185" t="s">
        <v>281</v>
      </c>
      <c r="AT556" s="185" t="s">
        <v>228</v>
      </c>
      <c r="AU556" s="185" t="s">
        <v>81</v>
      </c>
      <c r="AY556" s="185" t="s">
        <v>138</v>
      </c>
      <c r="BE556" s="282">
        <f>IF(N556="základní",J556,0)</f>
        <v>0</v>
      </c>
      <c r="BF556" s="282">
        <f>IF(N556="snížená",J556,0)</f>
        <v>0</v>
      </c>
      <c r="BG556" s="282">
        <f>IF(N556="zákl. přenesená",J556,0)</f>
        <v>0</v>
      </c>
      <c r="BH556" s="282">
        <f>IF(N556="sníž. přenesená",J556,0)</f>
        <v>0</v>
      </c>
      <c r="BI556" s="282">
        <f>IF(N556="nulová",J556,0)</f>
        <v>0</v>
      </c>
      <c r="BJ556" s="185" t="s">
        <v>79</v>
      </c>
      <c r="BK556" s="282">
        <f>ROUND(I556*H556,2)</f>
        <v>0</v>
      </c>
      <c r="BL556" s="185" t="s">
        <v>214</v>
      </c>
      <c r="BM556" s="185" t="s">
        <v>4447</v>
      </c>
    </row>
    <row r="557" spans="2:63" s="266" customFormat="1" ht="29.85" customHeight="1">
      <c r="B557" s="265"/>
      <c r="C557" s="307"/>
      <c r="D557" s="341" t="s">
        <v>70</v>
      </c>
      <c r="E557" s="342" t="s">
        <v>4448</v>
      </c>
      <c r="F557" s="342" t="s">
        <v>4449</v>
      </c>
      <c r="G557" s="307"/>
      <c r="H557" s="307"/>
      <c r="J557" s="277">
        <f>BK557</f>
        <v>0</v>
      </c>
      <c r="L557" s="265"/>
      <c r="M557" s="270"/>
      <c r="N557" s="271"/>
      <c r="O557" s="271"/>
      <c r="P557" s="272">
        <f>SUM(P558:P582)</f>
        <v>18.567915000000003</v>
      </c>
      <c r="Q557" s="271"/>
      <c r="R557" s="272">
        <f>SUM(R558:R582)</f>
        <v>0.38324450000000004</v>
      </c>
      <c r="S557" s="271"/>
      <c r="T557" s="273">
        <f>SUM(T558:T582)</f>
        <v>0</v>
      </c>
      <c r="AR557" s="267" t="s">
        <v>81</v>
      </c>
      <c r="AT557" s="274" t="s">
        <v>70</v>
      </c>
      <c r="AU557" s="274" t="s">
        <v>79</v>
      </c>
      <c r="AY557" s="267" t="s">
        <v>138</v>
      </c>
      <c r="BK557" s="275">
        <f>SUM(BK558:BK582)</f>
        <v>0</v>
      </c>
    </row>
    <row r="558" spans="2:65" s="248" customFormat="1" ht="25.5" customHeight="1">
      <c r="B558" s="85"/>
      <c r="C558" s="327" t="s">
        <v>1278</v>
      </c>
      <c r="D558" s="327" t="s">
        <v>140</v>
      </c>
      <c r="E558" s="328" t="s">
        <v>4450</v>
      </c>
      <c r="F558" s="329" t="s">
        <v>4451</v>
      </c>
      <c r="G558" s="330" t="s">
        <v>234</v>
      </c>
      <c r="H558" s="304">
        <v>32.5</v>
      </c>
      <c r="I558" s="90">
        <v>0</v>
      </c>
      <c r="J558" s="90">
        <f>ROUND(I558*H558,2)</f>
        <v>0</v>
      </c>
      <c r="K558" s="88" t="s">
        <v>5267</v>
      </c>
      <c r="L558" s="85"/>
      <c r="M558" s="278" t="s">
        <v>5</v>
      </c>
      <c r="N558" s="279" t="s">
        <v>42</v>
      </c>
      <c r="O558" s="280">
        <v>0.19</v>
      </c>
      <c r="P558" s="280">
        <f>O558*H558</f>
        <v>6.175</v>
      </c>
      <c r="Q558" s="280">
        <v>0.000455</v>
      </c>
      <c r="R558" s="280">
        <f>Q558*H558</f>
        <v>0.0147875</v>
      </c>
      <c r="S558" s="280">
        <v>0</v>
      </c>
      <c r="T558" s="281">
        <f>S558*H558</f>
        <v>0</v>
      </c>
      <c r="AR558" s="185" t="s">
        <v>214</v>
      </c>
      <c r="AT558" s="185" t="s">
        <v>140</v>
      </c>
      <c r="AU558" s="185" t="s">
        <v>81</v>
      </c>
      <c r="AY558" s="185" t="s">
        <v>138</v>
      </c>
      <c r="BE558" s="282">
        <f>IF(N558="základní",J558,0)</f>
        <v>0</v>
      </c>
      <c r="BF558" s="282">
        <f>IF(N558="snížená",J558,0)</f>
        <v>0</v>
      </c>
      <c r="BG558" s="282">
        <f>IF(N558="zákl. přenesená",J558,0)</f>
        <v>0</v>
      </c>
      <c r="BH558" s="282">
        <f>IF(N558="sníž. přenesená",J558,0)</f>
        <v>0</v>
      </c>
      <c r="BI558" s="282">
        <f>IF(N558="nulová",J558,0)</f>
        <v>0</v>
      </c>
      <c r="BJ558" s="185" t="s">
        <v>79</v>
      </c>
      <c r="BK558" s="282">
        <f>ROUND(I558*H558,2)</f>
        <v>0</v>
      </c>
      <c r="BL558" s="185" t="s">
        <v>214</v>
      </c>
      <c r="BM558" s="185" t="s">
        <v>4452</v>
      </c>
    </row>
    <row r="559" spans="2:51" s="292" customFormat="1" ht="13.5">
      <c r="B559" s="291"/>
      <c r="C559" s="334"/>
      <c r="D559" s="332" t="s">
        <v>147</v>
      </c>
      <c r="E559" s="306" t="s">
        <v>5</v>
      </c>
      <c r="F559" s="335" t="s">
        <v>4453</v>
      </c>
      <c r="G559" s="334"/>
      <c r="H559" s="306" t="s">
        <v>5</v>
      </c>
      <c r="L559" s="291"/>
      <c r="M559" s="295"/>
      <c r="N559" s="296"/>
      <c r="O559" s="296"/>
      <c r="P559" s="296"/>
      <c r="Q559" s="296"/>
      <c r="R559" s="296"/>
      <c r="S559" s="296"/>
      <c r="T559" s="297"/>
      <c r="AT559" s="293" t="s">
        <v>147</v>
      </c>
      <c r="AU559" s="293" t="s">
        <v>81</v>
      </c>
      <c r="AV559" s="292" t="s">
        <v>79</v>
      </c>
      <c r="AW559" s="292" t="s">
        <v>34</v>
      </c>
      <c r="AX559" s="292" t="s">
        <v>71</v>
      </c>
      <c r="AY559" s="293" t="s">
        <v>138</v>
      </c>
    </row>
    <row r="560" spans="2:51" s="284" customFormat="1" ht="13.5">
      <c r="B560" s="283"/>
      <c r="C560" s="331"/>
      <c r="D560" s="332" t="s">
        <v>147</v>
      </c>
      <c r="E560" s="336" t="s">
        <v>5</v>
      </c>
      <c r="F560" s="333" t="s">
        <v>4454</v>
      </c>
      <c r="G560" s="331"/>
      <c r="H560" s="305">
        <v>9.5</v>
      </c>
      <c r="L560" s="283"/>
      <c r="M560" s="288"/>
      <c r="N560" s="289"/>
      <c r="O560" s="289"/>
      <c r="P560" s="289"/>
      <c r="Q560" s="289"/>
      <c r="R560" s="289"/>
      <c r="S560" s="289"/>
      <c r="T560" s="290"/>
      <c r="AT560" s="286" t="s">
        <v>147</v>
      </c>
      <c r="AU560" s="286" t="s">
        <v>81</v>
      </c>
      <c r="AV560" s="284" t="s">
        <v>81</v>
      </c>
      <c r="AW560" s="284" t="s">
        <v>34</v>
      </c>
      <c r="AX560" s="284" t="s">
        <v>71</v>
      </c>
      <c r="AY560" s="286" t="s">
        <v>138</v>
      </c>
    </row>
    <row r="561" spans="2:51" s="292" customFormat="1" ht="13.5">
      <c r="B561" s="291"/>
      <c r="C561" s="334"/>
      <c r="D561" s="332" t="s">
        <v>147</v>
      </c>
      <c r="E561" s="306" t="s">
        <v>5</v>
      </c>
      <c r="F561" s="335" t="s">
        <v>4455</v>
      </c>
      <c r="G561" s="334"/>
      <c r="H561" s="306" t="s">
        <v>5</v>
      </c>
      <c r="L561" s="291"/>
      <c r="M561" s="295"/>
      <c r="N561" s="296"/>
      <c r="O561" s="296"/>
      <c r="P561" s="296"/>
      <c r="Q561" s="296"/>
      <c r="R561" s="296"/>
      <c r="S561" s="296"/>
      <c r="T561" s="297"/>
      <c r="AT561" s="293" t="s">
        <v>147</v>
      </c>
      <c r="AU561" s="293" t="s">
        <v>81</v>
      </c>
      <c r="AV561" s="292" t="s">
        <v>79</v>
      </c>
      <c r="AW561" s="292" t="s">
        <v>34</v>
      </c>
      <c r="AX561" s="292" t="s">
        <v>71</v>
      </c>
      <c r="AY561" s="293" t="s">
        <v>138</v>
      </c>
    </row>
    <row r="562" spans="2:51" s="284" customFormat="1" ht="13.5">
      <c r="B562" s="283"/>
      <c r="C562" s="331"/>
      <c r="D562" s="332" t="s">
        <v>147</v>
      </c>
      <c r="E562" s="336" t="s">
        <v>5</v>
      </c>
      <c r="F562" s="333" t="s">
        <v>4456</v>
      </c>
      <c r="G562" s="331"/>
      <c r="H562" s="305">
        <v>23</v>
      </c>
      <c r="L562" s="283"/>
      <c r="M562" s="288"/>
      <c r="N562" s="289"/>
      <c r="O562" s="289"/>
      <c r="P562" s="289"/>
      <c r="Q562" s="289"/>
      <c r="R562" s="289"/>
      <c r="S562" s="289"/>
      <c r="T562" s="290"/>
      <c r="AT562" s="286" t="s">
        <v>147</v>
      </c>
      <c r="AU562" s="286" t="s">
        <v>81</v>
      </c>
      <c r="AV562" s="284" t="s">
        <v>81</v>
      </c>
      <c r="AW562" s="284" t="s">
        <v>34</v>
      </c>
      <c r="AX562" s="284" t="s">
        <v>71</v>
      </c>
      <c r="AY562" s="286" t="s">
        <v>138</v>
      </c>
    </row>
    <row r="563" spans="2:65" s="248" customFormat="1" ht="25.5" customHeight="1">
      <c r="B563" s="85"/>
      <c r="C563" s="327" t="s">
        <v>1282</v>
      </c>
      <c r="D563" s="327" t="s">
        <v>140</v>
      </c>
      <c r="E563" s="328" t="s">
        <v>4457</v>
      </c>
      <c r="F563" s="329" t="s">
        <v>4458</v>
      </c>
      <c r="G563" s="330" t="s">
        <v>225</v>
      </c>
      <c r="H563" s="304">
        <v>9.3</v>
      </c>
      <c r="I563" s="90">
        <v>0</v>
      </c>
      <c r="J563" s="90">
        <f>ROUND(I563*H563,2)</f>
        <v>0</v>
      </c>
      <c r="K563" s="88" t="s">
        <v>5267</v>
      </c>
      <c r="L563" s="85"/>
      <c r="M563" s="278" t="s">
        <v>5</v>
      </c>
      <c r="N563" s="279" t="s">
        <v>42</v>
      </c>
      <c r="O563" s="280">
        <v>0.598</v>
      </c>
      <c r="P563" s="280">
        <f>O563*H563</f>
        <v>5.5614</v>
      </c>
      <c r="Q563" s="280">
        <v>0.00345</v>
      </c>
      <c r="R563" s="280">
        <f>Q563*H563</f>
        <v>0.032085</v>
      </c>
      <c r="S563" s="280">
        <v>0</v>
      </c>
      <c r="T563" s="281">
        <f>S563*H563</f>
        <v>0</v>
      </c>
      <c r="AR563" s="185" t="s">
        <v>214</v>
      </c>
      <c r="AT563" s="185" t="s">
        <v>140</v>
      </c>
      <c r="AU563" s="185" t="s">
        <v>81</v>
      </c>
      <c r="AY563" s="185" t="s">
        <v>138</v>
      </c>
      <c r="BE563" s="282">
        <f>IF(N563="základní",J563,0)</f>
        <v>0</v>
      </c>
      <c r="BF563" s="282">
        <f>IF(N563="snížená",J563,0)</f>
        <v>0</v>
      </c>
      <c r="BG563" s="282">
        <f>IF(N563="zákl. přenesená",J563,0)</f>
        <v>0</v>
      </c>
      <c r="BH563" s="282">
        <f>IF(N563="sníž. přenesená",J563,0)</f>
        <v>0</v>
      </c>
      <c r="BI563" s="282">
        <f>IF(N563="nulová",J563,0)</f>
        <v>0</v>
      </c>
      <c r="BJ563" s="185" t="s">
        <v>79</v>
      </c>
      <c r="BK563" s="282">
        <f>ROUND(I563*H563,2)</f>
        <v>0</v>
      </c>
      <c r="BL563" s="185" t="s">
        <v>214</v>
      </c>
      <c r="BM563" s="185" t="s">
        <v>4459</v>
      </c>
    </row>
    <row r="564" spans="2:51" s="292" customFormat="1" ht="13.5">
      <c r="B564" s="291"/>
      <c r="C564" s="334"/>
      <c r="D564" s="332" t="s">
        <v>147</v>
      </c>
      <c r="E564" s="306" t="s">
        <v>5</v>
      </c>
      <c r="F564" s="335" t="s">
        <v>4453</v>
      </c>
      <c r="G564" s="334"/>
      <c r="H564" s="306" t="s">
        <v>5</v>
      </c>
      <c r="L564" s="291"/>
      <c r="M564" s="295"/>
      <c r="N564" s="296"/>
      <c r="O564" s="296"/>
      <c r="P564" s="296"/>
      <c r="Q564" s="296"/>
      <c r="R564" s="296"/>
      <c r="S564" s="296"/>
      <c r="T564" s="297"/>
      <c r="AT564" s="293" t="s">
        <v>147</v>
      </c>
      <c r="AU564" s="293" t="s">
        <v>81</v>
      </c>
      <c r="AV564" s="292" t="s">
        <v>79</v>
      </c>
      <c r="AW564" s="292" t="s">
        <v>34</v>
      </c>
      <c r="AX564" s="292" t="s">
        <v>71</v>
      </c>
      <c r="AY564" s="293" t="s">
        <v>138</v>
      </c>
    </row>
    <row r="565" spans="2:51" s="284" customFormat="1" ht="13.5">
      <c r="B565" s="283"/>
      <c r="C565" s="331"/>
      <c r="D565" s="332" t="s">
        <v>147</v>
      </c>
      <c r="E565" s="336" t="s">
        <v>5</v>
      </c>
      <c r="F565" s="333" t="s">
        <v>1196</v>
      </c>
      <c r="G565" s="331"/>
      <c r="H565" s="305">
        <v>6.3</v>
      </c>
      <c r="L565" s="283"/>
      <c r="M565" s="288"/>
      <c r="N565" s="289"/>
      <c r="O565" s="289"/>
      <c r="P565" s="289"/>
      <c r="Q565" s="289"/>
      <c r="R565" s="289"/>
      <c r="S565" s="289"/>
      <c r="T565" s="290"/>
      <c r="AT565" s="286" t="s">
        <v>147</v>
      </c>
      <c r="AU565" s="286" t="s">
        <v>81</v>
      </c>
      <c r="AV565" s="284" t="s">
        <v>81</v>
      </c>
      <c r="AW565" s="284" t="s">
        <v>34</v>
      </c>
      <c r="AX565" s="284" t="s">
        <v>71</v>
      </c>
      <c r="AY565" s="286" t="s">
        <v>138</v>
      </c>
    </row>
    <row r="566" spans="2:51" s="292" customFormat="1" ht="13.5">
      <c r="B566" s="291"/>
      <c r="C566" s="334"/>
      <c r="D566" s="332" t="s">
        <v>147</v>
      </c>
      <c r="E566" s="306" t="s">
        <v>5</v>
      </c>
      <c r="F566" s="335" t="s">
        <v>4460</v>
      </c>
      <c r="G566" s="334"/>
      <c r="H566" s="306" t="s">
        <v>5</v>
      </c>
      <c r="L566" s="291"/>
      <c r="M566" s="295"/>
      <c r="N566" s="296"/>
      <c r="O566" s="296"/>
      <c r="P566" s="296"/>
      <c r="Q566" s="296"/>
      <c r="R566" s="296"/>
      <c r="S566" s="296"/>
      <c r="T566" s="297"/>
      <c r="AT566" s="293" t="s">
        <v>147</v>
      </c>
      <c r="AU566" s="293" t="s">
        <v>81</v>
      </c>
      <c r="AV566" s="292" t="s">
        <v>79</v>
      </c>
      <c r="AW566" s="292" t="s">
        <v>34</v>
      </c>
      <c r="AX566" s="292" t="s">
        <v>71</v>
      </c>
      <c r="AY566" s="293" t="s">
        <v>138</v>
      </c>
    </row>
    <row r="567" spans="2:51" s="284" customFormat="1" ht="13.5">
      <c r="B567" s="283"/>
      <c r="C567" s="331"/>
      <c r="D567" s="332" t="s">
        <v>147</v>
      </c>
      <c r="E567" s="336" t="s">
        <v>5</v>
      </c>
      <c r="F567" s="333" t="s">
        <v>1437</v>
      </c>
      <c r="G567" s="331"/>
      <c r="H567" s="305">
        <v>3</v>
      </c>
      <c r="L567" s="283"/>
      <c r="M567" s="288"/>
      <c r="N567" s="289"/>
      <c r="O567" s="289"/>
      <c r="P567" s="289"/>
      <c r="Q567" s="289"/>
      <c r="R567" s="289"/>
      <c r="S567" s="289"/>
      <c r="T567" s="290"/>
      <c r="AT567" s="286" t="s">
        <v>147</v>
      </c>
      <c r="AU567" s="286" t="s">
        <v>81</v>
      </c>
      <c r="AV567" s="284" t="s">
        <v>81</v>
      </c>
      <c r="AW567" s="284" t="s">
        <v>34</v>
      </c>
      <c r="AX567" s="284" t="s">
        <v>71</v>
      </c>
      <c r="AY567" s="286" t="s">
        <v>138</v>
      </c>
    </row>
    <row r="568" spans="2:65" s="248" customFormat="1" ht="16.5" customHeight="1">
      <c r="B568" s="85"/>
      <c r="C568" s="337" t="s">
        <v>1288</v>
      </c>
      <c r="D568" s="337" t="s">
        <v>228</v>
      </c>
      <c r="E568" s="338" t="s">
        <v>4461</v>
      </c>
      <c r="F568" s="339" t="s">
        <v>4462</v>
      </c>
      <c r="G568" s="340" t="s">
        <v>225</v>
      </c>
      <c r="H568" s="308">
        <v>13.805</v>
      </c>
      <c r="I568" s="95">
        <v>0</v>
      </c>
      <c r="J568" s="95">
        <f>ROUND(I568*H568,2)</f>
        <v>0</v>
      </c>
      <c r="K568" s="175" t="s">
        <v>5267</v>
      </c>
      <c r="L568" s="298"/>
      <c r="M568" s="299" t="s">
        <v>5</v>
      </c>
      <c r="N568" s="300" t="s">
        <v>42</v>
      </c>
      <c r="O568" s="280">
        <v>0</v>
      </c>
      <c r="P568" s="280">
        <f>O568*H568</f>
        <v>0</v>
      </c>
      <c r="Q568" s="280">
        <v>0.018</v>
      </c>
      <c r="R568" s="280">
        <f>Q568*H568</f>
        <v>0.24849</v>
      </c>
      <c r="S568" s="280">
        <v>0</v>
      </c>
      <c r="T568" s="281">
        <f>S568*H568</f>
        <v>0</v>
      </c>
      <c r="AR568" s="185" t="s">
        <v>281</v>
      </c>
      <c r="AT568" s="185" t="s">
        <v>228</v>
      </c>
      <c r="AU568" s="185" t="s">
        <v>81</v>
      </c>
      <c r="AY568" s="185" t="s">
        <v>138</v>
      </c>
      <c r="BE568" s="282">
        <f>IF(N568="základní",J568,0)</f>
        <v>0</v>
      </c>
      <c r="BF568" s="282">
        <f>IF(N568="snížená",J568,0)</f>
        <v>0</v>
      </c>
      <c r="BG568" s="282">
        <f>IF(N568="zákl. přenesená",J568,0)</f>
        <v>0</v>
      </c>
      <c r="BH568" s="282">
        <f>IF(N568="sníž. přenesená",J568,0)</f>
        <v>0</v>
      </c>
      <c r="BI568" s="282">
        <f>IF(N568="nulová",J568,0)</f>
        <v>0</v>
      </c>
      <c r="BJ568" s="185" t="s">
        <v>79</v>
      </c>
      <c r="BK568" s="282">
        <f>ROUND(I568*H568,2)</f>
        <v>0</v>
      </c>
      <c r="BL568" s="185" t="s">
        <v>214</v>
      </c>
      <c r="BM568" s="185" t="s">
        <v>4463</v>
      </c>
    </row>
    <row r="569" spans="2:51" s="284" customFormat="1" ht="13.5">
      <c r="B569" s="283"/>
      <c r="C569" s="331"/>
      <c r="D569" s="332" t="s">
        <v>147</v>
      </c>
      <c r="E569" s="336" t="s">
        <v>5</v>
      </c>
      <c r="F569" s="333" t="s">
        <v>4464</v>
      </c>
      <c r="G569" s="331"/>
      <c r="H569" s="305">
        <v>3.25</v>
      </c>
      <c r="L569" s="283"/>
      <c r="M569" s="288"/>
      <c r="N569" s="289"/>
      <c r="O569" s="289"/>
      <c r="P569" s="289"/>
      <c r="Q569" s="289"/>
      <c r="R569" s="289"/>
      <c r="S569" s="289"/>
      <c r="T569" s="290"/>
      <c r="AT569" s="286" t="s">
        <v>147</v>
      </c>
      <c r="AU569" s="286" t="s">
        <v>81</v>
      </c>
      <c r="AV569" s="284" t="s">
        <v>81</v>
      </c>
      <c r="AW569" s="284" t="s">
        <v>34</v>
      </c>
      <c r="AX569" s="284" t="s">
        <v>71</v>
      </c>
      <c r="AY569" s="286" t="s">
        <v>138</v>
      </c>
    </row>
    <row r="570" spans="2:51" s="284" customFormat="1" ht="13.5">
      <c r="B570" s="283"/>
      <c r="C570" s="331"/>
      <c r="D570" s="332" t="s">
        <v>147</v>
      </c>
      <c r="E570" s="336" t="s">
        <v>5</v>
      </c>
      <c r="F570" s="333" t="s">
        <v>4465</v>
      </c>
      <c r="G570" s="331"/>
      <c r="H570" s="305">
        <v>9.3</v>
      </c>
      <c r="L570" s="283"/>
      <c r="M570" s="288"/>
      <c r="N570" s="289"/>
      <c r="O570" s="289"/>
      <c r="P570" s="289"/>
      <c r="Q570" s="289"/>
      <c r="R570" s="289"/>
      <c r="S570" s="289"/>
      <c r="T570" s="290"/>
      <c r="AT570" s="286" t="s">
        <v>147</v>
      </c>
      <c r="AU570" s="286" t="s">
        <v>81</v>
      </c>
      <c r="AV570" s="284" t="s">
        <v>81</v>
      </c>
      <c r="AW570" s="284" t="s">
        <v>34</v>
      </c>
      <c r="AX570" s="284" t="s">
        <v>71</v>
      </c>
      <c r="AY570" s="286" t="s">
        <v>138</v>
      </c>
    </row>
    <row r="571" spans="2:51" s="284" customFormat="1" ht="13.5">
      <c r="B571" s="283"/>
      <c r="C571" s="331"/>
      <c r="D571" s="332" t="s">
        <v>147</v>
      </c>
      <c r="E571" s="331"/>
      <c r="F571" s="333" t="s">
        <v>4466</v>
      </c>
      <c r="G571" s="331"/>
      <c r="H571" s="305">
        <v>13.805</v>
      </c>
      <c r="L571" s="283"/>
      <c r="M571" s="288"/>
      <c r="N571" s="289"/>
      <c r="O571" s="289"/>
      <c r="P571" s="289"/>
      <c r="Q571" s="289"/>
      <c r="R571" s="289"/>
      <c r="S571" s="289"/>
      <c r="T571" s="290"/>
      <c r="AT571" s="286" t="s">
        <v>147</v>
      </c>
      <c r="AU571" s="286" t="s">
        <v>81</v>
      </c>
      <c r="AV571" s="284" t="s">
        <v>81</v>
      </c>
      <c r="AW571" s="284" t="s">
        <v>6</v>
      </c>
      <c r="AX571" s="284" t="s">
        <v>79</v>
      </c>
      <c r="AY571" s="286" t="s">
        <v>138</v>
      </c>
    </row>
    <row r="572" spans="2:65" s="248" customFormat="1" ht="25.5" customHeight="1">
      <c r="B572" s="85"/>
      <c r="C572" s="327" t="s">
        <v>1292</v>
      </c>
      <c r="D572" s="327" t="s">
        <v>140</v>
      </c>
      <c r="E572" s="328" t="s">
        <v>4467</v>
      </c>
      <c r="F572" s="329" t="s">
        <v>4468</v>
      </c>
      <c r="G572" s="330" t="s">
        <v>225</v>
      </c>
      <c r="H572" s="304">
        <v>9.3</v>
      </c>
      <c r="I572" s="90">
        <v>0</v>
      </c>
      <c r="J572" s="90">
        <f>ROUND(I572*H572,2)</f>
        <v>0</v>
      </c>
      <c r="K572" s="88" t="s">
        <v>5267</v>
      </c>
      <c r="L572" s="85"/>
      <c r="M572" s="278" t="s">
        <v>5</v>
      </c>
      <c r="N572" s="279" t="s">
        <v>42</v>
      </c>
      <c r="O572" s="280">
        <v>0.03</v>
      </c>
      <c r="P572" s="280">
        <f>O572*H572</f>
        <v>0.279</v>
      </c>
      <c r="Q572" s="280">
        <v>0</v>
      </c>
      <c r="R572" s="280">
        <f>Q572*H572</f>
        <v>0</v>
      </c>
      <c r="S572" s="280">
        <v>0</v>
      </c>
      <c r="T572" s="281">
        <f>S572*H572</f>
        <v>0</v>
      </c>
      <c r="AR572" s="185" t="s">
        <v>214</v>
      </c>
      <c r="AT572" s="185" t="s">
        <v>140</v>
      </c>
      <c r="AU572" s="185" t="s">
        <v>81</v>
      </c>
      <c r="AY572" s="185" t="s">
        <v>138</v>
      </c>
      <c r="BE572" s="282">
        <f>IF(N572="základní",J572,0)</f>
        <v>0</v>
      </c>
      <c r="BF572" s="282">
        <f>IF(N572="snížená",J572,0)</f>
        <v>0</v>
      </c>
      <c r="BG572" s="282">
        <f>IF(N572="zákl. přenesená",J572,0)</f>
        <v>0</v>
      </c>
      <c r="BH572" s="282">
        <f>IF(N572="sníž. přenesená",J572,0)</f>
        <v>0</v>
      </c>
      <c r="BI572" s="282">
        <f>IF(N572="nulová",J572,0)</f>
        <v>0</v>
      </c>
      <c r="BJ572" s="185" t="s">
        <v>79</v>
      </c>
      <c r="BK572" s="282">
        <f>ROUND(I572*H572,2)</f>
        <v>0</v>
      </c>
      <c r="BL572" s="185" t="s">
        <v>214</v>
      </c>
      <c r="BM572" s="185" t="s">
        <v>4469</v>
      </c>
    </row>
    <row r="573" spans="2:65" s="248" customFormat="1" ht="16.5" customHeight="1">
      <c r="B573" s="85"/>
      <c r="C573" s="327" t="s">
        <v>1296</v>
      </c>
      <c r="D573" s="327" t="s">
        <v>140</v>
      </c>
      <c r="E573" s="328" t="s">
        <v>4470</v>
      </c>
      <c r="F573" s="329" t="s">
        <v>4471</v>
      </c>
      <c r="G573" s="330" t="s">
        <v>225</v>
      </c>
      <c r="H573" s="304">
        <v>12.55</v>
      </c>
      <c r="I573" s="90">
        <v>0</v>
      </c>
      <c r="J573" s="90">
        <f>ROUND(I573*H573,2)</f>
        <v>0</v>
      </c>
      <c r="K573" s="88" t="s">
        <v>5267</v>
      </c>
      <c r="L573" s="85"/>
      <c r="M573" s="278" t="s">
        <v>5</v>
      </c>
      <c r="N573" s="279" t="s">
        <v>42</v>
      </c>
      <c r="O573" s="280">
        <v>0.044</v>
      </c>
      <c r="P573" s="280">
        <f>O573*H573</f>
        <v>0.5522</v>
      </c>
      <c r="Q573" s="280">
        <v>0.0003</v>
      </c>
      <c r="R573" s="280">
        <f>Q573*H573</f>
        <v>0.0037649999999999997</v>
      </c>
      <c r="S573" s="280">
        <v>0</v>
      </c>
      <c r="T573" s="281">
        <f>S573*H573</f>
        <v>0</v>
      </c>
      <c r="AR573" s="185" t="s">
        <v>214</v>
      </c>
      <c r="AT573" s="185" t="s">
        <v>140</v>
      </c>
      <c r="AU573" s="185" t="s">
        <v>81</v>
      </c>
      <c r="AY573" s="185" t="s">
        <v>138</v>
      </c>
      <c r="BE573" s="282">
        <f>IF(N573="základní",J573,0)</f>
        <v>0</v>
      </c>
      <c r="BF573" s="282">
        <f>IF(N573="snížená",J573,0)</f>
        <v>0</v>
      </c>
      <c r="BG573" s="282">
        <f>IF(N573="zákl. přenesená",J573,0)</f>
        <v>0</v>
      </c>
      <c r="BH573" s="282">
        <f>IF(N573="sníž. přenesená",J573,0)</f>
        <v>0</v>
      </c>
      <c r="BI573" s="282">
        <f>IF(N573="nulová",J573,0)</f>
        <v>0</v>
      </c>
      <c r="BJ573" s="185" t="s">
        <v>79</v>
      </c>
      <c r="BK573" s="282">
        <f>ROUND(I573*H573,2)</f>
        <v>0</v>
      </c>
      <c r="BL573" s="185" t="s">
        <v>214</v>
      </c>
      <c r="BM573" s="185" t="s">
        <v>4472</v>
      </c>
    </row>
    <row r="574" spans="2:65" s="248" customFormat="1" ht="16.5" customHeight="1">
      <c r="B574" s="85"/>
      <c r="C574" s="327" t="s">
        <v>1300</v>
      </c>
      <c r="D574" s="327" t="s">
        <v>140</v>
      </c>
      <c r="E574" s="328" t="s">
        <v>4473</v>
      </c>
      <c r="F574" s="329" t="s">
        <v>4474</v>
      </c>
      <c r="G574" s="330" t="s">
        <v>234</v>
      </c>
      <c r="H574" s="304">
        <v>32.5</v>
      </c>
      <c r="I574" s="90">
        <v>0</v>
      </c>
      <c r="J574" s="90">
        <f>ROUND(I574*H574,2)</f>
        <v>0</v>
      </c>
      <c r="K574" s="88" t="s">
        <v>5</v>
      </c>
      <c r="L574" s="85"/>
      <c r="M574" s="278" t="s">
        <v>5</v>
      </c>
      <c r="N574" s="279" t="s">
        <v>42</v>
      </c>
      <c r="O574" s="280">
        <v>0.05</v>
      </c>
      <c r="P574" s="280">
        <f>O574*H574</f>
        <v>1.625</v>
      </c>
      <c r="Q574" s="280">
        <v>3E-05</v>
      </c>
      <c r="R574" s="280">
        <f>Q574*H574</f>
        <v>0.0009750000000000001</v>
      </c>
      <c r="S574" s="280">
        <v>0</v>
      </c>
      <c r="T574" s="281">
        <f>S574*H574</f>
        <v>0</v>
      </c>
      <c r="AR574" s="185" t="s">
        <v>214</v>
      </c>
      <c r="AT574" s="185" t="s">
        <v>140</v>
      </c>
      <c r="AU574" s="185" t="s">
        <v>81</v>
      </c>
      <c r="AY574" s="185" t="s">
        <v>138</v>
      </c>
      <c r="BE574" s="282">
        <f>IF(N574="základní",J574,0)</f>
        <v>0</v>
      </c>
      <c r="BF574" s="282">
        <f>IF(N574="snížená",J574,0)</f>
        <v>0</v>
      </c>
      <c r="BG574" s="282">
        <f>IF(N574="zákl. přenesená",J574,0)</f>
        <v>0</v>
      </c>
      <c r="BH574" s="282">
        <f>IF(N574="sníž. přenesená",J574,0)</f>
        <v>0</v>
      </c>
      <c r="BI574" s="282">
        <f>IF(N574="nulová",J574,0)</f>
        <v>0</v>
      </c>
      <c r="BJ574" s="185" t="s">
        <v>79</v>
      </c>
      <c r="BK574" s="282">
        <f>ROUND(I574*H574,2)</f>
        <v>0</v>
      </c>
      <c r="BL574" s="185" t="s">
        <v>214</v>
      </c>
      <c r="BM574" s="185" t="s">
        <v>4475</v>
      </c>
    </row>
    <row r="575" spans="2:65" s="248" customFormat="1" ht="16.5" customHeight="1">
      <c r="B575" s="85"/>
      <c r="C575" s="327" t="s">
        <v>1305</v>
      </c>
      <c r="D575" s="327" t="s">
        <v>140</v>
      </c>
      <c r="E575" s="328" t="s">
        <v>4476</v>
      </c>
      <c r="F575" s="329" t="s">
        <v>4477</v>
      </c>
      <c r="G575" s="330" t="s">
        <v>289</v>
      </c>
      <c r="H575" s="304">
        <v>20</v>
      </c>
      <c r="I575" s="90">
        <v>0</v>
      </c>
      <c r="J575" s="90">
        <f>ROUND(I575*H575,2)</f>
        <v>0</v>
      </c>
      <c r="K575" s="88" t="s">
        <v>5</v>
      </c>
      <c r="L575" s="85"/>
      <c r="M575" s="278" t="s">
        <v>5</v>
      </c>
      <c r="N575" s="279" t="s">
        <v>42</v>
      </c>
      <c r="O575" s="280">
        <v>0.038</v>
      </c>
      <c r="P575" s="280">
        <f>O575*H575</f>
        <v>0.76</v>
      </c>
      <c r="Q575" s="280">
        <v>0</v>
      </c>
      <c r="R575" s="280">
        <f>Q575*H575</f>
        <v>0</v>
      </c>
      <c r="S575" s="280">
        <v>0</v>
      </c>
      <c r="T575" s="281">
        <f>S575*H575</f>
        <v>0</v>
      </c>
      <c r="AR575" s="185" t="s">
        <v>214</v>
      </c>
      <c r="AT575" s="185" t="s">
        <v>140</v>
      </c>
      <c r="AU575" s="185" t="s">
        <v>81</v>
      </c>
      <c r="AY575" s="185" t="s">
        <v>138</v>
      </c>
      <c r="BE575" s="282">
        <f>IF(N575="základní",J575,0)</f>
        <v>0</v>
      </c>
      <c r="BF575" s="282">
        <f>IF(N575="snížená",J575,0)</f>
        <v>0</v>
      </c>
      <c r="BG575" s="282">
        <f>IF(N575="zákl. přenesená",J575,0)</f>
        <v>0</v>
      </c>
      <c r="BH575" s="282">
        <f>IF(N575="sníž. přenesená",J575,0)</f>
        <v>0</v>
      </c>
      <c r="BI575" s="282">
        <f>IF(N575="nulová",J575,0)</f>
        <v>0</v>
      </c>
      <c r="BJ575" s="185" t="s">
        <v>79</v>
      </c>
      <c r="BK575" s="282">
        <f>ROUND(I575*H575,2)</f>
        <v>0</v>
      </c>
      <c r="BL575" s="185" t="s">
        <v>214</v>
      </c>
      <c r="BM575" s="185" t="s">
        <v>4478</v>
      </c>
    </row>
    <row r="576" spans="2:65" s="248" customFormat="1" ht="25.5" customHeight="1">
      <c r="B576" s="85"/>
      <c r="C576" s="327" t="s">
        <v>1309</v>
      </c>
      <c r="D576" s="327" t="s">
        <v>140</v>
      </c>
      <c r="E576" s="328" t="s">
        <v>1086</v>
      </c>
      <c r="F576" s="329" t="s">
        <v>1087</v>
      </c>
      <c r="G576" s="330" t="s">
        <v>225</v>
      </c>
      <c r="H576" s="304">
        <v>9.3</v>
      </c>
      <c r="I576" s="90">
        <v>0</v>
      </c>
      <c r="J576" s="90">
        <f>ROUND(I576*H576,2)</f>
        <v>0</v>
      </c>
      <c r="K576" s="88" t="s">
        <v>5267</v>
      </c>
      <c r="L576" s="85"/>
      <c r="M576" s="278" t="s">
        <v>5</v>
      </c>
      <c r="N576" s="279" t="s">
        <v>42</v>
      </c>
      <c r="O576" s="280">
        <v>0.3</v>
      </c>
      <c r="P576" s="280">
        <f>O576*H576</f>
        <v>2.79</v>
      </c>
      <c r="Q576" s="280">
        <v>0.00715</v>
      </c>
      <c r="R576" s="280">
        <f>Q576*H576</f>
        <v>0.06649500000000001</v>
      </c>
      <c r="S576" s="280">
        <v>0</v>
      </c>
      <c r="T576" s="281">
        <f>S576*H576</f>
        <v>0</v>
      </c>
      <c r="AR576" s="185" t="s">
        <v>214</v>
      </c>
      <c r="AT576" s="185" t="s">
        <v>140</v>
      </c>
      <c r="AU576" s="185" t="s">
        <v>81</v>
      </c>
      <c r="AY576" s="185" t="s">
        <v>138</v>
      </c>
      <c r="BE576" s="282">
        <f>IF(N576="základní",J576,0)</f>
        <v>0</v>
      </c>
      <c r="BF576" s="282">
        <f>IF(N576="snížená",J576,0)</f>
        <v>0</v>
      </c>
      <c r="BG576" s="282">
        <f>IF(N576="zákl. přenesená",J576,0)</f>
        <v>0</v>
      </c>
      <c r="BH576" s="282">
        <f>IF(N576="sníž. přenesená",J576,0)</f>
        <v>0</v>
      </c>
      <c r="BI576" s="282">
        <f>IF(N576="nulová",J576,0)</f>
        <v>0</v>
      </c>
      <c r="BJ576" s="185" t="s">
        <v>79</v>
      </c>
      <c r="BK576" s="282">
        <f>ROUND(I576*H576,2)</f>
        <v>0</v>
      </c>
      <c r="BL576" s="185" t="s">
        <v>214</v>
      </c>
      <c r="BM576" s="185" t="s">
        <v>4479</v>
      </c>
    </row>
    <row r="577" spans="2:51" s="292" customFormat="1" ht="13.5">
      <c r="B577" s="291"/>
      <c r="C577" s="334"/>
      <c r="D577" s="332" t="s">
        <v>147</v>
      </c>
      <c r="E577" s="306" t="s">
        <v>5</v>
      </c>
      <c r="F577" s="335" t="s">
        <v>4453</v>
      </c>
      <c r="G577" s="334"/>
      <c r="H577" s="306" t="s">
        <v>5</v>
      </c>
      <c r="L577" s="291"/>
      <c r="M577" s="295"/>
      <c r="N577" s="296"/>
      <c r="O577" s="296"/>
      <c r="P577" s="296"/>
      <c r="Q577" s="296"/>
      <c r="R577" s="296"/>
      <c r="S577" s="296"/>
      <c r="T577" s="297"/>
      <c r="AT577" s="293" t="s">
        <v>147</v>
      </c>
      <c r="AU577" s="293" t="s">
        <v>81</v>
      </c>
      <c r="AV577" s="292" t="s">
        <v>79</v>
      </c>
      <c r="AW577" s="292" t="s">
        <v>34</v>
      </c>
      <c r="AX577" s="292" t="s">
        <v>71</v>
      </c>
      <c r="AY577" s="293" t="s">
        <v>138</v>
      </c>
    </row>
    <row r="578" spans="2:51" s="284" customFormat="1" ht="13.5">
      <c r="B578" s="283"/>
      <c r="C578" s="331"/>
      <c r="D578" s="332" t="s">
        <v>147</v>
      </c>
      <c r="E578" s="336" t="s">
        <v>5</v>
      </c>
      <c r="F578" s="333" t="s">
        <v>1196</v>
      </c>
      <c r="G578" s="331"/>
      <c r="H578" s="305">
        <v>6.3</v>
      </c>
      <c r="L578" s="283"/>
      <c r="M578" s="288"/>
      <c r="N578" s="289"/>
      <c r="O578" s="289"/>
      <c r="P578" s="289"/>
      <c r="Q578" s="289"/>
      <c r="R578" s="289"/>
      <c r="S578" s="289"/>
      <c r="T578" s="290"/>
      <c r="AT578" s="286" t="s">
        <v>147</v>
      </c>
      <c r="AU578" s="286" t="s">
        <v>81</v>
      </c>
      <c r="AV578" s="284" t="s">
        <v>81</v>
      </c>
      <c r="AW578" s="284" t="s">
        <v>34</v>
      </c>
      <c r="AX578" s="284" t="s">
        <v>71</v>
      </c>
      <c r="AY578" s="286" t="s">
        <v>138</v>
      </c>
    </row>
    <row r="579" spans="2:51" s="292" customFormat="1" ht="13.5">
      <c r="B579" s="291"/>
      <c r="C579" s="334"/>
      <c r="D579" s="332" t="s">
        <v>147</v>
      </c>
      <c r="E579" s="306" t="s">
        <v>5</v>
      </c>
      <c r="F579" s="335" t="s">
        <v>4460</v>
      </c>
      <c r="G579" s="334"/>
      <c r="H579" s="306" t="s">
        <v>5</v>
      </c>
      <c r="L579" s="291"/>
      <c r="M579" s="295"/>
      <c r="N579" s="296"/>
      <c r="O579" s="296"/>
      <c r="P579" s="296"/>
      <c r="Q579" s="296"/>
      <c r="R579" s="296"/>
      <c r="S579" s="296"/>
      <c r="T579" s="297"/>
      <c r="AT579" s="293" t="s">
        <v>147</v>
      </c>
      <c r="AU579" s="293" t="s">
        <v>81</v>
      </c>
      <c r="AV579" s="292" t="s">
        <v>79</v>
      </c>
      <c r="AW579" s="292" t="s">
        <v>34</v>
      </c>
      <c r="AX579" s="292" t="s">
        <v>71</v>
      </c>
      <c r="AY579" s="293" t="s">
        <v>138</v>
      </c>
    </row>
    <row r="580" spans="2:51" s="284" customFormat="1" ht="13.5">
      <c r="B580" s="283"/>
      <c r="C580" s="331"/>
      <c r="D580" s="332" t="s">
        <v>147</v>
      </c>
      <c r="E580" s="336" t="s">
        <v>5</v>
      </c>
      <c r="F580" s="333" t="s">
        <v>1437</v>
      </c>
      <c r="G580" s="331"/>
      <c r="H580" s="305">
        <v>3</v>
      </c>
      <c r="L580" s="283"/>
      <c r="M580" s="288"/>
      <c r="N580" s="289"/>
      <c r="O580" s="289"/>
      <c r="P580" s="289"/>
      <c r="Q580" s="289"/>
      <c r="R580" s="289"/>
      <c r="S580" s="289"/>
      <c r="T580" s="290"/>
      <c r="AT580" s="286" t="s">
        <v>147</v>
      </c>
      <c r="AU580" s="286" t="s">
        <v>81</v>
      </c>
      <c r="AV580" s="284" t="s">
        <v>81</v>
      </c>
      <c r="AW580" s="284" t="s">
        <v>34</v>
      </c>
      <c r="AX580" s="284" t="s">
        <v>71</v>
      </c>
      <c r="AY580" s="286" t="s">
        <v>138</v>
      </c>
    </row>
    <row r="581" spans="2:65" s="248" customFormat="1" ht="25.5" customHeight="1">
      <c r="B581" s="85"/>
      <c r="C581" s="327" t="s">
        <v>1315</v>
      </c>
      <c r="D581" s="327" t="s">
        <v>140</v>
      </c>
      <c r="E581" s="328" t="s">
        <v>1095</v>
      </c>
      <c r="F581" s="329" t="s">
        <v>1096</v>
      </c>
      <c r="G581" s="330" t="s">
        <v>225</v>
      </c>
      <c r="H581" s="304">
        <v>9.3</v>
      </c>
      <c r="I581" s="90">
        <v>0</v>
      </c>
      <c r="J581" s="90">
        <f>ROUND(I581*H581,2)</f>
        <v>0</v>
      </c>
      <c r="K581" s="88" t="s">
        <v>5267</v>
      </c>
      <c r="L581" s="85"/>
      <c r="M581" s="278" t="s">
        <v>5</v>
      </c>
      <c r="N581" s="279" t="s">
        <v>42</v>
      </c>
      <c r="O581" s="280">
        <v>0.035</v>
      </c>
      <c r="P581" s="280">
        <f>O581*H581</f>
        <v>0.32550000000000007</v>
      </c>
      <c r="Q581" s="280">
        <v>0.00179</v>
      </c>
      <c r="R581" s="280">
        <f>Q581*H581</f>
        <v>0.016647000000000002</v>
      </c>
      <c r="S581" s="280">
        <v>0</v>
      </c>
      <c r="T581" s="281">
        <f>S581*H581</f>
        <v>0</v>
      </c>
      <c r="AR581" s="185" t="s">
        <v>214</v>
      </c>
      <c r="AT581" s="185" t="s">
        <v>140</v>
      </c>
      <c r="AU581" s="185" t="s">
        <v>81</v>
      </c>
      <c r="AY581" s="185" t="s">
        <v>138</v>
      </c>
      <c r="BE581" s="282">
        <f>IF(N581="základní",J581,0)</f>
        <v>0</v>
      </c>
      <c r="BF581" s="282">
        <f>IF(N581="snížená",J581,0)</f>
        <v>0</v>
      </c>
      <c r="BG581" s="282">
        <f>IF(N581="zákl. přenesená",J581,0)</f>
        <v>0</v>
      </c>
      <c r="BH581" s="282">
        <f>IF(N581="sníž. přenesená",J581,0)</f>
        <v>0</v>
      </c>
      <c r="BI581" s="282">
        <f>IF(N581="nulová",J581,0)</f>
        <v>0</v>
      </c>
      <c r="BJ581" s="185" t="s">
        <v>79</v>
      </c>
      <c r="BK581" s="282">
        <f>ROUND(I581*H581,2)</f>
        <v>0</v>
      </c>
      <c r="BL581" s="185" t="s">
        <v>214</v>
      </c>
      <c r="BM581" s="185" t="s">
        <v>4480</v>
      </c>
    </row>
    <row r="582" spans="2:65" s="248" customFormat="1" ht="38.25" customHeight="1">
      <c r="B582" s="85"/>
      <c r="C582" s="327" t="s">
        <v>1319</v>
      </c>
      <c r="D582" s="327" t="s">
        <v>140</v>
      </c>
      <c r="E582" s="328" t="s">
        <v>4481</v>
      </c>
      <c r="F582" s="329" t="s">
        <v>4482</v>
      </c>
      <c r="G582" s="330" t="s">
        <v>181</v>
      </c>
      <c r="H582" s="304">
        <v>0.383</v>
      </c>
      <c r="I582" s="90">
        <v>0</v>
      </c>
      <c r="J582" s="90">
        <f>ROUND(I582*H582,2)</f>
        <v>0</v>
      </c>
      <c r="K582" s="88" t="s">
        <v>5267</v>
      </c>
      <c r="L582" s="85"/>
      <c r="M582" s="278" t="s">
        <v>5</v>
      </c>
      <c r="N582" s="279" t="s">
        <v>42</v>
      </c>
      <c r="O582" s="280">
        <v>1.305</v>
      </c>
      <c r="P582" s="280">
        <f>O582*H582</f>
        <v>0.499815</v>
      </c>
      <c r="Q582" s="280">
        <v>0</v>
      </c>
      <c r="R582" s="280">
        <f>Q582*H582</f>
        <v>0</v>
      </c>
      <c r="S582" s="280">
        <v>0</v>
      </c>
      <c r="T582" s="281">
        <f>S582*H582</f>
        <v>0</v>
      </c>
      <c r="AR582" s="185" t="s">
        <v>214</v>
      </c>
      <c r="AT582" s="185" t="s">
        <v>140</v>
      </c>
      <c r="AU582" s="185" t="s">
        <v>81</v>
      </c>
      <c r="AY582" s="185" t="s">
        <v>138</v>
      </c>
      <c r="BE582" s="282">
        <f>IF(N582="základní",J582,0)</f>
        <v>0</v>
      </c>
      <c r="BF582" s="282">
        <f>IF(N582="snížená",J582,0)</f>
        <v>0</v>
      </c>
      <c r="BG582" s="282">
        <f>IF(N582="zákl. přenesená",J582,0)</f>
        <v>0</v>
      </c>
      <c r="BH582" s="282">
        <f>IF(N582="sníž. přenesená",J582,0)</f>
        <v>0</v>
      </c>
      <c r="BI582" s="282">
        <f>IF(N582="nulová",J582,0)</f>
        <v>0</v>
      </c>
      <c r="BJ582" s="185" t="s">
        <v>79</v>
      </c>
      <c r="BK582" s="282">
        <f>ROUND(I582*H582,2)</f>
        <v>0</v>
      </c>
      <c r="BL582" s="185" t="s">
        <v>214</v>
      </c>
      <c r="BM582" s="185" t="s">
        <v>4483</v>
      </c>
    </row>
    <row r="583" spans="2:63" s="266" customFormat="1" ht="29.85" customHeight="1">
      <c r="B583" s="265"/>
      <c r="C583" s="307"/>
      <c r="D583" s="341" t="s">
        <v>70</v>
      </c>
      <c r="E583" s="342" t="s">
        <v>4484</v>
      </c>
      <c r="F583" s="342" t="s">
        <v>4485</v>
      </c>
      <c r="G583" s="307"/>
      <c r="H583" s="307"/>
      <c r="J583" s="277">
        <f>BK583</f>
        <v>0</v>
      </c>
      <c r="L583" s="265"/>
      <c r="M583" s="270"/>
      <c r="N583" s="271"/>
      <c r="O583" s="271"/>
      <c r="P583" s="272">
        <f>SUM(P584:P612)</f>
        <v>67.416496</v>
      </c>
      <c r="Q583" s="271"/>
      <c r="R583" s="272">
        <f>SUM(R584:R612)</f>
        <v>0.7644657157999999</v>
      </c>
      <c r="S583" s="271"/>
      <c r="T583" s="273">
        <f>SUM(T584:T612)</f>
        <v>0</v>
      </c>
      <c r="AR583" s="267" t="s">
        <v>81</v>
      </c>
      <c r="AT583" s="274" t="s">
        <v>70</v>
      </c>
      <c r="AU583" s="274" t="s">
        <v>79</v>
      </c>
      <c r="AY583" s="267" t="s">
        <v>138</v>
      </c>
      <c r="BK583" s="275">
        <f>SUM(BK584:BK612)</f>
        <v>0</v>
      </c>
    </row>
    <row r="584" spans="2:65" s="248" customFormat="1" ht="16.5" customHeight="1">
      <c r="B584" s="85"/>
      <c r="C584" s="327" t="s">
        <v>1324</v>
      </c>
      <c r="D584" s="327" t="s">
        <v>140</v>
      </c>
      <c r="E584" s="328" t="s">
        <v>4486</v>
      </c>
      <c r="F584" s="329" t="s">
        <v>4487</v>
      </c>
      <c r="G584" s="330" t="s">
        <v>225</v>
      </c>
      <c r="H584" s="304">
        <v>64.07</v>
      </c>
      <c r="I584" s="90">
        <v>0</v>
      </c>
      <c r="J584" s="90">
        <f>ROUND(I584*H584,2)</f>
        <v>0</v>
      </c>
      <c r="K584" s="88" t="s">
        <v>5267</v>
      </c>
      <c r="L584" s="85"/>
      <c r="M584" s="278" t="s">
        <v>5</v>
      </c>
      <c r="N584" s="279" t="s">
        <v>42</v>
      </c>
      <c r="O584" s="280">
        <v>0.024</v>
      </c>
      <c r="P584" s="280">
        <f>O584*H584</f>
        <v>1.53768</v>
      </c>
      <c r="Q584" s="280">
        <v>0</v>
      </c>
      <c r="R584" s="280">
        <f>Q584*H584</f>
        <v>0</v>
      </c>
      <c r="S584" s="280">
        <v>0</v>
      </c>
      <c r="T584" s="281">
        <f>S584*H584</f>
        <v>0</v>
      </c>
      <c r="AR584" s="185" t="s">
        <v>214</v>
      </c>
      <c r="AT584" s="185" t="s">
        <v>140</v>
      </c>
      <c r="AU584" s="185" t="s">
        <v>81</v>
      </c>
      <c r="AY584" s="185" t="s">
        <v>138</v>
      </c>
      <c r="BE584" s="282">
        <f>IF(N584="základní",J584,0)</f>
        <v>0</v>
      </c>
      <c r="BF584" s="282">
        <f>IF(N584="snížená",J584,0)</f>
        <v>0</v>
      </c>
      <c r="BG584" s="282">
        <f>IF(N584="zákl. přenesená",J584,0)</f>
        <v>0</v>
      </c>
      <c r="BH584" s="282">
        <f>IF(N584="sníž. přenesená",J584,0)</f>
        <v>0</v>
      </c>
      <c r="BI584" s="282">
        <f>IF(N584="nulová",J584,0)</f>
        <v>0</v>
      </c>
      <c r="BJ584" s="185" t="s">
        <v>79</v>
      </c>
      <c r="BK584" s="282">
        <f>ROUND(I584*H584,2)</f>
        <v>0</v>
      </c>
      <c r="BL584" s="185" t="s">
        <v>214</v>
      </c>
      <c r="BM584" s="185" t="s">
        <v>4488</v>
      </c>
    </row>
    <row r="585" spans="2:65" s="248" customFormat="1" ht="16.5" customHeight="1">
      <c r="B585" s="85"/>
      <c r="C585" s="327" t="s">
        <v>1330</v>
      </c>
      <c r="D585" s="327" t="s">
        <v>140</v>
      </c>
      <c r="E585" s="328" t="s">
        <v>4489</v>
      </c>
      <c r="F585" s="329" t="s">
        <v>4490</v>
      </c>
      <c r="G585" s="330" t="s">
        <v>225</v>
      </c>
      <c r="H585" s="304">
        <v>64.07</v>
      </c>
      <c r="I585" s="90">
        <v>0</v>
      </c>
      <c r="J585" s="90">
        <f>ROUND(I585*H585,2)</f>
        <v>0</v>
      </c>
      <c r="K585" s="88" t="s">
        <v>5267</v>
      </c>
      <c r="L585" s="85"/>
      <c r="M585" s="278" t="s">
        <v>5</v>
      </c>
      <c r="N585" s="279" t="s">
        <v>42</v>
      </c>
      <c r="O585" s="280">
        <v>0.058</v>
      </c>
      <c r="P585" s="280">
        <f>O585*H585</f>
        <v>3.7160599999999997</v>
      </c>
      <c r="Q585" s="280">
        <v>3.3E-05</v>
      </c>
      <c r="R585" s="280">
        <f>Q585*H585</f>
        <v>0.00211431</v>
      </c>
      <c r="S585" s="280">
        <v>0</v>
      </c>
      <c r="T585" s="281">
        <f>S585*H585</f>
        <v>0</v>
      </c>
      <c r="AR585" s="185" t="s">
        <v>214</v>
      </c>
      <c r="AT585" s="185" t="s">
        <v>140</v>
      </c>
      <c r="AU585" s="185" t="s">
        <v>81</v>
      </c>
      <c r="AY585" s="185" t="s">
        <v>138</v>
      </c>
      <c r="BE585" s="282">
        <f>IF(N585="základní",J585,0)</f>
        <v>0</v>
      </c>
      <c r="BF585" s="282">
        <f>IF(N585="snížená",J585,0)</f>
        <v>0</v>
      </c>
      <c r="BG585" s="282">
        <f>IF(N585="zákl. přenesená",J585,0)</f>
        <v>0</v>
      </c>
      <c r="BH585" s="282">
        <f>IF(N585="sníž. přenesená",J585,0)</f>
        <v>0</v>
      </c>
      <c r="BI585" s="282">
        <f>IF(N585="nulová",J585,0)</f>
        <v>0</v>
      </c>
      <c r="BJ585" s="185" t="s">
        <v>79</v>
      </c>
      <c r="BK585" s="282">
        <f>ROUND(I585*H585,2)</f>
        <v>0</v>
      </c>
      <c r="BL585" s="185" t="s">
        <v>214</v>
      </c>
      <c r="BM585" s="185" t="s">
        <v>4491</v>
      </c>
    </row>
    <row r="586" spans="2:65" s="248" customFormat="1" ht="25.5" customHeight="1">
      <c r="B586" s="85"/>
      <c r="C586" s="327" t="s">
        <v>1336</v>
      </c>
      <c r="D586" s="327" t="s">
        <v>140</v>
      </c>
      <c r="E586" s="328" t="s">
        <v>4492</v>
      </c>
      <c r="F586" s="329" t="s">
        <v>4493</v>
      </c>
      <c r="G586" s="330" t="s">
        <v>225</v>
      </c>
      <c r="H586" s="304">
        <v>64.07</v>
      </c>
      <c r="I586" s="90">
        <v>0</v>
      </c>
      <c r="J586" s="90">
        <f>ROUND(I586*H586,2)</f>
        <v>0</v>
      </c>
      <c r="K586" s="88" t="s">
        <v>5267</v>
      </c>
      <c r="L586" s="85"/>
      <c r="M586" s="278" t="s">
        <v>5</v>
      </c>
      <c r="N586" s="279" t="s">
        <v>42</v>
      </c>
      <c r="O586" s="280">
        <v>0.245</v>
      </c>
      <c r="P586" s="280">
        <f>O586*H586</f>
        <v>15.697149999999999</v>
      </c>
      <c r="Q586" s="280">
        <v>0.00758</v>
      </c>
      <c r="R586" s="280">
        <f>Q586*H586</f>
        <v>0.48565059999999993</v>
      </c>
      <c r="S586" s="280">
        <v>0</v>
      </c>
      <c r="T586" s="281">
        <f>S586*H586</f>
        <v>0</v>
      </c>
      <c r="AR586" s="185" t="s">
        <v>214</v>
      </c>
      <c r="AT586" s="185" t="s">
        <v>140</v>
      </c>
      <c r="AU586" s="185" t="s">
        <v>81</v>
      </c>
      <c r="AY586" s="185" t="s">
        <v>138</v>
      </c>
      <c r="BE586" s="282">
        <f>IF(N586="základní",J586,0)</f>
        <v>0</v>
      </c>
      <c r="BF586" s="282">
        <f>IF(N586="snížená",J586,0)</f>
        <v>0</v>
      </c>
      <c r="BG586" s="282">
        <f>IF(N586="zákl. přenesená",J586,0)</f>
        <v>0</v>
      </c>
      <c r="BH586" s="282">
        <f>IF(N586="sníž. přenesená",J586,0)</f>
        <v>0</v>
      </c>
      <c r="BI586" s="282">
        <f>IF(N586="nulová",J586,0)</f>
        <v>0</v>
      </c>
      <c r="BJ586" s="185" t="s">
        <v>79</v>
      </c>
      <c r="BK586" s="282">
        <f>ROUND(I586*H586,2)</f>
        <v>0</v>
      </c>
      <c r="BL586" s="185" t="s">
        <v>214</v>
      </c>
      <c r="BM586" s="185" t="s">
        <v>4494</v>
      </c>
    </row>
    <row r="587" spans="2:65" s="248" customFormat="1" ht="16.5" customHeight="1">
      <c r="B587" s="85"/>
      <c r="C587" s="327" t="s">
        <v>1341</v>
      </c>
      <c r="D587" s="327" t="s">
        <v>140</v>
      </c>
      <c r="E587" s="328" t="s">
        <v>4495</v>
      </c>
      <c r="F587" s="329" t="s">
        <v>4496</v>
      </c>
      <c r="G587" s="330" t="s">
        <v>234</v>
      </c>
      <c r="H587" s="304">
        <v>70</v>
      </c>
      <c r="I587" s="90">
        <v>0</v>
      </c>
      <c r="J587" s="90">
        <f>ROUND(I587*H587,2)</f>
        <v>0</v>
      </c>
      <c r="K587" s="88" t="s">
        <v>5</v>
      </c>
      <c r="L587" s="85"/>
      <c r="M587" s="278" t="s">
        <v>5</v>
      </c>
      <c r="N587" s="279" t="s">
        <v>42</v>
      </c>
      <c r="O587" s="280">
        <v>0.102</v>
      </c>
      <c r="P587" s="280">
        <f>O587*H587</f>
        <v>7.14</v>
      </c>
      <c r="Q587" s="280">
        <v>1.84E-05</v>
      </c>
      <c r="R587" s="280">
        <f>Q587*H587</f>
        <v>0.001288</v>
      </c>
      <c r="S587" s="280">
        <v>0</v>
      </c>
      <c r="T587" s="281">
        <f>S587*H587</f>
        <v>0</v>
      </c>
      <c r="AR587" s="185" t="s">
        <v>214</v>
      </c>
      <c r="AT587" s="185" t="s">
        <v>140</v>
      </c>
      <c r="AU587" s="185" t="s">
        <v>81</v>
      </c>
      <c r="AY587" s="185" t="s">
        <v>138</v>
      </c>
      <c r="BE587" s="282">
        <f>IF(N587="základní",J587,0)</f>
        <v>0</v>
      </c>
      <c r="BF587" s="282">
        <f>IF(N587="snížená",J587,0)</f>
        <v>0</v>
      </c>
      <c r="BG587" s="282">
        <f>IF(N587="zákl. přenesená",J587,0)</f>
        <v>0</v>
      </c>
      <c r="BH587" s="282">
        <f>IF(N587="sníž. přenesená",J587,0)</f>
        <v>0</v>
      </c>
      <c r="BI587" s="282">
        <f>IF(N587="nulová",J587,0)</f>
        <v>0</v>
      </c>
      <c r="BJ587" s="185" t="s">
        <v>79</v>
      </c>
      <c r="BK587" s="282">
        <f>ROUND(I587*H587,2)</f>
        <v>0</v>
      </c>
      <c r="BL587" s="185" t="s">
        <v>214</v>
      </c>
      <c r="BM587" s="185" t="s">
        <v>4497</v>
      </c>
    </row>
    <row r="588" spans="2:65" s="248" customFormat="1" ht="25.5" customHeight="1">
      <c r="B588" s="85"/>
      <c r="C588" s="327" t="s">
        <v>1343</v>
      </c>
      <c r="D588" s="327" t="s">
        <v>140</v>
      </c>
      <c r="E588" s="328" t="s">
        <v>4498</v>
      </c>
      <c r="F588" s="329" t="s">
        <v>4499</v>
      </c>
      <c r="G588" s="330" t="s">
        <v>225</v>
      </c>
      <c r="H588" s="304">
        <v>64.07</v>
      </c>
      <c r="I588" s="90">
        <v>0</v>
      </c>
      <c r="J588" s="90">
        <f>ROUND(I588*H588,2)</f>
        <v>0</v>
      </c>
      <c r="K588" s="88" t="s">
        <v>5267</v>
      </c>
      <c r="L588" s="85"/>
      <c r="M588" s="278" t="s">
        <v>5</v>
      </c>
      <c r="N588" s="279" t="s">
        <v>42</v>
      </c>
      <c r="O588" s="280">
        <v>0.321</v>
      </c>
      <c r="P588" s="280">
        <f>O588*H588</f>
        <v>20.56647</v>
      </c>
      <c r="Q588" s="280">
        <v>0.0007</v>
      </c>
      <c r="R588" s="280">
        <f>Q588*H588</f>
        <v>0.04484899999999999</v>
      </c>
      <c r="S588" s="280">
        <v>0</v>
      </c>
      <c r="T588" s="281">
        <f>S588*H588</f>
        <v>0</v>
      </c>
      <c r="AR588" s="185" t="s">
        <v>214</v>
      </c>
      <c r="AT588" s="185" t="s">
        <v>140</v>
      </c>
      <c r="AU588" s="185" t="s">
        <v>81</v>
      </c>
      <c r="AY588" s="185" t="s">
        <v>138</v>
      </c>
      <c r="BE588" s="282">
        <f>IF(N588="základní",J588,0)</f>
        <v>0</v>
      </c>
      <c r="BF588" s="282">
        <f>IF(N588="snížená",J588,0)</f>
        <v>0</v>
      </c>
      <c r="BG588" s="282">
        <f>IF(N588="zákl. přenesená",J588,0)</f>
        <v>0</v>
      </c>
      <c r="BH588" s="282">
        <f>IF(N588="sníž. přenesená",J588,0)</f>
        <v>0</v>
      </c>
      <c r="BI588" s="282">
        <f>IF(N588="nulová",J588,0)</f>
        <v>0</v>
      </c>
      <c r="BJ588" s="185" t="s">
        <v>79</v>
      </c>
      <c r="BK588" s="282">
        <f>ROUND(I588*H588,2)</f>
        <v>0</v>
      </c>
      <c r="BL588" s="185" t="s">
        <v>214</v>
      </c>
      <c r="BM588" s="185" t="s">
        <v>4500</v>
      </c>
    </row>
    <row r="589" spans="2:51" s="292" customFormat="1" ht="13.5">
      <c r="B589" s="291"/>
      <c r="C589" s="334"/>
      <c r="D589" s="332" t="s">
        <v>147</v>
      </c>
      <c r="E589" s="306" t="s">
        <v>5</v>
      </c>
      <c r="F589" s="335" t="s">
        <v>781</v>
      </c>
      <c r="G589" s="334"/>
      <c r="H589" s="306" t="s">
        <v>5</v>
      </c>
      <c r="L589" s="291"/>
      <c r="M589" s="295"/>
      <c r="N589" s="296"/>
      <c r="O589" s="296"/>
      <c r="P589" s="296"/>
      <c r="Q589" s="296"/>
      <c r="R589" s="296"/>
      <c r="S589" s="296"/>
      <c r="T589" s="297"/>
      <c r="AT589" s="293" t="s">
        <v>147</v>
      </c>
      <c r="AU589" s="293" t="s">
        <v>81</v>
      </c>
      <c r="AV589" s="292" t="s">
        <v>79</v>
      </c>
      <c r="AW589" s="292" t="s">
        <v>34</v>
      </c>
      <c r="AX589" s="292" t="s">
        <v>71</v>
      </c>
      <c r="AY589" s="293" t="s">
        <v>138</v>
      </c>
    </row>
    <row r="590" spans="2:51" s="284" customFormat="1" ht="13.5">
      <c r="B590" s="283"/>
      <c r="C590" s="331"/>
      <c r="D590" s="332" t="s">
        <v>147</v>
      </c>
      <c r="E590" s="336" t="s">
        <v>5</v>
      </c>
      <c r="F590" s="333" t="s">
        <v>4501</v>
      </c>
      <c r="G590" s="331"/>
      <c r="H590" s="305">
        <v>28.75</v>
      </c>
      <c r="L590" s="283"/>
      <c r="M590" s="288"/>
      <c r="N590" s="289"/>
      <c r="O590" s="289"/>
      <c r="P590" s="289"/>
      <c r="Q590" s="289"/>
      <c r="R590" s="289"/>
      <c r="S590" s="289"/>
      <c r="T590" s="290"/>
      <c r="AT590" s="286" t="s">
        <v>147</v>
      </c>
      <c r="AU590" s="286" t="s">
        <v>81</v>
      </c>
      <c r="AV590" s="284" t="s">
        <v>81</v>
      </c>
      <c r="AW590" s="284" t="s">
        <v>34</v>
      </c>
      <c r="AX590" s="284" t="s">
        <v>71</v>
      </c>
      <c r="AY590" s="286" t="s">
        <v>138</v>
      </c>
    </row>
    <row r="591" spans="2:51" s="292" customFormat="1" ht="13.5">
      <c r="B591" s="291"/>
      <c r="C591" s="334"/>
      <c r="D591" s="332" t="s">
        <v>147</v>
      </c>
      <c r="E591" s="306" t="s">
        <v>5</v>
      </c>
      <c r="F591" s="335" t="s">
        <v>788</v>
      </c>
      <c r="G591" s="334"/>
      <c r="H591" s="306" t="s">
        <v>5</v>
      </c>
      <c r="L591" s="291"/>
      <c r="M591" s="295"/>
      <c r="N591" s="296"/>
      <c r="O591" s="296"/>
      <c r="P591" s="296"/>
      <c r="Q591" s="296"/>
      <c r="R591" s="296"/>
      <c r="S591" s="296"/>
      <c r="T591" s="297"/>
      <c r="AT591" s="293" t="s">
        <v>147</v>
      </c>
      <c r="AU591" s="293" t="s">
        <v>81</v>
      </c>
      <c r="AV591" s="292" t="s">
        <v>79</v>
      </c>
      <c r="AW591" s="292" t="s">
        <v>34</v>
      </c>
      <c r="AX591" s="292" t="s">
        <v>71</v>
      </c>
      <c r="AY591" s="293" t="s">
        <v>138</v>
      </c>
    </row>
    <row r="592" spans="2:51" s="284" customFormat="1" ht="13.5">
      <c r="B592" s="283"/>
      <c r="C592" s="331"/>
      <c r="D592" s="332" t="s">
        <v>147</v>
      </c>
      <c r="E592" s="336" t="s">
        <v>5</v>
      </c>
      <c r="F592" s="333" t="s">
        <v>1093</v>
      </c>
      <c r="G592" s="331"/>
      <c r="H592" s="305">
        <v>35.32</v>
      </c>
      <c r="L592" s="283"/>
      <c r="M592" s="288"/>
      <c r="N592" s="289"/>
      <c r="O592" s="289"/>
      <c r="P592" s="289"/>
      <c r="Q592" s="289"/>
      <c r="R592" s="289"/>
      <c r="S592" s="289"/>
      <c r="T592" s="290"/>
      <c r="AT592" s="286" t="s">
        <v>147</v>
      </c>
      <c r="AU592" s="286" t="s">
        <v>81</v>
      </c>
      <c r="AV592" s="284" t="s">
        <v>81</v>
      </c>
      <c r="AW592" s="284" t="s">
        <v>34</v>
      </c>
      <c r="AX592" s="284" t="s">
        <v>71</v>
      </c>
      <c r="AY592" s="286" t="s">
        <v>138</v>
      </c>
    </row>
    <row r="593" spans="2:65" s="248" customFormat="1" ht="16.5" customHeight="1">
      <c r="B593" s="85"/>
      <c r="C593" s="337" t="s">
        <v>1349</v>
      </c>
      <c r="D593" s="337" t="s">
        <v>228</v>
      </c>
      <c r="E593" s="338" t="s">
        <v>4502</v>
      </c>
      <c r="F593" s="339" t="s">
        <v>4503</v>
      </c>
      <c r="G593" s="340" t="s">
        <v>225</v>
      </c>
      <c r="H593" s="308">
        <v>67.274</v>
      </c>
      <c r="I593" s="95">
        <v>0</v>
      </c>
      <c r="J593" s="95">
        <f>ROUND(I593*H593,2)</f>
        <v>0</v>
      </c>
      <c r="K593" s="175" t="s">
        <v>5267</v>
      </c>
      <c r="L593" s="298"/>
      <c r="M593" s="299" t="s">
        <v>5</v>
      </c>
      <c r="N593" s="300" t="s">
        <v>42</v>
      </c>
      <c r="O593" s="280">
        <v>0</v>
      </c>
      <c r="P593" s="280">
        <f>O593*H593</f>
        <v>0</v>
      </c>
      <c r="Q593" s="280">
        <v>0.00315</v>
      </c>
      <c r="R593" s="280">
        <f>Q593*H593</f>
        <v>0.2119131</v>
      </c>
      <c r="S593" s="280">
        <v>0</v>
      </c>
      <c r="T593" s="281">
        <f>S593*H593</f>
        <v>0</v>
      </c>
      <c r="AR593" s="185" t="s">
        <v>281</v>
      </c>
      <c r="AT593" s="185" t="s">
        <v>228</v>
      </c>
      <c r="AU593" s="185" t="s">
        <v>81</v>
      </c>
      <c r="AY593" s="185" t="s">
        <v>138</v>
      </c>
      <c r="BE593" s="282">
        <f>IF(N593="základní",J593,0)</f>
        <v>0</v>
      </c>
      <c r="BF593" s="282">
        <f>IF(N593="snížená",J593,0)</f>
        <v>0</v>
      </c>
      <c r="BG593" s="282">
        <f>IF(N593="zákl. přenesená",J593,0)</f>
        <v>0</v>
      </c>
      <c r="BH593" s="282">
        <f>IF(N593="sníž. přenesená",J593,0)</f>
        <v>0</v>
      </c>
      <c r="BI593" s="282">
        <f>IF(N593="nulová",J593,0)</f>
        <v>0</v>
      </c>
      <c r="BJ593" s="185" t="s">
        <v>79</v>
      </c>
      <c r="BK593" s="282">
        <f>ROUND(I593*H593,2)</f>
        <v>0</v>
      </c>
      <c r="BL593" s="185" t="s">
        <v>214</v>
      </c>
      <c r="BM593" s="185" t="s">
        <v>4504</v>
      </c>
    </row>
    <row r="594" spans="2:51" s="284" customFormat="1" ht="13.5">
      <c r="B594" s="283"/>
      <c r="C594" s="331"/>
      <c r="D594" s="332" t="s">
        <v>147</v>
      </c>
      <c r="E594" s="331"/>
      <c r="F594" s="333" t="s">
        <v>4505</v>
      </c>
      <c r="G594" s="331"/>
      <c r="H594" s="305">
        <v>67.274</v>
      </c>
      <c r="L594" s="283"/>
      <c r="M594" s="288"/>
      <c r="N594" s="289"/>
      <c r="O594" s="289"/>
      <c r="P594" s="289"/>
      <c r="Q594" s="289"/>
      <c r="R594" s="289"/>
      <c r="S594" s="289"/>
      <c r="T594" s="290"/>
      <c r="AT594" s="286" t="s">
        <v>147</v>
      </c>
      <c r="AU594" s="286" t="s">
        <v>81</v>
      </c>
      <c r="AV594" s="284" t="s">
        <v>81</v>
      </c>
      <c r="AW594" s="284" t="s">
        <v>6</v>
      </c>
      <c r="AX594" s="284" t="s">
        <v>79</v>
      </c>
      <c r="AY594" s="286" t="s">
        <v>138</v>
      </c>
    </row>
    <row r="595" spans="2:65" s="248" customFormat="1" ht="16.5" customHeight="1">
      <c r="B595" s="85"/>
      <c r="C595" s="327" t="s">
        <v>1355</v>
      </c>
      <c r="D595" s="327" t="s">
        <v>140</v>
      </c>
      <c r="E595" s="328" t="s">
        <v>4506</v>
      </c>
      <c r="F595" s="329" t="s">
        <v>4507</v>
      </c>
      <c r="G595" s="330" t="s">
        <v>234</v>
      </c>
      <c r="H595" s="304">
        <v>57.34</v>
      </c>
      <c r="I595" s="90">
        <v>0</v>
      </c>
      <c r="J595" s="90">
        <f>ROUND(I595*H595,2)</f>
        <v>0</v>
      </c>
      <c r="K595" s="88" t="s">
        <v>5267</v>
      </c>
      <c r="L595" s="85"/>
      <c r="M595" s="278" t="s">
        <v>5</v>
      </c>
      <c r="N595" s="279" t="s">
        <v>42</v>
      </c>
      <c r="O595" s="280">
        <v>0.306</v>
      </c>
      <c r="P595" s="280">
        <f>O595*H595</f>
        <v>17.54604</v>
      </c>
      <c r="Q595" s="280">
        <v>2.987E-05</v>
      </c>
      <c r="R595" s="280">
        <f>Q595*H595</f>
        <v>0.0017127458000000002</v>
      </c>
      <c r="S595" s="280">
        <v>0</v>
      </c>
      <c r="T595" s="281">
        <f>S595*H595</f>
        <v>0</v>
      </c>
      <c r="AR595" s="185" t="s">
        <v>214</v>
      </c>
      <c r="AT595" s="185" t="s">
        <v>140</v>
      </c>
      <c r="AU595" s="185" t="s">
        <v>81</v>
      </c>
      <c r="AY595" s="185" t="s">
        <v>138</v>
      </c>
      <c r="BE595" s="282">
        <f>IF(N595="základní",J595,0)</f>
        <v>0</v>
      </c>
      <c r="BF595" s="282">
        <f>IF(N595="snížená",J595,0)</f>
        <v>0</v>
      </c>
      <c r="BG595" s="282">
        <f>IF(N595="zákl. přenesená",J595,0)</f>
        <v>0</v>
      </c>
      <c r="BH595" s="282">
        <f>IF(N595="sníž. přenesená",J595,0)</f>
        <v>0</v>
      </c>
      <c r="BI595" s="282">
        <f>IF(N595="nulová",J595,0)</f>
        <v>0</v>
      </c>
      <c r="BJ595" s="185" t="s">
        <v>79</v>
      </c>
      <c r="BK595" s="282">
        <f>ROUND(I595*H595,2)</f>
        <v>0</v>
      </c>
      <c r="BL595" s="185" t="s">
        <v>214</v>
      </c>
      <c r="BM595" s="185" t="s">
        <v>4508</v>
      </c>
    </row>
    <row r="596" spans="2:51" s="292" customFormat="1" ht="13.5">
      <c r="B596" s="291"/>
      <c r="C596" s="334"/>
      <c r="D596" s="332" t="s">
        <v>147</v>
      </c>
      <c r="E596" s="306" t="s">
        <v>5</v>
      </c>
      <c r="F596" s="335" t="s">
        <v>781</v>
      </c>
      <c r="G596" s="334"/>
      <c r="H596" s="306" t="s">
        <v>5</v>
      </c>
      <c r="L596" s="291"/>
      <c r="M596" s="295"/>
      <c r="N596" s="296"/>
      <c r="O596" s="296"/>
      <c r="P596" s="296"/>
      <c r="Q596" s="296"/>
      <c r="R596" s="296"/>
      <c r="S596" s="296"/>
      <c r="T596" s="297"/>
      <c r="AT596" s="293" t="s">
        <v>147</v>
      </c>
      <c r="AU596" s="293" t="s">
        <v>81</v>
      </c>
      <c r="AV596" s="292" t="s">
        <v>79</v>
      </c>
      <c r="AW596" s="292" t="s">
        <v>34</v>
      </c>
      <c r="AX596" s="292" t="s">
        <v>71</v>
      </c>
      <c r="AY596" s="293" t="s">
        <v>138</v>
      </c>
    </row>
    <row r="597" spans="2:51" s="292" customFormat="1" ht="13.5">
      <c r="B597" s="291"/>
      <c r="C597" s="334"/>
      <c r="D597" s="332" t="s">
        <v>147</v>
      </c>
      <c r="E597" s="306" t="s">
        <v>5</v>
      </c>
      <c r="F597" s="335" t="s">
        <v>3995</v>
      </c>
      <c r="G597" s="334"/>
      <c r="H597" s="306" t="s">
        <v>5</v>
      </c>
      <c r="L597" s="291"/>
      <c r="M597" s="295"/>
      <c r="N597" s="296"/>
      <c r="O597" s="296"/>
      <c r="P597" s="296"/>
      <c r="Q597" s="296"/>
      <c r="R597" s="296"/>
      <c r="S597" s="296"/>
      <c r="T597" s="297"/>
      <c r="AT597" s="293" t="s">
        <v>147</v>
      </c>
      <c r="AU597" s="293" t="s">
        <v>81</v>
      </c>
      <c r="AV597" s="292" t="s">
        <v>79</v>
      </c>
      <c r="AW597" s="292" t="s">
        <v>34</v>
      </c>
      <c r="AX597" s="292" t="s">
        <v>71</v>
      </c>
      <c r="AY597" s="293" t="s">
        <v>138</v>
      </c>
    </row>
    <row r="598" spans="2:51" s="284" customFormat="1" ht="13.5">
      <c r="B598" s="283"/>
      <c r="C598" s="331"/>
      <c r="D598" s="332" t="s">
        <v>147</v>
      </c>
      <c r="E598" s="336" t="s">
        <v>5</v>
      </c>
      <c r="F598" s="333" t="s">
        <v>4121</v>
      </c>
      <c r="G598" s="331"/>
      <c r="H598" s="305">
        <v>14.25</v>
      </c>
      <c r="L598" s="283"/>
      <c r="M598" s="288"/>
      <c r="N598" s="289"/>
      <c r="O598" s="289"/>
      <c r="P598" s="289"/>
      <c r="Q598" s="289"/>
      <c r="R598" s="289"/>
      <c r="S598" s="289"/>
      <c r="T598" s="290"/>
      <c r="AT598" s="286" t="s">
        <v>147</v>
      </c>
      <c r="AU598" s="286" t="s">
        <v>81</v>
      </c>
      <c r="AV598" s="284" t="s">
        <v>81</v>
      </c>
      <c r="AW598" s="284" t="s">
        <v>34</v>
      </c>
      <c r="AX598" s="284" t="s">
        <v>71</v>
      </c>
      <c r="AY598" s="286" t="s">
        <v>138</v>
      </c>
    </row>
    <row r="599" spans="2:51" s="292" customFormat="1" ht="13.5">
      <c r="B599" s="291"/>
      <c r="C599" s="334"/>
      <c r="D599" s="332" t="s">
        <v>147</v>
      </c>
      <c r="E599" s="306" t="s">
        <v>5</v>
      </c>
      <c r="F599" s="335" t="s">
        <v>4012</v>
      </c>
      <c r="G599" s="334"/>
      <c r="H599" s="306" t="s">
        <v>5</v>
      </c>
      <c r="L599" s="291"/>
      <c r="M599" s="295"/>
      <c r="N599" s="296"/>
      <c r="O599" s="296"/>
      <c r="P599" s="296"/>
      <c r="Q599" s="296"/>
      <c r="R599" s="296"/>
      <c r="S599" s="296"/>
      <c r="T599" s="297"/>
      <c r="AT599" s="293" t="s">
        <v>147</v>
      </c>
      <c r="AU599" s="293" t="s">
        <v>81</v>
      </c>
      <c r="AV599" s="292" t="s">
        <v>79</v>
      </c>
      <c r="AW599" s="292" t="s">
        <v>34</v>
      </c>
      <c r="AX599" s="292" t="s">
        <v>71</v>
      </c>
      <c r="AY599" s="293" t="s">
        <v>138</v>
      </c>
    </row>
    <row r="600" spans="2:51" s="284" customFormat="1" ht="13.5">
      <c r="B600" s="283"/>
      <c r="C600" s="331"/>
      <c r="D600" s="332" t="s">
        <v>147</v>
      </c>
      <c r="E600" s="336" t="s">
        <v>5</v>
      </c>
      <c r="F600" s="333" t="s">
        <v>4122</v>
      </c>
      <c r="G600" s="331"/>
      <c r="H600" s="305">
        <v>11.6</v>
      </c>
      <c r="L600" s="283"/>
      <c r="M600" s="288"/>
      <c r="N600" s="289"/>
      <c r="O600" s="289"/>
      <c r="P600" s="289"/>
      <c r="Q600" s="289"/>
      <c r="R600" s="289"/>
      <c r="S600" s="289"/>
      <c r="T600" s="290"/>
      <c r="AT600" s="286" t="s">
        <v>147</v>
      </c>
      <c r="AU600" s="286" t="s">
        <v>81</v>
      </c>
      <c r="AV600" s="284" t="s">
        <v>81</v>
      </c>
      <c r="AW600" s="284" t="s">
        <v>34</v>
      </c>
      <c r="AX600" s="284" t="s">
        <v>71</v>
      </c>
      <c r="AY600" s="286" t="s">
        <v>138</v>
      </c>
    </row>
    <row r="601" spans="2:51" s="292" customFormat="1" ht="13.5">
      <c r="B601" s="291"/>
      <c r="C601" s="334"/>
      <c r="D601" s="332" t="s">
        <v>147</v>
      </c>
      <c r="E601" s="306" t="s">
        <v>5</v>
      </c>
      <c r="F601" s="335" t="s">
        <v>3997</v>
      </c>
      <c r="G601" s="334"/>
      <c r="H601" s="306" t="s">
        <v>5</v>
      </c>
      <c r="L601" s="291"/>
      <c r="M601" s="295"/>
      <c r="N601" s="296"/>
      <c r="O601" s="296"/>
      <c r="P601" s="296"/>
      <c r="Q601" s="296"/>
      <c r="R601" s="296"/>
      <c r="S601" s="296"/>
      <c r="T601" s="297"/>
      <c r="AT601" s="293" t="s">
        <v>147</v>
      </c>
      <c r="AU601" s="293" t="s">
        <v>81</v>
      </c>
      <c r="AV601" s="292" t="s">
        <v>79</v>
      </c>
      <c r="AW601" s="292" t="s">
        <v>34</v>
      </c>
      <c r="AX601" s="292" t="s">
        <v>71</v>
      </c>
      <c r="AY601" s="293" t="s">
        <v>138</v>
      </c>
    </row>
    <row r="602" spans="2:51" s="284" customFormat="1" ht="13.5">
      <c r="B602" s="283"/>
      <c r="C602" s="331"/>
      <c r="D602" s="332" t="s">
        <v>147</v>
      </c>
      <c r="E602" s="336" t="s">
        <v>5</v>
      </c>
      <c r="F602" s="333" t="s">
        <v>4509</v>
      </c>
      <c r="G602" s="331"/>
      <c r="H602" s="305">
        <v>5.87</v>
      </c>
      <c r="L602" s="283"/>
      <c r="M602" s="288"/>
      <c r="N602" s="289"/>
      <c r="O602" s="289"/>
      <c r="P602" s="289"/>
      <c r="Q602" s="289"/>
      <c r="R602" s="289"/>
      <c r="S602" s="289"/>
      <c r="T602" s="290"/>
      <c r="AT602" s="286" t="s">
        <v>147</v>
      </c>
      <c r="AU602" s="286" t="s">
        <v>81</v>
      </c>
      <c r="AV602" s="284" t="s">
        <v>81</v>
      </c>
      <c r="AW602" s="284" t="s">
        <v>34</v>
      </c>
      <c r="AX602" s="284" t="s">
        <v>71</v>
      </c>
      <c r="AY602" s="286" t="s">
        <v>138</v>
      </c>
    </row>
    <row r="603" spans="2:51" s="292" customFormat="1" ht="13.5">
      <c r="B603" s="291"/>
      <c r="C603" s="334"/>
      <c r="D603" s="332" t="s">
        <v>147</v>
      </c>
      <c r="E603" s="306" t="s">
        <v>5</v>
      </c>
      <c r="F603" s="335" t="s">
        <v>788</v>
      </c>
      <c r="G603" s="334"/>
      <c r="H603" s="306" t="s">
        <v>5</v>
      </c>
      <c r="L603" s="291"/>
      <c r="M603" s="295"/>
      <c r="N603" s="296"/>
      <c r="O603" s="296"/>
      <c r="P603" s="296"/>
      <c r="Q603" s="296"/>
      <c r="R603" s="296"/>
      <c r="S603" s="296"/>
      <c r="T603" s="297"/>
      <c r="AT603" s="293" t="s">
        <v>147</v>
      </c>
      <c r="AU603" s="293" t="s">
        <v>81</v>
      </c>
      <c r="AV603" s="292" t="s">
        <v>79</v>
      </c>
      <c r="AW603" s="292" t="s">
        <v>34</v>
      </c>
      <c r="AX603" s="292" t="s">
        <v>71</v>
      </c>
      <c r="AY603" s="293" t="s">
        <v>138</v>
      </c>
    </row>
    <row r="604" spans="2:51" s="292" customFormat="1" ht="13.5">
      <c r="B604" s="291"/>
      <c r="C604" s="334"/>
      <c r="D604" s="332" t="s">
        <v>147</v>
      </c>
      <c r="E604" s="306" t="s">
        <v>5</v>
      </c>
      <c r="F604" s="335" t="s">
        <v>4014</v>
      </c>
      <c r="G604" s="334"/>
      <c r="H604" s="306" t="s">
        <v>5</v>
      </c>
      <c r="L604" s="291"/>
      <c r="M604" s="295"/>
      <c r="N604" s="296"/>
      <c r="O604" s="296"/>
      <c r="P604" s="296"/>
      <c r="Q604" s="296"/>
      <c r="R604" s="296"/>
      <c r="S604" s="296"/>
      <c r="T604" s="297"/>
      <c r="AT604" s="293" t="s">
        <v>147</v>
      </c>
      <c r="AU604" s="293" t="s">
        <v>81</v>
      </c>
      <c r="AV604" s="292" t="s">
        <v>79</v>
      </c>
      <c r="AW604" s="292" t="s">
        <v>34</v>
      </c>
      <c r="AX604" s="292" t="s">
        <v>71</v>
      </c>
      <c r="AY604" s="293" t="s">
        <v>138</v>
      </c>
    </row>
    <row r="605" spans="2:51" s="284" customFormat="1" ht="13.5">
      <c r="B605" s="283"/>
      <c r="C605" s="331"/>
      <c r="D605" s="332" t="s">
        <v>147</v>
      </c>
      <c r="E605" s="336" t="s">
        <v>5</v>
      </c>
      <c r="F605" s="333" t="s">
        <v>4510</v>
      </c>
      <c r="G605" s="331"/>
      <c r="H605" s="305">
        <v>17.26</v>
      </c>
      <c r="L605" s="283"/>
      <c r="M605" s="288"/>
      <c r="N605" s="289"/>
      <c r="O605" s="289"/>
      <c r="P605" s="289"/>
      <c r="Q605" s="289"/>
      <c r="R605" s="289"/>
      <c r="S605" s="289"/>
      <c r="T605" s="290"/>
      <c r="AT605" s="286" t="s">
        <v>147</v>
      </c>
      <c r="AU605" s="286" t="s">
        <v>81</v>
      </c>
      <c r="AV605" s="284" t="s">
        <v>81</v>
      </c>
      <c r="AW605" s="284" t="s">
        <v>34</v>
      </c>
      <c r="AX605" s="284" t="s">
        <v>71</v>
      </c>
      <c r="AY605" s="286" t="s">
        <v>138</v>
      </c>
    </row>
    <row r="606" spans="2:51" s="292" customFormat="1" ht="13.5">
      <c r="B606" s="291"/>
      <c r="C606" s="334"/>
      <c r="D606" s="332" t="s">
        <v>147</v>
      </c>
      <c r="E606" s="306" t="s">
        <v>5</v>
      </c>
      <c r="F606" s="335" t="s">
        <v>3999</v>
      </c>
      <c r="G606" s="334"/>
      <c r="H606" s="306" t="s">
        <v>5</v>
      </c>
      <c r="L606" s="291"/>
      <c r="M606" s="295"/>
      <c r="N606" s="296"/>
      <c r="O606" s="296"/>
      <c r="P606" s="296"/>
      <c r="Q606" s="296"/>
      <c r="R606" s="296"/>
      <c r="S606" s="296"/>
      <c r="T606" s="297"/>
      <c r="AT606" s="293" t="s">
        <v>147</v>
      </c>
      <c r="AU606" s="293" t="s">
        <v>81</v>
      </c>
      <c r="AV606" s="292" t="s">
        <v>79</v>
      </c>
      <c r="AW606" s="292" t="s">
        <v>34</v>
      </c>
      <c r="AX606" s="292" t="s">
        <v>71</v>
      </c>
      <c r="AY606" s="293" t="s">
        <v>138</v>
      </c>
    </row>
    <row r="607" spans="2:51" s="284" customFormat="1" ht="13.5">
      <c r="B607" s="283"/>
      <c r="C607" s="331"/>
      <c r="D607" s="332" t="s">
        <v>147</v>
      </c>
      <c r="E607" s="336" t="s">
        <v>5</v>
      </c>
      <c r="F607" s="333" t="s">
        <v>4511</v>
      </c>
      <c r="G607" s="331"/>
      <c r="H607" s="305">
        <v>8.36</v>
      </c>
      <c r="L607" s="283"/>
      <c r="M607" s="288"/>
      <c r="N607" s="289"/>
      <c r="O607" s="289"/>
      <c r="P607" s="289"/>
      <c r="Q607" s="289"/>
      <c r="R607" s="289"/>
      <c r="S607" s="289"/>
      <c r="T607" s="290"/>
      <c r="AT607" s="286" t="s">
        <v>147</v>
      </c>
      <c r="AU607" s="286" t="s">
        <v>81</v>
      </c>
      <c r="AV607" s="284" t="s">
        <v>81</v>
      </c>
      <c r="AW607" s="284" t="s">
        <v>34</v>
      </c>
      <c r="AX607" s="284" t="s">
        <v>71</v>
      </c>
      <c r="AY607" s="286" t="s">
        <v>138</v>
      </c>
    </row>
    <row r="608" spans="2:65" s="248" customFormat="1" ht="16.5" customHeight="1">
      <c r="B608" s="85"/>
      <c r="C608" s="337" t="s">
        <v>1360</v>
      </c>
      <c r="D608" s="337" t="s">
        <v>228</v>
      </c>
      <c r="E608" s="338" t="s">
        <v>4512</v>
      </c>
      <c r="F608" s="339" t="s">
        <v>4513</v>
      </c>
      <c r="G608" s="340" t="s">
        <v>234</v>
      </c>
      <c r="H608" s="308">
        <v>60.207</v>
      </c>
      <c r="I608" s="95">
        <v>0</v>
      </c>
      <c r="J608" s="95">
        <f>ROUND(I608*H608,2)</f>
        <v>0</v>
      </c>
      <c r="K608" s="175" t="s">
        <v>5267</v>
      </c>
      <c r="L608" s="298"/>
      <c r="M608" s="299" t="s">
        <v>5</v>
      </c>
      <c r="N608" s="300" t="s">
        <v>42</v>
      </c>
      <c r="O608" s="280">
        <v>0</v>
      </c>
      <c r="P608" s="280">
        <f>O608*H608</f>
        <v>0</v>
      </c>
      <c r="Q608" s="280">
        <v>0.00028</v>
      </c>
      <c r="R608" s="280">
        <f>Q608*H608</f>
        <v>0.016857959999999998</v>
      </c>
      <c r="S608" s="280">
        <v>0</v>
      </c>
      <c r="T608" s="281">
        <f>S608*H608</f>
        <v>0</v>
      </c>
      <c r="AR608" s="185" t="s">
        <v>281</v>
      </c>
      <c r="AT608" s="185" t="s">
        <v>228</v>
      </c>
      <c r="AU608" s="185" t="s">
        <v>81</v>
      </c>
      <c r="AY608" s="185" t="s">
        <v>138</v>
      </c>
      <c r="BE608" s="282">
        <f>IF(N608="základní",J608,0)</f>
        <v>0</v>
      </c>
      <c r="BF608" s="282">
        <f>IF(N608="snížená",J608,0)</f>
        <v>0</v>
      </c>
      <c r="BG608" s="282">
        <f>IF(N608="zákl. přenesená",J608,0)</f>
        <v>0</v>
      </c>
      <c r="BH608" s="282">
        <f>IF(N608="sníž. přenesená",J608,0)</f>
        <v>0</v>
      </c>
      <c r="BI608" s="282">
        <f>IF(N608="nulová",J608,0)</f>
        <v>0</v>
      </c>
      <c r="BJ608" s="185" t="s">
        <v>79</v>
      </c>
      <c r="BK608" s="282">
        <f>ROUND(I608*H608,2)</f>
        <v>0</v>
      </c>
      <c r="BL608" s="185" t="s">
        <v>214</v>
      </c>
      <c r="BM608" s="185" t="s">
        <v>4514</v>
      </c>
    </row>
    <row r="609" spans="2:51" s="284" customFormat="1" ht="13.5">
      <c r="B609" s="283"/>
      <c r="C609" s="331"/>
      <c r="D609" s="332" t="s">
        <v>147</v>
      </c>
      <c r="E609" s="331"/>
      <c r="F609" s="333" t="s">
        <v>4515</v>
      </c>
      <c r="G609" s="331"/>
      <c r="H609" s="305">
        <v>60.207</v>
      </c>
      <c r="L609" s="283"/>
      <c r="M609" s="288"/>
      <c r="N609" s="289"/>
      <c r="O609" s="289"/>
      <c r="P609" s="289"/>
      <c r="Q609" s="289"/>
      <c r="R609" s="289"/>
      <c r="S609" s="289"/>
      <c r="T609" s="290"/>
      <c r="AT609" s="286" t="s">
        <v>147</v>
      </c>
      <c r="AU609" s="286" t="s">
        <v>81</v>
      </c>
      <c r="AV609" s="284" t="s">
        <v>81</v>
      </c>
      <c r="AW609" s="284" t="s">
        <v>6</v>
      </c>
      <c r="AX609" s="284" t="s">
        <v>79</v>
      </c>
      <c r="AY609" s="286" t="s">
        <v>138</v>
      </c>
    </row>
    <row r="610" spans="2:65" s="248" customFormat="1" ht="16.5" customHeight="1">
      <c r="B610" s="85"/>
      <c r="C610" s="327" t="s">
        <v>1365</v>
      </c>
      <c r="D610" s="327" t="s">
        <v>140</v>
      </c>
      <c r="E610" s="328" t="s">
        <v>4516</v>
      </c>
      <c r="F610" s="329" t="s">
        <v>4517</v>
      </c>
      <c r="G610" s="330" t="s">
        <v>234</v>
      </c>
      <c r="H610" s="304">
        <v>2</v>
      </c>
      <c r="I610" s="90">
        <v>0</v>
      </c>
      <c r="J610" s="90">
        <f>ROUND(I610*H610,2)</f>
        <v>0</v>
      </c>
      <c r="K610" s="88" t="s">
        <v>5</v>
      </c>
      <c r="L610" s="85"/>
      <c r="M610" s="278" t="s">
        <v>5</v>
      </c>
      <c r="N610" s="279" t="s">
        <v>42</v>
      </c>
      <c r="O610" s="280">
        <v>0.181</v>
      </c>
      <c r="P610" s="280">
        <f>O610*H610</f>
        <v>0.362</v>
      </c>
      <c r="Q610" s="280">
        <v>0</v>
      </c>
      <c r="R610" s="280">
        <f>Q610*H610</f>
        <v>0</v>
      </c>
      <c r="S610" s="280">
        <v>0</v>
      </c>
      <c r="T610" s="281">
        <f>S610*H610</f>
        <v>0</v>
      </c>
      <c r="AR610" s="185" t="s">
        <v>214</v>
      </c>
      <c r="AT610" s="185" t="s">
        <v>140</v>
      </c>
      <c r="AU610" s="185" t="s">
        <v>81</v>
      </c>
      <c r="AY610" s="185" t="s">
        <v>138</v>
      </c>
      <c r="BE610" s="282">
        <f>IF(N610="základní",J610,0)</f>
        <v>0</v>
      </c>
      <c r="BF610" s="282">
        <f>IF(N610="snížená",J610,0)</f>
        <v>0</v>
      </c>
      <c r="BG610" s="282">
        <f>IF(N610="zákl. přenesená",J610,0)</f>
        <v>0</v>
      </c>
      <c r="BH610" s="282">
        <f>IF(N610="sníž. přenesená",J610,0)</f>
        <v>0</v>
      </c>
      <c r="BI610" s="282">
        <f>IF(N610="nulová",J610,0)</f>
        <v>0</v>
      </c>
      <c r="BJ610" s="185" t="s">
        <v>79</v>
      </c>
      <c r="BK610" s="282">
        <f>ROUND(I610*H610,2)</f>
        <v>0</v>
      </c>
      <c r="BL610" s="185" t="s">
        <v>214</v>
      </c>
      <c r="BM610" s="185" t="s">
        <v>4518</v>
      </c>
    </row>
    <row r="611" spans="2:65" s="248" customFormat="1" ht="25.5" customHeight="1">
      <c r="B611" s="85"/>
      <c r="C611" s="337" t="s">
        <v>1371</v>
      </c>
      <c r="D611" s="337" t="s">
        <v>228</v>
      </c>
      <c r="E611" s="338" t="s">
        <v>4519</v>
      </c>
      <c r="F611" s="339" t="s">
        <v>4520</v>
      </c>
      <c r="G611" s="340" t="s">
        <v>234</v>
      </c>
      <c r="H611" s="308">
        <v>2</v>
      </c>
      <c r="I611" s="95">
        <v>0</v>
      </c>
      <c r="J611" s="95">
        <f>ROUND(I611*H611,2)</f>
        <v>0</v>
      </c>
      <c r="K611" s="93" t="s">
        <v>5</v>
      </c>
      <c r="L611" s="298"/>
      <c r="M611" s="299" t="s">
        <v>5</v>
      </c>
      <c r="N611" s="300" t="s">
        <v>42</v>
      </c>
      <c r="O611" s="280">
        <v>0</v>
      </c>
      <c r="P611" s="280">
        <f>O611*H611</f>
        <v>0</v>
      </c>
      <c r="Q611" s="280">
        <v>4E-05</v>
      </c>
      <c r="R611" s="280">
        <f>Q611*H611</f>
        <v>8E-05</v>
      </c>
      <c r="S611" s="280">
        <v>0</v>
      </c>
      <c r="T611" s="281">
        <f>S611*H611</f>
        <v>0</v>
      </c>
      <c r="AR611" s="185" t="s">
        <v>281</v>
      </c>
      <c r="AT611" s="185" t="s">
        <v>228</v>
      </c>
      <c r="AU611" s="185" t="s">
        <v>81</v>
      </c>
      <c r="AY611" s="185" t="s">
        <v>138</v>
      </c>
      <c r="BE611" s="282">
        <f>IF(N611="základní",J611,0)</f>
        <v>0</v>
      </c>
      <c r="BF611" s="282">
        <f>IF(N611="snížená",J611,0)</f>
        <v>0</v>
      </c>
      <c r="BG611" s="282">
        <f>IF(N611="zákl. přenesená",J611,0)</f>
        <v>0</v>
      </c>
      <c r="BH611" s="282">
        <f>IF(N611="sníž. přenesená",J611,0)</f>
        <v>0</v>
      </c>
      <c r="BI611" s="282">
        <f>IF(N611="nulová",J611,0)</f>
        <v>0</v>
      </c>
      <c r="BJ611" s="185" t="s">
        <v>79</v>
      </c>
      <c r="BK611" s="282">
        <f>ROUND(I611*H611,2)</f>
        <v>0</v>
      </c>
      <c r="BL611" s="185" t="s">
        <v>214</v>
      </c>
      <c r="BM611" s="185" t="s">
        <v>4521</v>
      </c>
    </row>
    <row r="612" spans="2:65" s="248" customFormat="1" ht="38.25" customHeight="1">
      <c r="B612" s="85"/>
      <c r="C612" s="327" t="s">
        <v>1376</v>
      </c>
      <c r="D612" s="327" t="s">
        <v>140</v>
      </c>
      <c r="E612" s="328" t="s">
        <v>4522</v>
      </c>
      <c r="F612" s="329" t="s">
        <v>4523</v>
      </c>
      <c r="G612" s="330" t="s">
        <v>181</v>
      </c>
      <c r="H612" s="304">
        <v>0.764</v>
      </c>
      <c r="I612" s="90">
        <v>0</v>
      </c>
      <c r="J612" s="90">
        <f>ROUND(I612*H612,2)</f>
        <v>0</v>
      </c>
      <c r="K612" s="88" t="s">
        <v>5267</v>
      </c>
      <c r="L612" s="85"/>
      <c r="M612" s="278" t="s">
        <v>5</v>
      </c>
      <c r="N612" s="279" t="s">
        <v>42</v>
      </c>
      <c r="O612" s="280">
        <v>1.114</v>
      </c>
      <c r="P612" s="280">
        <f>O612*H612</f>
        <v>0.8510960000000001</v>
      </c>
      <c r="Q612" s="280">
        <v>0</v>
      </c>
      <c r="R612" s="280">
        <f>Q612*H612</f>
        <v>0</v>
      </c>
      <c r="S612" s="280">
        <v>0</v>
      </c>
      <c r="T612" s="281">
        <f>S612*H612</f>
        <v>0</v>
      </c>
      <c r="AR612" s="185" t="s">
        <v>214</v>
      </c>
      <c r="AT612" s="185" t="s">
        <v>140</v>
      </c>
      <c r="AU612" s="185" t="s">
        <v>81</v>
      </c>
      <c r="AY612" s="185" t="s">
        <v>138</v>
      </c>
      <c r="BE612" s="282">
        <f>IF(N612="základní",J612,0)</f>
        <v>0</v>
      </c>
      <c r="BF612" s="282">
        <f>IF(N612="snížená",J612,0)</f>
        <v>0</v>
      </c>
      <c r="BG612" s="282">
        <f>IF(N612="zákl. přenesená",J612,0)</f>
        <v>0</v>
      </c>
      <c r="BH612" s="282">
        <f>IF(N612="sníž. přenesená",J612,0)</f>
        <v>0</v>
      </c>
      <c r="BI612" s="282">
        <f>IF(N612="nulová",J612,0)</f>
        <v>0</v>
      </c>
      <c r="BJ612" s="185" t="s">
        <v>79</v>
      </c>
      <c r="BK612" s="282">
        <f>ROUND(I612*H612,2)</f>
        <v>0</v>
      </c>
      <c r="BL612" s="185" t="s">
        <v>214</v>
      </c>
      <c r="BM612" s="185" t="s">
        <v>4524</v>
      </c>
    </row>
    <row r="613" spans="2:63" s="266" customFormat="1" ht="29.85" customHeight="1">
      <c r="B613" s="265"/>
      <c r="C613" s="307"/>
      <c r="D613" s="341" t="s">
        <v>70</v>
      </c>
      <c r="E613" s="342" t="s">
        <v>2263</v>
      </c>
      <c r="F613" s="342" t="s">
        <v>2264</v>
      </c>
      <c r="G613" s="307"/>
      <c r="H613" s="307"/>
      <c r="J613" s="277">
        <f>BK613</f>
        <v>0</v>
      </c>
      <c r="L613" s="265"/>
      <c r="M613" s="270"/>
      <c r="N613" s="271"/>
      <c r="O613" s="271"/>
      <c r="P613" s="272">
        <f>SUM(P614:P625)</f>
        <v>25.7898</v>
      </c>
      <c r="Q613" s="271"/>
      <c r="R613" s="272">
        <f>SUM(R614:R625)</f>
        <v>0.023032399999999998</v>
      </c>
      <c r="S613" s="271"/>
      <c r="T613" s="273">
        <f>SUM(T614:T625)</f>
        <v>0</v>
      </c>
      <c r="AR613" s="267" t="s">
        <v>81</v>
      </c>
      <c r="AT613" s="274" t="s">
        <v>70</v>
      </c>
      <c r="AU613" s="274" t="s">
        <v>79</v>
      </c>
      <c r="AY613" s="267" t="s">
        <v>138</v>
      </c>
      <c r="BK613" s="275">
        <f>SUM(BK614:BK625)</f>
        <v>0</v>
      </c>
    </row>
    <row r="614" spans="2:65" s="248" customFormat="1" ht="16.5" customHeight="1">
      <c r="B614" s="85"/>
      <c r="C614" s="327" t="s">
        <v>1381</v>
      </c>
      <c r="D614" s="327" t="s">
        <v>140</v>
      </c>
      <c r="E614" s="328" t="s">
        <v>3023</v>
      </c>
      <c r="F614" s="329" t="s">
        <v>3024</v>
      </c>
      <c r="G614" s="330" t="s">
        <v>225</v>
      </c>
      <c r="H614" s="304">
        <v>32.44</v>
      </c>
      <c r="I614" s="90">
        <v>0</v>
      </c>
      <c r="J614" s="90">
        <f>ROUND(I614*H614,2)</f>
        <v>0</v>
      </c>
      <c r="K614" s="88" t="s">
        <v>5267</v>
      </c>
      <c r="L614" s="85"/>
      <c r="M614" s="278" t="s">
        <v>5</v>
      </c>
      <c r="N614" s="279" t="s">
        <v>42</v>
      </c>
      <c r="O614" s="280">
        <v>0.012</v>
      </c>
      <c r="P614" s="280">
        <f>O614*H614</f>
        <v>0.38927999999999996</v>
      </c>
      <c r="Q614" s="280">
        <v>0</v>
      </c>
      <c r="R614" s="280">
        <f>Q614*H614</f>
        <v>0</v>
      </c>
      <c r="S614" s="280">
        <v>0</v>
      </c>
      <c r="T614" s="281">
        <f>S614*H614</f>
        <v>0</v>
      </c>
      <c r="AR614" s="185" t="s">
        <v>214</v>
      </c>
      <c r="AT614" s="185" t="s">
        <v>140</v>
      </c>
      <c r="AU614" s="185" t="s">
        <v>81</v>
      </c>
      <c r="AY614" s="185" t="s">
        <v>138</v>
      </c>
      <c r="BE614" s="282">
        <f>IF(N614="základní",J614,0)</f>
        <v>0</v>
      </c>
      <c r="BF614" s="282">
        <f>IF(N614="snížená",J614,0)</f>
        <v>0</v>
      </c>
      <c r="BG614" s="282">
        <f>IF(N614="zákl. přenesená",J614,0)</f>
        <v>0</v>
      </c>
      <c r="BH614" s="282">
        <f>IF(N614="sníž. přenesená",J614,0)</f>
        <v>0</v>
      </c>
      <c r="BI614" s="282">
        <f>IF(N614="nulová",J614,0)</f>
        <v>0</v>
      </c>
      <c r="BJ614" s="185" t="s">
        <v>79</v>
      </c>
      <c r="BK614" s="282">
        <f>ROUND(I614*H614,2)</f>
        <v>0</v>
      </c>
      <c r="BL614" s="185" t="s">
        <v>214</v>
      </c>
      <c r="BM614" s="185" t="s">
        <v>4525</v>
      </c>
    </row>
    <row r="615" spans="2:51" s="292" customFormat="1" ht="13.5">
      <c r="B615" s="291"/>
      <c r="C615" s="334"/>
      <c r="D615" s="332" t="s">
        <v>147</v>
      </c>
      <c r="E615" s="306" t="s">
        <v>5</v>
      </c>
      <c r="F615" s="335" t="s">
        <v>4526</v>
      </c>
      <c r="G615" s="334"/>
      <c r="H615" s="306" t="s">
        <v>5</v>
      </c>
      <c r="L615" s="291"/>
      <c r="M615" s="295"/>
      <c r="N615" s="296"/>
      <c r="O615" s="296"/>
      <c r="P615" s="296"/>
      <c r="Q615" s="296"/>
      <c r="R615" s="296"/>
      <c r="S615" s="296"/>
      <c r="T615" s="297"/>
      <c r="AT615" s="293" t="s">
        <v>147</v>
      </c>
      <c r="AU615" s="293" t="s">
        <v>81</v>
      </c>
      <c r="AV615" s="292" t="s">
        <v>79</v>
      </c>
      <c r="AW615" s="292" t="s">
        <v>34</v>
      </c>
      <c r="AX615" s="292" t="s">
        <v>71</v>
      </c>
      <c r="AY615" s="293" t="s">
        <v>138</v>
      </c>
    </row>
    <row r="616" spans="2:51" s="284" customFormat="1" ht="13.5">
      <c r="B616" s="283"/>
      <c r="C616" s="331"/>
      <c r="D616" s="332" t="s">
        <v>147</v>
      </c>
      <c r="E616" s="336" t="s">
        <v>5</v>
      </c>
      <c r="F616" s="333" t="s">
        <v>4527</v>
      </c>
      <c r="G616" s="331"/>
      <c r="H616" s="305">
        <v>32.44</v>
      </c>
      <c r="L616" s="283"/>
      <c r="M616" s="288"/>
      <c r="N616" s="289"/>
      <c r="O616" s="289"/>
      <c r="P616" s="289"/>
      <c r="Q616" s="289"/>
      <c r="R616" s="289"/>
      <c r="S616" s="289"/>
      <c r="T616" s="290"/>
      <c r="AT616" s="286" t="s">
        <v>147</v>
      </c>
      <c r="AU616" s="286" t="s">
        <v>81</v>
      </c>
      <c r="AV616" s="284" t="s">
        <v>81</v>
      </c>
      <c r="AW616" s="284" t="s">
        <v>34</v>
      </c>
      <c r="AX616" s="284" t="s">
        <v>71</v>
      </c>
      <c r="AY616" s="286" t="s">
        <v>138</v>
      </c>
    </row>
    <row r="617" spans="2:65" s="248" customFormat="1" ht="16.5" customHeight="1">
      <c r="B617" s="85"/>
      <c r="C617" s="327" t="s">
        <v>1385</v>
      </c>
      <c r="D617" s="327" t="s">
        <v>140</v>
      </c>
      <c r="E617" s="328" t="s">
        <v>4528</v>
      </c>
      <c r="F617" s="329" t="s">
        <v>4529</v>
      </c>
      <c r="G617" s="330" t="s">
        <v>225</v>
      </c>
      <c r="H617" s="304">
        <v>32.44</v>
      </c>
      <c r="I617" s="90">
        <v>0</v>
      </c>
      <c r="J617" s="90">
        <f>ROUND(I617*H617,2)</f>
        <v>0</v>
      </c>
      <c r="K617" s="88" t="s">
        <v>5267</v>
      </c>
      <c r="L617" s="85"/>
      <c r="M617" s="278" t="s">
        <v>5</v>
      </c>
      <c r="N617" s="279" t="s">
        <v>42</v>
      </c>
      <c r="O617" s="280">
        <v>0.276</v>
      </c>
      <c r="P617" s="280">
        <f>O617*H617</f>
        <v>8.95344</v>
      </c>
      <c r="Q617" s="280">
        <v>0.00035</v>
      </c>
      <c r="R617" s="280">
        <f>Q617*H617</f>
        <v>0.011354</v>
      </c>
      <c r="S617" s="280">
        <v>0</v>
      </c>
      <c r="T617" s="281">
        <f>S617*H617</f>
        <v>0</v>
      </c>
      <c r="AR617" s="185" t="s">
        <v>214</v>
      </c>
      <c r="AT617" s="185" t="s">
        <v>140</v>
      </c>
      <c r="AU617" s="185" t="s">
        <v>81</v>
      </c>
      <c r="AY617" s="185" t="s">
        <v>138</v>
      </c>
      <c r="BE617" s="282">
        <f>IF(N617="základní",J617,0)</f>
        <v>0</v>
      </c>
      <c r="BF617" s="282">
        <f>IF(N617="snížená",J617,0)</f>
        <v>0</v>
      </c>
      <c r="BG617" s="282">
        <f>IF(N617="zákl. přenesená",J617,0)</f>
        <v>0</v>
      </c>
      <c r="BH617" s="282">
        <f>IF(N617="sníž. přenesená",J617,0)</f>
        <v>0</v>
      </c>
      <c r="BI617" s="282">
        <f>IF(N617="nulová",J617,0)</f>
        <v>0</v>
      </c>
      <c r="BJ617" s="185" t="s">
        <v>79</v>
      </c>
      <c r="BK617" s="282">
        <f>ROUND(I617*H617,2)</f>
        <v>0</v>
      </c>
      <c r="BL617" s="185" t="s">
        <v>214</v>
      </c>
      <c r="BM617" s="185" t="s">
        <v>4530</v>
      </c>
    </row>
    <row r="618" spans="2:51" s="292" customFormat="1" ht="13.5">
      <c r="B618" s="291"/>
      <c r="C618" s="334"/>
      <c r="D618" s="332" t="s">
        <v>147</v>
      </c>
      <c r="E618" s="306" t="s">
        <v>5</v>
      </c>
      <c r="F618" s="335" t="s">
        <v>4531</v>
      </c>
      <c r="G618" s="334"/>
      <c r="H618" s="306" t="s">
        <v>5</v>
      </c>
      <c r="L618" s="291"/>
      <c r="M618" s="295"/>
      <c r="N618" s="296"/>
      <c r="O618" s="296"/>
      <c r="P618" s="296"/>
      <c r="Q618" s="296"/>
      <c r="R618" s="296"/>
      <c r="S618" s="296"/>
      <c r="T618" s="297"/>
      <c r="AT618" s="293" t="s">
        <v>147</v>
      </c>
      <c r="AU618" s="293" t="s">
        <v>81</v>
      </c>
      <c r="AV618" s="292" t="s">
        <v>79</v>
      </c>
      <c r="AW618" s="292" t="s">
        <v>34</v>
      </c>
      <c r="AX618" s="292" t="s">
        <v>71</v>
      </c>
      <c r="AY618" s="293" t="s">
        <v>138</v>
      </c>
    </row>
    <row r="619" spans="2:51" s="284" customFormat="1" ht="13.5">
      <c r="B619" s="283"/>
      <c r="C619" s="331"/>
      <c r="D619" s="332" t="s">
        <v>147</v>
      </c>
      <c r="E619" s="336" t="s">
        <v>5</v>
      </c>
      <c r="F619" s="333" t="s">
        <v>4527</v>
      </c>
      <c r="G619" s="331"/>
      <c r="H619" s="305">
        <v>32.44</v>
      </c>
      <c r="L619" s="283"/>
      <c r="M619" s="288"/>
      <c r="N619" s="289"/>
      <c r="O619" s="289"/>
      <c r="P619" s="289"/>
      <c r="Q619" s="289"/>
      <c r="R619" s="289"/>
      <c r="S619" s="289"/>
      <c r="T619" s="290"/>
      <c r="AT619" s="286" t="s">
        <v>147</v>
      </c>
      <c r="AU619" s="286" t="s">
        <v>81</v>
      </c>
      <c r="AV619" s="284" t="s">
        <v>81</v>
      </c>
      <c r="AW619" s="284" t="s">
        <v>34</v>
      </c>
      <c r="AX619" s="284" t="s">
        <v>71</v>
      </c>
      <c r="AY619" s="286" t="s">
        <v>138</v>
      </c>
    </row>
    <row r="620" spans="2:65" s="248" customFormat="1" ht="16.5" customHeight="1">
      <c r="B620" s="85"/>
      <c r="C620" s="327" t="s">
        <v>1391</v>
      </c>
      <c r="D620" s="327" t="s">
        <v>140</v>
      </c>
      <c r="E620" s="328" t="s">
        <v>4532</v>
      </c>
      <c r="F620" s="329" t="s">
        <v>4533</v>
      </c>
      <c r="G620" s="330" t="s">
        <v>225</v>
      </c>
      <c r="H620" s="304">
        <v>32.44</v>
      </c>
      <c r="I620" s="90">
        <v>0</v>
      </c>
      <c r="J620" s="90">
        <f>ROUND(I620*H620,2)</f>
        <v>0</v>
      </c>
      <c r="K620" s="88" t="s">
        <v>5267</v>
      </c>
      <c r="L620" s="85"/>
      <c r="M620" s="278" t="s">
        <v>5</v>
      </c>
      <c r="N620" s="279" t="s">
        <v>42</v>
      </c>
      <c r="O620" s="280">
        <v>0.172</v>
      </c>
      <c r="P620" s="280">
        <f>O620*H620</f>
        <v>5.579679999999999</v>
      </c>
      <c r="Q620" s="280">
        <v>0.00012</v>
      </c>
      <c r="R620" s="280">
        <f>Q620*H620</f>
        <v>0.0038927999999999996</v>
      </c>
      <c r="S620" s="280">
        <v>0</v>
      </c>
      <c r="T620" s="281">
        <f>S620*H620</f>
        <v>0</v>
      </c>
      <c r="AR620" s="185" t="s">
        <v>214</v>
      </c>
      <c r="AT620" s="185" t="s">
        <v>140</v>
      </c>
      <c r="AU620" s="185" t="s">
        <v>81</v>
      </c>
      <c r="AY620" s="185" t="s">
        <v>138</v>
      </c>
      <c r="BE620" s="282">
        <f>IF(N620="základní",J620,0)</f>
        <v>0</v>
      </c>
      <c r="BF620" s="282">
        <f>IF(N620="snížená",J620,0)</f>
        <v>0</v>
      </c>
      <c r="BG620" s="282">
        <f>IF(N620="zákl. přenesená",J620,0)</f>
        <v>0</v>
      </c>
      <c r="BH620" s="282">
        <f>IF(N620="sníž. přenesená",J620,0)</f>
        <v>0</v>
      </c>
      <c r="BI620" s="282">
        <f>IF(N620="nulová",J620,0)</f>
        <v>0</v>
      </c>
      <c r="BJ620" s="185" t="s">
        <v>79</v>
      </c>
      <c r="BK620" s="282">
        <f>ROUND(I620*H620,2)</f>
        <v>0</v>
      </c>
      <c r="BL620" s="185" t="s">
        <v>214</v>
      </c>
      <c r="BM620" s="185" t="s">
        <v>4534</v>
      </c>
    </row>
    <row r="621" spans="2:51" s="292" customFormat="1" ht="13.5">
      <c r="B621" s="291"/>
      <c r="C621" s="334"/>
      <c r="D621" s="332" t="s">
        <v>147</v>
      </c>
      <c r="E621" s="306" t="s">
        <v>5</v>
      </c>
      <c r="F621" s="335" t="s">
        <v>4526</v>
      </c>
      <c r="G621" s="334"/>
      <c r="H621" s="306" t="s">
        <v>5</v>
      </c>
      <c r="L621" s="291"/>
      <c r="M621" s="295"/>
      <c r="N621" s="296"/>
      <c r="O621" s="296"/>
      <c r="P621" s="296"/>
      <c r="Q621" s="296"/>
      <c r="R621" s="296"/>
      <c r="S621" s="296"/>
      <c r="T621" s="297"/>
      <c r="AT621" s="293" t="s">
        <v>147</v>
      </c>
      <c r="AU621" s="293" t="s">
        <v>81</v>
      </c>
      <c r="AV621" s="292" t="s">
        <v>79</v>
      </c>
      <c r="AW621" s="292" t="s">
        <v>34</v>
      </c>
      <c r="AX621" s="292" t="s">
        <v>71</v>
      </c>
      <c r="AY621" s="293" t="s">
        <v>138</v>
      </c>
    </row>
    <row r="622" spans="2:51" s="284" customFormat="1" ht="13.5">
      <c r="B622" s="283"/>
      <c r="C622" s="331"/>
      <c r="D622" s="332" t="s">
        <v>147</v>
      </c>
      <c r="E622" s="336" t="s">
        <v>5</v>
      </c>
      <c r="F622" s="333" t="s">
        <v>4527</v>
      </c>
      <c r="G622" s="331"/>
      <c r="H622" s="305">
        <v>32.44</v>
      </c>
      <c r="L622" s="283"/>
      <c r="M622" s="288"/>
      <c r="N622" s="289"/>
      <c r="O622" s="289"/>
      <c r="P622" s="289"/>
      <c r="Q622" s="289"/>
      <c r="R622" s="289"/>
      <c r="S622" s="289"/>
      <c r="T622" s="290"/>
      <c r="AT622" s="286" t="s">
        <v>147</v>
      </c>
      <c r="AU622" s="286" t="s">
        <v>81</v>
      </c>
      <c r="AV622" s="284" t="s">
        <v>81</v>
      </c>
      <c r="AW622" s="284" t="s">
        <v>34</v>
      </c>
      <c r="AX622" s="284" t="s">
        <v>71</v>
      </c>
      <c r="AY622" s="286" t="s">
        <v>138</v>
      </c>
    </row>
    <row r="623" spans="2:65" s="248" customFormat="1" ht="25.5" customHeight="1">
      <c r="B623" s="85"/>
      <c r="C623" s="327" t="s">
        <v>1396</v>
      </c>
      <c r="D623" s="327" t="s">
        <v>140</v>
      </c>
      <c r="E623" s="328" t="s">
        <v>3033</v>
      </c>
      <c r="F623" s="329" t="s">
        <v>3034</v>
      </c>
      <c r="G623" s="330" t="s">
        <v>225</v>
      </c>
      <c r="H623" s="304">
        <v>32.44</v>
      </c>
      <c r="I623" s="90">
        <v>0</v>
      </c>
      <c r="J623" s="90">
        <f>ROUND(I623*H623,2)</f>
        <v>0</v>
      </c>
      <c r="K623" s="88" t="s">
        <v>5267</v>
      </c>
      <c r="L623" s="85"/>
      <c r="M623" s="278" t="s">
        <v>5</v>
      </c>
      <c r="N623" s="279" t="s">
        <v>42</v>
      </c>
      <c r="O623" s="280">
        <v>0.335</v>
      </c>
      <c r="P623" s="280">
        <f>O623*H623</f>
        <v>10.8674</v>
      </c>
      <c r="Q623" s="280">
        <v>0.00024</v>
      </c>
      <c r="R623" s="280">
        <f>Q623*H623</f>
        <v>0.007785599999999999</v>
      </c>
      <c r="S623" s="280">
        <v>0</v>
      </c>
      <c r="T623" s="281">
        <f>S623*H623</f>
        <v>0</v>
      </c>
      <c r="AR623" s="185" t="s">
        <v>214</v>
      </c>
      <c r="AT623" s="185" t="s">
        <v>140</v>
      </c>
      <c r="AU623" s="185" t="s">
        <v>81</v>
      </c>
      <c r="AY623" s="185" t="s">
        <v>138</v>
      </c>
      <c r="BE623" s="282">
        <f>IF(N623="základní",J623,0)</f>
        <v>0</v>
      </c>
      <c r="BF623" s="282">
        <f>IF(N623="snížená",J623,0)</f>
        <v>0</v>
      </c>
      <c r="BG623" s="282">
        <f>IF(N623="zákl. přenesená",J623,0)</f>
        <v>0</v>
      </c>
      <c r="BH623" s="282">
        <f>IF(N623="sníž. přenesená",J623,0)</f>
        <v>0</v>
      </c>
      <c r="BI623" s="282">
        <f>IF(N623="nulová",J623,0)</f>
        <v>0</v>
      </c>
      <c r="BJ623" s="185" t="s">
        <v>79</v>
      </c>
      <c r="BK623" s="282">
        <f>ROUND(I623*H623,2)</f>
        <v>0</v>
      </c>
      <c r="BL623" s="185" t="s">
        <v>214</v>
      </c>
      <c r="BM623" s="185" t="s">
        <v>4535</v>
      </c>
    </row>
    <row r="624" spans="2:51" s="292" customFormat="1" ht="13.5">
      <c r="B624" s="291"/>
      <c r="C624" s="334"/>
      <c r="D624" s="332" t="s">
        <v>147</v>
      </c>
      <c r="E624" s="306" t="s">
        <v>5</v>
      </c>
      <c r="F624" s="335" t="s">
        <v>4526</v>
      </c>
      <c r="G624" s="334"/>
      <c r="H624" s="306" t="s">
        <v>5</v>
      </c>
      <c r="L624" s="291"/>
      <c r="M624" s="295"/>
      <c r="N624" s="296"/>
      <c r="O624" s="296"/>
      <c r="P624" s="296"/>
      <c r="Q624" s="296"/>
      <c r="R624" s="296"/>
      <c r="S624" s="296"/>
      <c r="T624" s="297"/>
      <c r="AT624" s="293" t="s">
        <v>147</v>
      </c>
      <c r="AU624" s="293" t="s">
        <v>81</v>
      </c>
      <c r="AV624" s="292" t="s">
        <v>79</v>
      </c>
      <c r="AW624" s="292" t="s">
        <v>34</v>
      </c>
      <c r="AX624" s="292" t="s">
        <v>71</v>
      </c>
      <c r="AY624" s="293" t="s">
        <v>138</v>
      </c>
    </row>
    <row r="625" spans="2:51" s="284" customFormat="1" ht="13.5">
      <c r="B625" s="283"/>
      <c r="C625" s="331"/>
      <c r="D625" s="332" t="s">
        <v>147</v>
      </c>
      <c r="E625" s="336" t="s">
        <v>5</v>
      </c>
      <c r="F625" s="333" t="s">
        <v>4527</v>
      </c>
      <c r="G625" s="331"/>
      <c r="H625" s="305">
        <v>32.44</v>
      </c>
      <c r="L625" s="283"/>
      <c r="M625" s="288"/>
      <c r="N625" s="289"/>
      <c r="O625" s="289"/>
      <c r="P625" s="289"/>
      <c r="Q625" s="289"/>
      <c r="R625" s="289"/>
      <c r="S625" s="289"/>
      <c r="T625" s="290"/>
      <c r="AT625" s="286" t="s">
        <v>147</v>
      </c>
      <c r="AU625" s="286" t="s">
        <v>81</v>
      </c>
      <c r="AV625" s="284" t="s">
        <v>81</v>
      </c>
      <c r="AW625" s="284" t="s">
        <v>34</v>
      </c>
      <c r="AX625" s="284" t="s">
        <v>79</v>
      </c>
      <c r="AY625" s="286" t="s">
        <v>138</v>
      </c>
    </row>
    <row r="626" spans="2:63" s="266" customFormat="1" ht="29.85" customHeight="1">
      <c r="B626" s="265"/>
      <c r="C626" s="307"/>
      <c r="D626" s="341" t="s">
        <v>70</v>
      </c>
      <c r="E626" s="342" t="s">
        <v>3074</v>
      </c>
      <c r="F626" s="342" t="s">
        <v>3075</v>
      </c>
      <c r="G626" s="307"/>
      <c r="H626" s="307"/>
      <c r="J626" s="277">
        <f>BK626</f>
        <v>0</v>
      </c>
      <c r="L626" s="265"/>
      <c r="M626" s="270"/>
      <c r="N626" s="271"/>
      <c r="O626" s="271"/>
      <c r="P626" s="272">
        <f>SUM(P627:P636)</f>
        <v>127.933704</v>
      </c>
      <c r="Q626" s="271"/>
      <c r="R626" s="272">
        <f>SUM(R627:R636)</f>
        <v>0.6741515838</v>
      </c>
      <c r="S626" s="271"/>
      <c r="T626" s="273">
        <f>SUM(T627:T636)</f>
        <v>0.10182384</v>
      </c>
      <c r="AR626" s="267" t="s">
        <v>81</v>
      </c>
      <c r="AT626" s="274" t="s">
        <v>70</v>
      </c>
      <c r="AU626" s="274" t="s">
        <v>79</v>
      </c>
      <c r="AY626" s="267" t="s">
        <v>138</v>
      </c>
      <c r="BK626" s="275">
        <f>SUM(BK627:BK636)</f>
        <v>0</v>
      </c>
    </row>
    <row r="627" spans="2:65" s="248" customFormat="1" ht="16.5" customHeight="1">
      <c r="B627" s="85"/>
      <c r="C627" s="327" t="s">
        <v>1400</v>
      </c>
      <c r="D627" s="327" t="s">
        <v>140</v>
      </c>
      <c r="E627" s="328" t="s">
        <v>4536</v>
      </c>
      <c r="F627" s="329" t="s">
        <v>4537</v>
      </c>
      <c r="G627" s="330" t="s">
        <v>225</v>
      </c>
      <c r="H627" s="304">
        <v>328.464</v>
      </c>
      <c r="I627" s="90">
        <v>0</v>
      </c>
      <c r="J627" s="90">
        <f>ROUND(I627*H627,2)</f>
        <v>0</v>
      </c>
      <c r="K627" s="88" t="s">
        <v>5267</v>
      </c>
      <c r="L627" s="85"/>
      <c r="M627" s="278" t="s">
        <v>5</v>
      </c>
      <c r="N627" s="279" t="s">
        <v>42</v>
      </c>
      <c r="O627" s="280">
        <v>0.012</v>
      </c>
      <c r="P627" s="280">
        <f>O627*H627</f>
        <v>3.941568</v>
      </c>
      <c r="Q627" s="280">
        <v>0</v>
      </c>
      <c r="R627" s="280">
        <f>Q627*H627</f>
        <v>0</v>
      </c>
      <c r="S627" s="280">
        <v>0</v>
      </c>
      <c r="T627" s="281">
        <f>S627*H627</f>
        <v>0</v>
      </c>
      <c r="AR627" s="185" t="s">
        <v>214</v>
      </c>
      <c r="AT627" s="185" t="s">
        <v>140</v>
      </c>
      <c r="AU627" s="185" t="s">
        <v>81</v>
      </c>
      <c r="AY627" s="185" t="s">
        <v>138</v>
      </c>
      <c r="BE627" s="282">
        <f>IF(N627="základní",J627,0)</f>
        <v>0</v>
      </c>
      <c r="BF627" s="282">
        <f>IF(N627="snížená",J627,0)</f>
        <v>0</v>
      </c>
      <c r="BG627" s="282">
        <f>IF(N627="zákl. přenesená",J627,0)</f>
        <v>0</v>
      </c>
      <c r="BH627" s="282">
        <f>IF(N627="sníž. přenesená",J627,0)</f>
        <v>0</v>
      </c>
      <c r="BI627" s="282">
        <f>IF(N627="nulová",J627,0)</f>
        <v>0</v>
      </c>
      <c r="BJ627" s="185" t="s">
        <v>79</v>
      </c>
      <c r="BK627" s="282">
        <f>ROUND(I627*H627,2)</f>
        <v>0</v>
      </c>
      <c r="BL627" s="185" t="s">
        <v>214</v>
      </c>
      <c r="BM627" s="185" t="s">
        <v>4538</v>
      </c>
    </row>
    <row r="628" spans="2:51" s="292" customFormat="1" ht="13.5">
      <c r="B628" s="291"/>
      <c r="C628" s="334"/>
      <c r="D628" s="332" t="s">
        <v>147</v>
      </c>
      <c r="E628" s="306" t="s">
        <v>5</v>
      </c>
      <c r="F628" s="335" t="s">
        <v>4539</v>
      </c>
      <c r="G628" s="334"/>
      <c r="H628" s="306" t="s">
        <v>5</v>
      </c>
      <c r="L628" s="291"/>
      <c r="M628" s="295"/>
      <c r="N628" s="296"/>
      <c r="O628" s="296"/>
      <c r="P628" s="296"/>
      <c r="Q628" s="296"/>
      <c r="R628" s="296"/>
      <c r="S628" s="296"/>
      <c r="T628" s="297"/>
      <c r="AT628" s="293" t="s">
        <v>147</v>
      </c>
      <c r="AU628" s="293" t="s">
        <v>81</v>
      </c>
      <c r="AV628" s="292" t="s">
        <v>79</v>
      </c>
      <c r="AW628" s="292" t="s">
        <v>34</v>
      </c>
      <c r="AX628" s="292" t="s">
        <v>71</v>
      </c>
      <c r="AY628" s="293" t="s">
        <v>138</v>
      </c>
    </row>
    <row r="629" spans="2:51" s="284" customFormat="1" ht="13.5">
      <c r="B629" s="283"/>
      <c r="C629" s="331"/>
      <c r="D629" s="332" t="s">
        <v>147</v>
      </c>
      <c r="E629" s="336" t="s">
        <v>5</v>
      </c>
      <c r="F629" s="333" t="s">
        <v>4540</v>
      </c>
      <c r="G629" s="331"/>
      <c r="H629" s="305">
        <v>115.45</v>
      </c>
      <c r="L629" s="283"/>
      <c r="M629" s="288"/>
      <c r="N629" s="289"/>
      <c r="O629" s="289"/>
      <c r="P629" s="289"/>
      <c r="Q629" s="289"/>
      <c r="R629" s="289"/>
      <c r="S629" s="289"/>
      <c r="T629" s="290"/>
      <c r="AT629" s="286" t="s">
        <v>147</v>
      </c>
      <c r="AU629" s="286" t="s">
        <v>81</v>
      </c>
      <c r="AV629" s="284" t="s">
        <v>81</v>
      </c>
      <c r="AW629" s="284" t="s">
        <v>34</v>
      </c>
      <c r="AX629" s="284" t="s">
        <v>71</v>
      </c>
      <c r="AY629" s="286" t="s">
        <v>138</v>
      </c>
    </row>
    <row r="630" spans="2:51" s="292" customFormat="1" ht="13.5">
      <c r="B630" s="291"/>
      <c r="C630" s="334"/>
      <c r="D630" s="332" t="s">
        <v>147</v>
      </c>
      <c r="E630" s="306" t="s">
        <v>5</v>
      </c>
      <c r="F630" s="335" t="s">
        <v>4541</v>
      </c>
      <c r="G630" s="334"/>
      <c r="H630" s="306" t="s">
        <v>5</v>
      </c>
      <c r="L630" s="291"/>
      <c r="M630" s="295"/>
      <c r="N630" s="296"/>
      <c r="O630" s="296"/>
      <c r="P630" s="296"/>
      <c r="Q630" s="296"/>
      <c r="R630" s="296"/>
      <c r="S630" s="296"/>
      <c r="T630" s="297"/>
      <c r="AT630" s="293" t="s">
        <v>147</v>
      </c>
      <c r="AU630" s="293" t="s">
        <v>81</v>
      </c>
      <c r="AV630" s="292" t="s">
        <v>79</v>
      </c>
      <c r="AW630" s="292" t="s">
        <v>34</v>
      </c>
      <c r="AX630" s="292" t="s">
        <v>71</v>
      </c>
      <c r="AY630" s="293" t="s">
        <v>138</v>
      </c>
    </row>
    <row r="631" spans="2:51" s="284" customFormat="1" ht="13.5">
      <c r="B631" s="283"/>
      <c r="C631" s="331"/>
      <c r="D631" s="332" t="s">
        <v>147</v>
      </c>
      <c r="E631" s="336" t="s">
        <v>5</v>
      </c>
      <c r="F631" s="333" t="s">
        <v>4542</v>
      </c>
      <c r="G631" s="331"/>
      <c r="H631" s="305">
        <v>213.014</v>
      </c>
      <c r="L631" s="283"/>
      <c r="M631" s="288"/>
      <c r="N631" s="289"/>
      <c r="O631" s="289"/>
      <c r="P631" s="289"/>
      <c r="Q631" s="289"/>
      <c r="R631" s="289"/>
      <c r="S631" s="289"/>
      <c r="T631" s="290"/>
      <c r="AT631" s="286" t="s">
        <v>147</v>
      </c>
      <c r="AU631" s="286" t="s">
        <v>81</v>
      </c>
      <c r="AV631" s="284" t="s">
        <v>81</v>
      </c>
      <c r="AW631" s="284" t="s">
        <v>34</v>
      </c>
      <c r="AX631" s="284" t="s">
        <v>71</v>
      </c>
      <c r="AY631" s="286" t="s">
        <v>138</v>
      </c>
    </row>
    <row r="632" spans="2:65" s="248" customFormat="1" ht="16.5" customHeight="1">
      <c r="B632" s="85"/>
      <c r="C632" s="327" t="s">
        <v>1406</v>
      </c>
      <c r="D632" s="327" t="s">
        <v>140</v>
      </c>
      <c r="E632" s="328" t="s">
        <v>4543</v>
      </c>
      <c r="F632" s="329" t="s">
        <v>4544</v>
      </c>
      <c r="G632" s="330" t="s">
        <v>225</v>
      </c>
      <c r="H632" s="304">
        <v>328.464</v>
      </c>
      <c r="I632" s="90">
        <v>0</v>
      </c>
      <c r="J632" s="90">
        <f>ROUND(I632*H632,2)</f>
        <v>0</v>
      </c>
      <c r="K632" s="88" t="s">
        <v>5267</v>
      </c>
      <c r="L632" s="85"/>
      <c r="M632" s="278" t="s">
        <v>5</v>
      </c>
      <c r="N632" s="279" t="s">
        <v>42</v>
      </c>
      <c r="O632" s="280">
        <v>0.074</v>
      </c>
      <c r="P632" s="280">
        <f>O632*H632</f>
        <v>24.306335999999998</v>
      </c>
      <c r="Q632" s="280">
        <v>0.001</v>
      </c>
      <c r="R632" s="280">
        <f>Q632*H632</f>
        <v>0.328464</v>
      </c>
      <c r="S632" s="280">
        <v>0.00031</v>
      </c>
      <c r="T632" s="281">
        <f>S632*H632</f>
        <v>0.10182384</v>
      </c>
      <c r="AR632" s="185" t="s">
        <v>214</v>
      </c>
      <c r="AT632" s="185" t="s">
        <v>140</v>
      </c>
      <c r="AU632" s="185" t="s">
        <v>81</v>
      </c>
      <c r="AY632" s="185" t="s">
        <v>138</v>
      </c>
      <c r="BE632" s="282">
        <f>IF(N632="základní",J632,0)</f>
        <v>0</v>
      </c>
      <c r="BF632" s="282">
        <f>IF(N632="snížená",J632,0)</f>
        <v>0</v>
      </c>
      <c r="BG632" s="282">
        <f>IF(N632="zákl. přenesená",J632,0)</f>
        <v>0</v>
      </c>
      <c r="BH632" s="282">
        <f>IF(N632="sníž. přenesená",J632,0)</f>
        <v>0</v>
      </c>
      <c r="BI632" s="282">
        <f>IF(N632="nulová",J632,0)</f>
        <v>0</v>
      </c>
      <c r="BJ632" s="185" t="s">
        <v>79</v>
      </c>
      <c r="BK632" s="282">
        <f>ROUND(I632*H632,2)</f>
        <v>0</v>
      </c>
      <c r="BL632" s="185" t="s">
        <v>214</v>
      </c>
      <c r="BM632" s="185" t="s">
        <v>4545</v>
      </c>
    </row>
    <row r="633" spans="2:65" s="248" customFormat="1" ht="16.5" customHeight="1">
      <c r="B633" s="85"/>
      <c r="C633" s="327" t="s">
        <v>1410</v>
      </c>
      <c r="D633" s="327" t="s">
        <v>140</v>
      </c>
      <c r="E633" s="328" t="s">
        <v>4546</v>
      </c>
      <c r="F633" s="329" t="s">
        <v>4547</v>
      </c>
      <c r="G633" s="330" t="s">
        <v>225</v>
      </c>
      <c r="H633" s="304">
        <v>328.464</v>
      </c>
      <c r="I633" s="90">
        <v>0</v>
      </c>
      <c r="J633" s="90">
        <f>ROUND(I633*H633,2)</f>
        <v>0</v>
      </c>
      <c r="K633" s="88" t="s">
        <v>5267</v>
      </c>
      <c r="L633" s="85"/>
      <c r="M633" s="278" t="s">
        <v>5</v>
      </c>
      <c r="N633" s="279" t="s">
        <v>42</v>
      </c>
      <c r="O633" s="280">
        <v>0.037</v>
      </c>
      <c r="P633" s="280">
        <f>O633*H633</f>
        <v>12.153167999999999</v>
      </c>
      <c r="Q633" s="280">
        <v>0</v>
      </c>
      <c r="R633" s="280">
        <f>Q633*H633</f>
        <v>0</v>
      </c>
      <c r="S633" s="280">
        <v>0</v>
      </c>
      <c r="T633" s="281">
        <f>S633*H633</f>
        <v>0</v>
      </c>
      <c r="AR633" s="185" t="s">
        <v>214</v>
      </c>
      <c r="AT633" s="185" t="s">
        <v>140</v>
      </c>
      <c r="AU633" s="185" t="s">
        <v>81</v>
      </c>
      <c r="AY633" s="185" t="s">
        <v>138</v>
      </c>
      <c r="BE633" s="282">
        <f>IF(N633="základní",J633,0)</f>
        <v>0</v>
      </c>
      <c r="BF633" s="282">
        <f>IF(N633="snížená",J633,0)</f>
        <v>0</v>
      </c>
      <c r="BG633" s="282">
        <f>IF(N633="zákl. přenesená",J633,0)</f>
        <v>0</v>
      </c>
      <c r="BH633" s="282">
        <f>IF(N633="sníž. přenesená",J633,0)</f>
        <v>0</v>
      </c>
      <c r="BI633" s="282">
        <f>IF(N633="nulová",J633,0)</f>
        <v>0</v>
      </c>
      <c r="BJ633" s="185" t="s">
        <v>79</v>
      </c>
      <c r="BK633" s="282">
        <f>ROUND(I633*H633,2)</f>
        <v>0</v>
      </c>
      <c r="BL633" s="185" t="s">
        <v>214</v>
      </c>
      <c r="BM633" s="185" t="s">
        <v>4548</v>
      </c>
    </row>
    <row r="634" spans="2:65" s="248" customFormat="1" ht="16.5" customHeight="1">
      <c r="B634" s="85"/>
      <c r="C634" s="327" t="s">
        <v>1414</v>
      </c>
      <c r="D634" s="327" t="s">
        <v>140</v>
      </c>
      <c r="E634" s="328" t="s">
        <v>4549</v>
      </c>
      <c r="F634" s="329" t="s">
        <v>4550</v>
      </c>
      <c r="G634" s="330" t="s">
        <v>225</v>
      </c>
      <c r="H634" s="304">
        <v>663.126</v>
      </c>
      <c r="I634" s="90">
        <v>0</v>
      </c>
      <c r="J634" s="90">
        <f>ROUND(I634*H634,2)</f>
        <v>0</v>
      </c>
      <c r="K634" s="88" t="s">
        <v>5267</v>
      </c>
      <c r="L634" s="85"/>
      <c r="M634" s="278" t="s">
        <v>5</v>
      </c>
      <c r="N634" s="279" t="s">
        <v>42</v>
      </c>
      <c r="O634" s="280">
        <v>0.033</v>
      </c>
      <c r="P634" s="280">
        <f>O634*H634</f>
        <v>21.883158</v>
      </c>
      <c r="Q634" s="280">
        <v>0.0002</v>
      </c>
      <c r="R634" s="280">
        <f>Q634*H634</f>
        <v>0.1326252</v>
      </c>
      <c r="S634" s="280">
        <v>0</v>
      </c>
      <c r="T634" s="281">
        <f>S634*H634</f>
        <v>0</v>
      </c>
      <c r="AR634" s="185" t="s">
        <v>214</v>
      </c>
      <c r="AT634" s="185" t="s">
        <v>140</v>
      </c>
      <c r="AU634" s="185" t="s">
        <v>81</v>
      </c>
      <c r="AY634" s="185" t="s">
        <v>138</v>
      </c>
      <c r="BE634" s="282">
        <f>IF(N634="základní",J634,0)</f>
        <v>0</v>
      </c>
      <c r="BF634" s="282">
        <f>IF(N634="snížená",J634,0)</f>
        <v>0</v>
      </c>
      <c r="BG634" s="282">
        <f>IF(N634="zákl. přenesená",J634,0)</f>
        <v>0</v>
      </c>
      <c r="BH634" s="282">
        <f>IF(N634="sníž. přenesená",J634,0)</f>
        <v>0</v>
      </c>
      <c r="BI634" s="282">
        <f>IF(N634="nulová",J634,0)</f>
        <v>0</v>
      </c>
      <c r="BJ634" s="185" t="s">
        <v>79</v>
      </c>
      <c r="BK634" s="282">
        <f>ROUND(I634*H634,2)</f>
        <v>0</v>
      </c>
      <c r="BL634" s="185" t="s">
        <v>214</v>
      </c>
      <c r="BM634" s="185" t="s">
        <v>4551</v>
      </c>
    </row>
    <row r="635" spans="2:51" s="284" customFormat="1" ht="13.5">
      <c r="B635" s="283"/>
      <c r="C635" s="331"/>
      <c r="D635" s="332" t="s">
        <v>147</v>
      </c>
      <c r="E635" s="336" t="s">
        <v>5</v>
      </c>
      <c r="F635" s="333" t="s">
        <v>4552</v>
      </c>
      <c r="G635" s="331"/>
      <c r="H635" s="305">
        <v>663.126</v>
      </c>
      <c r="L635" s="283"/>
      <c r="M635" s="288"/>
      <c r="N635" s="289"/>
      <c r="O635" s="289"/>
      <c r="P635" s="289"/>
      <c r="Q635" s="289"/>
      <c r="R635" s="289"/>
      <c r="S635" s="289"/>
      <c r="T635" s="290"/>
      <c r="AT635" s="286" t="s">
        <v>147</v>
      </c>
      <c r="AU635" s="286" t="s">
        <v>81</v>
      </c>
      <c r="AV635" s="284" t="s">
        <v>81</v>
      </c>
      <c r="AW635" s="284" t="s">
        <v>34</v>
      </c>
      <c r="AX635" s="284" t="s">
        <v>71</v>
      </c>
      <c r="AY635" s="286" t="s">
        <v>138</v>
      </c>
    </row>
    <row r="636" spans="2:65" s="248" customFormat="1" ht="25.5" customHeight="1">
      <c r="B636" s="85"/>
      <c r="C636" s="327" t="s">
        <v>1419</v>
      </c>
      <c r="D636" s="327" t="s">
        <v>140</v>
      </c>
      <c r="E636" s="328" t="s">
        <v>4553</v>
      </c>
      <c r="F636" s="329" t="s">
        <v>4554</v>
      </c>
      <c r="G636" s="330" t="s">
        <v>225</v>
      </c>
      <c r="H636" s="304">
        <v>663.126</v>
      </c>
      <c r="I636" s="90">
        <v>0</v>
      </c>
      <c r="J636" s="90">
        <f>ROUND(I636*H636,2)</f>
        <v>0</v>
      </c>
      <c r="K636" s="88" t="s">
        <v>5267</v>
      </c>
      <c r="L636" s="85"/>
      <c r="M636" s="278" t="s">
        <v>5</v>
      </c>
      <c r="N636" s="279" t="s">
        <v>42</v>
      </c>
      <c r="O636" s="280">
        <v>0.099</v>
      </c>
      <c r="P636" s="280">
        <f>O636*H636</f>
        <v>65.649474</v>
      </c>
      <c r="Q636" s="280">
        <v>0.0003213</v>
      </c>
      <c r="R636" s="280">
        <f>Q636*H636</f>
        <v>0.2130623838</v>
      </c>
      <c r="S636" s="280">
        <v>0</v>
      </c>
      <c r="T636" s="281">
        <f>S636*H636</f>
        <v>0</v>
      </c>
      <c r="AR636" s="185" t="s">
        <v>214</v>
      </c>
      <c r="AT636" s="185" t="s">
        <v>140</v>
      </c>
      <c r="AU636" s="185" t="s">
        <v>81</v>
      </c>
      <c r="AY636" s="185" t="s">
        <v>138</v>
      </c>
      <c r="BE636" s="282">
        <f>IF(N636="základní",J636,0)</f>
        <v>0</v>
      </c>
      <c r="BF636" s="282">
        <f>IF(N636="snížená",J636,0)</f>
        <v>0</v>
      </c>
      <c r="BG636" s="282">
        <f>IF(N636="zákl. přenesená",J636,0)</f>
        <v>0</v>
      </c>
      <c r="BH636" s="282">
        <f>IF(N636="sníž. přenesená",J636,0)</f>
        <v>0</v>
      </c>
      <c r="BI636" s="282">
        <f>IF(N636="nulová",J636,0)</f>
        <v>0</v>
      </c>
      <c r="BJ636" s="185" t="s">
        <v>79</v>
      </c>
      <c r="BK636" s="282">
        <f>ROUND(I636*H636,2)</f>
        <v>0</v>
      </c>
      <c r="BL636" s="185" t="s">
        <v>214</v>
      </c>
      <c r="BM636" s="185" t="s">
        <v>4555</v>
      </c>
    </row>
    <row r="637" spans="2:63" s="266" customFormat="1" ht="29.85" customHeight="1">
      <c r="B637" s="265"/>
      <c r="C637" s="307"/>
      <c r="D637" s="341" t="s">
        <v>70</v>
      </c>
      <c r="E637" s="342" t="s">
        <v>3332</v>
      </c>
      <c r="F637" s="342" t="s">
        <v>4556</v>
      </c>
      <c r="G637" s="307"/>
      <c r="H637" s="307"/>
      <c r="J637" s="277">
        <f>BK637</f>
        <v>0</v>
      </c>
      <c r="L637" s="265"/>
      <c r="M637" s="270"/>
      <c r="N637" s="271"/>
      <c r="O637" s="271"/>
      <c r="P637" s="272">
        <f>SUM(P638:P666)</f>
        <v>166.92200000000003</v>
      </c>
      <c r="Q637" s="271"/>
      <c r="R637" s="272">
        <f>SUM(R638:R666)</f>
        <v>0.12796</v>
      </c>
      <c r="S637" s="271"/>
      <c r="T637" s="273">
        <f>SUM(T638:T666)</f>
        <v>0.05</v>
      </c>
      <c r="AR637" s="267" t="s">
        <v>153</v>
      </c>
      <c r="AT637" s="274" t="s">
        <v>70</v>
      </c>
      <c r="AU637" s="274" t="s">
        <v>79</v>
      </c>
      <c r="AY637" s="267" t="s">
        <v>138</v>
      </c>
      <c r="BK637" s="275">
        <f>SUM(BK638:BK666)</f>
        <v>0</v>
      </c>
    </row>
    <row r="638" spans="2:65" s="248" customFormat="1" ht="16.5" customHeight="1">
      <c r="B638" s="85"/>
      <c r="C638" s="327" t="s">
        <v>1423</v>
      </c>
      <c r="D638" s="327" t="s">
        <v>140</v>
      </c>
      <c r="E638" s="328" t="s">
        <v>3336</v>
      </c>
      <c r="F638" s="329" t="s">
        <v>3337</v>
      </c>
      <c r="G638" s="330" t="s">
        <v>2243</v>
      </c>
      <c r="H638" s="304">
        <v>10</v>
      </c>
      <c r="I638" s="90">
        <v>0</v>
      </c>
      <c r="J638" s="90">
        <f>ROUND(I638*H638,2)</f>
        <v>0</v>
      </c>
      <c r="K638" s="88" t="s">
        <v>5</v>
      </c>
      <c r="L638" s="85"/>
      <c r="M638" s="278" t="s">
        <v>5</v>
      </c>
      <c r="N638" s="279" t="s">
        <v>42</v>
      </c>
      <c r="O638" s="280">
        <v>0.544</v>
      </c>
      <c r="P638" s="280">
        <f>O638*H638</f>
        <v>5.44</v>
      </c>
      <c r="Q638" s="280">
        <v>0</v>
      </c>
      <c r="R638" s="280">
        <f>Q638*H638</f>
        <v>0</v>
      </c>
      <c r="S638" s="280">
        <v>0.005</v>
      </c>
      <c r="T638" s="281">
        <f>S638*H638</f>
        <v>0.05</v>
      </c>
      <c r="AR638" s="185" t="s">
        <v>145</v>
      </c>
      <c r="AT638" s="185" t="s">
        <v>140</v>
      </c>
      <c r="AU638" s="185" t="s">
        <v>81</v>
      </c>
      <c r="AY638" s="185" t="s">
        <v>138</v>
      </c>
      <c r="BE638" s="282">
        <f>IF(N638="základní",J638,0)</f>
        <v>0</v>
      </c>
      <c r="BF638" s="282">
        <f>IF(N638="snížená",J638,0)</f>
        <v>0</v>
      </c>
      <c r="BG638" s="282">
        <f>IF(N638="zákl. přenesená",J638,0)</f>
        <v>0</v>
      </c>
      <c r="BH638" s="282">
        <f>IF(N638="sníž. přenesená",J638,0)</f>
        <v>0</v>
      </c>
      <c r="BI638" s="282">
        <f>IF(N638="nulová",J638,0)</f>
        <v>0</v>
      </c>
      <c r="BJ638" s="185" t="s">
        <v>79</v>
      </c>
      <c r="BK638" s="282">
        <f>ROUND(I638*H638,2)</f>
        <v>0</v>
      </c>
      <c r="BL638" s="185" t="s">
        <v>145</v>
      </c>
      <c r="BM638" s="185" t="s">
        <v>4557</v>
      </c>
    </row>
    <row r="639" spans="2:65" s="248" customFormat="1" ht="25.5" customHeight="1">
      <c r="B639" s="85"/>
      <c r="C639" s="327" t="s">
        <v>1431</v>
      </c>
      <c r="D639" s="327" t="s">
        <v>140</v>
      </c>
      <c r="E639" s="328" t="s">
        <v>4558</v>
      </c>
      <c r="F639" s="329" t="s">
        <v>4559</v>
      </c>
      <c r="G639" s="330" t="s">
        <v>289</v>
      </c>
      <c r="H639" s="304">
        <v>1</v>
      </c>
      <c r="I639" s="90">
        <v>0</v>
      </c>
      <c r="J639" s="90">
        <f>ROUND(I639*H639,2)</f>
        <v>0</v>
      </c>
      <c r="K639" s="88" t="s">
        <v>5</v>
      </c>
      <c r="L639" s="85"/>
      <c r="M639" s="278" t="s">
        <v>5</v>
      </c>
      <c r="N639" s="279" t="s">
        <v>42</v>
      </c>
      <c r="O639" s="280">
        <v>12.398</v>
      </c>
      <c r="P639" s="280">
        <f>O639*H639</f>
        <v>12.398</v>
      </c>
      <c r="Q639" s="280">
        <v>0</v>
      </c>
      <c r="R639" s="280">
        <f>Q639*H639</f>
        <v>0</v>
      </c>
      <c r="S639" s="280">
        <v>0</v>
      </c>
      <c r="T639" s="281">
        <f>S639*H639</f>
        <v>0</v>
      </c>
      <c r="AR639" s="185" t="s">
        <v>214</v>
      </c>
      <c r="AT639" s="185" t="s">
        <v>140</v>
      </c>
      <c r="AU639" s="185" t="s">
        <v>81</v>
      </c>
      <c r="AY639" s="185" t="s">
        <v>138</v>
      </c>
      <c r="BE639" s="282">
        <f>IF(N639="základní",J639,0)</f>
        <v>0</v>
      </c>
      <c r="BF639" s="282">
        <f>IF(N639="snížená",J639,0)</f>
        <v>0</v>
      </c>
      <c r="BG639" s="282">
        <f>IF(N639="zákl. přenesená",J639,0)</f>
        <v>0</v>
      </c>
      <c r="BH639" s="282">
        <f>IF(N639="sníž. přenesená",J639,0)</f>
        <v>0</v>
      </c>
      <c r="BI639" s="282">
        <f>IF(N639="nulová",J639,0)</f>
        <v>0</v>
      </c>
      <c r="BJ639" s="185" t="s">
        <v>79</v>
      </c>
      <c r="BK639" s="282">
        <f>ROUND(I639*H639,2)</f>
        <v>0</v>
      </c>
      <c r="BL639" s="185" t="s">
        <v>214</v>
      </c>
      <c r="BM639" s="185" t="s">
        <v>4560</v>
      </c>
    </row>
    <row r="640" spans="2:65" s="248" customFormat="1" ht="16.5" customHeight="1">
      <c r="B640" s="85"/>
      <c r="C640" s="327" t="s">
        <v>1438</v>
      </c>
      <c r="D640" s="327" t="s">
        <v>140</v>
      </c>
      <c r="E640" s="328" t="s">
        <v>3357</v>
      </c>
      <c r="F640" s="329" t="s">
        <v>3358</v>
      </c>
      <c r="G640" s="330" t="s">
        <v>1801</v>
      </c>
      <c r="H640" s="304">
        <v>2</v>
      </c>
      <c r="I640" s="90">
        <v>0</v>
      </c>
      <c r="J640" s="90">
        <f>ROUND(I640*H640,2)</f>
        <v>0</v>
      </c>
      <c r="K640" s="88" t="s">
        <v>5</v>
      </c>
      <c r="L640" s="85"/>
      <c r="M640" s="278" t="s">
        <v>5</v>
      </c>
      <c r="N640" s="279" t="s">
        <v>42</v>
      </c>
      <c r="O640" s="280">
        <v>8.727</v>
      </c>
      <c r="P640" s="280">
        <f>O640*H640</f>
        <v>17.454</v>
      </c>
      <c r="Q640" s="280">
        <v>0</v>
      </c>
      <c r="R640" s="280">
        <f>Q640*H640</f>
        <v>0</v>
      </c>
      <c r="S640" s="280">
        <v>0</v>
      </c>
      <c r="T640" s="281">
        <f>S640*H640</f>
        <v>0</v>
      </c>
      <c r="AR640" s="185" t="s">
        <v>214</v>
      </c>
      <c r="AT640" s="185" t="s">
        <v>140</v>
      </c>
      <c r="AU640" s="185" t="s">
        <v>81</v>
      </c>
      <c r="AY640" s="185" t="s">
        <v>138</v>
      </c>
      <c r="BE640" s="282">
        <f>IF(N640="základní",J640,0)</f>
        <v>0</v>
      </c>
      <c r="BF640" s="282">
        <f>IF(N640="snížená",J640,0)</f>
        <v>0</v>
      </c>
      <c r="BG640" s="282">
        <f>IF(N640="zákl. přenesená",J640,0)</f>
        <v>0</v>
      </c>
      <c r="BH640" s="282">
        <f>IF(N640="sníž. přenesená",J640,0)</f>
        <v>0</v>
      </c>
      <c r="BI640" s="282">
        <f>IF(N640="nulová",J640,0)</f>
        <v>0</v>
      </c>
      <c r="BJ640" s="185" t="s">
        <v>79</v>
      </c>
      <c r="BK640" s="282">
        <f>ROUND(I640*H640,2)</f>
        <v>0</v>
      </c>
      <c r="BL640" s="185" t="s">
        <v>214</v>
      </c>
      <c r="BM640" s="185" t="s">
        <v>4561</v>
      </c>
    </row>
    <row r="641" spans="2:65" s="248" customFormat="1" ht="25.5" customHeight="1">
      <c r="B641" s="85"/>
      <c r="C641" s="327" t="s">
        <v>1443</v>
      </c>
      <c r="D641" s="327" t="s">
        <v>140</v>
      </c>
      <c r="E641" s="328" t="s">
        <v>3371</v>
      </c>
      <c r="F641" s="329" t="s">
        <v>3372</v>
      </c>
      <c r="G641" s="330" t="s">
        <v>289</v>
      </c>
      <c r="H641" s="304">
        <v>20</v>
      </c>
      <c r="I641" s="90">
        <v>0</v>
      </c>
      <c r="J641" s="90">
        <f>ROUND(I641*H641,2)</f>
        <v>0</v>
      </c>
      <c r="K641" s="88" t="s">
        <v>5</v>
      </c>
      <c r="L641" s="85"/>
      <c r="M641" s="278" t="s">
        <v>5</v>
      </c>
      <c r="N641" s="279" t="s">
        <v>42</v>
      </c>
      <c r="O641" s="280">
        <v>0.091</v>
      </c>
      <c r="P641" s="280">
        <f>O641*H641</f>
        <v>1.8199999999999998</v>
      </c>
      <c r="Q641" s="280">
        <v>0</v>
      </c>
      <c r="R641" s="280">
        <f>Q641*H641</f>
        <v>0</v>
      </c>
      <c r="S641" s="280">
        <v>0</v>
      </c>
      <c r="T641" s="281">
        <f>S641*H641</f>
        <v>0</v>
      </c>
      <c r="AR641" s="185" t="s">
        <v>717</v>
      </c>
      <c r="AT641" s="185" t="s">
        <v>140</v>
      </c>
      <c r="AU641" s="185" t="s">
        <v>81</v>
      </c>
      <c r="AY641" s="185" t="s">
        <v>138</v>
      </c>
      <c r="BE641" s="282">
        <f>IF(N641="základní",J641,0)</f>
        <v>0</v>
      </c>
      <c r="BF641" s="282">
        <f>IF(N641="snížená",J641,0)</f>
        <v>0</v>
      </c>
      <c r="BG641" s="282">
        <f>IF(N641="zákl. přenesená",J641,0)</f>
        <v>0</v>
      </c>
      <c r="BH641" s="282">
        <f>IF(N641="sníž. přenesená",J641,0)</f>
        <v>0</v>
      </c>
      <c r="BI641" s="282">
        <f>IF(N641="nulová",J641,0)</f>
        <v>0</v>
      </c>
      <c r="BJ641" s="185" t="s">
        <v>79</v>
      </c>
      <c r="BK641" s="282">
        <f>ROUND(I641*H641,2)</f>
        <v>0</v>
      </c>
      <c r="BL641" s="185" t="s">
        <v>717</v>
      </c>
      <c r="BM641" s="185" t="s">
        <v>4562</v>
      </c>
    </row>
    <row r="642" spans="2:47" s="248" customFormat="1" ht="27">
      <c r="B642" s="85"/>
      <c r="C642" s="322"/>
      <c r="D642" s="332" t="s">
        <v>3374</v>
      </c>
      <c r="E642" s="322"/>
      <c r="F642" s="343" t="s">
        <v>3375</v>
      </c>
      <c r="G642" s="322"/>
      <c r="H642" s="322"/>
      <c r="L642" s="85"/>
      <c r="M642" s="310"/>
      <c r="N642" s="199"/>
      <c r="O642" s="199"/>
      <c r="P642" s="199"/>
      <c r="Q642" s="199"/>
      <c r="R642" s="199"/>
      <c r="S642" s="199"/>
      <c r="T642" s="311"/>
      <c r="AT642" s="185" t="s">
        <v>3374</v>
      </c>
      <c r="AU642" s="185" t="s">
        <v>81</v>
      </c>
    </row>
    <row r="643" spans="2:65" s="248" customFormat="1" ht="16.5" customHeight="1">
      <c r="B643" s="85"/>
      <c r="C643" s="327" t="s">
        <v>1448</v>
      </c>
      <c r="D643" s="327" t="s">
        <v>140</v>
      </c>
      <c r="E643" s="328" t="s">
        <v>3377</v>
      </c>
      <c r="F643" s="329" t="s">
        <v>3378</v>
      </c>
      <c r="G643" s="330" t="s">
        <v>289</v>
      </c>
      <c r="H643" s="304">
        <v>10</v>
      </c>
      <c r="I643" s="90">
        <v>0</v>
      </c>
      <c r="J643" s="90">
        <f>ROUND(I643*H643,2)</f>
        <v>0</v>
      </c>
      <c r="K643" s="88" t="s">
        <v>5</v>
      </c>
      <c r="L643" s="85"/>
      <c r="M643" s="278" t="s">
        <v>5</v>
      </c>
      <c r="N643" s="279" t="s">
        <v>42</v>
      </c>
      <c r="O643" s="280">
        <v>0.008</v>
      </c>
      <c r="P643" s="280">
        <f>O643*H643</f>
        <v>0.08</v>
      </c>
      <c r="Q643" s="280">
        <v>0</v>
      </c>
      <c r="R643" s="280">
        <f>Q643*H643</f>
        <v>0</v>
      </c>
      <c r="S643" s="280">
        <v>0</v>
      </c>
      <c r="T643" s="281">
        <f>S643*H643</f>
        <v>0</v>
      </c>
      <c r="AR643" s="185" t="s">
        <v>717</v>
      </c>
      <c r="AT643" s="185" t="s">
        <v>140</v>
      </c>
      <c r="AU643" s="185" t="s">
        <v>81</v>
      </c>
      <c r="AY643" s="185" t="s">
        <v>138</v>
      </c>
      <c r="BE643" s="282">
        <f>IF(N643="základní",J643,0)</f>
        <v>0</v>
      </c>
      <c r="BF643" s="282">
        <f>IF(N643="snížená",J643,0)</f>
        <v>0</v>
      </c>
      <c r="BG643" s="282">
        <f>IF(N643="zákl. přenesená",J643,0)</f>
        <v>0</v>
      </c>
      <c r="BH643" s="282">
        <f>IF(N643="sníž. přenesená",J643,0)</f>
        <v>0</v>
      </c>
      <c r="BI643" s="282">
        <f>IF(N643="nulová",J643,0)</f>
        <v>0</v>
      </c>
      <c r="BJ643" s="185" t="s">
        <v>79</v>
      </c>
      <c r="BK643" s="282">
        <f>ROUND(I643*H643,2)</f>
        <v>0</v>
      </c>
      <c r="BL643" s="185" t="s">
        <v>717</v>
      </c>
      <c r="BM643" s="185" t="s">
        <v>4563</v>
      </c>
    </row>
    <row r="644" spans="2:47" s="248" customFormat="1" ht="27">
      <c r="B644" s="85"/>
      <c r="C644" s="322"/>
      <c r="D644" s="332" t="s">
        <v>3374</v>
      </c>
      <c r="E644" s="322"/>
      <c r="F644" s="343" t="s">
        <v>3375</v>
      </c>
      <c r="G644" s="322"/>
      <c r="H644" s="322"/>
      <c r="L644" s="85"/>
      <c r="M644" s="310"/>
      <c r="N644" s="199"/>
      <c r="O644" s="199"/>
      <c r="P644" s="199"/>
      <c r="Q644" s="199"/>
      <c r="R644" s="199"/>
      <c r="S644" s="199"/>
      <c r="T644" s="311"/>
      <c r="AT644" s="185" t="s">
        <v>3374</v>
      </c>
      <c r="AU644" s="185" t="s">
        <v>81</v>
      </c>
    </row>
    <row r="645" spans="2:65" s="248" customFormat="1" ht="25.5" customHeight="1">
      <c r="B645" s="85"/>
      <c r="C645" s="337" t="s">
        <v>1451</v>
      </c>
      <c r="D645" s="337" t="s">
        <v>228</v>
      </c>
      <c r="E645" s="338" t="s">
        <v>3381</v>
      </c>
      <c r="F645" s="339" t="s">
        <v>3382</v>
      </c>
      <c r="G645" s="340" t="s">
        <v>289</v>
      </c>
      <c r="H645" s="308">
        <v>10</v>
      </c>
      <c r="I645" s="95">
        <v>0</v>
      </c>
      <c r="J645" s="95">
        <f>ROUND(I645*H645,2)</f>
        <v>0</v>
      </c>
      <c r="K645" s="93" t="s">
        <v>5</v>
      </c>
      <c r="L645" s="298"/>
      <c r="M645" s="299" t="s">
        <v>5</v>
      </c>
      <c r="N645" s="300" t="s">
        <v>42</v>
      </c>
      <c r="O645" s="280">
        <v>0</v>
      </c>
      <c r="P645" s="280">
        <f>O645*H645</f>
        <v>0</v>
      </c>
      <c r="Q645" s="280">
        <v>5E-05</v>
      </c>
      <c r="R645" s="280">
        <f>Q645*H645</f>
        <v>0.0005</v>
      </c>
      <c r="S645" s="280">
        <v>0</v>
      </c>
      <c r="T645" s="281">
        <f>S645*H645</f>
        <v>0</v>
      </c>
      <c r="AR645" s="185" t="s">
        <v>1113</v>
      </c>
      <c r="AT645" s="185" t="s">
        <v>228</v>
      </c>
      <c r="AU645" s="185" t="s">
        <v>81</v>
      </c>
      <c r="AY645" s="185" t="s">
        <v>138</v>
      </c>
      <c r="BE645" s="282">
        <f>IF(N645="základní",J645,0)</f>
        <v>0</v>
      </c>
      <c r="BF645" s="282">
        <f>IF(N645="snížená",J645,0)</f>
        <v>0</v>
      </c>
      <c r="BG645" s="282">
        <f>IF(N645="zákl. přenesená",J645,0)</f>
        <v>0</v>
      </c>
      <c r="BH645" s="282">
        <f>IF(N645="sníž. přenesená",J645,0)</f>
        <v>0</v>
      </c>
      <c r="BI645" s="282">
        <f>IF(N645="nulová",J645,0)</f>
        <v>0</v>
      </c>
      <c r="BJ645" s="185" t="s">
        <v>79</v>
      </c>
      <c r="BK645" s="282">
        <f>ROUND(I645*H645,2)</f>
        <v>0</v>
      </c>
      <c r="BL645" s="185" t="s">
        <v>1113</v>
      </c>
      <c r="BM645" s="185" t="s">
        <v>4564</v>
      </c>
    </row>
    <row r="646" spans="2:65" s="248" customFormat="1" ht="25.5" customHeight="1">
      <c r="B646" s="85"/>
      <c r="C646" s="327" t="s">
        <v>1458</v>
      </c>
      <c r="D646" s="327" t="s">
        <v>140</v>
      </c>
      <c r="E646" s="328" t="s">
        <v>3401</v>
      </c>
      <c r="F646" s="329" t="s">
        <v>3402</v>
      </c>
      <c r="G646" s="330" t="s">
        <v>289</v>
      </c>
      <c r="H646" s="304">
        <v>18</v>
      </c>
      <c r="I646" s="90">
        <v>0</v>
      </c>
      <c r="J646" s="90">
        <f>ROUND(I646*H646,2)</f>
        <v>0</v>
      </c>
      <c r="K646" s="88" t="s">
        <v>5</v>
      </c>
      <c r="L646" s="85"/>
      <c r="M646" s="278" t="s">
        <v>5</v>
      </c>
      <c r="N646" s="279" t="s">
        <v>42</v>
      </c>
      <c r="O646" s="280">
        <v>0.051</v>
      </c>
      <c r="P646" s="280">
        <f>O646*H646</f>
        <v>0.9179999999999999</v>
      </c>
      <c r="Q646" s="280">
        <v>0</v>
      </c>
      <c r="R646" s="280">
        <f>Q646*H646</f>
        <v>0</v>
      </c>
      <c r="S646" s="280">
        <v>0</v>
      </c>
      <c r="T646" s="281">
        <f>S646*H646</f>
        <v>0</v>
      </c>
      <c r="AR646" s="185" t="s">
        <v>717</v>
      </c>
      <c r="AT646" s="185" t="s">
        <v>140</v>
      </c>
      <c r="AU646" s="185" t="s">
        <v>81</v>
      </c>
      <c r="AY646" s="185" t="s">
        <v>138</v>
      </c>
      <c r="BE646" s="282">
        <f>IF(N646="základní",J646,0)</f>
        <v>0</v>
      </c>
      <c r="BF646" s="282">
        <f>IF(N646="snížená",J646,0)</f>
        <v>0</v>
      </c>
      <c r="BG646" s="282">
        <f>IF(N646="zákl. přenesená",J646,0)</f>
        <v>0</v>
      </c>
      <c r="BH646" s="282">
        <f>IF(N646="sníž. přenesená",J646,0)</f>
        <v>0</v>
      </c>
      <c r="BI646" s="282">
        <f>IF(N646="nulová",J646,0)</f>
        <v>0</v>
      </c>
      <c r="BJ646" s="185" t="s">
        <v>79</v>
      </c>
      <c r="BK646" s="282">
        <f>ROUND(I646*H646,2)</f>
        <v>0</v>
      </c>
      <c r="BL646" s="185" t="s">
        <v>717</v>
      </c>
      <c r="BM646" s="185" t="s">
        <v>4565</v>
      </c>
    </row>
    <row r="647" spans="2:65" s="248" customFormat="1" ht="16.5" customHeight="1">
      <c r="B647" s="85"/>
      <c r="C647" s="327" t="s">
        <v>1463</v>
      </c>
      <c r="D647" s="327" t="s">
        <v>140</v>
      </c>
      <c r="E647" s="328" t="s">
        <v>4566</v>
      </c>
      <c r="F647" s="329" t="s">
        <v>4567</v>
      </c>
      <c r="G647" s="330" t="s">
        <v>289</v>
      </c>
      <c r="H647" s="304">
        <v>4</v>
      </c>
      <c r="I647" s="90">
        <v>0</v>
      </c>
      <c r="J647" s="90">
        <f>ROUND(I647*H647,2)</f>
        <v>0</v>
      </c>
      <c r="K647" s="88" t="s">
        <v>5</v>
      </c>
      <c r="L647" s="85"/>
      <c r="M647" s="278" t="s">
        <v>5</v>
      </c>
      <c r="N647" s="279" t="s">
        <v>42</v>
      </c>
      <c r="O647" s="280">
        <v>0.134</v>
      </c>
      <c r="P647" s="280">
        <f>O647*H647</f>
        <v>0.536</v>
      </c>
      <c r="Q647" s="280">
        <v>0</v>
      </c>
      <c r="R647" s="280">
        <f>Q647*H647</f>
        <v>0</v>
      </c>
      <c r="S647" s="280">
        <v>0</v>
      </c>
      <c r="T647" s="281">
        <f>S647*H647</f>
        <v>0</v>
      </c>
      <c r="AR647" s="185" t="s">
        <v>717</v>
      </c>
      <c r="AT647" s="185" t="s">
        <v>140</v>
      </c>
      <c r="AU647" s="185" t="s">
        <v>81</v>
      </c>
      <c r="AY647" s="185" t="s">
        <v>138</v>
      </c>
      <c r="BE647" s="282">
        <f>IF(N647="základní",J647,0)</f>
        <v>0</v>
      </c>
      <c r="BF647" s="282">
        <f>IF(N647="snížená",J647,0)</f>
        <v>0</v>
      </c>
      <c r="BG647" s="282">
        <f>IF(N647="zákl. přenesená",J647,0)</f>
        <v>0</v>
      </c>
      <c r="BH647" s="282">
        <f>IF(N647="sníž. přenesená",J647,0)</f>
        <v>0</v>
      </c>
      <c r="BI647" s="282">
        <f>IF(N647="nulová",J647,0)</f>
        <v>0</v>
      </c>
      <c r="BJ647" s="185" t="s">
        <v>79</v>
      </c>
      <c r="BK647" s="282">
        <f>ROUND(I647*H647,2)</f>
        <v>0</v>
      </c>
      <c r="BL647" s="185" t="s">
        <v>717</v>
      </c>
      <c r="BM647" s="185" t="s">
        <v>4568</v>
      </c>
    </row>
    <row r="648" spans="2:47" s="248" customFormat="1" ht="27">
      <c r="B648" s="85"/>
      <c r="C648" s="322"/>
      <c r="D648" s="332" t="s">
        <v>3374</v>
      </c>
      <c r="E648" s="322"/>
      <c r="F648" s="343" t="s">
        <v>4569</v>
      </c>
      <c r="G648" s="322"/>
      <c r="H648" s="322"/>
      <c r="L648" s="85"/>
      <c r="M648" s="310"/>
      <c r="N648" s="199"/>
      <c r="O648" s="199"/>
      <c r="P648" s="199"/>
      <c r="Q648" s="199"/>
      <c r="R648" s="199"/>
      <c r="S648" s="199"/>
      <c r="T648" s="311"/>
      <c r="AT648" s="185" t="s">
        <v>3374</v>
      </c>
      <c r="AU648" s="185" t="s">
        <v>81</v>
      </c>
    </row>
    <row r="649" spans="2:65" s="248" customFormat="1" ht="16.5" customHeight="1">
      <c r="B649" s="85"/>
      <c r="C649" s="337" t="s">
        <v>1471</v>
      </c>
      <c r="D649" s="337" t="s">
        <v>228</v>
      </c>
      <c r="E649" s="338" t="s">
        <v>4570</v>
      </c>
      <c r="F649" s="339" t="s">
        <v>4571</v>
      </c>
      <c r="G649" s="340" t="s">
        <v>289</v>
      </c>
      <c r="H649" s="308">
        <v>4</v>
      </c>
      <c r="I649" s="95">
        <v>0</v>
      </c>
      <c r="J649" s="95">
        <f>ROUND(I649*H649,2)</f>
        <v>0</v>
      </c>
      <c r="K649" s="93" t="s">
        <v>5</v>
      </c>
      <c r="L649" s="298"/>
      <c r="M649" s="299" t="s">
        <v>5</v>
      </c>
      <c r="N649" s="300" t="s">
        <v>42</v>
      </c>
      <c r="O649" s="280">
        <v>0</v>
      </c>
      <c r="P649" s="280">
        <f>O649*H649</f>
        <v>0</v>
      </c>
      <c r="Q649" s="280">
        <v>5E-05</v>
      </c>
      <c r="R649" s="280">
        <f>Q649*H649</f>
        <v>0.0002</v>
      </c>
      <c r="S649" s="280">
        <v>0</v>
      </c>
      <c r="T649" s="281">
        <f>S649*H649</f>
        <v>0</v>
      </c>
      <c r="AR649" s="185" t="s">
        <v>1113</v>
      </c>
      <c r="AT649" s="185" t="s">
        <v>228</v>
      </c>
      <c r="AU649" s="185" t="s">
        <v>81</v>
      </c>
      <c r="AY649" s="185" t="s">
        <v>138</v>
      </c>
      <c r="BE649" s="282">
        <f>IF(N649="základní",J649,0)</f>
        <v>0</v>
      </c>
      <c r="BF649" s="282">
        <f>IF(N649="snížená",J649,0)</f>
        <v>0</v>
      </c>
      <c r="BG649" s="282">
        <f>IF(N649="zákl. přenesená",J649,0)</f>
        <v>0</v>
      </c>
      <c r="BH649" s="282">
        <f>IF(N649="sníž. přenesená",J649,0)</f>
        <v>0</v>
      </c>
      <c r="BI649" s="282">
        <f>IF(N649="nulová",J649,0)</f>
        <v>0</v>
      </c>
      <c r="BJ649" s="185" t="s">
        <v>79</v>
      </c>
      <c r="BK649" s="282">
        <f>ROUND(I649*H649,2)</f>
        <v>0</v>
      </c>
      <c r="BL649" s="185" t="s">
        <v>1113</v>
      </c>
      <c r="BM649" s="185" t="s">
        <v>4572</v>
      </c>
    </row>
    <row r="650" spans="2:65" s="248" customFormat="1" ht="25.5" customHeight="1">
      <c r="B650" s="85"/>
      <c r="C650" s="327" t="s">
        <v>1476</v>
      </c>
      <c r="D650" s="327" t="s">
        <v>140</v>
      </c>
      <c r="E650" s="328" t="s">
        <v>4573</v>
      </c>
      <c r="F650" s="329" t="s">
        <v>4574</v>
      </c>
      <c r="G650" s="330" t="s">
        <v>289</v>
      </c>
      <c r="H650" s="304">
        <v>16</v>
      </c>
      <c r="I650" s="90">
        <v>0</v>
      </c>
      <c r="J650" s="90">
        <f>ROUND(I650*H650,2)</f>
        <v>0</v>
      </c>
      <c r="K650" s="88" t="s">
        <v>5</v>
      </c>
      <c r="L650" s="85"/>
      <c r="M650" s="278" t="s">
        <v>5</v>
      </c>
      <c r="N650" s="279" t="s">
        <v>42</v>
      </c>
      <c r="O650" s="280">
        <v>0.297</v>
      </c>
      <c r="P650" s="280">
        <f>O650*H650</f>
        <v>4.752</v>
      </c>
      <c r="Q650" s="280">
        <v>0</v>
      </c>
      <c r="R650" s="280">
        <f>Q650*H650</f>
        <v>0</v>
      </c>
      <c r="S650" s="280">
        <v>0</v>
      </c>
      <c r="T650" s="281">
        <f>S650*H650</f>
        <v>0</v>
      </c>
      <c r="AR650" s="185" t="s">
        <v>717</v>
      </c>
      <c r="AT650" s="185" t="s">
        <v>140</v>
      </c>
      <c r="AU650" s="185" t="s">
        <v>81</v>
      </c>
      <c r="AY650" s="185" t="s">
        <v>138</v>
      </c>
      <c r="BE650" s="282">
        <f>IF(N650="základní",J650,0)</f>
        <v>0</v>
      </c>
      <c r="BF650" s="282">
        <f>IF(N650="snížená",J650,0)</f>
        <v>0</v>
      </c>
      <c r="BG650" s="282">
        <f>IF(N650="zákl. přenesená",J650,0)</f>
        <v>0</v>
      </c>
      <c r="BH650" s="282">
        <f>IF(N650="sníž. přenesená",J650,0)</f>
        <v>0</v>
      </c>
      <c r="BI650" s="282">
        <f>IF(N650="nulová",J650,0)</f>
        <v>0</v>
      </c>
      <c r="BJ650" s="185" t="s">
        <v>79</v>
      </c>
      <c r="BK650" s="282">
        <f>ROUND(I650*H650,2)</f>
        <v>0</v>
      </c>
      <c r="BL650" s="185" t="s">
        <v>717</v>
      </c>
      <c r="BM650" s="185" t="s">
        <v>4575</v>
      </c>
    </row>
    <row r="651" spans="2:47" s="248" customFormat="1" ht="27">
      <c r="B651" s="85"/>
      <c r="C651" s="322"/>
      <c r="D651" s="332" t="s">
        <v>3374</v>
      </c>
      <c r="E651" s="322"/>
      <c r="F651" s="343" t="s">
        <v>3593</v>
      </c>
      <c r="G651" s="322"/>
      <c r="H651" s="322"/>
      <c r="L651" s="85"/>
      <c r="M651" s="310"/>
      <c r="N651" s="199"/>
      <c r="O651" s="199"/>
      <c r="P651" s="199"/>
      <c r="Q651" s="199"/>
      <c r="R651" s="199"/>
      <c r="S651" s="199"/>
      <c r="T651" s="311"/>
      <c r="AT651" s="185" t="s">
        <v>3374</v>
      </c>
      <c r="AU651" s="185" t="s">
        <v>81</v>
      </c>
    </row>
    <row r="652" spans="2:65" s="248" customFormat="1" ht="25.5" customHeight="1">
      <c r="B652" s="85"/>
      <c r="C652" s="337" t="s">
        <v>1481</v>
      </c>
      <c r="D652" s="337" t="s">
        <v>228</v>
      </c>
      <c r="E652" s="338" t="s">
        <v>4576</v>
      </c>
      <c r="F652" s="339" t="s">
        <v>4577</v>
      </c>
      <c r="G652" s="340" t="s">
        <v>289</v>
      </c>
      <c r="H652" s="308">
        <v>4</v>
      </c>
      <c r="I652" s="95">
        <v>0</v>
      </c>
      <c r="J652" s="95">
        <f aca="true" t="shared" si="30" ref="J652:J657">ROUND(I652*H652,2)</f>
        <v>0</v>
      </c>
      <c r="K652" s="93" t="s">
        <v>5</v>
      </c>
      <c r="L652" s="298"/>
      <c r="M652" s="299" t="s">
        <v>5</v>
      </c>
      <c r="N652" s="300" t="s">
        <v>42</v>
      </c>
      <c r="O652" s="280">
        <v>0</v>
      </c>
      <c r="P652" s="280">
        <f aca="true" t="shared" si="31" ref="P652:P657">O652*H652</f>
        <v>0</v>
      </c>
      <c r="Q652" s="280">
        <v>6E-05</v>
      </c>
      <c r="R652" s="280">
        <f aca="true" t="shared" si="32" ref="R652:R657">Q652*H652</f>
        <v>0.00024</v>
      </c>
      <c r="S652" s="280">
        <v>0</v>
      </c>
      <c r="T652" s="281">
        <f aca="true" t="shared" si="33" ref="T652:T657">S652*H652</f>
        <v>0</v>
      </c>
      <c r="AR652" s="185" t="s">
        <v>1113</v>
      </c>
      <c r="AT652" s="185" t="s">
        <v>228</v>
      </c>
      <c r="AU652" s="185" t="s">
        <v>81</v>
      </c>
      <c r="AY652" s="185" t="s">
        <v>138</v>
      </c>
      <c r="BE652" s="282">
        <f aca="true" t="shared" si="34" ref="BE652:BE657">IF(N652="základní",J652,0)</f>
        <v>0</v>
      </c>
      <c r="BF652" s="282">
        <f aca="true" t="shared" si="35" ref="BF652:BF657">IF(N652="snížená",J652,0)</f>
        <v>0</v>
      </c>
      <c r="BG652" s="282">
        <f aca="true" t="shared" si="36" ref="BG652:BG657">IF(N652="zákl. přenesená",J652,0)</f>
        <v>0</v>
      </c>
      <c r="BH652" s="282">
        <f aca="true" t="shared" si="37" ref="BH652:BH657">IF(N652="sníž. přenesená",J652,0)</f>
        <v>0</v>
      </c>
      <c r="BI652" s="282">
        <f aca="true" t="shared" si="38" ref="BI652:BI657">IF(N652="nulová",J652,0)</f>
        <v>0</v>
      </c>
      <c r="BJ652" s="185" t="s">
        <v>79</v>
      </c>
      <c r="BK652" s="282">
        <f aca="true" t="shared" si="39" ref="BK652:BK657">ROUND(I652*H652,2)</f>
        <v>0</v>
      </c>
      <c r="BL652" s="185" t="s">
        <v>1113</v>
      </c>
      <c r="BM652" s="185" t="s">
        <v>4578</v>
      </c>
    </row>
    <row r="653" spans="2:65" s="248" customFormat="1" ht="25.5" customHeight="1">
      <c r="B653" s="85"/>
      <c r="C653" s="337" t="s">
        <v>1484</v>
      </c>
      <c r="D653" s="337" t="s">
        <v>228</v>
      </c>
      <c r="E653" s="338" t="s">
        <v>4579</v>
      </c>
      <c r="F653" s="339" t="s">
        <v>4577</v>
      </c>
      <c r="G653" s="340" t="s">
        <v>289</v>
      </c>
      <c r="H653" s="308">
        <v>12</v>
      </c>
      <c r="I653" s="95">
        <v>0</v>
      </c>
      <c r="J653" s="95">
        <f t="shared" si="30"/>
        <v>0</v>
      </c>
      <c r="K653" s="93" t="s">
        <v>5</v>
      </c>
      <c r="L653" s="298"/>
      <c r="M653" s="299" t="s">
        <v>5</v>
      </c>
      <c r="N653" s="300" t="s">
        <v>42</v>
      </c>
      <c r="O653" s="280">
        <v>0</v>
      </c>
      <c r="P653" s="280">
        <f t="shared" si="31"/>
        <v>0</v>
      </c>
      <c r="Q653" s="280">
        <v>6E-05</v>
      </c>
      <c r="R653" s="280">
        <f t="shared" si="32"/>
        <v>0.00072</v>
      </c>
      <c r="S653" s="280">
        <v>0</v>
      </c>
      <c r="T653" s="281">
        <f t="shared" si="33"/>
        <v>0</v>
      </c>
      <c r="AR653" s="185" t="s">
        <v>1113</v>
      </c>
      <c r="AT653" s="185" t="s">
        <v>228</v>
      </c>
      <c r="AU653" s="185" t="s">
        <v>81</v>
      </c>
      <c r="AY653" s="185" t="s">
        <v>138</v>
      </c>
      <c r="BE653" s="282">
        <f t="shared" si="34"/>
        <v>0</v>
      </c>
      <c r="BF653" s="282">
        <f t="shared" si="35"/>
        <v>0</v>
      </c>
      <c r="BG653" s="282">
        <f t="shared" si="36"/>
        <v>0</v>
      </c>
      <c r="BH653" s="282">
        <f t="shared" si="37"/>
        <v>0</v>
      </c>
      <c r="BI653" s="282">
        <f t="shared" si="38"/>
        <v>0</v>
      </c>
      <c r="BJ653" s="185" t="s">
        <v>79</v>
      </c>
      <c r="BK653" s="282">
        <f t="shared" si="39"/>
        <v>0</v>
      </c>
      <c r="BL653" s="185" t="s">
        <v>1113</v>
      </c>
      <c r="BM653" s="185" t="s">
        <v>4580</v>
      </c>
    </row>
    <row r="654" spans="2:65" s="248" customFormat="1" ht="25.5" customHeight="1">
      <c r="B654" s="85"/>
      <c r="C654" s="327" t="s">
        <v>1490</v>
      </c>
      <c r="D654" s="327" t="s">
        <v>140</v>
      </c>
      <c r="E654" s="328" t="s">
        <v>4581</v>
      </c>
      <c r="F654" s="329" t="s">
        <v>4582</v>
      </c>
      <c r="G654" s="330" t="s">
        <v>289</v>
      </c>
      <c r="H654" s="304">
        <v>11</v>
      </c>
      <c r="I654" s="90">
        <v>0</v>
      </c>
      <c r="J654" s="90">
        <f t="shared" si="30"/>
        <v>0</v>
      </c>
      <c r="K654" s="88" t="s">
        <v>5</v>
      </c>
      <c r="L654" s="85"/>
      <c r="M654" s="278" t="s">
        <v>5</v>
      </c>
      <c r="N654" s="279" t="s">
        <v>42</v>
      </c>
      <c r="O654" s="280">
        <v>0.844</v>
      </c>
      <c r="P654" s="280">
        <f t="shared" si="31"/>
        <v>9.283999999999999</v>
      </c>
      <c r="Q654" s="280">
        <v>0</v>
      </c>
      <c r="R654" s="280">
        <f t="shared" si="32"/>
        <v>0</v>
      </c>
      <c r="S654" s="280">
        <v>0</v>
      </c>
      <c r="T654" s="281">
        <f t="shared" si="33"/>
        <v>0</v>
      </c>
      <c r="AR654" s="185" t="s">
        <v>214</v>
      </c>
      <c r="AT654" s="185" t="s">
        <v>140</v>
      </c>
      <c r="AU654" s="185" t="s">
        <v>81</v>
      </c>
      <c r="AY654" s="185" t="s">
        <v>138</v>
      </c>
      <c r="BE654" s="282">
        <f t="shared" si="34"/>
        <v>0</v>
      </c>
      <c r="BF654" s="282">
        <f t="shared" si="35"/>
        <v>0</v>
      </c>
      <c r="BG654" s="282">
        <f t="shared" si="36"/>
        <v>0</v>
      </c>
      <c r="BH654" s="282">
        <f t="shared" si="37"/>
        <v>0</v>
      </c>
      <c r="BI654" s="282">
        <f t="shared" si="38"/>
        <v>0</v>
      </c>
      <c r="BJ654" s="185" t="s">
        <v>79</v>
      </c>
      <c r="BK654" s="282">
        <f t="shared" si="39"/>
        <v>0</v>
      </c>
      <c r="BL654" s="185" t="s">
        <v>214</v>
      </c>
      <c r="BM654" s="185" t="s">
        <v>4583</v>
      </c>
    </row>
    <row r="655" spans="2:65" s="248" customFormat="1" ht="25.5" customHeight="1">
      <c r="B655" s="85"/>
      <c r="C655" s="337" t="s">
        <v>1496</v>
      </c>
      <c r="D655" s="337" t="s">
        <v>228</v>
      </c>
      <c r="E655" s="338" t="s">
        <v>4584</v>
      </c>
      <c r="F655" s="339" t="s">
        <v>4585</v>
      </c>
      <c r="G655" s="340" t="s">
        <v>289</v>
      </c>
      <c r="H655" s="308">
        <v>11</v>
      </c>
      <c r="I655" s="95">
        <v>0</v>
      </c>
      <c r="J655" s="95">
        <f t="shared" si="30"/>
        <v>0</v>
      </c>
      <c r="K655" s="93" t="s">
        <v>5</v>
      </c>
      <c r="L655" s="298"/>
      <c r="M655" s="299" t="s">
        <v>5</v>
      </c>
      <c r="N655" s="300" t="s">
        <v>42</v>
      </c>
      <c r="O655" s="280">
        <v>0</v>
      </c>
      <c r="P655" s="280">
        <f t="shared" si="31"/>
        <v>0</v>
      </c>
      <c r="Q655" s="280">
        <v>0.0081</v>
      </c>
      <c r="R655" s="280">
        <f t="shared" si="32"/>
        <v>0.0891</v>
      </c>
      <c r="S655" s="280">
        <v>0</v>
      </c>
      <c r="T655" s="281">
        <f t="shared" si="33"/>
        <v>0</v>
      </c>
      <c r="AR655" s="185" t="s">
        <v>281</v>
      </c>
      <c r="AT655" s="185" t="s">
        <v>228</v>
      </c>
      <c r="AU655" s="185" t="s">
        <v>81</v>
      </c>
      <c r="AY655" s="185" t="s">
        <v>138</v>
      </c>
      <c r="BE655" s="282">
        <f t="shared" si="34"/>
        <v>0</v>
      </c>
      <c r="BF655" s="282">
        <f t="shared" si="35"/>
        <v>0</v>
      </c>
      <c r="BG655" s="282">
        <f t="shared" si="36"/>
        <v>0</v>
      </c>
      <c r="BH655" s="282">
        <f t="shared" si="37"/>
        <v>0</v>
      </c>
      <c r="BI655" s="282">
        <f t="shared" si="38"/>
        <v>0</v>
      </c>
      <c r="BJ655" s="185" t="s">
        <v>79</v>
      </c>
      <c r="BK655" s="282">
        <f t="shared" si="39"/>
        <v>0</v>
      </c>
      <c r="BL655" s="185" t="s">
        <v>214</v>
      </c>
      <c r="BM655" s="185" t="s">
        <v>4586</v>
      </c>
    </row>
    <row r="656" spans="2:65" s="248" customFormat="1" ht="16.5" customHeight="1">
      <c r="B656" s="85"/>
      <c r="C656" s="337" t="s">
        <v>1501</v>
      </c>
      <c r="D656" s="337" t="s">
        <v>228</v>
      </c>
      <c r="E656" s="338" t="s">
        <v>4587</v>
      </c>
      <c r="F656" s="339" t="s">
        <v>4588</v>
      </c>
      <c r="G656" s="340" t="s">
        <v>289</v>
      </c>
      <c r="H656" s="308">
        <v>40</v>
      </c>
      <c r="I656" s="95">
        <v>0</v>
      </c>
      <c r="J656" s="95">
        <f t="shared" si="30"/>
        <v>0</v>
      </c>
      <c r="K656" s="93" t="s">
        <v>5</v>
      </c>
      <c r="L656" s="298"/>
      <c r="M656" s="299" t="s">
        <v>5</v>
      </c>
      <c r="N656" s="300" t="s">
        <v>42</v>
      </c>
      <c r="O656" s="280">
        <v>0</v>
      </c>
      <c r="P656" s="280">
        <f t="shared" si="31"/>
        <v>0</v>
      </c>
      <c r="Q656" s="280">
        <v>0.00018</v>
      </c>
      <c r="R656" s="280">
        <f t="shared" si="32"/>
        <v>0.007200000000000001</v>
      </c>
      <c r="S656" s="280">
        <v>0</v>
      </c>
      <c r="T656" s="281">
        <f t="shared" si="33"/>
        <v>0</v>
      </c>
      <c r="AR656" s="185" t="s">
        <v>281</v>
      </c>
      <c r="AT656" s="185" t="s">
        <v>228</v>
      </c>
      <c r="AU656" s="185" t="s">
        <v>81</v>
      </c>
      <c r="AY656" s="185" t="s">
        <v>138</v>
      </c>
      <c r="BE656" s="282">
        <f t="shared" si="34"/>
        <v>0</v>
      </c>
      <c r="BF656" s="282">
        <f t="shared" si="35"/>
        <v>0</v>
      </c>
      <c r="BG656" s="282">
        <f t="shared" si="36"/>
        <v>0</v>
      </c>
      <c r="BH656" s="282">
        <f t="shared" si="37"/>
        <v>0</v>
      </c>
      <c r="BI656" s="282">
        <f t="shared" si="38"/>
        <v>0</v>
      </c>
      <c r="BJ656" s="185" t="s">
        <v>79</v>
      </c>
      <c r="BK656" s="282">
        <f t="shared" si="39"/>
        <v>0</v>
      </c>
      <c r="BL656" s="185" t="s">
        <v>214</v>
      </c>
      <c r="BM656" s="185" t="s">
        <v>4589</v>
      </c>
    </row>
    <row r="657" spans="2:65" s="248" customFormat="1" ht="16.5" customHeight="1">
      <c r="B657" s="85"/>
      <c r="C657" s="327" t="s">
        <v>1505</v>
      </c>
      <c r="D657" s="327" t="s">
        <v>140</v>
      </c>
      <c r="E657" s="328" t="s">
        <v>3540</v>
      </c>
      <c r="F657" s="329" t="s">
        <v>3541</v>
      </c>
      <c r="G657" s="330" t="s">
        <v>234</v>
      </c>
      <c r="H657" s="304">
        <v>100</v>
      </c>
      <c r="I657" s="90">
        <v>0</v>
      </c>
      <c r="J657" s="90">
        <f t="shared" si="30"/>
        <v>0</v>
      </c>
      <c r="K657" s="88" t="s">
        <v>5</v>
      </c>
      <c r="L657" s="85"/>
      <c r="M657" s="278" t="s">
        <v>5</v>
      </c>
      <c r="N657" s="279" t="s">
        <v>42</v>
      </c>
      <c r="O657" s="280">
        <v>0.072</v>
      </c>
      <c r="P657" s="280">
        <f t="shared" si="31"/>
        <v>7.199999999999999</v>
      </c>
      <c r="Q657" s="280">
        <v>0</v>
      </c>
      <c r="R657" s="280">
        <f t="shared" si="32"/>
        <v>0</v>
      </c>
      <c r="S657" s="280">
        <v>0</v>
      </c>
      <c r="T657" s="281">
        <f t="shared" si="33"/>
        <v>0</v>
      </c>
      <c r="AR657" s="185" t="s">
        <v>717</v>
      </c>
      <c r="AT657" s="185" t="s">
        <v>140</v>
      </c>
      <c r="AU657" s="185" t="s">
        <v>81</v>
      </c>
      <c r="AY657" s="185" t="s">
        <v>138</v>
      </c>
      <c r="BE657" s="282">
        <f t="shared" si="34"/>
        <v>0</v>
      </c>
      <c r="BF657" s="282">
        <f t="shared" si="35"/>
        <v>0</v>
      </c>
      <c r="BG657" s="282">
        <f t="shared" si="36"/>
        <v>0</v>
      </c>
      <c r="BH657" s="282">
        <f t="shared" si="37"/>
        <v>0</v>
      </c>
      <c r="BI657" s="282">
        <f t="shared" si="38"/>
        <v>0</v>
      </c>
      <c r="BJ657" s="185" t="s">
        <v>79</v>
      </c>
      <c r="BK657" s="282">
        <f t="shared" si="39"/>
        <v>0</v>
      </c>
      <c r="BL657" s="185" t="s">
        <v>717</v>
      </c>
      <c r="BM657" s="185" t="s">
        <v>4590</v>
      </c>
    </row>
    <row r="658" spans="2:47" s="248" customFormat="1" ht="27">
      <c r="B658" s="85"/>
      <c r="C658" s="322"/>
      <c r="D658" s="332" t="s">
        <v>3374</v>
      </c>
      <c r="E658" s="322"/>
      <c r="F658" s="343" t="s">
        <v>3422</v>
      </c>
      <c r="G658" s="322"/>
      <c r="H658" s="322"/>
      <c r="L658" s="85"/>
      <c r="M658" s="310"/>
      <c r="N658" s="199"/>
      <c r="O658" s="199"/>
      <c r="P658" s="199"/>
      <c r="Q658" s="199"/>
      <c r="R658" s="199"/>
      <c r="S658" s="199"/>
      <c r="T658" s="311"/>
      <c r="AT658" s="185" t="s">
        <v>3374</v>
      </c>
      <c r="AU658" s="185" t="s">
        <v>81</v>
      </c>
    </row>
    <row r="659" spans="2:65" s="248" customFormat="1" ht="25.5" customHeight="1">
      <c r="B659" s="85"/>
      <c r="C659" s="337" t="s">
        <v>1510</v>
      </c>
      <c r="D659" s="337" t="s">
        <v>228</v>
      </c>
      <c r="E659" s="338" t="s">
        <v>3544</v>
      </c>
      <c r="F659" s="339" t="s">
        <v>3545</v>
      </c>
      <c r="G659" s="340" t="s">
        <v>234</v>
      </c>
      <c r="H659" s="308">
        <v>100</v>
      </c>
      <c r="I659" s="95">
        <v>0</v>
      </c>
      <c r="J659" s="95">
        <f>ROUND(I659*H659,2)</f>
        <v>0</v>
      </c>
      <c r="K659" s="93" t="s">
        <v>5</v>
      </c>
      <c r="L659" s="298"/>
      <c r="M659" s="299" t="s">
        <v>5</v>
      </c>
      <c r="N659" s="300" t="s">
        <v>42</v>
      </c>
      <c r="O659" s="280">
        <v>0</v>
      </c>
      <c r="P659" s="280">
        <f>O659*H659</f>
        <v>0</v>
      </c>
      <c r="Q659" s="280">
        <v>0.00012</v>
      </c>
      <c r="R659" s="280">
        <f>Q659*H659</f>
        <v>0.012</v>
      </c>
      <c r="S659" s="280">
        <v>0</v>
      </c>
      <c r="T659" s="281">
        <f>S659*H659</f>
        <v>0</v>
      </c>
      <c r="AR659" s="185" t="s">
        <v>1113</v>
      </c>
      <c r="AT659" s="185" t="s">
        <v>228</v>
      </c>
      <c r="AU659" s="185" t="s">
        <v>81</v>
      </c>
      <c r="AY659" s="185" t="s">
        <v>138</v>
      </c>
      <c r="BE659" s="282">
        <f>IF(N659="základní",J659,0)</f>
        <v>0</v>
      </c>
      <c r="BF659" s="282">
        <f>IF(N659="snížená",J659,0)</f>
        <v>0</v>
      </c>
      <c r="BG659" s="282">
        <f>IF(N659="zákl. přenesená",J659,0)</f>
        <v>0</v>
      </c>
      <c r="BH659" s="282">
        <f>IF(N659="sníž. přenesená",J659,0)</f>
        <v>0</v>
      </c>
      <c r="BI659" s="282">
        <f>IF(N659="nulová",J659,0)</f>
        <v>0</v>
      </c>
      <c r="BJ659" s="185" t="s">
        <v>79</v>
      </c>
      <c r="BK659" s="282">
        <f>ROUND(I659*H659,2)</f>
        <v>0</v>
      </c>
      <c r="BL659" s="185" t="s">
        <v>1113</v>
      </c>
      <c r="BM659" s="185" t="s">
        <v>4591</v>
      </c>
    </row>
    <row r="660" spans="2:65" s="248" customFormat="1" ht="16.5" customHeight="1">
      <c r="B660" s="85"/>
      <c r="C660" s="327" t="s">
        <v>1514</v>
      </c>
      <c r="D660" s="327" t="s">
        <v>140</v>
      </c>
      <c r="E660" s="328" t="s">
        <v>3548</v>
      </c>
      <c r="F660" s="329" t="s">
        <v>3549</v>
      </c>
      <c r="G660" s="330" t="s">
        <v>234</v>
      </c>
      <c r="H660" s="304">
        <v>100</v>
      </c>
      <c r="I660" s="90">
        <v>0</v>
      </c>
      <c r="J660" s="90">
        <f>ROUND(I660*H660,2)</f>
        <v>0</v>
      </c>
      <c r="K660" s="88" t="s">
        <v>5</v>
      </c>
      <c r="L660" s="85"/>
      <c r="M660" s="278" t="s">
        <v>5</v>
      </c>
      <c r="N660" s="279" t="s">
        <v>42</v>
      </c>
      <c r="O660" s="280">
        <v>0.08</v>
      </c>
      <c r="P660" s="280">
        <f>O660*H660</f>
        <v>8</v>
      </c>
      <c r="Q660" s="280">
        <v>0</v>
      </c>
      <c r="R660" s="280">
        <f>Q660*H660</f>
        <v>0</v>
      </c>
      <c r="S660" s="280">
        <v>0</v>
      </c>
      <c r="T660" s="281">
        <f>S660*H660</f>
        <v>0</v>
      </c>
      <c r="AR660" s="185" t="s">
        <v>717</v>
      </c>
      <c r="AT660" s="185" t="s">
        <v>140</v>
      </c>
      <c r="AU660" s="185" t="s">
        <v>81</v>
      </c>
      <c r="AY660" s="185" t="s">
        <v>138</v>
      </c>
      <c r="BE660" s="282">
        <f>IF(N660="základní",J660,0)</f>
        <v>0</v>
      </c>
      <c r="BF660" s="282">
        <f>IF(N660="snížená",J660,0)</f>
        <v>0</v>
      </c>
      <c r="BG660" s="282">
        <f>IF(N660="zákl. přenesená",J660,0)</f>
        <v>0</v>
      </c>
      <c r="BH660" s="282">
        <f>IF(N660="sníž. přenesená",J660,0)</f>
        <v>0</v>
      </c>
      <c r="BI660" s="282">
        <f>IF(N660="nulová",J660,0)</f>
        <v>0</v>
      </c>
      <c r="BJ660" s="185" t="s">
        <v>79</v>
      </c>
      <c r="BK660" s="282">
        <f>ROUND(I660*H660,2)</f>
        <v>0</v>
      </c>
      <c r="BL660" s="185" t="s">
        <v>717</v>
      </c>
      <c r="BM660" s="185" t="s">
        <v>4592</v>
      </c>
    </row>
    <row r="661" spans="2:47" s="248" customFormat="1" ht="27">
      <c r="B661" s="85"/>
      <c r="C661" s="322"/>
      <c r="D661" s="332" t="s">
        <v>3374</v>
      </c>
      <c r="E661" s="322"/>
      <c r="F661" s="343" t="s">
        <v>3422</v>
      </c>
      <c r="G661" s="322"/>
      <c r="H661" s="322"/>
      <c r="L661" s="85"/>
      <c r="M661" s="310"/>
      <c r="N661" s="199"/>
      <c r="O661" s="199"/>
      <c r="P661" s="199"/>
      <c r="Q661" s="199"/>
      <c r="R661" s="199"/>
      <c r="S661" s="199"/>
      <c r="T661" s="311"/>
      <c r="AT661" s="185" t="s">
        <v>3374</v>
      </c>
      <c r="AU661" s="185" t="s">
        <v>81</v>
      </c>
    </row>
    <row r="662" spans="2:65" s="248" customFormat="1" ht="25.5" customHeight="1">
      <c r="B662" s="85"/>
      <c r="C662" s="337" t="s">
        <v>1518</v>
      </c>
      <c r="D662" s="337" t="s">
        <v>228</v>
      </c>
      <c r="E662" s="338" t="s">
        <v>3552</v>
      </c>
      <c r="F662" s="339" t="s">
        <v>3545</v>
      </c>
      <c r="G662" s="340" t="s">
        <v>234</v>
      </c>
      <c r="H662" s="308">
        <v>100</v>
      </c>
      <c r="I662" s="95">
        <v>0</v>
      </c>
      <c r="J662" s="95">
        <f>ROUND(I662*H662,2)</f>
        <v>0</v>
      </c>
      <c r="K662" s="93" t="s">
        <v>5</v>
      </c>
      <c r="L662" s="298"/>
      <c r="M662" s="299" t="s">
        <v>5</v>
      </c>
      <c r="N662" s="300" t="s">
        <v>42</v>
      </c>
      <c r="O662" s="280">
        <v>0</v>
      </c>
      <c r="P662" s="280">
        <f>O662*H662</f>
        <v>0</v>
      </c>
      <c r="Q662" s="280">
        <v>0.00018</v>
      </c>
      <c r="R662" s="280">
        <f>Q662*H662</f>
        <v>0.018000000000000002</v>
      </c>
      <c r="S662" s="280">
        <v>0</v>
      </c>
      <c r="T662" s="281">
        <f>S662*H662</f>
        <v>0</v>
      </c>
      <c r="AR662" s="185" t="s">
        <v>1113</v>
      </c>
      <c r="AT662" s="185" t="s">
        <v>228</v>
      </c>
      <c r="AU662" s="185" t="s">
        <v>81</v>
      </c>
      <c r="AY662" s="185" t="s">
        <v>138</v>
      </c>
      <c r="BE662" s="282">
        <f>IF(N662="základní",J662,0)</f>
        <v>0</v>
      </c>
      <c r="BF662" s="282">
        <f>IF(N662="snížená",J662,0)</f>
        <v>0</v>
      </c>
      <c r="BG662" s="282">
        <f>IF(N662="zákl. přenesená",J662,0)</f>
        <v>0</v>
      </c>
      <c r="BH662" s="282">
        <f>IF(N662="sníž. přenesená",J662,0)</f>
        <v>0</v>
      </c>
      <c r="BI662" s="282">
        <f>IF(N662="nulová",J662,0)</f>
        <v>0</v>
      </c>
      <c r="BJ662" s="185" t="s">
        <v>79</v>
      </c>
      <c r="BK662" s="282">
        <f>ROUND(I662*H662,2)</f>
        <v>0</v>
      </c>
      <c r="BL662" s="185" t="s">
        <v>1113</v>
      </c>
      <c r="BM662" s="185" t="s">
        <v>4593</v>
      </c>
    </row>
    <row r="663" spans="2:65" s="248" customFormat="1" ht="16.5" customHeight="1">
      <c r="B663" s="85"/>
      <c r="C663" s="327" t="s">
        <v>1524</v>
      </c>
      <c r="D663" s="327" t="s">
        <v>140</v>
      </c>
      <c r="E663" s="328" t="s">
        <v>3590</v>
      </c>
      <c r="F663" s="329" t="s">
        <v>3591</v>
      </c>
      <c r="G663" s="330" t="s">
        <v>289</v>
      </c>
      <c r="H663" s="304">
        <v>20</v>
      </c>
      <c r="I663" s="90">
        <v>0</v>
      </c>
      <c r="J663" s="90">
        <f>ROUND(I663*H663,2)</f>
        <v>0</v>
      </c>
      <c r="K663" s="88" t="s">
        <v>5</v>
      </c>
      <c r="L663" s="85"/>
      <c r="M663" s="278" t="s">
        <v>5</v>
      </c>
      <c r="N663" s="279" t="s">
        <v>42</v>
      </c>
      <c r="O663" s="280">
        <v>0.152</v>
      </c>
      <c r="P663" s="280">
        <f>O663*H663</f>
        <v>3.04</v>
      </c>
      <c r="Q663" s="280">
        <v>0</v>
      </c>
      <c r="R663" s="280">
        <f>Q663*H663</f>
        <v>0</v>
      </c>
      <c r="S663" s="280">
        <v>0</v>
      </c>
      <c r="T663" s="281">
        <f>S663*H663</f>
        <v>0</v>
      </c>
      <c r="AR663" s="185" t="s">
        <v>717</v>
      </c>
      <c r="AT663" s="185" t="s">
        <v>140</v>
      </c>
      <c r="AU663" s="185" t="s">
        <v>81</v>
      </c>
      <c r="AY663" s="185" t="s">
        <v>138</v>
      </c>
      <c r="BE663" s="282">
        <f>IF(N663="základní",J663,0)</f>
        <v>0</v>
      </c>
      <c r="BF663" s="282">
        <f>IF(N663="snížená",J663,0)</f>
        <v>0</v>
      </c>
      <c r="BG663" s="282">
        <f>IF(N663="zákl. přenesená",J663,0)</f>
        <v>0</v>
      </c>
      <c r="BH663" s="282">
        <f>IF(N663="sníž. přenesená",J663,0)</f>
        <v>0</v>
      </c>
      <c r="BI663" s="282">
        <f>IF(N663="nulová",J663,0)</f>
        <v>0</v>
      </c>
      <c r="BJ663" s="185" t="s">
        <v>79</v>
      </c>
      <c r="BK663" s="282">
        <f>ROUND(I663*H663,2)</f>
        <v>0</v>
      </c>
      <c r="BL663" s="185" t="s">
        <v>717</v>
      </c>
      <c r="BM663" s="185" t="s">
        <v>4594</v>
      </c>
    </row>
    <row r="664" spans="2:47" s="248" customFormat="1" ht="27">
      <c r="B664" s="85"/>
      <c r="C664" s="322"/>
      <c r="D664" s="332" t="s">
        <v>3374</v>
      </c>
      <c r="E664" s="322"/>
      <c r="F664" s="343" t="s">
        <v>3593</v>
      </c>
      <c r="G664" s="322"/>
      <c r="H664" s="322"/>
      <c r="L664" s="85"/>
      <c r="M664" s="310"/>
      <c r="N664" s="199"/>
      <c r="O664" s="199"/>
      <c r="P664" s="199"/>
      <c r="Q664" s="199"/>
      <c r="R664" s="199"/>
      <c r="S664" s="199"/>
      <c r="T664" s="311"/>
      <c r="AT664" s="185" t="s">
        <v>3374</v>
      </c>
      <c r="AU664" s="185" t="s">
        <v>81</v>
      </c>
    </row>
    <row r="665" spans="2:65" s="248" customFormat="1" ht="25.5" customHeight="1">
      <c r="B665" s="85"/>
      <c r="C665" s="327" t="s">
        <v>1530</v>
      </c>
      <c r="D665" s="327" t="s">
        <v>140</v>
      </c>
      <c r="E665" s="328" t="s">
        <v>3595</v>
      </c>
      <c r="F665" s="329" t="s">
        <v>3596</v>
      </c>
      <c r="G665" s="330" t="s">
        <v>234</v>
      </c>
      <c r="H665" s="304">
        <v>200</v>
      </c>
      <c r="I665" s="90">
        <v>0</v>
      </c>
      <c r="J665" s="90">
        <f>ROUND(I665*H665,2)</f>
        <v>0</v>
      </c>
      <c r="K665" s="88" t="s">
        <v>5</v>
      </c>
      <c r="L665" s="85"/>
      <c r="M665" s="278" t="s">
        <v>5</v>
      </c>
      <c r="N665" s="279" t="s">
        <v>42</v>
      </c>
      <c r="O665" s="280">
        <v>0.48</v>
      </c>
      <c r="P665" s="280">
        <f>O665*H665</f>
        <v>96</v>
      </c>
      <c r="Q665" s="280">
        <v>0</v>
      </c>
      <c r="R665" s="280">
        <f>Q665*H665</f>
        <v>0</v>
      </c>
      <c r="S665" s="280">
        <v>0</v>
      </c>
      <c r="T665" s="281">
        <f>S665*H665</f>
        <v>0</v>
      </c>
      <c r="AR665" s="185" t="s">
        <v>717</v>
      </c>
      <c r="AT665" s="185" t="s">
        <v>140</v>
      </c>
      <c r="AU665" s="185" t="s">
        <v>81</v>
      </c>
      <c r="AY665" s="185" t="s">
        <v>138</v>
      </c>
      <c r="BE665" s="282">
        <f>IF(N665="základní",J665,0)</f>
        <v>0</v>
      </c>
      <c r="BF665" s="282">
        <f>IF(N665="snížená",J665,0)</f>
        <v>0</v>
      </c>
      <c r="BG665" s="282">
        <f>IF(N665="zákl. přenesená",J665,0)</f>
        <v>0</v>
      </c>
      <c r="BH665" s="282">
        <f>IF(N665="sníž. přenesená",J665,0)</f>
        <v>0</v>
      </c>
      <c r="BI665" s="282">
        <f>IF(N665="nulová",J665,0)</f>
        <v>0</v>
      </c>
      <c r="BJ665" s="185" t="s">
        <v>79</v>
      </c>
      <c r="BK665" s="282">
        <f>ROUND(I665*H665,2)</f>
        <v>0</v>
      </c>
      <c r="BL665" s="185" t="s">
        <v>717</v>
      </c>
      <c r="BM665" s="185" t="s">
        <v>4595</v>
      </c>
    </row>
    <row r="666" spans="2:47" s="248" customFormat="1" ht="27">
      <c r="B666" s="85"/>
      <c r="D666" s="285" t="s">
        <v>3374</v>
      </c>
      <c r="F666" s="309" t="s">
        <v>3593</v>
      </c>
      <c r="L666" s="85"/>
      <c r="M666" s="324"/>
      <c r="N666" s="325"/>
      <c r="O666" s="325"/>
      <c r="P666" s="325"/>
      <c r="Q666" s="325"/>
      <c r="R666" s="325"/>
      <c r="S666" s="325"/>
      <c r="T666" s="326"/>
      <c r="AT666" s="185" t="s">
        <v>3374</v>
      </c>
      <c r="AU666" s="185" t="s">
        <v>81</v>
      </c>
    </row>
    <row r="667" spans="2:12" s="248" customFormat="1" ht="6.95" customHeight="1">
      <c r="B667" s="221"/>
      <c r="C667" s="222"/>
      <c r="D667" s="222"/>
      <c r="E667" s="222"/>
      <c r="F667" s="222"/>
      <c r="G667" s="222"/>
      <c r="H667" s="222"/>
      <c r="I667" s="222"/>
      <c r="J667" s="222"/>
      <c r="K667" s="222"/>
      <c r="L667" s="85"/>
    </row>
  </sheetData>
  <sheetProtection algorithmName="SHA-512" hashValue="d6B08Pq6mAGYvBNJe+0BLGI9/7+KnW4gZsqKDIqAkdFyrbf+Op54GBM37QIKOf1JlYXSSs3Oz5bw4QEq3fCo7g==" saltValue="mwJ1FebboIbdyPyP1EtXRg==" spinCount="100000" sheet="1" objects="1" scenarios="1"/>
  <autoFilter ref="C102:K666"/>
  <mergeCells count="10">
    <mergeCell ref="J51:J52"/>
    <mergeCell ref="E93:H93"/>
    <mergeCell ref="E95:H9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0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02"/>
  <sheetViews>
    <sheetView showGridLines="0" workbookViewId="0" topLeftCell="A1">
      <pane ySplit="1" topLeftCell="A184" activePane="bottomLeft" state="frozen"/>
      <selection pane="bottomLeft" activeCell="H190" sqref="H190"/>
    </sheetView>
  </sheetViews>
  <sheetFormatPr defaultColWidth="9.33203125" defaultRowHeight="13.5"/>
  <cols>
    <col min="1" max="1" width="8.33203125" style="183" customWidth="1"/>
    <col min="2" max="2" width="1.66796875" style="183" customWidth="1"/>
    <col min="3" max="3" width="4.16015625" style="183" customWidth="1"/>
    <col min="4" max="4" width="4.33203125" style="183" customWidth="1"/>
    <col min="5" max="5" width="17.16015625" style="183" customWidth="1"/>
    <col min="6" max="6" width="75" style="183" customWidth="1"/>
    <col min="7" max="7" width="8.66015625" style="183" customWidth="1"/>
    <col min="8" max="8" width="11.16015625" style="183" customWidth="1"/>
    <col min="9" max="9" width="12.66015625" style="183" customWidth="1"/>
    <col min="10" max="10" width="23.5" style="183" customWidth="1"/>
    <col min="11" max="11" width="15.5" style="183" customWidth="1"/>
    <col min="12" max="12" width="9.33203125" style="183" customWidth="1"/>
    <col min="13" max="18" width="9.33203125" style="183" hidden="1" customWidth="1"/>
    <col min="19" max="19" width="8.16015625" style="183" hidden="1" customWidth="1"/>
    <col min="20" max="20" width="29.66015625" style="183" hidden="1" customWidth="1"/>
    <col min="21" max="21" width="16.33203125" style="183" hidden="1" customWidth="1"/>
    <col min="22" max="22" width="12.33203125" style="183" customWidth="1"/>
    <col min="23" max="23" width="16.33203125" style="183" customWidth="1"/>
    <col min="24" max="24" width="12.33203125" style="183" customWidth="1"/>
    <col min="25" max="25" width="15" style="183" customWidth="1"/>
    <col min="26" max="26" width="11" style="183" customWidth="1"/>
    <col min="27" max="27" width="15" style="183" customWidth="1"/>
    <col min="28" max="28" width="16.33203125" style="183" customWidth="1"/>
    <col min="29" max="29" width="11" style="183" customWidth="1"/>
    <col min="30" max="30" width="15" style="183" customWidth="1"/>
    <col min="31" max="31" width="16.33203125" style="183" customWidth="1"/>
    <col min="32" max="43" width="9.33203125" style="183" customWidth="1"/>
    <col min="44" max="65" width="9.33203125" style="183" hidden="1" customWidth="1"/>
    <col min="66" max="16384" width="9.33203125" style="183" customWidth="1"/>
  </cols>
  <sheetData>
    <row r="1" spans="1:70" ht="21.75" customHeight="1">
      <c r="A1" s="177"/>
      <c r="B1" s="178"/>
      <c r="C1" s="178"/>
      <c r="D1" s="179" t="s">
        <v>1</v>
      </c>
      <c r="E1" s="178"/>
      <c r="F1" s="180" t="s">
        <v>101</v>
      </c>
      <c r="G1" s="390" t="s">
        <v>102</v>
      </c>
      <c r="H1" s="390"/>
      <c r="I1" s="178"/>
      <c r="J1" s="180" t="s">
        <v>103</v>
      </c>
      <c r="K1" s="179" t="s">
        <v>104</v>
      </c>
      <c r="L1" s="180" t="s">
        <v>105</v>
      </c>
      <c r="M1" s="180"/>
      <c r="N1" s="180"/>
      <c r="O1" s="180"/>
      <c r="P1" s="180"/>
      <c r="Q1" s="180"/>
      <c r="R1" s="180"/>
      <c r="S1" s="180"/>
      <c r="T1" s="180"/>
      <c r="U1" s="182"/>
      <c r="V1" s="182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77"/>
      <c r="BQ1" s="177"/>
      <c r="BR1" s="177"/>
    </row>
    <row r="2" spans="3:46" ht="36.95" customHeight="1">
      <c r="L2" s="391" t="s">
        <v>8</v>
      </c>
      <c r="M2" s="392"/>
      <c r="N2" s="392"/>
      <c r="O2" s="392"/>
      <c r="P2" s="392"/>
      <c r="Q2" s="392"/>
      <c r="R2" s="392"/>
      <c r="S2" s="392"/>
      <c r="T2" s="392"/>
      <c r="U2" s="392"/>
      <c r="V2" s="392"/>
      <c r="AT2" s="185" t="s">
        <v>90</v>
      </c>
    </row>
    <row r="3" spans="2:46" ht="6.95" customHeight="1">
      <c r="B3" s="186"/>
      <c r="C3" s="187"/>
      <c r="D3" s="187"/>
      <c r="E3" s="187"/>
      <c r="F3" s="187"/>
      <c r="G3" s="187"/>
      <c r="H3" s="187"/>
      <c r="I3" s="187"/>
      <c r="J3" s="187"/>
      <c r="K3" s="188"/>
      <c r="AT3" s="185" t="s">
        <v>81</v>
      </c>
    </row>
    <row r="4" spans="2:46" ht="36.95" customHeight="1">
      <c r="B4" s="189"/>
      <c r="C4" s="190"/>
      <c r="D4" s="191" t="s">
        <v>106</v>
      </c>
      <c r="E4" s="190"/>
      <c r="F4" s="190"/>
      <c r="G4" s="190"/>
      <c r="H4" s="190"/>
      <c r="I4" s="190"/>
      <c r="J4" s="190"/>
      <c r="K4" s="192"/>
      <c r="M4" s="193" t="s">
        <v>13</v>
      </c>
      <c r="AT4" s="185" t="s">
        <v>6</v>
      </c>
    </row>
    <row r="5" spans="2:11" ht="6.95" customHeight="1">
      <c r="B5" s="189"/>
      <c r="C5" s="190"/>
      <c r="D5" s="190"/>
      <c r="E5" s="190"/>
      <c r="F5" s="190"/>
      <c r="G5" s="190"/>
      <c r="H5" s="190"/>
      <c r="I5" s="190"/>
      <c r="J5" s="190"/>
      <c r="K5" s="192"/>
    </row>
    <row r="6" spans="2:11" ht="15">
      <c r="B6" s="189"/>
      <c r="C6" s="190"/>
      <c r="D6" s="194" t="s">
        <v>17</v>
      </c>
      <c r="E6" s="190"/>
      <c r="F6" s="190"/>
      <c r="G6" s="190"/>
      <c r="H6" s="190"/>
      <c r="I6" s="190"/>
      <c r="J6" s="190"/>
      <c r="K6" s="192"/>
    </row>
    <row r="7" spans="2:11" ht="16.5" customHeight="1">
      <c r="B7" s="189"/>
      <c r="C7" s="190"/>
      <c r="D7" s="190"/>
      <c r="E7" s="393" t="str">
        <f>'Rekapitulace stavby'!K6</f>
        <v>Gymnázium Tachov - výstavba tělocvičny</v>
      </c>
      <c r="F7" s="394"/>
      <c r="G7" s="394"/>
      <c r="H7" s="394"/>
      <c r="I7" s="190"/>
      <c r="J7" s="190"/>
      <c r="K7" s="192"/>
    </row>
    <row r="8" spans="2:11" s="196" customFormat="1" ht="15">
      <c r="B8" s="85"/>
      <c r="C8" s="197"/>
      <c r="D8" s="194" t="s">
        <v>107</v>
      </c>
      <c r="E8" s="197"/>
      <c r="F8" s="197"/>
      <c r="G8" s="197"/>
      <c r="H8" s="197"/>
      <c r="I8" s="197"/>
      <c r="J8" s="197"/>
      <c r="K8" s="198"/>
    </row>
    <row r="9" spans="2:11" s="196" customFormat="1" ht="36.95" customHeight="1">
      <c r="B9" s="85"/>
      <c r="C9" s="197"/>
      <c r="D9" s="197"/>
      <c r="E9" s="395" t="s">
        <v>4596</v>
      </c>
      <c r="F9" s="396"/>
      <c r="G9" s="396"/>
      <c r="H9" s="396"/>
      <c r="I9" s="197"/>
      <c r="J9" s="197"/>
      <c r="K9" s="198"/>
    </row>
    <row r="10" spans="2:11" s="196" customFormat="1" ht="13.5">
      <c r="B10" s="85"/>
      <c r="C10" s="197"/>
      <c r="D10" s="197"/>
      <c r="E10" s="197"/>
      <c r="F10" s="197"/>
      <c r="G10" s="197"/>
      <c r="H10" s="197"/>
      <c r="I10" s="197"/>
      <c r="J10" s="197"/>
      <c r="K10" s="198"/>
    </row>
    <row r="11" spans="2:11" s="196" customFormat="1" ht="14.45" customHeight="1">
      <c r="B11" s="85"/>
      <c r="C11" s="197"/>
      <c r="D11" s="194" t="s">
        <v>19</v>
      </c>
      <c r="E11" s="197"/>
      <c r="F11" s="200" t="s">
        <v>5</v>
      </c>
      <c r="G11" s="197"/>
      <c r="H11" s="197"/>
      <c r="I11" s="194" t="s">
        <v>20</v>
      </c>
      <c r="J11" s="200" t="s">
        <v>5</v>
      </c>
      <c r="K11" s="198"/>
    </row>
    <row r="12" spans="2:11" s="196" customFormat="1" ht="14.45" customHeight="1">
      <c r="B12" s="85"/>
      <c r="C12" s="197"/>
      <c r="D12" s="194" t="s">
        <v>21</v>
      </c>
      <c r="E12" s="197"/>
      <c r="F12" s="200" t="s">
        <v>22</v>
      </c>
      <c r="G12" s="197"/>
      <c r="H12" s="197"/>
      <c r="I12" s="194" t="s">
        <v>23</v>
      </c>
      <c r="J12" s="201">
        <f>'Rekapitulace stavby'!AN8</f>
        <v>43640</v>
      </c>
      <c r="K12" s="198"/>
    </row>
    <row r="13" spans="2:11" s="196" customFormat="1" ht="10.9" customHeight="1">
      <c r="B13" s="85"/>
      <c r="C13" s="197"/>
      <c r="D13" s="197"/>
      <c r="E13" s="197"/>
      <c r="F13" s="197"/>
      <c r="G13" s="197"/>
      <c r="H13" s="197"/>
      <c r="I13" s="197"/>
      <c r="J13" s="197"/>
      <c r="K13" s="198"/>
    </row>
    <row r="14" spans="2:11" s="196" customFormat="1" ht="14.45" customHeight="1">
      <c r="B14" s="85"/>
      <c r="C14" s="197"/>
      <c r="D14" s="194" t="s">
        <v>24</v>
      </c>
      <c r="E14" s="197"/>
      <c r="F14" s="197"/>
      <c r="G14" s="197"/>
      <c r="H14" s="197"/>
      <c r="I14" s="194" t="s">
        <v>25</v>
      </c>
      <c r="J14" s="200" t="s">
        <v>5</v>
      </c>
      <c r="K14" s="198"/>
    </row>
    <row r="15" spans="2:11" s="196" customFormat="1" ht="18" customHeight="1">
      <c r="B15" s="85"/>
      <c r="C15" s="197"/>
      <c r="D15" s="197"/>
      <c r="E15" s="200" t="s">
        <v>26</v>
      </c>
      <c r="F15" s="197"/>
      <c r="G15" s="197"/>
      <c r="H15" s="197"/>
      <c r="I15" s="194" t="s">
        <v>27</v>
      </c>
      <c r="J15" s="200" t="s">
        <v>5</v>
      </c>
      <c r="K15" s="198"/>
    </row>
    <row r="16" spans="2:11" s="196" customFormat="1" ht="6.95" customHeight="1">
      <c r="B16" s="85"/>
      <c r="C16" s="197"/>
      <c r="D16" s="197"/>
      <c r="E16" s="197"/>
      <c r="F16" s="197"/>
      <c r="G16" s="197"/>
      <c r="H16" s="197"/>
      <c r="I16" s="197"/>
      <c r="J16" s="197"/>
      <c r="K16" s="198"/>
    </row>
    <row r="17" spans="2:11" s="196" customFormat="1" ht="14.45" customHeight="1">
      <c r="B17" s="85"/>
      <c r="C17" s="197"/>
      <c r="D17" s="194" t="s">
        <v>28</v>
      </c>
      <c r="E17" s="197"/>
      <c r="F17" s="197"/>
      <c r="G17" s="197"/>
      <c r="H17" s="197"/>
      <c r="I17" s="194" t="s">
        <v>25</v>
      </c>
      <c r="J17" s="200" t="s">
        <v>5</v>
      </c>
      <c r="K17" s="198"/>
    </row>
    <row r="18" spans="2:11" s="196" customFormat="1" ht="18" customHeight="1">
      <c r="B18" s="85"/>
      <c r="C18" s="197"/>
      <c r="D18" s="197"/>
      <c r="E18" s="200" t="s">
        <v>29</v>
      </c>
      <c r="F18" s="197"/>
      <c r="G18" s="197"/>
      <c r="H18" s="197"/>
      <c r="I18" s="194" t="s">
        <v>27</v>
      </c>
      <c r="J18" s="200" t="s">
        <v>5</v>
      </c>
      <c r="K18" s="198"/>
    </row>
    <row r="19" spans="2:11" s="196" customFormat="1" ht="6.95" customHeight="1">
      <c r="B19" s="85"/>
      <c r="C19" s="197"/>
      <c r="D19" s="197"/>
      <c r="E19" s="197"/>
      <c r="F19" s="197"/>
      <c r="G19" s="197"/>
      <c r="H19" s="197"/>
      <c r="I19" s="197"/>
      <c r="J19" s="197"/>
      <c r="K19" s="198"/>
    </row>
    <row r="20" spans="2:11" s="196" customFormat="1" ht="14.45" customHeight="1">
      <c r="B20" s="85"/>
      <c r="C20" s="197"/>
      <c r="D20" s="194" t="s">
        <v>30</v>
      </c>
      <c r="E20" s="197"/>
      <c r="F20" s="197"/>
      <c r="G20" s="197"/>
      <c r="H20" s="197"/>
      <c r="I20" s="194" t="s">
        <v>25</v>
      </c>
      <c r="J20" s="200" t="s">
        <v>31</v>
      </c>
      <c r="K20" s="198"/>
    </row>
    <row r="21" spans="2:11" s="196" customFormat="1" ht="18" customHeight="1">
      <c r="B21" s="85"/>
      <c r="C21" s="197"/>
      <c r="D21" s="197"/>
      <c r="E21" s="200" t="s">
        <v>32</v>
      </c>
      <c r="F21" s="197"/>
      <c r="G21" s="197"/>
      <c r="H21" s="197"/>
      <c r="I21" s="194" t="s">
        <v>27</v>
      </c>
      <c r="J21" s="200" t="s">
        <v>33</v>
      </c>
      <c r="K21" s="198"/>
    </row>
    <row r="22" spans="2:11" s="196" customFormat="1" ht="6.95" customHeight="1">
      <c r="B22" s="85"/>
      <c r="C22" s="197"/>
      <c r="D22" s="197"/>
      <c r="E22" s="197"/>
      <c r="F22" s="197"/>
      <c r="G22" s="197"/>
      <c r="H22" s="197"/>
      <c r="I22" s="197"/>
      <c r="J22" s="197"/>
      <c r="K22" s="198"/>
    </row>
    <row r="23" spans="2:11" s="196" customFormat="1" ht="14.45" customHeight="1">
      <c r="B23" s="85"/>
      <c r="C23" s="197"/>
      <c r="D23" s="194" t="s">
        <v>35</v>
      </c>
      <c r="E23" s="197"/>
      <c r="F23" s="197"/>
      <c r="G23" s="197"/>
      <c r="H23" s="197"/>
      <c r="I23" s="197"/>
      <c r="J23" s="197"/>
      <c r="K23" s="198"/>
    </row>
    <row r="24" spans="2:11" s="205" customFormat="1" ht="16.5" customHeight="1">
      <c r="B24" s="202"/>
      <c r="C24" s="203"/>
      <c r="D24" s="203"/>
      <c r="E24" s="384" t="s">
        <v>5</v>
      </c>
      <c r="F24" s="384"/>
      <c r="G24" s="384"/>
      <c r="H24" s="384"/>
      <c r="I24" s="203"/>
      <c r="J24" s="203"/>
      <c r="K24" s="204"/>
    </row>
    <row r="25" spans="2:11" s="196" customFormat="1" ht="6.95" customHeight="1">
      <c r="B25" s="85"/>
      <c r="C25" s="197"/>
      <c r="D25" s="197"/>
      <c r="E25" s="197"/>
      <c r="F25" s="197"/>
      <c r="G25" s="197"/>
      <c r="H25" s="197"/>
      <c r="I25" s="197"/>
      <c r="J25" s="197"/>
      <c r="K25" s="198"/>
    </row>
    <row r="26" spans="2:11" s="196" customFormat="1" ht="6.95" customHeight="1">
      <c r="B26" s="85"/>
      <c r="C26" s="197"/>
      <c r="D26" s="206"/>
      <c r="E26" s="206"/>
      <c r="F26" s="206"/>
      <c r="G26" s="206"/>
      <c r="H26" s="206"/>
      <c r="I26" s="206"/>
      <c r="J26" s="206"/>
      <c r="K26" s="207"/>
    </row>
    <row r="27" spans="2:11" s="196" customFormat="1" ht="25.35" customHeight="1">
      <c r="B27" s="85"/>
      <c r="C27" s="197"/>
      <c r="D27" s="208" t="s">
        <v>37</v>
      </c>
      <c r="E27" s="197"/>
      <c r="F27" s="197"/>
      <c r="G27" s="197"/>
      <c r="H27" s="197"/>
      <c r="I27" s="197"/>
      <c r="J27" s="209">
        <f>ROUND(J81,2)</f>
        <v>0</v>
      </c>
      <c r="K27" s="198"/>
    </row>
    <row r="28" spans="2:11" s="196" customFormat="1" ht="6.95" customHeight="1">
      <c r="B28" s="85"/>
      <c r="C28" s="197"/>
      <c r="D28" s="206"/>
      <c r="E28" s="206"/>
      <c r="F28" s="206"/>
      <c r="G28" s="206"/>
      <c r="H28" s="206"/>
      <c r="I28" s="206"/>
      <c r="J28" s="206"/>
      <c r="K28" s="207"/>
    </row>
    <row r="29" spans="2:11" s="196" customFormat="1" ht="14.45" customHeight="1">
      <c r="B29" s="85"/>
      <c r="C29" s="197"/>
      <c r="D29" s="197"/>
      <c r="E29" s="197"/>
      <c r="F29" s="210" t="s">
        <v>39</v>
      </c>
      <c r="G29" s="197"/>
      <c r="H29" s="197"/>
      <c r="I29" s="210" t="s">
        <v>38</v>
      </c>
      <c r="J29" s="210" t="s">
        <v>40</v>
      </c>
      <c r="K29" s="198"/>
    </row>
    <row r="30" spans="2:11" s="196" customFormat="1" ht="14.45" customHeight="1">
      <c r="B30" s="85"/>
      <c r="C30" s="197"/>
      <c r="D30" s="211" t="s">
        <v>41</v>
      </c>
      <c r="E30" s="211" t="s">
        <v>42</v>
      </c>
      <c r="F30" s="212">
        <f>ROUND(SUM(BE81:BE201),2)</f>
        <v>0</v>
      </c>
      <c r="G30" s="197"/>
      <c r="H30" s="197"/>
      <c r="I30" s="213">
        <v>0.21</v>
      </c>
      <c r="J30" s="212">
        <f>ROUND(ROUND((SUM(BE81:BE201)),2)*I30,2)</f>
        <v>0</v>
      </c>
      <c r="K30" s="198"/>
    </row>
    <row r="31" spans="2:11" s="196" customFormat="1" ht="14.45" customHeight="1">
      <c r="B31" s="85"/>
      <c r="C31" s="197"/>
      <c r="D31" s="197"/>
      <c r="E31" s="211" t="s">
        <v>43</v>
      </c>
      <c r="F31" s="212">
        <f>ROUND(SUM(BF81:BF201),2)</f>
        <v>0</v>
      </c>
      <c r="G31" s="197"/>
      <c r="H31" s="197"/>
      <c r="I31" s="213">
        <v>0.15</v>
      </c>
      <c r="J31" s="212">
        <f>ROUND(ROUND((SUM(BF81:BF201)),2)*I31,2)</f>
        <v>0</v>
      </c>
      <c r="K31" s="198"/>
    </row>
    <row r="32" spans="2:11" s="196" customFormat="1" ht="14.45" customHeight="1" hidden="1">
      <c r="B32" s="85"/>
      <c r="C32" s="197"/>
      <c r="D32" s="197"/>
      <c r="E32" s="211" t="s">
        <v>44</v>
      </c>
      <c r="F32" s="212">
        <f>ROUND(SUM(BG81:BG201),2)</f>
        <v>0</v>
      </c>
      <c r="G32" s="197"/>
      <c r="H32" s="197"/>
      <c r="I32" s="213">
        <v>0.21</v>
      </c>
      <c r="J32" s="212">
        <v>0</v>
      </c>
      <c r="K32" s="198"/>
    </row>
    <row r="33" spans="2:11" s="196" customFormat="1" ht="14.45" customHeight="1" hidden="1">
      <c r="B33" s="85"/>
      <c r="C33" s="197"/>
      <c r="D33" s="197"/>
      <c r="E33" s="211" t="s">
        <v>45</v>
      </c>
      <c r="F33" s="212">
        <f>ROUND(SUM(BH81:BH201),2)</f>
        <v>0</v>
      </c>
      <c r="G33" s="197"/>
      <c r="H33" s="197"/>
      <c r="I33" s="213">
        <v>0.15</v>
      </c>
      <c r="J33" s="212">
        <v>0</v>
      </c>
      <c r="K33" s="198"/>
    </row>
    <row r="34" spans="2:11" s="196" customFormat="1" ht="14.45" customHeight="1" hidden="1">
      <c r="B34" s="85"/>
      <c r="C34" s="197"/>
      <c r="D34" s="197"/>
      <c r="E34" s="211" t="s">
        <v>46</v>
      </c>
      <c r="F34" s="212">
        <f>ROUND(SUM(BI81:BI201),2)</f>
        <v>0</v>
      </c>
      <c r="G34" s="197"/>
      <c r="H34" s="197"/>
      <c r="I34" s="213">
        <v>0</v>
      </c>
      <c r="J34" s="212">
        <v>0</v>
      </c>
      <c r="K34" s="198"/>
    </row>
    <row r="35" spans="2:11" s="196" customFormat="1" ht="6.95" customHeight="1">
      <c r="B35" s="85"/>
      <c r="C35" s="197"/>
      <c r="D35" s="197"/>
      <c r="E35" s="197"/>
      <c r="F35" s="197"/>
      <c r="G35" s="197"/>
      <c r="H35" s="197"/>
      <c r="I35" s="197"/>
      <c r="J35" s="197"/>
      <c r="K35" s="198"/>
    </row>
    <row r="36" spans="2:11" s="196" customFormat="1" ht="25.35" customHeight="1">
      <c r="B36" s="85"/>
      <c r="C36" s="214"/>
      <c r="D36" s="215" t="s">
        <v>47</v>
      </c>
      <c r="E36" s="216"/>
      <c r="F36" s="216"/>
      <c r="G36" s="217" t="s">
        <v>48</v>
      </c>
      <c r="H36" s="218" t="s">
        <v>49</v>
      </c>
      <c r="I36" s="216"/>
      <c r="J36" s="219">
        <f>SUM(J27:J34)</f>
        <v>0</v>
      </c>
      <c r="K36" s="220"/>
    </row>
    <row r="37" spans="2:11" s="196" customFormat="1" ht="14.45" customHeight="1">
      <c r="B37" s="221"/>
      <c r="C37" s="222"/>
      <c r="D37" s="222"/>
      <c r="E37" s="222"/>
      <c r="F37" s="222"/>
      <c r="G37" s="222"/>
      <c r="H37" s="222"/>
      <c r="I37" s="222"/>
      <c r="J37" s="222"/>
      <c r="K37" s="223"/>
    </row>
    <row r="41" spans="2:11" s="196" customFormat="1" ht="6.95" customHeight="1">
      <c r="B41" s="224"/>
      <c r="C41" s="225"/>
      <c r="D41" s="225"/>
      <c r="E41" s="225"/>
      <c r="F41" s="225"/>
      <c r="G41" s="225"/>
      <c r="H41" s="225"/>
      <c r="I41" s="225"/>
      <c r="J41" s="225"/>
      <c r="K41" s="226"/>
    </row>
    <row r="42" spans="2:11" s="196" customFormat="1" ht="36.95" customHeight="1">
      <c r="B42" s="85"/>
      <c r="C42" s="191" t="s">
        <v>109</v>
      </c>
      <c r="D42" s="197"/>
      <c r="E42" s="197"/>
      <c r="F42" s="197"/>
      <c r="G42" s="197"/>
      <c r="H42" s="197"/>
      <c r="I42" s="197"/>
      <c r="J42" s="197"/>
      <c r="K42" s="198"/>
    </row>
    <row r="43" spans="2:11" s="196" customFormat="1" ht="6.95" customHeight="1">
      <c r="B43" s="85"/>
      <c r="C43" s="197"/>
      <c r="D43" s="197"/>
      <c r="E43" s="197"/>
      <c r="F43" s="197"/>
      <c r="G43" s="197"/>
      <c r="H43" s="197"/>
      <c r="I43" s="197"/>
      <c r="J43" s="197"/>
      <c r="K43" s="198"/>
    </row>
    <row r="44" spans="2:11" s="196" customFormat="1" ht="14.45" customHeight="1">
      <c r="B44" s="85"/>
      <c r="C44" s="194" t="s">
        <v>17</v>
      </c>
      <c r="D44" s="197"/>
      <c r="E44" s="197"/>
      <c r="F44" s="197"/>
      <c r="G44" s="197"/>
      <c r="H44" s="197"/>
      <c r="I44" s="197"/>
      <c r="J44" s="197"/>
      <c r="K44" s="198"/>
    </row>
    <row r="45" spans="2:11" s="196" customFormat="1" ht="16.5" customHeight="1">
      <c r="B45" s="85"/>
      <c r="C45" s="197"/>
      <c r="D45" s="197"/>
      <c r="E45" s="393" t="str">
        <f>E7</f>
        <v>Gymnázium Tachov - výstavba tělocvičny</v>
      </c>
      <c r="F45" s="394"/>
      <c r="G45" s="394"/>
      <c r="H45" s="394"/>
      <c r="I45" s="197"/>
      <c r="J45" s="197"/>
      <c r="K45" s="198"/>
    </row>
    <row r="46" spans="2:11" s="196" customFormat="1" ht="14.45" customHeight="1">
      <c r="B46" s="85"/>
      <c r="C46" s="194" t="s">
        <v>107</v>
      </c>
      <c r="D46" s="197"/>
      <c r="E46" s="197"/>
      <c r="F46" s="197"/>
      <c r="G46" s="197"/>
      <c r="H46" s="197"/>
      <c r="I46" s="197"/>
      <c r="J46" s="197"/>
      <c r="K46" s="198"/>
    </row>
    <row r="47" spans="2:11" s="196" customFormat="1" ht="17.25" customHeight="1">
      <c r="B47" s="85"/>
      <c r="C47" s="197"/>
      <c r="D47" s="197"/>
      <c r="E47" s="395" t="str">
        <f>E9</f>
        <v>04 - Likvidace dešťových vod</v>
      </c>
      <c r="F47" s="396"/>
      <c r="G47" s="396"/>
      <c r="H47" s="396"/>
      <c r="I47" s="197"/>
      <c r="J47" s="197"/>
      <c r="K47" s="198"/>
    </row>
    <row r="48" spans="2:11" s="196" customFormat="1" ht="6.95" customHeight="1">
      <c r="B48" s="85"/>
      <c r="C48" s="197"/>
      <c r="D48" s="197"/>
      <c r="E48" s="197"/>
      <c r="F48" s="197"/>
      <c r="G48" s="197"/>
      <c r="H48" s="197"/>
      <c r="I48" s="197"/>
      <c r="J48" s="197"/>
      <c r="K48" s="198"/>
    </row>
    <row r="49" spans="2:11" s="196" customFormat="1" ht="18" customHeight="1">
      <c r="B49" s="85"/>
      <c r="C49" s="194" t="s">
        <v>21</v>
      </c>
      <c r="D49" s="197"/>
      <c r="E49" s="197"/>
      <c r="F49" s="200" t="str">
        <f>F12</f>
        <v>Pionýrská 1370, Tachov</v>
      </c>
      <c r="G49" s="197"/>
      <c r="H49" s="197"/>
      <c r="I49" s="194" t="s">
        <v>23</v>
      </c>
      <c r="J49" s="201">
        <f>IF(J12="","",J12)</f>
        <v>43640</v>
      </c>
      <c r="K49" s="198"/>
    </row>
    <row r="50" spans="2:11" s="196" customFormat="1" ht="6.95" customHeight="1">
      <c r="B50" s="85"/>
      <c r="C50" s="197"/>
      <c r="D50" s="197"/>
      <c r="E50" s="197"/>
      <c r="F50" s="197"/>
      <c r="G50" s="197"/>
      <c r="H50" s="197"/>
      <c r="I50" s="197"/>
      <c r="J50" s="197"/>
      <c r="K50" s="198"/>
    </row>
    <row r="51" spans="2:11" s="196" customFormat="1" ht="15">
      <c r="B51" s="85"/>
      <c r="C51" s="194" t="s">
        <v>24</v>
      </c>
      <c r="D51" s="197"/>
      <c r="E51" s="197"/>
      <c r="F51" s="200" t="str">
        <f>E15</f>
        <v>Gymnázium Tachov, Pionýrská 1370, 34701 tachov</v>
      </c>
      <c r="G51" s="197"/>
      <c r="H51" s="197"/>
      <c r="I51" s="194" t="s">
        <v>30</v>
      </c>
      <c r="J51" s="384" t="str">
        <f>E21</f>
        <v>Luboš Beneda, Čižická 279, 33209 Štěnovice</v>
      </c>
      <c r="K51" s="198"/>
    </row>
    <row r="52" spans="2:11" s="196" customFormat="1" ht="14.45" customHeight="1">
      <c r="B52" s="85"/>
      <c r="C52" s="194" t="s">
        <v>28</v>
      </c>
      <c r="D52" s="197"/>
      <c r="E52" s="197"/>
      <c r="F52" s="200" t="str">
        <f>IF(E18="","",E18)</f>
        <v>výběrové řízení</v>
      </c>
      <c r="G52" s="197"/>
      <c r="H52" s="197"/>
      <c r="I52" s="197"/>
      <c r="J52" s="385"/>
      <c r="K52" s="198"/>
    </row>
    <row r="53" spans="2:11" s="196" customFormat="1" ht="10.35" customHeight="1">
      <c r="B53" s="85"/>
      <c r="C53" s="197"/>
      <c r="D53" s="197"/>
      <c r="E53" s="197"/>
      <c r="F53" s="197"/>
      <c r="G53" s="197"/>
      <c r="H53" s="197"/>
      <c r="I53" s="197"/>
      <c r="J53" s="197"/>
      <c r="K53" s="198"/>
    </row>
    <row r="54" spans="2:11" s="196" customFormat="1" ht="29.25" customHeight="1">
      <c r="B54" s="85"/>
      <c r="C54" s="227" t="s">
        <v>110</v>
      </c>
      <c r="D54" s="214"/>
      <c r="E54" s="214"/>
      <c r="F54" s="214"/>
      <c r="G54" s="214"/>
      <c r="H54" s="214"/>
      <c r="I54" s="214"/>
      <c r="J54" s="228" t="s">
        <v>111</v>
      </c>
      <c r="K54" s="229"/>
    </row>
    <row r="55" spans="2:11" s="196" customFormat="1" ht="10.35" customHeight="1">
      <c r="B55" s="85"/>
      <c r="C55" s="197"/>
      <c r="D55" s="197"/>
      <c r="E55" s="197"/>
      <c r="F55" s="197"/>
      <c r="G55" s="197"/>
      <c r="H55" s="197"/>
      <c r="I55" s="197"/>
      <c r="J55" s="197"/>
      <c r="K55" s="198"/>
    </row>
    <row r="56" spans="2:47" s="196" customFormat="1" ht="29.25" customHeight="1">
      <c r="B56" s="85"/>
      <c r="C56" s="230" t="s">
        <v>112</v>
      </c>
      <c r="D56" s="197"/>
      <c r="E56" s="197"/>
      <c r="F56" s="197"/>
      <c r="G56" s="197"/>
      <c r="H56" s="197"/>
      <c r="I56" s="197"/>
      <c r="J56" s="209">
        <f>J81</f>
        <v>0</v>
      </c>
      <c r="K56" s="198"/>
      <c r="AU56" s="185" t="s">
        <v>113</v>
      </c>
    </row>
    <row r="57" spans="2:11" s="237" customFormat="1" ht="24.95" customHeight="1">
      <c r="B57" s="231"/>
      <c r="C57" s="232"/>
      <c r="D57" s="233" t="s">
        <v>114</v>
      </c>
      <c r="E57" s="234"/>
      <c r="F57" s="234"/>
      <c r="G57" s="234"/>
      <c r="H57" s="234"/>
      <c r="I57" s="234"/>
      <c r="J57" s="235">
        <f>J82</f>
        <v>0</v>
      </c>
      <c r="K57" s="236"/>
    </row>
    <row r="58" spans="2:11" s="244" customFormat="1" ht="19.9" customHeight="1">
      <c r="B58" s="238"/>
      <c r="C58" s="239"/>
      <c r="D58" s="240" t="s">
        <v>115</v>
      </c>
      <c r="E58" s="241"/>
      <c r="F58" s="241"/>
      <c r="G58" s="241"/>
      <c r="H58" s="241"/>
      <c r="I58" s="241"/>
      <c r="J58" s="242">
        <f>J83</f>
        <v>0</v>
      </c>
      <c r="K58" s="243"/>
    </row>
    <row r="59" spans="2:11" s="244" customFormat="1" ht="19.9" customHeight="1">
      <c r="B59" s="238"/>
      <c r="C59" s="239"/>
      <c r="D59" s="240" t="s">
        <v>4597</v>
      </c>
      <c r="E59" s="241"/>
      <c r="F59" s="241"/>
      <c r="G59" s="241"/>
      <c r="H59" s="241"/>
      <c r="I59" s="241"/>
      <c r="J59" s="242">
        <f>J155</f>
        <v>0</v>
      </c>
      <c r="K59" s="243"/>
    </row>
    <row r="60" spans="2:11" s="244" customFormat="1" ht="19.9" customHeight="1">
      <c r="B60" s="238"/>
      <c r="C60" s="239"/>
      <c r="D60" s="240" t="s">
        <v>4598</v>
      </c>
      <c r="E60" s="241"/>
      <c r="F60" s="241"/>
      <c r="G60" s="241"/>
      <c r="H60" s="241"/>
      <c r="I60" s="241"/>
      <c r="J60" s="242">
        <f>J184</f>
        <v>0</v>
      </c>
      <c r="K60" s="243"/>
    </row>
    <row r="61" spans="2:11" s="244" customFormat="1" ht="19.9" customHeight="1">
      <c r="B61" s="238"/>
      <c r="C61" s="239"/>
      <c r="D61" s="240" t="s">
        <v>121</v>
      </c>
      <c r="E61" s="241"/>
      <c r="F61" s="241"/>
      <c r="G61" s="241"/>
      <c r="H61" s="241"/>
      <c r="I61" s="241"/>
      <c r="J61" s="242">
        <f>J200</f>
        <v>0</v>
      </c>
      <c r="K61" s="243"/>
    </row>
    <row r="62" spans="2:11" s="196" customFormat="1" ht="21.75" customHeight="1">
      <c r="B62" s="85"/>
      <c r="C62" s="197"/>
      <c r="D62" s="197"/>
      <c r="E62" s="197"/>
      <c r="F62" s="197"/>
      <c r="G62" s="197"/>
      <c r="H62" s="197"/>
      <c r="I62" s="197"/>
      <c r="J62" s="197"/>
      <c r="K62" s="198"/>
    </row>
    <row r="63" spans="2:11" s="196" customFormat="1" ht="6.95" customHeight="1">
      <c r="B63" s="221"/>
      <c r="C63" s="222"/>
      <c r="D63" s="222"/>
      <c r="E63" s="222"/>
      <c r="F63" s="222"/>
      <c r="G63" s="222"/>
      <c r="H63" s="222"/>
      <c r="I63" s="222"/>
      <c r="J63" s="222"/>
      <c r="K63" s="223"/>
    </row>
    <row r="67" spans="2:12" s="196" customFormat="1" ht="6.95" customHeight="1">
      <c r="B67" s="224"/>
      <c r="C67" s="225"/>
      <c r="D67" s="225"/>
      <c r="E67" s="225"/>
      <c r="F67" s="225"/>
      <c r="G67" s="225"/>
      <c r="H67" s="225"/>
      <c r="I67" s="225"/>
      <c r="J67" s="225"/>
      <c r="K67" s="225"/>
      <c r="L67" s="85"/>
    </row>
    <row r="68" spans="2:12" s="196" customFormat="1" ht="36.95" customHeight="1">
      <c r="B68" s="85"/>
      <c r="C68" s="245" t="s">
        <v>122</v>
      </c>
      <c r="L68" s="85"/>
    </row>
    <row r="69" spans="2:12" s="196" customFormat="1" ht="6.95" customHeight="1">
      <c r="B69" s="85"/>
      <c r="L69" s="85"/>
    </row>
    <row r="70" spans="2:12" s="196" customFormat="1" ht="14.45" customHeight="1">
      <c r="B70" s="85"/>
      <c r="C70" s="246" t="s">
        <v>17</v>
      </c>
      <c r="L70" s="85"/>
    </row>
    <row r="71" spans="2:12" s="196" customFormat="1" ht="16.5" customHeight="1">
      <c r="B71" s="85"/>
      <c r="E71" s="386" t="str">
        <f>E7</f>
        <v>Gymnázium Tachov - výstavba tělocvičny</v>
      </c>
      <c r="F71" s="387"/>
      <c r="G71" s="387"/>
      <c r="H71" s="387"/>
      <c r="L71" s="85"/>
    </row>
    <row r="72" spans="2:12" s="196" customFormat="1" ht="14.45" customHeight="1">
      <c r="B72" s="85"/>
      <c r="C72" s="246" t="s">
        <v>107</v>
      </c>
      <c r="L72" s="85"/>
    </row>
    <row r="73" spans="2:12" s="196" customFormat="1" ht="17.25" customHeight="1">
      <c r="B73" s="85"/>
      <c r="E73" s="388" t="str">
        <f>E9</f>
        <v>04 - Likvidace dešťových vod</v>
      </c>
      <c r="F73" s="389"/>
      <c r="G73" s="389"/>
      <c r="H73" s="389"/>
      <c r="L73" s="85"/>
    </row>
    <row r="74" spans="2:12" s="196" customFormat="1" ht="6.95" customHeight="1">
      <c r="B74" s="85"/>
      <c r="L74" s="85"/>
    </row>
    <row r="75" spans="2:12" s="196" customFormat="1" ht="18" customHeight="1">
      <c r="B75" s="85"/>
      <c r="C75" s="246" t="s">
        <v>21</v>
      </c>
      <c r="F75" s="249" t="str">
        <f>F12</f>
        <v>Pionýrská 1370, Tachov</v>
      </c>
      <c r="I75" s="246" t="s">
        <v>23</v>
      </c>
      <c r="J75" s="250">
        <f>IF(J12="","",J12)</f>
        <v>43640</v>
      </c>
      <c r="L75" s="85"/>
    </row>
    <row r="76" spans="2:12" s="196" customFormat="1" ht="6.95" customHeight="1">
      <c r="B76" s="85"/>
      <c r="L76" s="85"/>
    </row>
    <row r="77" spans="2:12" s="196" customFormat="1" ht="15">
      <c r="B77" s="85"/>
      <c r="C77" s="246" t="s">
        <v>24</v>
      </c>
      <c r="F77" s="249" t="str">
        <f>E15</f>
        <v>Gymnázium Tachov, Pionýrská 1370, 34701 tachov</v>
      </c>
      <c r="I77" s="246" t="s">
        <v>30</v>
      </c>
      <c r="J77" s="249" t="str">
        <f>E21</f>
        <v>Luboš Beneda, Čižická 279, 33209 Štěnovice</v>
      </c>
      <c r="L77" s="85"/>
    </row>
    <row r="78" spans="2:12" s="196" customFormat="1" ht="14.45" customHeight="1">
      <c r="B78" s="85"/>
      <c r="C78" s="246" t="s">
        <v>28</v>
      </c>
      <c r="F78" s="249" t="str">
        <f>IF(E18="","",E18)</f>
        <v>výběrové řízení</v>
      </c>
      <c r="L78" s="85"/>
    </row>
    <row r="79" spans="2:12" s="196" customFormat="1" ht="10.35" customHeight="1">
      <c r="B79" s="85"/>
      <c r="L79" s="85"/>
    </row>
    <row r="80" spans="2:20" s="258" customFormat="1" ht="29.25" customHeight="1">
      <c r="B80" s="251"/>
      <c r="C80" s="252" t="s">
        <v>123</v>
      </c>
      <c r="D80" s="253" t="s">
        <v>56</v>
      </c>
      <c r="E80" s="253" t="s">
        <v>52</v>
      </c>
      <c r="F80" s="253" t="s">
        <v>124</v>
      </c>
      <c r="G80" s="253" t="s">
        <v>125</v>
      </c>
      <c r="H80" s="253" t="s">
        <v>126</v>
      </c>
      <c r="I80" s="253" t="s">
        <v>127</v>
      </c>
      <c r="J80" s="253" t="s">
        <v>111</v>
      </c>
      <c r="K80" s="254" t="s">
        <v>128</v>
      </c>
      <c r="L80" s="251"/>
      <c r="M80" s="255" t="s">
        <v>129</v>
      </c>
      <c r="N80" s="256" t="s">
        <v>41</v>
      </c>
      <c r="O80" s="256" t="s">
        <v>130</v>
      </c>
      <c r="P80" s="256" t="s">
        <v>131</v>
      </c>
      <c r="Q80" s="256" t="s">
        <v>132</v>
      </c>
      <c r="R80" s="256" t="s">
        <v>133</v>
      </c>
      <c r="S80" s="256" t="s">
        <v>134</v>
      </c>
      <c r="T80" s="257" t="s">
        <v>135</v>
      </c>
    </row>
    <row r="81" spans="2:63" s="196" customFormat="1" ht="29.25" customHeight="1">
      <c r="B81" s="85"/>
      <c r="C81" s="259" t="s">
        <v>112</v>
      </c>
      <c r="J81" s="260">
        <f>BK81</f>
        <v>0</v>
      </c>
      <c r="L81" s="85"/>
      <c r="M81" s="261"/>
      <c r="N81" s="206"/>
      <c r="O81" s="206"/>
      <c r="P81" s="262">
        <f>P82</f>
        <v>1175.411032</v>
      </c>
      <c r="Q81" s="206"/>
      <c r="R81" s="262">
        <f>R82</f>
        <v>215.98255210000002</v>
      </c>
      <c r="S81" s="206"/>
      <c r="T81" s="263">
        <f>T82</f>
        <v>0</v>
      </c>
      <c r="AT81" s="185" t="s">
        <v>70</v>
      </c>
      <c r="AU81" s="185" t="s">
        <v>113</v>
      </c>
      <c r="BK81" s="264">
        <f>BK82</f>
        <v>0</v>
      </c>
    </row>
    <row r="82" spans="2:63" s="266" customFormat="1" ht="37.35" customHeight="1">
      <c r="B82" s="265"/>
      <c r="D82" s="267" t="s">
        <v>70</v>
      </c>
      <c r="E82" s="268" t="s">
        <v>136</v>
      </c>
      <c r="F82" s="268" t="s">
        <v>137</v>
      </c>
      <c r="J82" s="269">
        <f>BK82</f>
        <v>0</v>
      </c>
      <c r="L82" s="265"/>
      <c r="M82" s="270"/>
      <c r="N82" s="271"/>
      <c r="O82" s="271"/>
      <c r="P82" s="272">
        <f>P83+P155+P184+P200</f>
        <v>1175.411032</v>
      </c>
      <c r="Q82" s="271"/>
      <c r="R82" s="272">
        <f>R83+R155+R184+R200</f>
        <v>215.98255210000002</v>
      </c>
      <c r="S82" s="271"/>
      <c r="T82" s="273">
        <f>T83+T155+T184+T200</f>
        <v>0</v>
      </c>
      <c r="AR82" s="267" t="s">
        <v>79</v>
      </c>
      <c r="AT82" s="274" t="s">
        <v>70</v>
      </c>
      <c r="AU82" s="274" t="s">
        <v>71</v>
      </c>
      <c r="AY82" s="267" t="s">
        <v>138</v>
      </c>
      <c r="BK82" s="275">
        <f>BK83+BK155+BK184+BK200</f>
        <v>0</v>
      </c>
    </row>
    <row r="83" spans="2:63" s="266" customFormat="1" ht="19.9" customHeight="1">
      <c r="B83" s="265"/>
      <c r="D83" s="267" t="s">
        <v>70</v>
      </c>
      <c r="E83" s="276" t="s">
        <v>79</v>
      </c>
      <c r="F83" s="276" t="s">
        <v>139</v>
      </c>
      <c r="J83" s="277">
        <f>BK83</f>
        <v>0</v>
      </c>
      <c r="L83" s="265"/>
      <c r="M83" s="270"/>
      <c r="N83" s="271"/>
      <c r="O83" s="271"/>
      <c r="P83" s="272">
        <f>SUM(P84:P154)</f>
        <v>887.2923089999999</v>
      </c>
      <c r="Q83" s="271"/>
      <c r="R83" s="272">
        <f>SUM(R84:R154)</f>
        <v>0.3168017</v>
      </c>
      <c r="S83" s="271"/>
      <c r="T83" s="273">
        <f>SUM(T84:T154)</f>
        <v>0</v>
      </c>
      <c r="AR83" s="267" t="s">
        <v>79</v>
      </c>
      <c r="AT83" s="274" t="s">
        <v>70</v>
      </c>
      <c r="AU83" s="274" t="s">
        <v>79</v>
      </c>
      <c r="AY83" s="267" t="s">
        <v>138</v>
      </c>
      <c r="BK83" s="275">
        <f>SUM(BK84:BK154)</f>
        <v>0</v>
      </c>
    </row>
    <row r="84" spans="2:65" s="196" customFormat="1" ht="25.5" customHeight="1">
      <c r="B84" s="85"/>
      <c r="C84" s="86" t="s">
        <v>79</v>
      </c>
      <c r="D84" s="86" t="s">
        <v>140</v>
      </c>
      <c r="E84" s="87" t="s">
        <v>4599</v>
      </c>
      <c r="F84" s="88" t="s">
        <v>4600</v>
      </c>
      <c r="G84" s="89" t="s">
        <v>143</v>
      </c>
      <c r="H84" s="304">
        <v>246.498</v>
      </c>
      <c r="I84" s="90">
        <v>0</v>
      </c>
      <c r="J84" s="90">
        <f>ROUND(I84*H84,2)</f>
        <v>0</v>
      </c>
      <c r="K84" s="88" t="s">
        <v>5267</v>
      </c>
      <c r="L84" s="85"/>
      <c r="M84" s="278" t="s">
        <v>5</v>
      </c>
      <c r="N84" s="279" t="s">
        <v>42</v>
      </c>
      <c r="O84" s="280">
        <v>1.556</v>
      </c>
      <c r="P84" s="280">
        <f>O84*H84</f>
        <v>383.550888</v>
      </c>
      <c r="Q84" s="280">
        <v>0</v>
      </c>
      <c r="R84" s="280">
        <f>Q84*H84</f>
        <v>0</v>
      </c>
      <c r="S84" s="280">
        <v>0</v>
      </c>
      <c r="T84" s="281">
        <f>S84*H84</f>
        <v>0</v>
      </c>
      <c r="AR84" s="185" t="s">
        <v>145</v>
      </c>
      <c r="AT84" s="185" t="s">
        <v>140</v>
      </c>
      <c r="AU84" s="185" t="s">
        <v>81</v>
      </c>
      <c r="AY84" s="185" t="s">
        <v>138</v>
      </c>
      <c r="BE84" s="282">
        <f>IF(N84="základní",J84,0)</f>
        <v>0</v>
      </c>
      <c r="BF84" s="282">
        <f>IF(N84="snížená",J84,0)</f>
        <v>0</v>
      </c>
      <c r="BG84" s="282">
        <f>IF(N84="zákl. přenesená",J84,0)</f>
        <v>0</v>
      </c>
      <c r="BH84" s="282">
        <f>IF(N84="sníž. přenesená",J84,0)</f>
        <v>0</v>
      </c>
      <c r="BI84" s="282">
        <f>IF(N84="nulová",J84,0)</f>
        <v>0</v>
      </c>
      <c r="BJ84" s="185" t="s">
        <v>79</v>
      </c>
      <c r="BK84" s="282">
        <f>ROUND(I84*H84,2)</f>
        <v>0</v>
      </c>
      <c r="BL84" s="185" t="s">
        <v>145</v>
      </c>
      <c r="BM84" s="185" t="s">
        <v>4601</v>
      </c>
    </row>
    <row r="85" spans="2:51" s="292" customFormat="1" ht="13.5">
      <c r="B85" s="291"/>
      <c r="D85" s="285" t="s">
        <v>147</v>
      </c>
      <c r="E85" s="293" t="s">
        <v>5</v>
      </c>
      <c r="F85" s="294" t="s">
        <v>4602</v>
      </c>
      <c r="H85" s="306" t="s">
        <v>5</v>
      </c>
      <c r="L85" s="291"/>
      <c r="M85" s="295"/>
      <c r="N85" s="296"/>
      <c r="O85" s="296"/>
      <c r="P85" s="296"/>
      <c r="Q85" s="296"/>
      <c r="R85" s="296"/>
      <c r="S85" s="296"/>
      <c r="T85" s="297"/>
      <c r="AT85" s="293" t="s">
        <v>147</v>
      </c>
      <c r="AU85" s="293" t="s">
        <v>81</v>
      </c>
      <c r="AV85" s="292" t="s">
        <v>79</v>
      </c>
      <c r="AW85" s="292" t="s">
        <v>34</v>
      </c>
      <c r="AX85" s="292" t="s">
        <v>71</v>
      </c>
      <c r="AY85" s="293" t="s">
        <v>138</v>
      </c>
    </row>
    <row r="86" spans="2:51" s="284" customFormat="1" ht="13.5">
      <c r="B86" s="283"/>
      <c r="D86" s="285" t="s">
        <v>147</v>
      </c>
      <c r="E86" s="286" t="s">
        <v>5</v>
      </c>
      <c r="F86" s="287" t="s">
        <v>4603</v>
      </c>
      <c r="H86" s="305">
        <v>134.757</v>
      </c>
      <c r="L86" s="283"/>
      <c r="M86" s="288"/>
      <c r="N86" s="289"/>
      <c r="O86" s="289"/>
      <c r="P86" s="289"/>
      <c r="Q86" s="289"/>
      <c r="R86" s="289"/>
      <c r="S86" s="289"/>
      <c r="T86" s="290"/>
      <c r="AT86" s="286" t="s">
        <v>147</v>
      </c>
      <c r="AU86" s="286" t="s">
        <v>81</v>
      </c>
      <c r="AV86" s="284" t="s">
        <v>81</v>
      </c>
      <c r="AW86" s="284" t="s">
        <v>34</v>
      </c>
      <c r="AX86" s="284" t="s">
        <v>71</v>
      </c>
      <c r="AY86" s="286" t="s">
        <v>138</v>
      </c>
    </row>
    <row r="87" spans="2:51" s="284" customFormat="1" ht="13.5">
      <c r="B87" s="283"/>
      <c r="D87" s="285" t="s">
        <v>147</v>
      </c>
      <c r="E87" s="286" t="s">
        <v>5</v>
      </c>
      <c r="F87" s="287" t="s">
        <v>4604</v>
      </c>
      <c r="H87" s="305">
        <v>111.741</v>
      </c>
      <c r="L87" s="283"/>
      <c r="M87" s="288"/>
      <c r="N87" s="289"/>
      <c r="O87" s="289"/>
      <c r="P87" s="289"/>
      <c r="Q87" s="289"/>
      <c r="R87" s="289"/>
      <c r="S87" s="289"/>
      <c r="T87" s="290"/>
      <c r="AT87" s="286" t="s">
        <v>147</v>
      </c>
      <c r="AU87" s="286" t="s">
        <v>81</v>
      </c>
      <c r="AV87" s="284" t="s">
        <v>81</v>
      </c>
      <c r="AW87" s="284" t="s">
        <v>34</v>
      </c>
      <c r="AX87" s="284" t="s">
        <v>71</v>
      </c>
      <c r="AY87" s="286" t="s">
        <v>138</v>
      </c>
    </row>
    <row r="88" spans="2:65" s="196" customFormat="1" ht="25.5" customHeight="1">
      <c r="B88" s="85"/>
      <c r="C88" s="86" t="s">
        <v>81</v>
      </c>
      <c r="D88" s="86" t="s">
        <v>140</v>
      </c>
      <c r="E88" s="87" t="s">
        <v>4605</v>
      </c>
      <c r="F88" s="88" t="s">
        <v>4606</v>
      </c>
      <c r="G88" s="89" t="s">
        <v>143</v>
      </c>
      <c r="H88" s="304">
        <v>123.349</v>
      </c>
      <c r="I88" s="90">
        <v>0</v>
      </c>
      <c r="J88" s="90">
        <f>ROUND(I88*H88,2)</f>
        <v>0</v>
      </c>
      <c r="K88" s="88" t="s">
        <v>5267</v>
      </c>
      <c r="L88" s="85"/>
      <c r="M88" s="278" t="s">
        <v>5</v>
      </c>
      <c r="N88" s="279" t="s">
        <v>42</v>
      </c>
      <c r="O88" s="280">
        <v>0.107</v>
      </c>
      <c r="P88" s="280">
        <f>O88*H88</f>
        <v>13.198343</v>
      </c>
      <c r="Q88" s="280">
        <v>0</v>
      </c>
      <c r="R88" s="280">
        <f>Q88*H88</f>
        <v>0</v>
      </c>
      <c r="S88" s="280">
        <v>0</v>
      </c>
      <c r="T88" s="281">
        <f>S88*H88</f>
        <v>0</v>
      </c>
      <c r="AR88" s="185" t="s">
        <v>145</v>
      </c>
      <c r="AT88" s="185" t="s">
        <v>140</v>
      </c>
      <c r="AU88" s="185" t="s">
        <v>81</v>
      </c>
      <c r="AY88" s="185" t="s">
        <v>138</v>
      </c>
      <c r="BE88" s="282">
        <f>IF(N88="základní",J88,0)</f>
        <v>0</v>
      </c>
      <c r="BF88" s="282">
        <f>IF(N88="snížená",J88,0)</f>
        <v>0</v>
      </c>
      <c r="BG88" s="282">
        <f>IF(N88="zákl. přenesená",J88,0)</f>
        <v>0</v>
      </c>
      <c r="BH88" s="282">
        <f>IF(N88="sníž. přenesená",J88,0)</f>
        <v>0</v>
      </c>
      <c r="BI88" s="282">
        <f>IF(N88="nulová",J88,0)</f>
        <v>0</v>
      </c>
      <c r="BJ88" s="185" t="s">
        <v>79</v>
      </c>
      <c r="BK88" s="282">
        <f>ROUND(I88*H88,2)</f>
        <v>0</v>
      </c>
      <c r="BL88" s="185" t="s">
        <v>145</v>
      </c>
      <c r="BM88" s="185" t="s">
        <v>4607</v>
      </c>
    </row>
    <row r="89" spans="2:51" s="284" customFormat="1" ht="13.5">
      <c r="B89" s="283"/>
      <c r="D89" s="285" t="s">
        <v>147</v>
      </c>
      <c r="F89" s="287" t="s">
        <v>4608</v>
      </c>
      <c r="H89" s="305">
        <v>123.349</v>
      </c>
      <c r="L89" s="283"/>
      <c r="M89" s="288"/>
      <c r="N89" s="289"/>
      <c r="O89" s="289"/>
      <c r="P89" s="289"/>
      <c r="Q89" s="289"/>
      <c r="R89" s="289"/>
      <c r="S89" s="289"/>
      <c r="T89" s="290"/>
      <c r="AT89" s="286" t="s">
        <v>147</v>
      </c>
      <c r="AU89" s="286" t="s">
        <v>81</v>
      </c>
      <c r="AV89" s="284" t="s">
        <v>81</v>
      </c>
      <c r="AW89" s="284" t="s">
        <v>6</v>
      </c>
      <c r="AX89" s="284" t="s">
        <v>79</v>
      </c>
      <c r="AY89" s="286" t="s">
        <v>138</v>
      </c>
    </row>
    <row r="90" spans="2:65" s="196" customFormat="1" ht="25.5" customHeight="1">
      <c r="B90" s="85"/>
      <c r="C90" s="86" t="s">
        <v>153</v>
      </c>
      <c r="D90" s="86" t="s">
        <v>140</v>
      </c>
      <c r="E90" s="87" t="s">
        <v>4609</v>
      </c>
      <c r="F90" s="88" t="s">
        <v>4610</v>
      </c>
      <c r="G90" s="89" t="s">
        <v>143</v>
      </c>
      <c r="H90" s="304">
        <v>8.251</v>
      </c>
      <c r="I90" s="90">
        <v>0</v>
      </c>
      <c r="J90" s="90">
        <f>ROUND(I90*H90,2)</f>
        <v>0</v>
      </c>
      <c r="K90" s="88" t="s">
        <v>5267</v>
      </c>
      <c r="L90" s="85"/>
      <c r="M90" s="278" t="s">
        <v>5</v>
      </c>
      <c r="N90" s="279" t="s">
        <v>42</v>
      </c>
      <c r="O90" s="280">
        <v>3.14</v>
      </c>
      <c r="P90" s="280">
        <f>O90*H90</f>
        <v>25.90814</v>
      </c>
      <c r="Q90" s="280">
        <v>0</v>
      </c>
      <c r="R90" s="280">
        <f>Q90*H90</f>
        <v>0</v>
      </c>
      <c r="S90" s="280">
        <v>0</v>
      </c>
      <c r="T90" s="281">
        <f>S90*H90</f>
        <v>0</v>
      </c>
      <c r="AR90" s="185" t="s">
        <v>145</v>
      </c>
      <c r="AT90" s="185" t="s">
        <v>140</v>
      </c>
      <c r="AU90" s="185" t="s">
        <v>81</v>
      </c>
      <c r="AY90" s="185" t="s">
        <v>138</v>
      </c>
      <c r="BE90" s="282">
        <f>IF(N90="základní",J90,0)</f>
        <v>0</v>
      </c>
      <c r="BF90" s="282">
        <f>IF(N90="snížená",J90,0)</f>
        <v>0</v>
      </c>
      <c r="BG90" s="282">
        <f>IF(N90="zákl. přenesená",J90,0)</f>
        <v>0</v>
      </c>
      <c r="BH90" s="282">
        <f>IF(N90="sníž. přenesená",J90,0)</f>
        <v>0</v>
      </c>
      <c r="BI90" s="282">
        <f>IF(N90="nulová",J90,0)</f>
        <v>0</v>
      </c>
      <c r="BJ90" s="185" t="s">
        <v>79</v>
      </c>
      <c r="BK90" s="282">
        <f>ROUND(I90*H90,2)</f>
        <v>0</v>
      </c>
      <c r="BL90" s="185" t="s">
        <v>145</v>
      </c>
      <c r="BM90" s="185" t="s">
        <v>4611</v>
      </c>
    </row>
    <row r="91" spans="2:51" s="292" customFormat="1" ht="13.5">
      <c r="B91" s="291"/>
      <c r="D91" s="285" t="s">
        <v>147</v>
      </c>
      <c r="E91" s="293" t="s">
        <v>5</v>
      </c>
      <c r="F91" s="294" t="s">
        <v>4612</v>
      </c>
      <c r="H91" s="306" t="s">
        <v>5</v>
      </c>
      <c r="L91" s="291"/>
      <c r="M91" s="295"/>
      <c r="N91" s="296"/>
      <c r="O91" s="296"/>
      <c r="P91" s="296"/>
      <c r="Q91" s="296"/>
      <c r="R91" s="296"/>
      <c r="S91" s="296"/>
      <c r="T91" s="297"/>
      <c r="AT91" s="293" t="s">
        <v>147</v>
      </c>
      <c r="AU91" s="293" t="s">
        <v>81</v>
      </c>
      <c r="AV91" s="292" t="s">
        <v>79</v>
      </c>
      <c r="AW91" s="292" t="s">
        <v>34</v>
      </c>
      <c r="AX91" s="292" t="s">
        <v>71</v>
      </c>
      <c r="AY91" s="293" t="s">
        <v>138</v>
      </c>
    </row>
    <row r="92" spans="2:51" s="284" customFormat="1" ht="13.5">
      <c r="B92" s="283"/>
      <c r="D92" s="285" t="s">
        <v>147</v>
      </c>
      <c r="E92" s="286" t="s">
        <v>5</v>
      </c>
      <c r="F92" s="287" t="s">
        <v>4613</v>
      </c>
      <c r="H92" s="305">
        <v>3.888</v>
      </c>
      <c r="L92" s="283"/>
      <c r="M92" s="288"/>
      <c r="N92" s="289"/>
      <c r="O92" s="289"/>
      <c r="P92" s="289"/>
      <c r="Q92" s="289"/>
      <c r="R92" s="289"/>
      <c r="S92" s="289"/>
      <c r="T92" s="290"/>
      <c r="AT92" s="286" t="s">
        <v>147</v>
      </c>
      <c r="AU92" s="286" t="s">
        <v>81</v>
      </c>
      <c r="AV92" s="284" t="s">
        <v>81</v>
      </c>
      <c r="AW92" s="284" t="s">
        <v>34</v>
      </c>
      <c r="AX92" s="284" t="s">
        <v>71</v>
      </c>
      <c r="AY92" s="286" t="s">
        <v>138</v>
      </c>
    </row>
    <row r="93" spans="2:51" s="284" customFormat="1" ht="13.5">
      <c r="B93" s="283"/>
      <c r="D93" s="285" t="s">
        <v>147</v>
      </c>
      <c r="E93" s="286" t="s">
        <v>5</v>
      </c>
      <c r="F93" s="287" t="s">
        <v>4614</v>
      </c>
      <c r="H93" s="305">
        <v>4.363</v>
      </c>
      <c r="L93" s="283"/>
      <c r="M93" s="288"/>
      <c r="N93" s="289"/>
      <c r="O93" s="289"/>
      <c r="P93" s="289"/>
      <c r="Q93" s="289"/>
      <c r="R93" s="289"/>
      <c r="S93" s="289"/>
      <c r="T93" s="290"/>
      <c r="AT93" s="286" t="s">
        <v>147</v>
      </c>
      <c r="AU93" s="286" t="s">
        <v>81</v>
      </c>
      <c r="AV93" s="284" t="s">
        <v>81</v>
      </c>
      <c r="AW93" s="284" t="s">
        <v>34</v>
      </c>
      <c r="AX93" s="284" t="s">
        <v>71</v>
      </c>
      <c r="AY93" s="286" t="s">
        <v>138</v>
      </c>
    </row>
    <row r="94" spans="2:65" s="196" customFormat="1" ht="38.25" customHeight="1">
      <c r="B94" s="85"/>
      <c r="C94" s="86" t="s">
        <v>145</v>
      </c>
      <c r="D94" s="86" t="s">
        <v>140</v>
      </c>
      <c r="E94" s="87" t="s">
        <v>4615</v>
      </c>
      <c r="F94" s="88" t="s">
        <v>4616</v>
      </c>
      <c r="G94" s="89" t="s">
        <v>143</v>
      </c>
      <c r="H94" s="304">
        <v>4.126</v>
      </c>
      <c r="I94" s="90">
        <v>0</v>
      </c>
      <c r="J94" s="90">
        <f>ROUND(I94*H94,2)</f>
        <v>0</v>
      </c>
      <c r="K94" s="88" t="s">
        <v>5267</v>
      </c>
      <c r="L94" s="85"/>
      <c r="M94" s="278" t="s">
        <v>5</v>
      </c>
      <c r="N94" s="279" t="s">
        <v>42</v>
      </c>
      <c r="O94" s="280">
        <v>0.474</v>
      </c>
      <c r="P94" s="280">
        <f>O94*H94</f>
        <v>1.955724</v>
      </c>
      <c r="Q94" s="280">
        <v>0</v>
      </c>
      <c r="R94" s="280">
        <f>Q94*H94</f>
        <v>0</v>
      </c>
      <c r="S94" s="280">
        <v>0</v>
      </c>
      <c r="T94" s="281">
        <f>S94*H94</f>
        <v>0</v>
      </c>
      <c r="AR94" s="185" t="s">
        <v>145</v>
      </c>
      <c r="AT94" s="185" t="s">
        <v>140</v>
      </c>
      <c r="AU94" s="185" t="s">
        <v>81</v>
      </c>
      <c r="AY94" s="185" t="s">
        <v>138</v>
      </c>
      <c r="BE94" s="282">
        <f>IF(N94="základní",J94,0)</f>
        <v>0</v>
      </c>
      <c r="BF94" s="282">
        <f>IF(N94="snížená",J94,0)</f>
        <v>0</v>
      </c>
      <c r="BG94" s="282">
        <f>IF(N94="zákl. přenesená",J94,0)</f>
        <v>0</v>
      </c>
      <c r="BH94" s="282">
        <f>IF(N94="sníž. přenesená",J94,0)</f>
        <v>0</v>
      </c>
      <c r="BI94" s="282">
        <f>IF(N94="nulová",J94,0)</f>
        <v>0</v>
      </c>
      <c r="BJ94" s="185" t="s">
        <v>79</v>
      </c>
      <c r="BK94" s="282">
        <f>ROUND(I94*H94,2)</f>
        <v>0</v>
      </c>
      <c r="BL94" s="185" t="s">
        <v>145</v>
      </c>
      <c r="BM94" s="185" t="s">
        <v>4617</v>
      </c>
    </row>
    <row r="95" spans="2:51" s="284" customFormat="1" ht="13.5">
      <c r="B95" s="283"/>
      <c r="D95" s="285" t="s">
        <v>147</v>
      </c>
      <c r="F95" s="287" t="s">
        <v>4618</v>
      </c>
      <c r="H95" s="305">
        <v>4.126</v>
      </c>
      <c r="L95" s="283"/>
      <c r="M95" s="288"/>
      <c r="N95" s="289"/>
      <c r="O95" s="289"/>
      <c r="P95" s="289"/>
      <c r="Q95" s="289"/>
      <c r="R95" s="289"/>
      <c r="S95" s="289"/>
      <c r="T95" s="290"/>
      <c r="AT95" s="286" t="s">
        <v>147</v>
      </c>
      <c r="AU95" s="286" t="s">
        <v>81</v>
      </c>
      <c r="AV95" s="284" t="s">
        <v>81</v>
      </c>
      <c r="AW95" s="284" t="s">
        <v>6</v>
      </c>
      <c r="AX95" s="284" t="s">
        <v>79</v>
      </c>
      <c r="AY95" s="286" t="s">
        <v>138</v>
      </c>
    </row>
    <row r="96" spans="2:65" s="196" customFormat="1" ht="25.5" customHeight="1">
      <c r="B96" s="85"/>
      <c r="C96" s="86" t="s">
        <v>163</v>
      </c>
      <c r="D96" s="86" t="s">
        <v>140</v>
      </c>
      <c r="E96" s="87" t="s">
        <v>4619</v>
      </c>
      <c r="F96" s="88" t="s">
        <v>4620</v>
      </c>
      <c r="G96" s="89" t="s">
        <v>225</v>
      </c>
      <c r="H96" s="304">
        <v>152.572</v>
      </c>
      <c r="I96" s="90">
        <v>0</v>
      </c>
      <c r="J96" s="90">
        <f>ROUND(I96*H96,2)</f>
        <v>0</v>
      </c>
      <c r="K96" s="88" t="s">
        <v>5267</v>
      </c>
      <c r="L96" s="85"/>
      <c r="M96" s="278" t="s">
        <v>5</v>
      </c>
      <c r="N96" s="279" t="s">
        <v>42</v>
      </c>
      <c r="O96" s="280">
        <v>0.156</v>
      </c>
      <c r="P96" s="280">
        <f>O96*H96</f>
        <v>23.801232</v>
      </c>
      <c r="Q96" s="280">
        <v>0.0007</v>
      </c>
      <c r="R96" s="280">
        <f>Q96*H96</f>
        <v>0.1068004</v>
      </c>
      <c r="S96" s="280">
        <v>0</v>
      </c>
      <c r="T96" s="281">
        <f>S96*H96</f>
        <v>0</v>
      </c>
      <c r="AR96" s="185" t="s">
        <v>145</v>
      </c>
      <c r="AT96" s="185" t="s">
        <v>140</v>
      </c>
      <c r="AU96" s="185" t="s">
        <v>81</v>
      </c>
      <c r="AY96" s="185" t="s">
        <v>138</v>
      </c>
      <c r="BE96" s="282">
        <f>IF(N96="základní",J96,0)</f>
        <v>0</v>
      </c>
      <c r="BF96" s="282">
        <f>IF(N96="snížená",J96,0)</f>
        <v>0</v>
      </c>
      <c r="BG96" s="282">
        <f>IF(N96="zákl. přenesená",J96,0)</f>
        <v>0</v>
      </c>
      <c r="BH96" s="282">
        <f>IF(N96="sníž. přenesená",J96,0)</f>
        <v>0</v>
      </c>
      <c r="BI96" s="282">
        <f>IF(N96="nulová",J96,0)</f>
        <v>0</v>
      </c>
      <c r="BJ96" s="185" t="s">
        <v>79</v>
      </c>
      <c r="BK96" s="282">
        <f>ROUND(I96*H96,2)</f>
        <v>0</v>
      </c>
      <c r="BL96" s="185" t="s">
        <v>145</v>
      </c>
      <c r="BM96" s="185" t="s">
        <v>4621</v>
      </c>
    </row>
    <row r="97" spans="2:51" s="292" customFormat="1" ht="13.5">
      <c r="B97" s="291"/>
      <c r="D97" s="285" t="s">
        <v>147</v>
      </c>
      <c r="E97" s="293" t="s">
        <v>5</v>
      </c>
      <c r="F97" s="294" t="s">
        <v>4602</v>
      </c>
      <c r="H97" s="306" t="s">
        <v>5</v>
      </c>
      <c r="L97" s="291"/>
      <c r="M97" s="295"/>
      <c r="N97" s="296"/>
      <c r="O97" s="296"/>
      <c r="P97" s="296"/>
      <c r="Q97" s="296"/>
      <c r="R97" s="296"/>
      <c r="S97" s="296"/>
      <c r="T97" s="297"/>
      <c r="AT97" s="293" t="s">
        <v>147</v>
      </c>
      <c r="AU97" s="293" t="s">
        <v>81</v>
      </c>
      <c r="AV97" s="292" t="s">
        <v>79</v>
      </c>
      <c r="AW97" s="292" t="s">
        <v>34</v>
      </c>
      <c r="AX97" s="292" t="s">
        <v>71</v>
      </c>
      <c r="AY97" s="293" t="s">
        <v>138</v>
      </c>
    </row>
    <row r="98" spans="2:51" s="284" customFormat="1" ht="13.5">
      <c r="B98" s="283"/>
      <c r="D98" s="285" t="s">
        <v>147</v>
      </c>
      <c r="E98" s="286" t="s">
        <v>5</v>
      </c>
      <c r="F98" s="287" t="s">
        <v>4622</v>
      </c>
      <c r="H98" s="305">
        <v>66.932</v>
      </c>
      <c r="L98" s="283"/>
      <c r="M98" s="288"/>
      <c r="N98" s="289"/>
      <c r="O98" s="289"/>
      <c r="P98" s="289"/>
      <c r="Q98" s="289"/>
      <c r="R98" s="289"/>
      <c r="S98" s="289"/>
      <c r="T98" s="290"/>
      <c r="AT98" s="286" t="s">
        <v>147</v>
      </c>
      <c r="AU98" s="286" t="s">
        <v>81</v>
      </c>
      <c r="AV98" s="284" t="s">
        <v>81</v>
      </c>
      <c r="AW98" s="284" t="s">
        <v>34</v>
      </c>
      <c r="AX98" s="284" t="s">
        <v>71</v>
      </c>
      <c r="AY98" s="286" t="s">
        <v>138</v>
      </c>
    </row>
    <row r="99" spans="2:51" s="284" customFormat="1" ht="13.5">
      <c r="B99" s="283"/>
      <c r="D99" s="285" t="s">
        <v>147</v>
      </c>
      <c r="E99" s="286" t="s">
        <v>5</v>
      </c>
      <c r="F99" s="287" t="s">
        <v>4623</v>
      </c>
      <c r="H99" s="305">
        <v>70.616</v>
      </c>
      <c r="L99" s="283"/>
      <c r="M99" s="288"/>
      <c r="N99" s="289"/>
      <c r="O99" s="289"/>
      <c r="P99" s="289"/>
      <c r="Q99" s="289"/>
      <c r="R99" s="289"/>
      <c r="S99" s="289"/>
      <c r="T99" s="290"/>
      <c r="AT99" s="286" t="s">
        <v>147</v>
      </c>
      <c r="AU99" s="286" t="s">
        <v>81</v>
      </c>
      <c r="AV99" s="284" t="s">
        <v>81</v>
      </c>
      <c r="AW99" s="284" t="s">
        <v>34</v>
      </c>
      <c r="AX99" s="284" t="s">
        <v>71</v>
      </c>
      <c r="AY99" s="286" t="s">
        <v>138</v>
      </c>
    </row>
    <row r="100" spans="2:51" s="292" customFormat="1" ht="13.5">
      <c r="B100" s="291"/>
      <c r="D100" s="285" t="s">
        <v>147</v>
      </c>
      <c r="E100" s="293" t="s">
        <v>5</v>
      </c>
      <c r="F100" s="294" t="s">
        <v>4612</v>
      </c>
      <c r="H100" s="306" t="s">
        <v>5</v>
      </c>
      <c r="L100" s="291"/>
      <c r="M100" s="295"/>
      <c r="N100" s="296"/>
      <c r="O100" s="296"/>
      <c r="P100" s="296"/>
      <c r="Q100" s="296"/>
      <c r="R100" s="296"/>
      <c r="S100" s="296"/>
      <c r="T100" s="297"/>
      <c r="AT100" s="293" t="s">
        <v>147</v>
      </c>
      <c r="AU100" s="293" t="s">
        <v>81</v>
      </c>
      <c r="AV100" s="292" t="s">
        <v>79</v>
      </c>
      <c r="AW100" s="292" t="s">
        <v>34</v>
      </c>
      <c r="AX100" s="292" t="s">
        <v>71</v>
      </c>
      <c r="AY100" s="293" t="s">
        <v>138</v>
      </c>
    </row>
    <row r="101" spans="2:51" s="284" customFormat="1" ht="13.5">
      <c r="B101" s="283"/>
      <c r="D101" s="285" t="s">
        <v>147</v>
      </c>
      <c r="E101" s="286" t="s">
        <v>5</v>
      </c>
      <c r="F101" s="287" t="s">
        <v>4624</v>
      </c>
      <c r="H101" s="305">
        <v>6.72</v>
      </c>
      <c r="L101" s="283"/>
      <c r="M101" s="288"/>
      <c r="N101" s="289"/>
      <c r="O101" s="289"/>
      <c r="P101" s="289"/>
      <c r="Q101" s="289"/>
      <c r="R101" s="289"/>
      <c r="S101" s="289"/>
      <c r="T101" s="290"/>
      <c r="AT101" s="286" t="s">
        <v>147</v>
      </c>
      <c r="AU101" s="286" t="s">
        <v>81</v>
      </c>
      <c r="AV101" s="284" t="s">
        <v>81</v>
      </c>
      <c r="AW101" s="284" t="s">
        <v>34</v>
      </c>
      <c r="AX101" s="284" t="s">
        <v>71</v>
      </c>
      <c r="AY101" s="286" t="s">
        <v>138</v>
      </c>
    </row>
    <row r="102" spans="2:51" s="284" customFormat="1" ht="13.5">
      <c r="B102" s="283"/>
      <c r="D102" s="285" t="s">
        <v>147</v>
      </c>
      <c r="E102" s="286" t="s">
        <v>5</v>
      </c>
      <c r="F102" s="287" t="s">
        <v>4625</v>
      </c>
      <c r="H102" s="305">
        <v>8.304</v>
      </c>
      <c r="L102" s="283"/>
      <c r="M102" s="288"/>
      <c r="N102" s="289"/>
      <c r="O102" s="289"/>
      <c r="P102" s="289"/>
      <c r="Q102" s="289"/>
      <c r="R102" s="289"/>
      <c r="S102" s="289"/>
      <c r="T102" s="290"/>
      <c r="AT102" s="286" t="s">
        <v>147</v>
      </c>
      <c r="AU102" s="286" t="s">
        <v>81</v>
      </c>
      <c r="AV102" s="284" t="s">
        <v>81</v>
      </c>
      <c r="AW102" s="284" t="s">
        <v>34</v>
      </c>
      <c r="AX102" s="284" t="s">
        <v>71</v>
      </c>
      <c r="AY102" s="286" t="s">
        <v>138</v>
      </c>
    </row>
    <row r="103" spans="2:65" s="196" customFormat="1" ht="25.5" customHeight="1">
      <c r="B103" s="85"/>
      <c r="C103" s="86" t="s">
        <v>169</v>
      </c>
      <c r="D103" s="86" t="s">
        <v>140</v>
      </c>
      <c r="E103" s="87" t="s">
        <v>4626</v>
      </c>
      <c r="F103" s="88" t="s">
        <v>4627</v>
      </c>
      <c r="G103" s="89" t="s">
        <v>225</v>
      </c>
      <c r="H103" s="304">
        <v>152.572</v>
      </c>
      <c r="I103" s="90">
        <v>0</v>
      </c>
      <c r="J103" s="90">
        <f>ROUND(I103*H103,2)</f>
        <v>0</v>
      </c>
      <c r="K103" s="88" t="s">
        <v>5267</v>
      </c>
      <c r="L103" s="85"/>
      <c r="M103" s="278" t="s">
        <v>5</v>
      </c>
      <c r="N103" s="279" t="s">
        <v>42</v>
      </c>
      <c r="O103" s="280">
        <v>0.095</v>
      </c>
      <c r="P103" s="280">
        <f>O103*H103</f>
        <v>14.494340000000001</v>
      </c>
      <c r="Q103" s="280">
        <v>0</v>
      </c>
      <c r="R103" s="280">
        <f>Q103*H103</f>
        <v>0</v>
      </c>
      <c r="S103" s="280">
        <v>0</v>
      </c>
      <c r="T103" s="281">
        <f>S103*H103</f>
        <v>0</v>
      </c>
      <c r="AR103" s="185" t="s">
        <v>145</v>
      </c>
      <c r="AT103" s="185" t="s">
        <v>140</v>
      </c>
      <c r="AU103" s="185" t="s">
        <v>81</v>
      </c>
      <c r="AY103" s="185" t="s">
        <v>138</v>
      </c>
      <c r="BE103" s="282">
        <f>IF(N103="základní",J103,0)</f>
        <v>0</v>
      </c>
      <c r="BF103" s="282">
        <f>IF(N103="snížená",J103,0)</f>
        <v>0</v>
      </c>
      <c r="BG103" s="282">
        <f>IF(N103="zákl. přenesená",J103,0)</f>
        <v>0</v>
      </c>
      <c r="BH103" s="282">
        <f>IF(N103="sníž. přenesená",J103,0)</f>
        <v>0</v>
      </c>
      <c r="BI103" s="282">
        <f>IF(N103="nulová",J103,0)</f>
        <v>0</v>
      </c>
      <c r="BJ103" s="185" t="s">
        <v>79</v>
      </c>
      <c r="BK103" s="282">
        <f>ROUND(I103*H103,2)</f>
        <v>0</v>
      </c>
      <c r="BL103" s="185" t="s">
        <v>145</v>
      </c>
      <c r="BM103" s="185" t="s">
        <v>4628</v>
      </c>
    </row>
    <row r="104" spans="2:65" s="196" customFormat="1" ht="25.5" customHeight="1">
      <c r="B104" s="85"/>
      <c r="C104" s="86" t="s">
        <v>173</v>
      </c>
      <c r="D104" s="86" t="s">
        <v>140</v>
      </c>
      <c r="E104" s="87" t="s">
        <v>4629</v>
      </c>
      <c r="F104" s="88" t="s">
        <v>4630</v>
      </c>
      <c r="G104" s="89" t="s">
        <v>143</v>
      </c>
      <c r="H104" s="304">
        <v>178.205</v>
      </c>
      <c r="I104" s="90">
        <v>0</v>
      </c>
      <c r="J104" s="90">
        <f>ROUND(I104*H104,2)</f>
        <v>0</v>
      </c>
      <c r="K104" s="88" t="s">
        <v>5267</v>
      </c>
      <c r="L104" s="85"/>
      <c r="M104" s="278" t="s">
        <v>5</v>
      </c>
      <c r="N104" s="279" t="s">
        <v>42</v>
      </c>
      <c r="O104" s="280">
        <v>0.126</v>
      </c>
      <c r="P104" s="280">
        <f>O104*H104</f>
        <v>22.453830000000004</v>
      </c>
      <c r="Q104" s="280">
        <v>0.00046</v>
      </c>
      <c r="R104" s="280">
        <f>Q104*H104</f>
        <v>0.08197430000000001</v>
      </c>
      <c r="S104" s="280">
        <v>0</v>
      </c>
      <c r="T104" s="281">
        <f>S104*H104</f>
        <v>0</v>
      </c>
      <c r="AR104" s="185" t="s">
        <v>145</v>
      </c>
      <c r="AT104" s="185" t="s">
        <v>140</v>
      </c>
      <c r="AU104" s="185" t="s">
        <v>81</v>
      </c>
      <c r="AY104" s="185" t="s">
        <v>138</v>
      </c>
      <c r="BE104" s="282">
        <f>IF(N104="základní",J104,0)</f>
        <v>0</v>
      </c>
      <c r="BF104" s="282">
        <f>IF(N104="snížená",J104,0)</f>
        <v>0</v>
      </c>
      <c r="BG104" s="282">
        <f>IF(N104="zákl. přenesená",J104,0)</f>
        <v>0</v>
      </c>
      <c r="BH104" s="282">
        <f>IF(N104="sníž. přenesená",J104,0)</f>
        <v>0</v>
      </c>
      <c r="BI104" s="282">
        <f>IF(N104="nulová",J104,0)</f>
        <v>0</v>
      </c>
      <c r="BJ104" s="185" t="s">
        <v>79</v>
      </c>
      <c r="BK104" s="282">
        <f>ROUND(I104*H104,2)</f>
        <v>0</v>
      </c>
      <c r="BL104" s="185" t="s">
        <v>145</v>
      </c>
      <c r="BM104" s="185" t="s">
        <v>4631</v>
      </c>
    </row>
    <row r="105" spans="2:51" s="292" customFormat="1" ht="13.5">
      <c r="B105" s="291"/>
      <c r="D105" s="285" t="s">
        <v>147</v>
      </c>
      <c r="E105" s="293" t="s">
        <v>5</v>
      </c>
      <c r="F105" s="294" t="s">
        <v>4602</v>
      </c>
      <c r="H105" s="306" t="s">
        <v>5</v>
      </c>
      <c r="L105" s="291"/>
      <c r="M105" s="295"/>
      <c r="N105" s="296"/>
      <c r="O105" s="296"/>
      <c r="P105" s="296"/>
      <c r="Q105" s="296"/>
      <c r="R105" s="296"/>
      <c r="S105" s="296"/>
      <c r="T105" s="297"/>
      <c r="AT105" s="293" t="s">
        <v>147</v>
      </c>
      <c r="AU105" s="293" t="s">
        <v>81</v>
      </c>
      <c r="AV105" s="292" t="s">
        <v>79</v>
      </c>
      <c r="AW105" s="292" t="s">
        <v>34</v>
      </c>
      <c r="AX105" s="292" t="s">
        <v>71</v>
      </c>
      <c r="AY105" s="293" t="s">
        <v>138</v>
      </c>
    </row>
    <row r="106" spans="2:51" s="284" customFormat="1" ht="13.5">
      <c r="B106" s="283"/>
      <c r="D106" s="285" t="s">
        <v>147</v>
      </c>
      <c r="E106" s="286" t="s">
        <v>5</v>
      </c>
      <c r="F106" s="287" t="s">
        <v>4632</v>
      </c>
      <c r="H106" s="305">
        <v>92.897</v>
      </c>
      <c r="L106" s="283"/>
      <c r="M106" s="288"/>
      <c r="N106" s="289"/>
      <c r="O106" s="289"/>
      <c r="P106" s="289"/>
      <c r="Q106" s="289"/>
      <c r="R106" s="289"/>
      <c r="S106" s="289"/>
      <c r="T106" s="290"/>
      <c r="AT106" s="286" t="s">
        <v>147</v>
      </c>
      <c r="AU106" s="286" t="s">
        <v>81</v>
      </c>
      <c r="AV106" s="284" t="s">
        <v>81</v>
      </c>
      <c r="AW106" s="284" t="s">
        <v>34</v>
      </c>
      <c r="AX106" s="284" t="s">
        <v>71</v>
      </c>
      <c r="AY106" s="286" t="s">
        <v>138</v>
      </c>
    </row>
    <row r="107" spans="2:51" s="284" customFormat="1" ht="13.5">
      <c r="B107" s="283"/>
      <c r="D107" s="285" t="s">
        <v>147</v>
      </c>
      <c r="E107" s="286" t="s">
        <v>5</v>
      </c>
      <c r="F107" s="287" t="s">
        <v>4633</v>
      </c>
      <c r="H107" s="305">
        <v>80.801</v>
      </c>
      <c r="L107" s="283"/>
      <c r="M107" s="288"/>
      <c r="N107" s="289"/>
      <c r="O107" s="289"/>
      <c r="P107" s="289"/>
      <c r="Q107" s="289"/>
      <c r="R107" s="289"/>
      <c r="S107" s="289"/>
      <c r="T107" s="290"/>
      <c r="AT107" s="286" t="s">
        <v>147</v>
      </c>
      <c r="AU107" s="286" t="s">
        <v>81</v>
      </c>
      <c r="AV107" s="284" t="s">
        <v>81</v>
      </c>
      <c r="AW107" s="284" t="s">
        <v>34</v>
      </c>
      <c r="AX107" s="284" t="s">
        <v>71</v>
      </c>
      <c r="AY107" s="286" t="s">
        <v>138</v>
      </c>
    </row>
    <row r="108" spans="2:51" s="292" customFormat="1" ht="13.5">
      <c r="B108" s="291"/>
      <c r="D108" s="285" t="s">
        <v>147</v>
      </c>
      <c r="E108" s="293" t="s">
        <v>5</v>
      </c>
      <c r="F108" s="294" t="s">
        <v>4612</v>
      </c>
      <c r="H108" s="306" t="s">
        <v>5</v>
      </c>
      <c r="L108" s="291"/>
      <c r="M108" s="295"/>
      <c r="N108" s="296"/>
      <c r="O108" s="296"/>
      <c r="P108" s="296"/>
      <c r="Q108" s="296"/>
      <c r="R108" s="296"/>
      <c r="S108" s="296"/>
      <c r="T108" s="297"/>
      <c r="AT108" s="293" t="s">
        <v>147</v>
      </c>
      <c r="AU108" s="293" t="s">
        <v>81</v>
      </c>
      <c r="AV108" s="292" t="s">
        <v>79</v>
      </c>
      <c r="AW108" s="292" t="s">
        <v>34</v>
      </c>
      <c r="AX108" s="292" t="s">
        <v>71</v>
      </c>
      <c r="AY108" s="293" t="s">
        <v>138</v>
      </c>
    </row>
    <row r="109" spans="2:51" s="284" customFormat="1" ht="13.5">
      <c r="B109" s="283"/>
      <c r="D109" s="285" t="s">
        <v>147</v>
      </c>
      <c r="E109" s="286" t="s">
        <v>5</v>
      </c>
      <c r="F109" s="287" t="s">
        <v>4634</v>
      </c>
      <c r="H109" s="305">
        <v>2.016</v>
      </c>
      <c r="L109" s="283"/>
      <c r="M109" s="288"/>
      <c r="N109" s="289"/>
      <c r="O109" s="289"/>
      <c r="P109" s="289"/>
      <c r="Q109" s="289"/>
      <c r="R109" s="289"/>
      <c r="S109" s="289"/>
      <c r="T109" s="290"/>
      <c r="AT109" s="286" t="s">
        <v>147</v>
      </c>
      <c r="AU109" s="286" t="s">
        <v>81</v>
      </c>
      <c r="AV109" s="284" t="s">
        <v>81</v>
      </c>
      <c r="AW109" s="284" t="s">
        <v>34</v>
      </c>
      <c r="AX109" s="284" t="s">
        <v>71</v>
      </c>
      <c r="AY109" s="286" t="s">
        <v>138</v>
      </c>
    </row>
    <row r="110" spans="2:51" s="284" customFormat="1" ht="13.5">
      <c r="B110" s="283"/>
      <c r="D110" s="285" t="s">
        <v>147</v>
      </c>
      <c r="E110" s="286" t="s">
        <v>5</v>
      </c>
      <c r="F110" s="287" t="s">
        <v>4635</v>
      </c>
      <c r="H110" s="305">
        <v>2.491</v>
      </c>
      <c r="L110" s="283"/>
      <c r="M110" s="288"/>
      <c r="N110" s="289"/>
      <c r="O110" s="289"/>
      <c r="P110" s="289"/>
      <c r="Q110" s="289"/>
      <c r="R110" s="289"/>
      <c r="S110" s="289"/>
      <c r="T110" s="290"/>
      <c r="AT110" s="286" t="s">
        <v>147</v>
      </c>
      <c r="AU110" s="286" t="s">
        <v>81</v>
      </c>
      <c r="AV110" s="284" t="s">
        <v>81</v>
      </c>
      <c r="AW110" s="284" t="s">
        <v>34</v>
      </c>
      <c r="AX110" s="284" t="s">
        <v>71</v>
      </c>
      <c r="AY110" s="286" t="s">
        <v>138</v>
      </c>
    </row>
    <row r="111" spans="2:65" s="196" customFormat="1" ht="25.5" customHeight="1">
      <c r="B111" s="85"/>
      <c r="C111" s="86" t="s">
        <v>178</v>
      </c>
      <c r="D111" s="86" t="s">
        <v>140</v>
      </c>
      <c r="E111" s="87" t="s">
        <v>4636</v>
      </c>
      <c r="F111" s="88" t="s">
        <v>4637</v>
      </c>
      <c r="G111" s="89" t="s">
        <v>143</v>
      </c>
      <c r="H111" s="304">
        <v>178.205</v>
      </c>
      <c r="I111" s="90">
        <v>0</v>
      </c>
      <c r="J111" s="90">
        <f>ROUND(I111*H111,2)</f>
        <v>0</v>
      </c>
      <c r="K111" s="88" t="s">
        <v>5267</v>
      </c>
      <c r="L111" s="85"/>
      <c r="M111" s="278" t="s">
        <v>5</v>
      </c>
      <c r="N111" s="279" t="s">
        <v>42</v>
      </c>
      <c r="O111" s="280">
        <v>0.038</v>
      </c>
      <c r="P111" s="280">
        <f>O111*H111</f>
        <v>6.77179</v>
      </c>
      <c r="Q111" s="280">
        <v>0</v>
      </c>
      <c r="R111" s="280">
        <f>Q111*H111</f>
        <v>0</v>
      </c>
      <c r="S111" s="280">
        <v>0</v>
      </c>
      <c r="T111" s="281">
        <f>S111*H111</f>
        <v>0</v>
      </c>
      <c r="AR111" s="185" t="s">
        <v>145</v>
      </c>
      <c r="AT111" s="185" t="s">
        <v>140</v>
      </c>
      <c r="AU111" s="185" t="s">
        <v>81</v>
      </c>
      <c r="AY111" s="185" t="s">
        <v>138</v>
      </c>
      <c r="BE111" s="282">
        <f>IF(N111="základní",J111,0)</f>
        <v>0</v>
      </c>
      <c r="BF111" s="282">
        <f>IF(N111="snížená",J111,0)</f>
        <v>0</v>
      </c>
      <c r="BG111" s="282">
        <f>IF(N111="zákl. přenesená",J111,0)</f>
        <v>0</v>
      </c>
      <c r="BH111" s="282">
        <f>IF(N111="sníž. přenesená",J111,0)</f>
        <v>0</v>
      </c>
      <c r="BI111" s="282">
        <f>IF(N111="nulová",J111,0)</f>
        <v>0</v>
      </c>
      <c r="BJ111" s="185" t="s">
        <v>79</v>
      </c>
      <c r="BK111" s="282">
        <f>ROUND(I111*H111,2)</f>
        <v>0</v>
      </c>
      <c r="BL111" s="185" t="s">
        <v>145</v>
      </c>
      <c r="BM111" s="185" t="s">
        <v>4638</v>
      </c>
    </row>
    <row r="112" spans="2:65" s="196" customFormat="1" ht="38.25" customHeight="1">
      <c r="B112" s="85"/>
      <c r="C112" s="86" t="s">
        <v>186</v>
      </c>
      <c r="D112" s="86" t="s">
        <v>140</v>
      </c>
      <c r="E112" s="87" t="s">
        <v>149</v>
      </c>
      <c r="F112" s="88" t="s">
        <v>150</v>
      </c>
      <c r="G112" s="89" t="s">
        <v>143</v>
      </c>
      <c r="H112" s="304">
        <v>132.9</v>
      </c>
      <c r="I112" s="90">
        <v>0</v>
      </c>
      <c r="J112" s="90">
        <f>ROUND(I112*H112,2)</f>
        <v>0</v>
      </c>
      <c r="K112" s="88" t="s">
        <v>5267</v>
      </c>
      <c r="L112" s="85"/>
      <c r="M112" s="278" t="s">
        <v>5</v>
      </c>
      <c r="N112" s="279" t="s">
        <v>42</v>
      </c>
      <c r="O112" s="280">
        <v>0.825</v>
      </c>
      <c r="P112" s="280">
        <f>O112*H112</f>
        <v>109.6425</v>
      </c>
      <c r="Q112" s="280">
        <v>0</v>
      </c>
      <c r="R112" s="280">
        <f>Q112*H112</f>
        <v>0</v>
      </c>
      <c r="S112" s="280">
        <v>0</v>
      </c>
      <c r="T112" s="281">
        <f>S112*H112</f>
        <v>0</v>
      </c>
      <c r="AR112" s="185" t="s">
        <v>145</v>
      </c>
      <c r="AT112" s="185" t="s">
        <v>140</v>
      </c>
      <c r="AU112" s="185" t="s">
        <v>81</v>
      </c>
      <c r="AY112" s="185" t="s">
        <v>138</v>
      </c>
      <c r="BE112" s="282">
        <f>IF(N112="základní",J112,0)</f>
        <v>0</v>
      </c>
      <c r="BF112" s="282">
        <f>IF(N112="snížená",J112,0)</f>
        <v>0</v>
      </c>
      <c r="BG112" s="282">
        <f>IF(N112="zákl. přenesená",J112,0)</f>
        <v>0</v>
      </c>
      <c r="BH112" s="282">
        <f>IF(N112="sníž. přenesená",J112,0)</f>
        <v>0</v>
      </c>
      <c r="BI112" s="282">
        <f>IF(N112="nulová",J112,0)</f>
        <v>0</v>
      </c>
      <c r="BJ112" s="185" t="s">
        <v>79</v>
      </c>
      <c r="BK112" s="282">
        <f>ROUND(I112*H112,2)</f>
        <v>0</v>
      </c>
      <c r="BL112" s="185" t="s">
        <v>145</v>
      </c>
      <c r="BM112" s="185" t="s">
        <v>4639</v>
      </c>
    </row>
    <row r="113" spans="2:51" s="284" customFormat="1" ht="13.5">
      <c r="B113" s="283"/>
      <c r="D113" s="285" t="s">
        <v>147</v>
      </c>
      <c r="E113" s="286" t="s">
        <v>5</v>
      </c>
      <c r="F113" s="287" t="s">
        <v>4640</v>
      </c>
      <c r="H113" s="305">
        <v>132.9</v>
      </c>
      <c r="L113" s="283"/>
      <c r="M113" s="288"/>
      <c r="N113" s="289"/>
      <c r="O113" s="289"/>
      <c r="P113" s="289"/>
      <c r="Q113" s="289"/>
      <c r="R113" s="289"/>
      <c r="S113" s="289"/>
      <c r="T113" s="290"/>
      <c r="AT113" s="286" t="s">
        <v>147</v>
      </c>
      <c r="AU113" s="286" t="s">
        <v>81</v>
      </c>
      <c r="AV113" s="284" t="s">
        <v>81</v>
      </c>
      <c r="AW113" s="284" t="s">
        <v>34</v>
      </c>
      <c r="AX113" s="284" t="s">
        <v>71</v>
      </c>
      <c r="AY113" s="286" t="s">
        <v>138</v>
      </c>
    </row>
    <row r="114" spans="2:65" s="196" customFormat="1" ht="38.25" customHeight="1">
      <c r="B114" s="85"/>
      <c r="C114" s="86" t="s">
        <v>189</v>
      </c>
      <c r="D114" s="86" t="s">
        <v>140</v>
      </c>
      <c r="E114" s="87" t="s">
        <v>154</v>
      </c>
      <c r="F114" s="88" t="s">
        <v>155</v>
      </c>
      <c r="G114" s="89" t="s">
        <v>143</v>
      </c>
      <c r="H114" s="304">
        <v>66.45</v>
      </c>
      <c r="I114" s="90">
        <v>0</v>
      </c>
      <c r="J114" s="90">
        <f>ROUND(I114*H114,2)</f>
        <v>0</v>
      </c>
      <c r="K114" s="88" t="s">
        <v>5267</v>
      </c>
      <c r="L114" s="85"/>
      <c r="M114" s="278" t="s">
        <v>5</v>
      </c>
      <c r="N114" s="279" t="s">
        <v>42</v>
      </c>
      <c r="O114" s="280">
        <v>0.1</v>
      </c>
      <c r="P114" s="280">
        <f>O114*H114</f>
        <v>6.6450000000000005</v>
      </c>
      <c r="Q114" s="280">
        <v>0</v>
      </c>
      <c r="R114" s="280">
        <f>Q114*H114</f>
        <v>0</v>
      </c>
      <c r="S114" s="280">
        <v>0</v>
      </c>
      <c r="T114" s="281">
        <f>S114*H114</f>
        <v>0</v>
      </c>
      <c r="AR114" s="185" t="s">
        <v>145</v>
      </c>
      <c r="AT114" s="185" t="s">
        <v>140</v>
      </c>
      <c r="AU114" s="185" t="s">
        <v>81</v>
      </c>
      <c r="AY114" s="185" t="s">
        <v>138</v>
      </c>
      <c r="BE114" s="282">
        <f>IF(N114="základní",J114,0)</f>
        <v>0</v>
      </c>
      <c r="BF114" s="282">
        <f>IF(N114="snížená",J114,0)</f>
        <v>0</v>
      </c>
      <c r="BG114" s="282">
        <f>IF(N114="zákl. přenesená",J114,0)</f>
        <v>0</v>
      </c>
      <c r="BH114" s="282">
        <f>IF(N114="sníž. přenesená",J114,0)</f>
        <v>0</v>
      </c>
      <c r="BI114" s="282">
        <f>IF(N114="nulová",J114,0)</f>
        <v>0</v>
      </c>
      <c r="BJ114" s="185" t="s">
        <v>79</v>
      </c>
      <c r="BK114" s="282">
        <f>ROUND(I114*H114,2)</f>
        <v>0</v>
      </c>
      <c r="BL114" s="185" t="s">
        <v>145</v>
      </c>
      <c r="BM114" s="185" t="s">
        <v>4641</v>
      </c>
    </row>
    <row r="115" spans="2:51" s="284" customFormat="1" ht="13.5">
      <c r="B115" s="283"/>
      <c r="D115" s="285" t="s">
        <v>147</v>
      </c>
      <c r="F115" s="287" t="s">
        <v>4642</v>
      </c>
      <c r="H115" s="305">
        <v>66.45</v>
      </c>
      <c r="L115" s="283"/>
      <c r="M115" s="288"/>
      <c r="N115" s="289"/>
      <c r="O115" s="289"/>
      <c r="P115" s="289"/>
      <c r="Q115" s="289"/>
      <c r="R115" s="289"/>
      <c r="S115" s="289"/>
      <c r="T115" s="290"/>
      <c r="AT115" s="286" t="s">
        <v>147</v>
      </c>
      <c r="AU115" s="286" t="s">
        <v>81</v>
      </c>
      <c r="AV115" s="284" t="s">
        <v>81</v>
      </c>
      <c r="AW115" s="284" t="s">
        <v>6</v>
      </c>
      <c r="AX115" s="284" t="s">
        <v>79</v>
      </c>
      <c r="AY115" s="286" t="s">
        <v>138</v>
      </c>
    </row>
    <row r="116" spans="2:65" s="196" customFormat="1" ht="25.5" customHeight="1">
      <c r="B116" s="85"/>
      <c r="C116" s="86" t="s">
        <v>196</v>
      </c>
      <c r="D116" s="86" t="s">
        <v>140</v>
      </c>
      <c r="E116" s="87" t="s">
        <v>4643</v>
      </c>
      <c r="F116" s="88" t="s">
        <v>4644</v>
      </c>
      <c r="G116" s="89" t="s">
        <v>225</v>
      </c>
      <c r="H116" s="304">
        <v>150.62</v>
      </c>
      <c r="I116" s="90">
        <v>0</v>
      </c>
      <c r="J116" s="90">
        <f>ROUND(I116*H116,2)</f>
        <v>0</v>
      </c>
      <c r="K116" s="88" t="s">
        <v>5267</v>
      </c>
      <c r="L116" s="85"/>
      <c r="M116" s="278" t="s">
        <v>5</v>
      </c>
      <c r="N116" s="279" t="s">
        <v>42</v>
      </c>
      <c r="O116" s="280">
        <v>0.479</v>
      </c>
      <c r="P116" s="280">
        <f>O116*H116</f>
        <v>72.14698</v>
      </c>
      <c r="Q116" s="280">
        <v>0.00085</v>
      </c>
      <c r="R116" s="280">
        <f>Q116*H116</f>
        <v>0.128027</v>
      </c>
      <c r="S116" s="280">
        <v>0</v>
      </c>
      <c r="T116" s="281">
        <f>S116*H116</f>
        <v>0</v>
      </c>
      <c r="AR116" s="185" t="s">
        <v>145</v>
      </c>
      <c r="AT116" s="185" t="s">
        <v>140</v>
      </c>
      <c r="AU116" s="185" t="s">
        <v>81</v>
      </c>
      <c r="AY116" s="185" t="s">
        <v>138</v>
      </c>
      <c r="BE116" s="282">
        <f>IF(N116="základní",J116,0)</f>
        <v>0</v>
      </c>
      <c r="BF116" s="282">
        <f>IF(N116="snížená",J116,0)</f>
        <v>0</v>
      </c>
      <c r="BG116" s="282">
        <f>IF(N116="zákl. přenesená",J116,0)</f>
        <v>0</v>
      </c>
      <c r="BH116" s="282">
        <f>IF(N116="sníž. přenesená",J116,0)</f>
        <v>0</v>
      </c>
      <c r="BI116" s="282">
        <f>IF(N116="nulová",J116,0)</f>
        <v>0</v>
      </c>
      <c r="BJ116" s="185" t="s">
        <v>79</v>
      </c>
      <c r="BK116" s="282">
        <f>ROUND(I116*H116,2)</f>
        <v>0</v>
      </c>
      <c r="BL116" s="185" t="s">
        <v>145</v>
      </c>
      <c r="BM116" s="185" t="s">
        <v>4645</v>
      </c>
    </row>
    <row r="117" spans="2:51" s="284" customFormat="1" ht="13.5">
      <c r="B117" s="283"/>
      <c r="D117" s="285" t="s">
        <v>147</v>
      </c>
      <c r="E117" s="286" t="s">
        <v>5</v>
      </c>
      <c r="F117" s="287" t="s">
        <v>4646</v>
      </c>
      <c r="H117" s="305">
        <v>150.62</v>
      </c>
      <c r="L117" s="283"/>
      <c r="M117" s="288"/>
      <c r="N117" s="289"/>
      <c r="O117" s="289"/>
      <c r="P117" s="289"/>
      <c r="Q117" s="289"/>
      <c r="R117" s="289"/>
      <c r="S117" s="289"/>
      <c r="T117" s="290"/>
      <c r="AT117" s="286" t="s">
        <v>147</v>
      </c>
      <c r="AU117" s="286" t="s">
        <v>81</v>
      </c>
      <c r="AV117" s="284" t="s">
        <v>81</v>
      </c>
      <c r="AW117" s="284" t="s">
        <v>34</v>
      </c>
      <c r="AX117" s="284" t="s">
        <v>71</v>
      </c>
      <c r="AY117" s="286" t="s">
        <v>138</v>
      </c>
    </row>
    <row r="118" spans="2:65" s="196" customFormat="1" ht="38.25" customHeight="1">
      <c r="B118" s="85"/>
      <c r="C118" s="86" t="s">
        <v>184</v>
      </c>
      <c r="D118" s="86" t="s">
        <v>140</v>
      </c>
      <c r="E118" s="87" t="s">
        <v>4647</v>
      </c>
      <c r="F118" s="88" t="s">
        <v>4648</v>
      </c>
      <c r="G118" s="89" t="s">
        <v>225</v>
      </c>
      <c r="H118" s="304">
        <v>150.62</v>
      </c>
      <c r="I118" s="90">
        <v>0</v>
      </c>
      <c r="J118" s="90">
        <f>ROUND(I118*H118,2)</f>
        <v>0</v>
      </c>
      <c r="K118" s="88" t="s">
        <v>5267</v>
      </c>
      <c r="L118" s="85"/>
      <c r="M118" s="278" t="s">
        <v>5</v>
      </c>
      <c r="N118" s="279" t="s">
        <v>42</v>
      </c>
      <c r="O118" s="280">
        <v>0.327</v>
      </c>
      <c r="P118" s="280">
        <f>O118*H118</f>
        <v>49.25274</v>
      </c>
      <c r="Q118" s="280">
        <v>0</v>
      </c>
      <c r="R118" s="280">
        <f>Q118*H118</f>
        <v>0</v>
      </c>
      <c r="S118" s="280">
        <v>0</v>
      </c>
      <c r="T118" s="281">
        <f>S118*H118</f>
        <v>0</v>
      </c>
      <c r="AR118" s="185" t="s">
        <v>145</v>
      </c>
      <c r="AT118" s="185" t="s">
        <v>140</v>
      </c>
      <c r="AU118" s="185" t="s">
        <v>81</v>
      </c>
      <c r="AY118" s="185" t="s">
        <v>138</v>
      </c>
      <c r="BE118" s="282">
        <f>IF(N118="základní",J118,0)</f>
        <v>0</v>
      </c>
      <c r="BF118" s="282">
        <f>IF(N118="snížená",J118,0)</f>
        <v>0</v>
      </c>
      <c r="BG118" s="282">
        <f>IF(N118="zákl. přenesená",J118,0)</f>
        <v>0</v>
      </c>
      <c r="BH118" s="282">
        <f>IF(N118="sníž. přenesená",J118,0)</f>
        <v>0</v>
      </c>
      <c r="BI118" s="282">
        <f>IF(N118="nulová",J118,0)</f>
        <v>0</v>
      </c>
      <c r="BJ118" s="185" t="s">
        <v>79</v>
      </c>
      <c r="BK118" s="282">
        <f>ROUND(I118*H118,2)</f>
        <v>0</v>
      </c>
      <c r="BL118" s="185" t="s">
        <v>145</v>
      </c>
      <c r="BM118" s="185" t="s">
        <v>4649</v>
      </c>
    </row>
    <row r="119" spans="2:65" s="196" customFormat="1" ht="25.5" customHeight="1">
      <c r="B119" s="85"/>
      <c r="C119" s="86" t="s">
        <v>204</v>
      </c>
      <c r="D119" s="86" t="s">
        <v>140</v>
      </c>
      <c r="E119" s="87" t="s">
        <v>4650</v>
      </c>
      <c r="F119" s="88" t="s">
        <v>4651</v>
      </c>
      <c r="G119" s="89" t="s">
        <v>143</v>
      </c>
      <c r="H119" s="304">
        <v>75.31</v>
      </c>
      <c r="I119" s="90">
        <v>0</v>
      </c>
      <c r="J119" s="90">
        <f>ROUND(I119*H119,2)</f>
        <v>0</v>
      </c>
      <c r="K119" s="88" t="s">
        <v>5267</v>
      </c>
      <c r="L119" s="85"/>
      <c r="M119" s="278" t="s">
        <v>5</v>
      </c>
      <c r="N119" s="279" t="s">
        <v>42</v>
      </c>
      <c r="O119" s="280">
        <v>0.039</v>
      </c>
      <c r="P119" s="280">
        <f>O119*H119</f>
        <v>2.93709</v>
      </c>
      <c r="Q119" s="280">
        <v>0</v>
      </c>
      <c r="R119" s="280">
        <f>Q119*H119</f>
        <v>0</v>
      </c>
      <c r="S119" s="280">
        <v>0</v>
      </c>
      <c r="T119" s="281">
        <f>S119*H119</f>
        <v>0</v>
      </c>
      <c r="AR119" s="185" t="s">
        <v>145</v>
      </c>
      <c r="AT119" s="185" t="s">
        <v>140</v>
      </c>
      <c r="AU119" s="185" t="s">
        <v>81</v>
      </c>
      <c r="AY119" s="185" t="s">
        <v>138</v>
      </c>
      <c r="BE119" s="282">
        <f>IF(N119="základní",J119,0)</f>
        <v>0</v>
      </c>
      <c r="BF119" s="282">
        <f>IF(N119="snížená",J119,0)</f>
        <v>0</v>
      </c>
      <c r="BG119" s="282">
        <f>IF(N119="zákl. přenesená",J119,0)</f>
        <v>0</v>
      </c>
      <c r="BH119" s="282">
        <f>IF(N119="sníž. přenesená",J119,0)</f>
        <v>0</v>
      </c>
      <c r="BI119" s="282">
        <f>IF(N119="nulová",J119,0)</f>
        <v>0</v>
      </c>
      <c r="BJ119" s="185" t="s">
        <v>79</v>
      </c>
      <c r="BK119" s="282">
        <f>ROUND(I119*H119,2)</f>
        <v>0</v>
      </c>
      <c r="BL119" s="185" t="s">
        <v>145</v>
      </c>
      <c r="BM119" s="185" t="s">
        <v>4652</v>
      </c>
    </row>
    <row r="120" spans="2:51" s="284" customFormat="1" ht="13.5">
      <c r="B120" s="283"/>
      <c r="D120" s="285" t="s">
        <v>147</v>
      </c>
      <c r="E120" s="286" t="s">
        <v>5</v>
      </c>
      <c r="F120" s="287" t="s">
        <v>4653</v>
      </c>
      <c r="H120" s="305">
        <v>75.31</v>
      </c>
      <c r="L120" s="283"/>
      <c r="M120" s="288"/>
      <c r="N120" s="289"/>
      <c r="O120" s="289"/>
      <c r="P120" s="289"/>
      <c r="Q120" s="289"/>
      <c r="R120" s="289"/>
      <c r="S120" s="289"/>
      <c r="T120" s="290"/>
      <c r="AT120" s="286" t="s">
        <v>147</v>
      </c>
      <c r="AU120" s="286" t="s">
        <v>81</v>
      </c>
      <c r="AV120" s="284" t="s">
        <v>81</v>
      </c>
      <c r="AW120" s="284" t="s">
        <v>34</v>
      </c>
      <c r="AX120" s="284" t="s">
        <v>71</v>
      </c>
      <c r="AY120" s="286" t="s">
        <v>138</v>
      </c>
    </row>
    <row r="121" spans="2:65" s="196" customFormat="1" ht="38.25" customHeight="1">
      <c r="B121" s="85"/>
      <c r="C121" s="86" t="s">
        <v>209</v>
      </c>
      <c r="D121" s="86" t="s">
        <v>140</v>
      </c>
      <c r="E121" s="87" t="s">
        <v>1729</v>
      </c>
      <c r="F121" s="88" t="s">
        <v>4654</v>
      </c>
      <c r="G121" s="89" t="s">
        <v>143</v>
      </c>
      <c r="H121" s="304">
        <v>87.461</v>
      </c>
      <c r="I121" s="90">
        <v>0</v>
      </c>
      <c r="J121" s="90">
        <f>ROUND(I121*H121,2)</f>
        <v>0</v>
      </c>
      <c r="K121" s="88" t="s">
        <v>5267</v>
      </c>
      <c r="L121" s="85"/>
      <c r="M121" s="278" t="s">
        <v>5</v>
      </c>
      <c r="N121" s="279" t="s">
        <v>42</v>
      </c>
      <c r="O121" s="280">
        <v>0.345</v>
      </c>
      <c r="P121" s="280">
        <f>O121*H121</f>
        <v>30.174044999999996</v>
      </c>
      <c r="Q121" s="280">
        <v>0</v>
      </c>
      <c r="R121" s="280">
        <f>Q121*H121</f>
        <v>0</v>
      </c>
      <c r="S121" s="280">
        <v>0</v>
      </c>
      <c r="T121" s="281">
        <f>S121*H121</f>
        <v>0</v>
      </c>
      <c r="AR121" s="185" t="s">
        <v>145</v>
      </c>
      <c r="AT121" s="185" t="s">
        <v>140</v>
      </c>
      <c r="AU121" s="185" t="s">
        <v>81</v>
      </c>
      <c r="AY121" s="185" t="s">
        <v>138</v>
      </c>
      <c r="BE121" s="282">
        <f>IF(N121="základní",J121,0)</f>
        <v>0</v>
      </c>
      <c r="BF121" s="282">
        <f>IF(N121="snížená",J121,0)</f>
        <v>0</v>
      </c>
      <c r="BG121" s="282">
        <f>IF(N121="zákl. přenesená",J121,0)</f>
        <v>0</v>
      </c>
      <c r="BH121" s="282">
        <f>IF(N121="sníž. přenesená",J121,0)</f>
        <v>0</v>
      </c>
      <c r="BI121" s="282">
        <f>IF(N121="nulová",J121,0)</f>
        <v>0</v>
      </c>
      <c r="BJ121" s="185" t="s">
        <v>79</v>
      </c>
      <c r="BK121" s="282">
        <f>ROUND(I121*H121,2)</f>
        <v>0</v>
      </c>
      <c r="BL121" s="185" t="s">
        <v>145</v>
      </c>
      <c r="BM121" s="185" t="s">
        <v>4655</v>
      </c>
    </row>
    <row r="122" spans="2:51" s="292" customFormat="1" ht="13.5">
      <c r="B122" s="291"/>
      <c r="D122" s="285" t="s">
        <v>147</v>
      </c>
      <c r="E122" s="293" t="s">
        <v>5</v>
      </c>
      <c r="F122" s="294" t="s">
        <v>4602</v>
      </c>
      <c r="H122" s="306" t="s">
        <v>5</v>
      </c>
      <c r="L122" s="291"/>
      <c r="M122" s="295"/>
      <c r="N122" s="296"/>
      <c r="O122" s="296"/>
      <c r="P122" s="296"/>
      <c r="Q122" s="296"/>
      <c r="R122" s="296"/>
      <c r="S122" s="296"/>
      <c r="T122" s="297"/>
      <c r="AT122" s="293" t="s">
        <v>147</v>
      </c>
      <c r="AU122" s="293" t="s">
        <v>81</v>
      </c>
      <c r="AV122" s="292" t="s">
        <v>79</v>
      </c>
      <c r="AW122" s="292" t="s">
        <v>34</v>
      </c>
      <c r="AX122" s="292" t="s">
        <v>71</v>
      </c>
      <c r="AY122" s="293" t="s">
        <v>138</v>
      </c>
    </row>
    <row r="123" spans="2:51" s="284" customFormat="1" ht="13.5">
      <c r="B123" s="283"/>
      <c r="D123" s="285" t="s">
        <v>147</v>
      </c>
      <c r="E123" s="286" t="s">
        <v>5</v>
      </c>
      <c r="F123" s="287" t="s">
        <v>4656</v>
      </c>
      <c r="H123" s="305">
        <v>16.409</v>
      </c>
      <c r="L123" s="283"/>
      <c r="M123" s="288"/>
      <c r="N123" s="289"/>
      <c r="O123" s="289"/>
      <c r="P123" s="289"/>
      <c r="Q123" s="289"/>
      <c r="R123" s="289"/>
      <c r="S123" s="289"/>
      <c r="T123" s="290"/>
      <c r="AT123" s="286" t="s">
        <v>147</v>
      </c>
      <c r="AU123" s="286" t="s">
        <v>81</v>
      </c>
      <c r="AV123" s="284" t="s">
        <v>81</v>
      </c>
      <c r="AW123" s="284" t="s">
        <v>34</v>
      </c>
      <c r="AX123" s="284" t="s">
        <v>71</v>
      </c>
      <c r="AY123" s="286" t="s">
        <v>138</v>
      </c>
    </row>
    <row r="124" spans="2:51" s="284" customFormat="1" ht="13.5">
      <c r="B124" s="283"/>
      <c r="D124" s="285" t="s">
        <v>147</v>
      </c>
      <c r="E124" s="286" t="s">
        <v>5</v>
      </c>
      <c r="F124" s="287" t="s">
        <v>4657</v>
      </c>
      <c r="H124" s="305">
        <v>14.071</v>
      </c>
      <c r="L124" s="283"/>
      <c r="M124" s="288"/>
      <c r="N124" s="289"/>
      <c r="O124" s="289"/>
      <c r="P124" s="289"/>
      <c r="Q124" s="289"/>
      <c r="R124" s="289"/>
      <c r="S124" s="289"/>
      <c r="T124" s="290"/>
      <c r="AT124" s="286" t="s">
        <v>147</v>
      </c>
      <c r="AU124" s="286" t="s">
        <v>81</v>
      </c>
      <c r="AV124" s="284" t="s">
        <v>81</v>
      </c>
      <c r="AW124" s="284" t="s">
        <v>34</v>
      </c>
      <c r="AX124" s="284" t="s">
        <v>71</v>
      </c>
      <c r="AY124" s="286" t="s">
        <v>138</v>
      </c>
    </row>
    <row r="125" spans="2:51" s="292" customFormat="1" ht="13.5">
      <c r="B125" s="291"/>
      <c r="D125" s="285" t="s">
        <v>147</v>
      </c>
      <c r="E125" s="293" t="s">
        <v>5</v>
      </c>
      <c r="F125" s="294" t="s">
        <v>4658</v>
      </c>
      <c r="H125" s="306" t="s">
        <v>5</v>
      </c>
      <c r="L125" s="291"/>
      <c r="M125" s="295"/>
      <c r="N125" s="296"/>
      <c r="O125" s="296"/>
      <c r="P125" s="296"/>
      <c r="Q125" s="296"/>
      <c r="R125" s="296"/>
      <c r="S125" s="296"/>
      <c r="T125" s="297"/>
      <c r="AT125" s="293" t="s">
        <v>147</v>
      </c>
      <c r="AU125" s="293" t="s">
        <v>81</v>
      </c>
      <c r="AV125" s="292" t="s">
        <v>79</v>
      </c>
      <c r="AW125" s="292" t="s">
        <v>34</v>
      </c>
      <c r="AX125" s="292" t="s">
        <v>71</v>
      </c>
      <c r="AY125" s="293" t="s">
        <v>138</v>
      </c>
    </row>
    <row r="126" spans="2:51" s="284" customFormat="1" ht="13.5">
      <c r="B126" s="283"/>
      <c r="D126" s="285" t="s">
        <v>147</v>
      </c>
      <c r="E126" s="286" t="s">
        <v>5</v>
      </c>
      <c r="F126" s="287" t="s">
        <v>4659</v>
      </c>
      <c r="H126" s="305">
        <v>48.73</v>
      </c>
      <c r="L126" s="283"/>
      <c r="M126" s="288"/>
      <c r="N126" s="289"/>
      <c r="O126" s="289"/>
      <c r="P126" s="289"/>
      <c r="Q126" s="289"/>
      <c r="R126" s="289"/>
      <c r="S126" s="289"/>
      <c r="T126" s="290"/>
      <c r="AT126" s="286" t="s">
        <v>147</v>
      </c>
      <c r="AU126" s="286" t="s">
        <v>81</v>
      </c>
      <c r="AV126" s="284" t="s">
        <v>81</v>
      </c>
      <c r="AW126" s="284" t="s">
        <v>34</v>
      </c>
      <c r="AX126" s="284" t="s">
        <v>71</v>
      </c>
      <c r="AY126" s="286" t="s">
        <v>138</v>
      </c>
    </row>
    <row r="127" spans="2:51" s="292" customFormat="1" ht="13.5">
      <c r="B127" s="291"/>
      <c r="D127" s="285" t="s">
        <v>147</v>
      </c>
      <c r="E127" s="293" t="s">
        <v>5</v>
      </c>
      <c r="F127" s="294" t="s">
        <v>4660</v>
      </c>
      <c r="H127" s="306" t="s">
        <v>5</v>
      </c>
      <c r="L127" s="291"/>
      <c r="M127" s="295"/>
      <c r="N127" s="296"/>
      <c r="O127" s="296"/>
      <c r="P127" s="296"/>
      <c r="Q127" s="296"/>
      <c r="R127" s="296"/>
      <c r="S127" s="296"/>
      <c r="T127" s="297"/>
      <c r="AT127" s="293" t="s">
        <v>147</v>
      </c>
      <c r="AU127" s="293" t="s">
        <v>81</v>
      </c>
      <c r="AV127" s="292" t="s">
        <v>79</v>
      </c>
      <c r="AW127" s="292" t="s">
        <v>34</v>
      </c>
      <c r="AX127" s="292" t="s">
        <v>71</v>
      </c>
      <c r="AY127" s="293" t="s">
        <v>138</v>
      </c>
    </row>
    <row r="128" spans="2:51" s="284" customFormat="1" ht="13.5">
      <c r="B128" s="283"/>
      <c r="D128" s="285" t="s">
        <v>147</v>
      </c>
      <c r="E128" s="286" t="s">
        <v>5</v>
      </c>
      <c r="F128" s="287" t="s">
        <v>4661</v>
      </c>
      <c r="H128" s="305">
        <v>8.251</v>
      </c>
      <c r="L128" s="283"/>
      <c r="M128" s="288"/>
      <c r="N128" s="289"/>
      <c r="O128" s="289"/>
      <c r="P128" s="289"/>
      <c r="Q128" s="289"/>
      <c r="R128" s="289"/>
      <c r="S128" s="289"/>
      <c r="T128" s="290"/>
      <c r="AT128" s="286" t="s">
        <v>147</v>
      </c>
      <c r="AU128" s="286" t="s">
        <v>81</v>
      </c>
      <c r="AV128" s="284" t="s">
        <v>81</v>
      </c>
      <c r="AW128" s="284" t="s">
        <v>34</v>
      </c>
      <c r="AX128" s="284" t="s">
        <v>71</v>
      </c>
      <c r="AY128" s="286" t="s">
        <v>138</v>
      </c>
    </row>
    <row r="129" spans="2:65" s="196" customFormat="1" ht="38.25" customHeight="1">
      <c r="B129" s="85"/>
      <c r="C129" s="86" t="s">
        <v>11</v>
      </c>
      <c r="D129" s="86" t="s">
        <v>140</v>
      </c>
      <c r="E129" s="87" t="s">
        <v>1350</v>
      </c>
      <c r="F129" s="88" t="s">
        <v>4662</v>
      </c>
      <c r="G129" s="89" t="s">
        <v>143</v>
      </c>
      <c r="H129" s="304">
        <v>388.988</v>
      </c>
      <c r="I129" s="90">
        <v>0</v>
      </c>
      <c r="J129" s="90">
        <f>ROUND(I129*H129,2)</f>
        <v>0</v>
      </c>
      <c r="K129" s="88" t="s">
        <v>5267</v>
      </c>
      <c r="L129" s="85"/>
      <c r="M129" s="278" t="s">
        <v>5</v>
      </c>
      <c r="N129" s="279" t="s">
        <v>42</v>
      </c>
      <c r="O129" s="280">
        <v>0.074</v>
      </c>
      <c r="P129" s="280">
        <f>O129*H129</f>
        <v>28.785111999999998</v>
      </c>
      <c r="Q129" s="280">
        <v>0</v>
      </c>
      <c r="R129" s="280">
        <f>Q129*H129</f>
        <v>0</v>
      </c>
      <c r="S129" s="280">
        <v>0</v>
      </c>
      <c r="T129" s="281">
        <f>S129*H129</f>
        <v>0</v>
      </c>
      <c r="AR129" s="185" t="s">
        <v>145</v>
      </c>
      <c r="AT129" s="185" t="s">
        <v>140</v>
      </c>
      <c r="AU129" s="185" t="s">
        <v>81</v>
      </c>
      <c r="AY129" s="185" t="s">
        <v>138</v>
      </c>
      <c r="BE129" s="282">
        <f>IF(N129="základní",J129,0)</f>
        <v>0</v>
      </c>
      <c r="BF129" s="282">
        <f>IF(N129="snížená",J129,0)</f>
        <v>0</v>
      </c>
      <c r="BG129" s="282">
        <f>IF(N129="zákl. přenesená",J129,0)</f>
        <v>0</v>
      </c>
      <c r="BH129" s="282">
        <f>IF(N129="sníž. přenesená",J129,0)</f>
        <v>0</v>
      </c>
      <c r="BI129" s="282">
        <f>IF(N129="nulová",J129,0)</f>
        <v>0</v>
      </c>
      <c r="BJ129" s="185" t="s">
        <v>79</v>
      </c>
      <c r="BK129" s="282">
        <f>ROUND(I129*H129,2)</f>
        <v>0</v>
      </c>
      <c r="BL129" s="185" t="s">
        <v>145</v>
      </c>
      <c r="BM129" s="185" t="s">
        <v>4663</v>
      </c>
    </row>
    <row r="130" spans="2:51" s="292" customFormat="1" ht="13.5">
      <c r="B130" s="291"/>
      <c r="D130" s="285" t="s">
        <v>147</v>
      </c>
      <c r="E130" s="293" t="s">
        <v>5</v>
      </c>
      <c r="F130" s="294" t="s">
        <v>4664</v>
      </c>
      <c r="H130" s="306" t="s">
        <v>5</v>
      </c>
      <c r="L130" s="291"/>
      <c r="M130" s="295"/>
      <c r="N130" s="296"/>
      <c r="O130" s="296"/>
      <c r="P130" s="296"/>
      <c r="Q130" s="296"/>
      <c r="R130" s="296"/>
      <c r="S130" s="296"/>
      <c r="T130" s="297"/>
      <c r="AT130" s="293" t="s">
        <v>147</v>
      </c>
      <c r="AU130" s="293" t="s">
        <v>81</v>
      </c>
      <c r="AV130" s="292" t="s">
        <v>79</v>
      </c>
      <c r="AW130" s="292" t="s">
        <v>34</v>
      </c>
      <c r="AX130" s="292" t="s">
        <v>71</v>
      </c>
      <c r="AY130" s="293" t="s">
        <v>138</v>
      </c>
    </row>
    <row r="131" spans="2:51" s="284" customFormat="1" ht="13.5">
      <c r="B131" s="283"/>
      <c r="D131" s="285" t="s">
        <v>147</v>
      </c>
      <c r="E131" s="286" t="s">
        <v>5</v>
      </c>
      <c r="F131" s="287" t="s">
        <v>4665</v>
      </c>
      <c r="H131" s="305">
        <v>156.156</v>
      </c>
      <c r="L131" s="283"/>
      <c r="M131" s="288"/>
      <c r="N131" s="289"/>
      <c r="O131" s="289"/>
      <c r="P131" s="289"/>
      <c r="Q131" s="289"/>
      <c r="R131" s="289"/>
      <c r="S131" s="289"/>
      <c r="T131" s="290"/>
      <c r="AT131" s="286" t="s">
        <v>147</v>
      </c>
      <c r="AU131" s="286" t="s">
        <v>81</v>
      </c>
      <c r="AV131" s="284" t="s">
        <v>81</v>
      </c>
      <c r="AW131" s="284" t="s">
        <v>34</v>
      </c>
      <c r="AX131" s="284" t="s">
        <v>71</v>
      </c>
      <c r="AY131" s="286" t="s">
        <v>138</v>
      </c>
    </row>
    <row r="132" spans="2:51" s="292" customFormat="1" ht="13.5">
      <c r="B132" s="291"/>
      <c r="D132" s="285" t="s">
        <v>147</v>
      </c>
      <c r="E132" s="293" t="s">
        <v>5</v>
      </c>
      <c r="F132" s="294" t="s">
        <v>4666</v>
      </c>
      <c r="H132" s="306" t="s">
        <v>5</v>
      </c>
      <c r="L132" s="291"/>
      <c r="M132" s="295"/>
      <c r="N132" s="296"/>
      <c r="O132" s="296"/>
      <c r="P132" s="296"/>
      <c r="Q132" s="296"/>
      <c r="R132" s="296"/>
      <c r="S132" s="296"/>
      <c r="T132" s="297"/>
      <c r="AT132" s="293" t="s">
        <v>147</v>
      </c>
      <c r="AU132" s="293" t="s">
        <v>81</v>
      </c>
      <c r="AV132" s="292" t="s">
        <v>79</v>
      </c>
      <c r="AW132" s="292" t="s">
        <v>34</v>
      </c>
      <c r="AX132" s="292" t="s">
        <v>71</v>
      </c>
      <c r="AY132" s="293" t="s">
        <v>138</v>
      </c>
    </row>
    <row r="133" spans="2:51" s="284" customFormat="1" ht="13.5">
      <c r="B133" s="283"/>
      <c r="D133" s="285" t="s">
        <v>147</v>
      </c>
      <c r="E133" s="286" t="s">
        <v>5</v>
      </c>
      <c r="F133" s="287" t="s">
        <v>4667</v>
      </c>
      <c r="H133" s="305">
        <v>225.93</v>
      </c>
      <c r="L133" s="283"/>
      <c r="M133" s="288"/>
      <c r="N133" s="289"/>
      <c r="O133" s="289"/>
      <c r="P133" s="289"/>
      <c r="Q133" s="289"/>
      <c r="R133" s="289"/>
      <c r="S133" s="289"/>
      <c r="T133" s="290"/>
      <c r="AT133" s="286" t="s">
        <v>147</v>
      </c>
      <c r="AU133" s="286" t="s">
        <v>81</v>
      </c>
      <c r="AV133" s="284" t="s">
        <v>81</v>
      </c>
      <c r="AW133" s="284" t="s">
        <v>34</v>
      </c>
      <c r="AX133" s="284" t="s">
        <v>71</v>
      </c>
      <c r="AY133" s="286" t="s">
        <v>138</v>
      </c>
    </row>
    <row r="134" spans="2:51" s="292" customFormat="1" ht="13.5">
      <c r="B134" s="291"/>
      <c r="D134" s="285" t="s">
        <v>147</v>
      </c>
      <c r="E134" s="293" t="s">
        <v>5</v>
      </c>
      <c r="F134" s="294" t="s">
        <v>4668</v>
      </c>
      <c r="H134" s="306" t="s">
        <v>5</v>
      </c>
      <c r="L134" s="291"/>
      <c r="M134" s="295"/>
      <c r="N134" s="296"/>
      <c r="O134" s="296"/>
      <c r="P134" s="296"/>
      <c r="Q134" s="296"/>
      <c r="R134" s="296"/>
      <c r="S134" s="296"/>
      <c r="T134" s="297"/>
      <c r="AT134" s="293" t="s">
        <v>147</v>
      </c>
      <c r="AU134" s="293" t="s">
        <v>81</v>
      </c>
      <c r="AV134" s="292" t="s">
        <v>79</v>
      </c>
      <c r="AW134" s="292" t="s">
        <v>34</v>
      </c>
      <c r="AX134" s="292" t="s">
        <v>71</v>
      </c>
      <c r="AY134" s="293" t="s">
        <v>138</v>
      </c>
    </row>
    <row r="135" spans="2:51" s="284" customFormat="1" ht="13.5">
      <c r="B135" s="283"/>
      <c r="D135" s="285" t="s">
        <v>147</v>
      </c>
      <c r="E135" s="286" t="s">
        <v>5</v>
      </c>
      <c r="F135" s="287" t="s">
        <v>4669</v>
      </c>
      <c r="H135" s="305">
        <v>2.976</v>
      </c>
      <c r="L135" s="283"/>
      <c r="M135" s="288"/>
      <c r="N135" s="289"/>
      <c r="O135" s="289"/>
      <c r="P135" s="289"/>
      <c r="Q135" s="289"/>
      <c r="R135" s="289"/>
      <c r="S135" s="289"/>
      <c r="T135" s="290"/>
      <c r="AT135" s="286" t="s">
        <v>147</v>
      </c>
      <c r="AU135" s="286" t="s">
        <v>81</v>
      </c>
      <c r="AV135" s="284" t="s">
        <v>81</v>
      </c>
      <c r="AW135" s="284" t="s">
        <v>34</v>
      </c>
      <c r="AX135" s="284" t="s">
        <v>71</v>
      </c>
      <c r="AY135" s="286" t="s">
        <v>138</v>
      </c>
    </row>
    <row r="136" spans="2:51" s="284" customFormat="1" ht="13.5">
      <c r="B136" s="283"/>
      <c r="D136" s="285" t="s">
        <v>147</v>
      </c>
      <c r="E136" s="286" t="s">
        <v>5</v>
      </c>
      <c r="F136" s="287" t="s">
        <v>4670</v>
      </c>
      <c r="H136" s="305">
        <v>3.926</v>
      </c>
      <c r="L136" s="283"/>
      <c r="M136" s="288"/>
      <c r="N136" s="289"/>
      <c r="O136" s="289"/>
      <c r="P136" s="289"/>
      <c r="Q136" s="289"/>
      <c r="R136" s="289"/>
      <c r="S136" s="289"/>
      <c r="T136" s="290"/>
      <c r="AT136" s="286" t="s">
        <v>147</v>
      </c>
      <c r="AU136" s="286" t="s">
        <v>81</v>
      </c>
      <c r="AV136" s="284" t="s">
        <v>81</v>
      </c>
      <c r="AW136" s="284" t="s">
        <v>34</v>
      </c>
      <c r="AX136" s="284" t="s">
        <v>71</v>
      </c>
      <c r="AY136" s="286" t="s">
        <v>138</v>
      </c>
    </row>
    <row r="137" spans="2:65" s="196" customFormat="1" ht="38.25" customHeight="1">
      <c r="B137" s="85"/>
      <c r="C137" s="86" t="s">
        <v>214</v>
      </c>
      <c r="D137" s="86" t="s">
        <v>140</v>
      </c>
      <c r="E137" s="87" t="s">
        <v>164</v>
      </c>
      <c r="F137" s="88" t="s">
        <v>165</v>
      </c>
      <c r="G137" s="89" t="s">
        <v>143</v>
      </c>
      <c r="H137" s="304">
        <v>193.155</v>
      </c>
      <c r="I137" s="90">
        <v>0</v>
      </c>
      <c r="J137" s="90">
        <f>ROUND(I137*H137,2)</f>
        <v>0</v>
      </c>
      <c r="K137" s="88" t="s">
        <v>5267</v>
      </c>
      <c r="L137" s="85"/>
      <c r="M137" s="278" t="s">
        <v>5</v>
      </c>
      <c r="N137" s="279" t="s">
        <v>42</v>
      </c>
      <c r="O137" s="280">
        <v>0.083</v>
      </c>
      <c r="P137" s="280">
        <f>O137*H137</f>
        <v>16.031865</v>
      </c>
      <c r="Q137" s="280">
        <v>0</v>
      </c>
      <c r="R137" s="280">
        <f>Q137*H137</f>
        <v>0</v>
      </c>
      <c r="S137" s="280">
        <v>0</v>
      </c>
      <c r="T137" s="281">
        <f>S137*H137</f>
        <v>0</v>
      </c>
      <c r="AR137" s="185" t="s">
        <v>145</v>
      </c>
      <c r="AT137" s="185" t="s">
        <v>140</v>
      </c>
      <c r="AU137" s="185" t="s">
        <v>81</v>
      </c>
      <c r="AY137" s="185" t="s">
        <v>138</v>
      </c>
      <c r="BE137" s="282">
        <f>IF(N137="základní",J137,0)</f>
        <v>0</v>
      </c>
      <c r="BF137" s="282">
        <f>IF(N137="snížená",J137,0)</f>
        <v>0</v>
      </c>
      <c r="BG137" s="282">
        <f>IF(N137="zákl. přenesená",J137,0)</f>
        <v>0</v>
      </c>
      <c r="BH137" s="282">
        <f>IF(N137="sníž. přenesená",J137,0)</f>
        <v>0</v>
      </c>
      <c r="BI137" s="282">
        <f>IF(N137="nulová",J137,0)</f>
        <v>0</v>
      </c>
      <c r="BJ137" s="185" t="s">
        <v>79</v>
      </c>
      <c r="BK137" s="282">
        <f>ROUND(I137*H137,2)</f>
        <v>0</v>
      </c>
      <c r="BL137" s="185" t="s">
        <v>145</v>
      </c>
      <c r="BM137" s="185" t="s">
        <v>4671</v>
      </c>
    </row>
    <row r="138" spans="2:51" s="292" customFormat="1" ht="13.5">
      <c r="B138" s="291"/>
      <c r="D138" s="285" t="s">
        <v>147</v>
      </c>
      <c r="E138" s="293" t="s">
        <v>5</v>
      </c>
      <c r="F138" s="294" t="s">
        <v>4672</v>
      </c>
      <c r="H138" s="306" t="s">
        <v>5</v>
      </c>
      <c r="L138" s="291"/>
      <c r="M138" s="295"/>
      <c r="N138" s="296"/>
      <c r="O138" s="296"/>
      <c r="P138" s="296"/>
      <c r="Q138" s="296"/>
      <c r="R138" s="296"/>
      <c r="S138" s="296"/>
      <c r="T138" s="297"/>
      <c r="AT138" s="293" t="s">
        <v>147</v>
      </c>
      <c r="AU138" s="293" t="s">
        <v>81</v>
      </c>
      <c r="AV138" s="292" t="s">
        <v>79</v>
      </c>
      <c r="AW138" s="292" t="s">
        <v>34</v>
      </c>
      <c r="AX138" s="292" t="s">
        <v>71</v>
      </c>
      <c r="AY138" s="293" t="s">
        <v>138</v>
      </c>
    </row>
    <row r="139" spans="2:51" s="284" customFormat="1" ht="13.5">
      <c r="B139" s="283"/>
      <c r="D139" s="285" t="s">
        <v>147</v>
      </c>
      <c r="E139" s="286" t="s">
        <v>5</v>
      </c>
      <c r="F139" s="287" t="s">
        <v>4673</v>
      </c>
      <c r="H139" s="305">
        <v>193.155</v>
      </c>
      <c r="L139" s="283"/>
      <c r="M139" s="288"/>
      <c r="N139" s="289"/>
      <c r="O139" s="289"/>
      <c r="P139" s="289"/>
      <c r="Q139" s="289"/>
      <c r="R139" s="289"/>
      <c r="S139" s="289"/>
      <c r="T139" s="290"/>
      <c r="AT139" s="286" t="s">
        <v>147</v>
      </c>
      <c r="AU139" s="286" t="s">
        <v>81</v>
      </c>
      <c r="AV139" s="284" t="s">
        <v>81</v>
      </c>
      <c r="AW139" s="284" t="s">
        <v>34</v>
      </c>
      <c r="AX139" s="284" t="s">
        <v>71</v>
      </c>
      <c r="AY139" s="286" t="s">
        <v>138</v>
      </c>
    </row>
    <row r="140" spans="2:65" s="196" customFormat="1" ht="51" customHeight="1">
      <c r="B140" s="85"/>
      <c r="C140" s="86" t="s">
        <v>216</v>
      </c>
      <c r="D140" s="86" t="s">
        <v>140</v>
      </c>
      <c r="E140" s="87" t="s">
        <v>170</v>
      </c>
      <c r="F140" s="88" t="s">
        <v>171</v>
      </c>
      <c r="G140" s="89" t="s">
        <v>143</v>
      </c>
      <c r="H140" s="304">
        <v>193.155</v>
      </c>
      <c r="I140" s="90">
        <v>0</v>
      </c>
      <c r="J140" s="90">
        <f>ROUND(I140*H140,2)</f>
        <v>0</v>
      </c>
      <c r="K140" s="88" t="s">
        <v>5267</v>
      </c>
      <c r="L140" s="85"/>
      <c r="M140" s="278" t="s">
        <v>5</v>
      </c>
      <c r="N140" s="279" t="s">
        <v>42</v>
      </c>
      <c r="O140" s="280">
        <v>0.004</v>
      </c>
      <c r="P140" s="280">
        <f>O140*H140</f>
        <v>0.77262</v>
      </c>
      <c r="Q140" s="280">
        <v>0</v>
      </c>
      <c r="R140" s="280">
        <f>Q140*H140</f>
        <v>0</v>
      </c>
      <c r="S140" s="280">
        <v>0</v>
      </c>
      <c r="T140" s="281">
        <f>S140*H140</f>
        <v>0</v>
      </c>
      <c r="AR140" s="185" t="s">
        <v>145</v>
      </c>
      <c r="AT140" s="185" t="s">
        <v>140</v>
      </c>
      <c r="AU140" s="185" t="s">
        <v>81</v>
      </c>
      <c r="AY140" s="185" t="s">
        <v>138</v>
      </c>
      <c r="BE140" s="282">
        <f>IF(N140="základní",J140,0)</f>
        <v>0</v>
      </c>
      <c r="BF140" s="282">
        <f>IF(N140="snížená",J140,0)</f>
        <v>0</v>
      </c>
      <c r="BG140" s="282">
        <f>IF(N140="zákl. přenesená",J140,0)</f>
        <v>0</v>
      </c>
      <c r="BH140" s="282">
        <f>IF(N140="sníž. přenesená",J140,0)</f>
        <v>0</v>
      </c>
      <c r="BI140" s="282">
        <f>IF(N140="nulová",J140,0)</f>
        <v>0</v>
      </c>
      <c r="BJ140" s="185" t="s">
        <v>79</v>
      </c>
      <c r="BK140" s="282">
        <f>ROUND(I140*H140,2)</f>
        <v>0</v>
      </c>
      <c r="BL140" s="185" t="s">
        <v>145</v>
      </c>
      <c r="BM140" s="185" t="s">
        <v>4674</v>
      </c>
    </row>
    <row r="141" spans="2:65" s="196" customFormat="1" ht="25.5" customHeight="1">
      <c r="B141" s="85"/>
      <c r="C141" s="86" t="s">
        <v>218</v>
      </c>
      <c r="D141" s="86" t="s">
        <v>140</v>
      </c>
      <c r="E141" s="87" t="s">
        <v>442</v>
      </c>
      <c r="F141" s="88" t="s">
        <v>443</v>
      </c>
      <c r="G141" s="89" t="s">
        <v>143</v>
      </c>
      <c r="H141" s="304">
        <v>194.494</v>
      </c>
      <c r="I141" s="90">
        <v>0</v>
      </c>
      <c r="J141" s="90">
        <f>ROUND(I141*H141,2)</f>
        <v>0</v>
      </c>
      <c r="K141" s="88" t="s">
        <v>5267</v>
      </c>
      <c r="L141" s="85"/>
      <c r="M141" s="278" t="s">
        <v>5</v>
      </c>
      <c r="N141" s="279" t="s">
        <v>42</v>
      </c>
      <c r="O141" s="280">
        <v>0.097</v>
      </c>
      <c r="P141" s="280">
        <f>O141*H141</f>
        <v>18.865918</v>
      </c>
      <c r="Q141" s="280">
        <v>0</v>
      </c>
      <c r="R141" s="280">
        <f>Q141*H141</f>
        <v>0</v>
      </c>
      <c r="S141" s="280">
        <v>0</v>
      </c>
      <c r="T141" s="281">
        <f>S141*H141</f>
        <v>0</v>
      </c>
      <c r="AR141" s="185" t="s">
        <v>145</v>
      </c>
      <c r="AT141" s="185" t="s">
        <v>140</v>
      </c>
      <c r="AU141" s="185" t="s">
        <v>81</v>
      </c>
      <c r="AY141" s="185" t="s">
        <v>138</v>
      </c>
      <c r="BE141" s="282">
        <f>IF(N141="základní",J141,0)</f>
        <v>0</v>
      </c>
      <c r="BF141" s="282">
        <f>IF(N141="snížená",J141,0)</f>
        <v>0</v>
      </c>
      <c r="BG141" s="282">
        <f>IF(N141="zákl. přenesená",J141,0)</f>
        <v>0</v>
      </c>
      <c r="BH141" s="282">
        <f>IF(N141="sníž. přenesená",J141,0)</f>
        <v>0</v>
      </c>
      <c r="BI141" s="282">
        <f>IF(N141="nulová",J141,0)</f>
        <v>0</v>
      </c>
      <c r="BJ141" s="185" t="s">
        <v>79</v>
      </c>
      <c r="BK141" s="282">
        <f>ROUND(I141*H141,2)</f>
        <v>0</v>
      </c>
      <c r="BL141" s="185" t="s">
        <v>145</v>
      </c>
      <c r="BM141" s="185" t="s">
        <v>4675</v>
      </c>
    </row>
    <row r="142" spans="2:51" s="292" customFormat="1" ht="13.5">
      <c r="B142" s="291"/>
      <c r="D142" s="285" t="s">
        <v>147</v>
      </c>
      <c r="E142" s="293" t="s">
        <v>5</v>
      </c>
      <c r="F142" s="294" t="s">
        <v>4676</v>
      </c>
      <c r="H142" s="306" t="s">
        <v>5</v>
      </c>
      <c r="L142" s="291"/>
      <c r="M142" s="295"/>
      <c r="N142" s="296"/>
      <c r="O142" s="296"/>
      <c r="P142" s="296"/>
      <c r="Q142" s="296"/>
      <c r="R142" s="296"/>
      <c r="S142" s="296"/>
      <c r="T142" s="297"/>
      <c r="AT142" s="293" t="s">
        <v>147</v>
      </c>
      <c r="AU142" s="293" t="s">
        <v>81</v>
      </c>
      <c r="AV142" s="292" t="s">
        <v>79</v>
      </c>
      <c r="AW142" s="292" t="s">
        <v>34</v>
      </c>
      <c r="AX142" s="292" t="s">
        <v>71</v>
      </c>
      <c r="AY142" s="293" t="s">
        <v>138</v>
      </c>
    </row>
    <row r="143" spans="2:51" s="284" customFormat="1" ht="13.5">
      <c r="B143" s="283"/>
      <c r="D143" s="285" t="s">
        <v>147</v>
      </c>
      <c r="E143" s="286" t="s">
        <v>5</v>
      </c>
      <c r="F143" s="287" t="s">
        <v>4677</v>
      </c>
      <c r="H143" s="305">
        <v>194.494</v>
      </c>
      <c r="L143" s="283"/>
      <c r="M143" s="288"/>
      <c r="N143" s="289"/>
      <c r="O143" s="289"/>
      <c r="P143" s="289"/>
      <c r="Q143" s="289"/>
      <c r="R143" s="289"/>
      <c r="S143" s="289"/>
      <c r="T143" s="290"/>
      <c r="AT143" s="286" t="s">
        <v>147</v>
      </c>
      <c r="AU143" s="286" t="s">
        <v>81</v>
      </c>
      <c r="AV143" s="284" t="s">
        <v>81</v>
      </c>
      <c r="AW143" s="284" t="s">
        <v>34</v>
      </c>
      <c r="AX143" s="284" t="s">
        <v>71</v>
      </c>
      <c r="AY143" s="286" t="s">
        <v>138</v>
      </c>
    </row>
    <row r="144" spans="2:65" s="196" customFormat="1" ht="16.5" customHeight="1">
      <c r="B144" s="85"/>
      <c r="C144" s="86" t="s">
        <v>222</v>
      </c>
      <c r="D144" s="86" t="s">
        <v>140</v>
      </c>
      <c r="E144" s="87" t="s">
        <v>174</v>
      </c>
      <c r="F144" s="88" t="s">
        <v>175</v>
      </c>
      <c r="G144" s="89" t="s">
        <v>143</v>
      </c>
      <c r="H144" s="304">
        <v>194.494</v>
      </c>
      <c r="I144" s="90">
        <v>0</v>
      </c>
      <c r="J144" s="90">
        <f>ROUND(I144*H144,2)</f>
        <v>0</v>
      </c>
      <c r="K144" s="88" t="s">
        <v>5267</v>
      </c>
      <c r="L144" s="85"/>
      <c r="M144" s="278" t="s">
        <v>5</v>
      </c>
      <c r="N144" s="279" t="s">
        <v>42</v>
      </c>
      <c r="O144" s="280">
        <v>0.009</v>
      </c>
      <c r="P144" s="280">
        <f>O144*H144</f>
        <v>1.750446</v>
      </c>
      <c r="Q144" s="280">
        <v>0</v>
      </c>
      <c r="R144" s="280">
        <f>Q144*H144</f>
        <v>0</v>
      </c>
      <c r="S144" s="280">
        <v>0</v>
      </c>
      <c r="T144" s="281">
        <f>S144*H144</f>
        <v>0</v>
      </c>
      <c r="AR144" s="185" t="s">
        <v>145</v>
      </c>
      <c r="AT144" s="185" t="s">
        <v>140</v>
      </c>
      <c r="AU144" s="185" t="s">
        <v>81</v>
      </c>
      <c r="AY144" s="185" t="s">
        <v>138</v>
      </c>
      <c r="BE144" s="282">
        <f>IF(N144="základní",J144,0)</f>
        <v>0</v>
      </c>
      <c r="BF144" s="282">
        <f>IF(N144="snížená",J144,0)</f>
        <v>0</v>
      </c>
      <c r="BG144" s="282">
        <f>IF(N144="zákl. přenesená",J144,0)</f>
        <v>0</v>
      </c>
      <c r="BH144" s="282">
        <f>IF(N144="sníž. přenesená",J144,0)</f>
        <v>0</v>
      </c>
      <c r="BI144" s="282">
        <f>IF(N144="nulová",J144,0)</f>
        <v>0</v>
      </c>
      <c r="BJ144" s="185" t="s">
        <v>79</v>
      </c>
      <c r="BK144" s="282">
        <f>ROUND(I144*H144,2)</f>
        <v>0</v>
      </c>
      <c r="BL144" s="185" t="s">
        <v>145</v>
      </c>
      <c r="BM144" s="185" t="s">
        <v>4678</v>
      </c>
    </row>
    <row r="145" spans="2:65" s="196" customFormat="1" ht="25.5" customHeight="1">
      <c r="B145" s="85"/>
      <c r="C145" s="86" t="s">
        <v>227</v>
      </c>
      <c r="D145" s="86" t="s">
        <v>140</v>
      </c>
      <c r="E145" s="87" t="s">
        <v>179</v>
      </c>
      <c r="F145" s="88" t="s">
        <v>180</v>
      </c>
      <c r="G145" s="89" t="s">
        <v>181</v>
      </c>
      <c r="H145" s="304">
        <v>350.089</v>
      </c>
      <c r="I145" s="90">
        <v>0</v>
      </c>
      <c r="J145" s="90">
        <f>ROUND(I145*H145,2)</f>
        <v>0</v>
      </c>
      <c r="K145" s="88" t="s">
        <v>5267</v>
      </c>
      <c r="L145" s="85"/>
      <c r="M145" s="278" t="s">
        <v>5</v>
      </c>
      <c r="N145" s="279" t="s">
        <v>42</v>
      </c>
      <c r="O145" s="280">
        <v>0</v>
      </c>
      <c r="P145" s="280">
        <f>O145*H145</f>
        <v>0</v>
      </c>
      <c r="Q145" s="280">
        <v>0</v>
      </c>
      <c r="R145" s="280">
        <f>Q145*H145</f>
        <v>0</v>
      </c>
      <c r="S145" s="280">
        <v>0</v>
      </c>
      <c r="T145" s="281">
        <f>S145*H145</f>
        <v>0</v>
      </c>
      <c r="AR145" s="185" t="s">
        <v>145</v>
      </c>
      <c r="AT145" s="185" t="s">
        <v>140</v>
      </c>
      <c r="AU145" s="185" t="s">
        <v>81</v>
      </c>
      <c r="AY145" s="185" t="s">
        <v>138</v>
      </c>
      <c r="BE145" s="282">
        <f>IF(N145="základní",J145,0)</f>
        <v>0</v>
      </c>
      <c r="BF145" s="282">
        <f>IF(N145="snížená",J145,0)</f>
        <v>0</v>
      </c>
      <c r="BG145" s="282">
        <f>IF(N145="zákl. přenesená",J145,0)</f>
        <v>0</v>
      </c>
      <c r="BH145" s="282">
        <f>IF(N145="sníž. přenesená",J145,0)</f>
        <v>0</v>
      </c>
      <c r="BI145" s="282">
        <f>IF(N145="nulová",J145,0)</f>
        <v>0</v>
      </c>
      <c r="BJ145" s="185" t="s">
        <v>79</v>
      </c>
      <c r="BK145" s="282">
        <f>ROUND(I145*H145,2)</f>
        <v>0</v>
      </c>
      <c r="BL145" s="185" t="s">
        <v>145</v>
      </c>
      <c r="BM145" s="185" t="s">
        <v>4679</v>
      </c>
    </row>
    <row r="146" spans="2:51" s="284" customFormat="1" ht="13.5">
      <c r="B146" s="283"/>
      <c r="D146" s="285" t="s">
        <v>147</v>
      </c>
      <c r="F146" s="287" t="s">
        <v>4680</v>
      </c>
      <c r="H146" s="305">
        <v>350.089</v>
      </c>
      <c r="L146" s="283"/>
      <c r="M146" s="288"/>
      <c r="N146" s="289"/>
      <c r="O146" s="289"/>
      <c r="P146" s="289"/>
      <c r="Q146" s="289"/>
      <c r="R146" s="289"/>
      <c r="S146" s="289"/>
      <c r="T146" s="290"/>
      <c r="AT146" s="286" t="s">
        <v>147</v>
      </c>
      <c r="AU146" s="286" t="s">
        <v>81</v>
      </c>
      <c r="AV146" s="284" t="s">
        <v>81</v>
      </c>
      <c r="AW146" s="284" t="s">
        <v>6</v>
      </c>
      <c r="AX146" s="284" t="s">
        <v>79</v>
      </c>
      <c r="AY146" s="286" t="s">
        <v>138</v>
      </c>
    </row>
    <row r="147" spans="2:65" s="196" customFormat="1" ht="25.5" customHeight="1">
      <c r="B147" s="85"/>
      <c r="C147" s="86" t="s">
        <v>10</v>
      </c>
      <c r="D147" s="86" t="s">
        <v>140</v>
      </c>
      <c r="E147" s="87" t="s">
        <v>1356</v>
      </c>
      <c r="F147" s="88" t="s">
        <v>1357</v>
      </c>
      <c r="G147" s="89" t="s">
        <v>143</v>
      </c>
      <c r="H147" s="304">
        <v>194.494</v>
      </c>
      <c r="I147" s="90">
        <v>0</v>
      </c>
      <c r="J147" s="90">
        <f>ROUND(I147*H147,2)</f>
        <v>0</v>
      </c>
      <c r="K147" s="88" t="s">
        <v>5267</v>
      </c>
      <c r="L147" s="85"/>
      <c r="M147" s="278" t="s">
        <v>5</v>
      </c>
      <c r="N147" s="279" t="s">
        <v>42</v>
      </c>
      <c r="O147" s="280">
        <v>0.299</v>
      </c>
      <c r="P147" s="280">
        <f>O147*H147</f>
        <v>58.153706</v>
      </c>
      <c r="Q147" s="280">
        <v>0</v>
      </c>
      <c r="R147" s="280">
        <f>Q147*H147</f>
        <v>0</v>
      </c>
      <c r="S147" s="280">
        <v>0</v>
      </c>
      <c r="T147" s="281">
        <f>S147*H147</f>
        <v>0</v>
      </c>
      <c r="AR147" s="185" t="s">
        <v>145</v>
      </c>
      <c r="AT147" s="185" t="s">
        <v>140</v>
      </c>
      <c r="AU147" s="185" t="s">
        <v>81</v>
      </c>
      <c r="AY147" s="185" t="s">
        <v>138</v>
      </c>
      <c r="BE147" s="282">
        <f>IF(N147="základní",J147,0)</f>
        <v>0</v>
      </c>
      <c r="BF147" s="282">
        <f>IF(N147="snížená",J147,0)</f>
        <v>0</v>
      </c>
      <c r="BG147" s="282">
        <f>IF(N147="zákl. přenesená",J147,0)</f>
        <v>0</v>
      </c>
      <c r="BH147" s="282">
        <f>IF(N147="sníž. přenesená",J147,0)</f>
        <v>0</v>
      </c>
      <c r="BI147" s="282">
        <f>IF(N147="nulová",J147,0)</f>
        <v>0</v>
      </c>
      <c r="BJ147" s="185" t="s">
        <v>79</v>
      </c>
      <c r="BK147" s="282">
        <f>ROUND(I147*H147,2)</f>
        <v>0</v>
      </c>
      <c r="BL147" s="185" t="s">
        <v>145</v>
      </c>
      <c r="BM147" s="185" t="s">
        <v>4681</v>
      </c>
    </row>
    <row r="148" spans="2:51" s="292" customFormat="1" ht="13.5">
      <c r="B148" s="291"/>
      <c r="D148" s="285" t="s">
        <v>147</v>
      </c>
      <c r="E148" s="293" t="s">
        <v>5</v>
      </c>
      <c r="F148" s="294" t="s">
        <v>4682</v>
      </c>
      <c r="H148" s="306" t="s">
        <v>5</v>
      </c>
      <c r="L148" s="291"/>
      <c r="M148" s="295"/>
      <c r="N148" s="296"/>
      <c r="O148" s="296"/>
      <c r="P148" s="296"/>
      <c r="Q148" s="296"/>
      <c r="R148" s="296"/>
      <c r="S148" s="296"/>
      <c r="T148" s="297"/>
      <c r="AT148" s="293" t="s">
        <v>147</v>
      </c>
      <c r="AU148" s="293" t="s">
        <v>81</v>
      </c>
      <c r="AV148" s="292" t="s">
        <v>79</v>
      </c>
      <c r="AW148" s="292" t="s">
        <v>34</v>
      </c>
      <c r="AX148" s="292" t="s">
        <v>71</v>
      </c>
      <c r="AY148" s="293" t="s">
        <v>138</v>
      </c>
    </row>
    <row r="149" spans="2:51" s="284" customFormat="1" ht="13.5">
      <c r="B149" s="283"/>
      <c r="D149" s="285" t="s">
        <v>147</v>
      </c>
      <c r="E149" s="286" t="s">
        <v>5</v>
      </c>
      <c r="F149" s="287" t="s">
        <v>4683</v>
      </c>
      <c r="H149" s="305">
        <v>78.078</v>
      </c>
      <c r="L149" s="283"/>
      <c r="M149" s="288"/>
      <c r="N149" s="289"/>
      <c r="O149" s="289"/>
      <c r="P149" s="289"/>
      <c r="Q149" s="289"/>
      <c r="R149" s="289"/>
      <c r="S149" s="289"/>
      <c r="T149" s="290"/>
      <c r="AT149" s="286" t="s">
        <v>147</v>
      </c>
      <c r="AU149" s="286" t="s">
        <v>81</v>
      </c>
      <c r="AV149" s="284" t="s">
        <v>81</v>
      </c>
      <c r="AW149" s="284" t="s">
        <v>34</v>
      </c>
      <c r="AX149" s="284" t="s">
        <v>71</v>
      </c>
      <c r="AY149" s="286" t="s">
        <v>138</v>
      </c>
    </row>
    <row r="150" spans="2:51" s="292" customFormat="1" ht="13.5">
      <c r="B150" s="291"/>
      <c r="D150" s="285" t="s">
        <v>147</v>
      </c>
      <c r="E150" s="293" t="s">
        <v>5</v>
      </c>
      <c r="F150" s="294" t="s">
        <v>4684</v>
      </c>
      <c r="H150" s="306" t="s">
        <v>5</v>
      </c>
      <c r="L150" s="291"/>
      <c r="M150" s="295"/>
      <c r="N150" s="296"/>
      <c r="O150" s="296"/>
      <c r="P150" s="296"/>
      <c r="Q150" s="296"/>
      <c r="R150" s="296"/>
      <c r="S150" s="296"/>
      <c r="T150" s="297"/>
      <c r="AT150" s="293" t="s">
        <v>147</v>
      </c>
      <c r="AU150" s="293" t="s">
        <v>81</v>
      </c>
      <c r="AV150" s="292" t="s">
        <v>79</v>
      </c>
      <c r="AW150" s="292" t="s">
        <v>34</v>
      </c>
      <c r="AX150" s="292" t="s">
        <v>71</v>
      </c>
      <c r="AY150" s="293" t="s">
        <v>138</v>
      </c>
    </row>
    <row r="151" spans="2:51" s="284" customFormat="1" ht="13.5">
      <c r="B151" s="283"/>
      <c r="D151" s="285" t="s">
        <v>147</v>
      </c>
      <c r="E151" s="286" t="s">
        <v>5</v>
      </c>
      <c r="F151" s="287" t="s">
        <v>4685</v>
      </c>
      <c r="H151" s="305">
        <v>112.965</v>
      </c>
      <c r="L151" s="283"/>
      <c r="M151" s="288"/>
      <c r="N151" s="289"/>
      <c r="O151" s="289"/>
      <c r="P151" s="289"/>
      <c r="Q151" s="289"/>
      <c r="R151" s="289"/>
      <c r="S151" s="289"/>
      <c r="T151" s="290"/>
      <c r="AT151" s="286" t="s">
        <v>147</v>
      </c>
      <c r="AU151" s="286" t="s">
        <v>81</v>
      </c>
      <c r="AV151" s="284" t="s">
        <v>81</v>
      </c>
      <c r="AW151" s="284" t="s">
        <v>34</v>
      </c>
      <c r="AX151" s="284" t="s">
        <v>71</v>
      </c>
      <c r="AY151" s="286" t="s">
        <v>138</v>
      </c>
    </row>
    <row r="152" spans="2:51" s="292" customFormat="1" ht="13.5">
      <c r="B152" s="291"/>
      <c r="D152" s="285" t="s">
        <v>147</v>
      </c>
      <c r="E152" s="293" t="s">
        <v>5</v>
      </c>
      <c r="F152" s="294" t="s">
        <v>4686</v>
      </c>
      <c r="H152" s="306" t="s">
        <v>5</v>
      </c>
      <c r="L152" s="291"/>
      <c r="M152" s="295"/>
      <c r="N152" s="296"/>
      <c r="O152" s="296"/>
      <c r="P152" s="296"/>
      <c r="Q152" s="296"/>
      <c r="R152" s="296"/>
      <c r="S152" s="296"/>
      <c r="T152" s="297"/>
      <c r="AT152" s="293" t="s">
        <v>147</v>
      </c>
      <c r="AU152" s="293" t="s">
        <v>81</v>
      </c>
      <c r="AV152" s="292" t="s">
        <v>79</v>
      </c>
      <c r="AW152" s="292" t="s">
        <v>34</v>
      </c>
      <c r="AX152" s="292" t="s">
        <v>71</v>
      </c>
      <c r="AY152" s="293" t="s">
        <v>138</v>
      </c>
    </row>
    <row r="153" spans="2:51" s="284" customFormat="1" ht="13.5">
      <c r="B153" s="283"/>
      <c r="D153" s="285" t="s">
        <v>147</v>
      </c>
      <c r="E153" s="286" t="s">
        <v>5</v>
      </c>
      <c r="F153" s="287" t="s">
        <v>4687</v>
      </c>
      <c r="H153" s="305">
        <v>1.488</v>
      </c>
      <c r="L153" s="283"/>
      <c r="M153" s="288"/>
      <c r="N153" s="289"/>
      <c r="O153" s="289"/>
      <c r="P153" s="289"/>
      <c r="Q153" s="289"/>
      <c r="R153" s="289"/>
      <c r="S153" s="289"/>
      <c r="T153" s="290"/>
      <c r="AT153" s="286" t="s">
        <v>147</v>
      </c>
      <c r="AU153" s="286" t="s">
        <v>81</v>
      </c>
      <c r="AV153" s="284" t="s">
        <v>81</v>
      </c>
      <c r="AW153" s="284" t="s">
        <v>34</v>
      </c>
      <c r="AX153" s="284" t="s">
        <v>71</v>
      </c>
      <c r="AY153" s="286" t="s">
        <v>138</v>
      </c>
    </row>
    <row r="154" spans="2:51" s="284" customFormat="1" ht="13.5">
      <c r="B154" s="283"/>
      <c r="D154" s="285" t="s">
        <v>147</v>
      </c>
      <c r="E154" s="286" t="s">
        <v>5</v>
      </c>
      <c r="F154" s="287" t="s">
        <v>4688</v>
      </c>
      <c r="H154" s="305">
        <v>1.963</v>
      </c>
      <c r="L154" s="283"/>
      <c r="M154" s="288"/>
      <c r="N154" s="289"/>
      <c r="O154" s="289"/>
      <c r="P154" s="289"/>
      <c r="Q154" s="289"/>
      <c r="R154" s="289"/>
      <c r="S154" s="289"/>
      <c r="T154" s="290"/>
      <c r="AT154" s="286" t="s">
        <v>147</v>
      </c>
      <c r="AU154" s="286" t="s">
        <v>81</v>
      </c>
      <c r="AV154" s="284" t="s">
        <v>81</v>
      </c>
      <c r="AW154" s="284" t="s">
        <v>34</v>
      </c>
      <c r="AX154" s="284" t="s">
        <v>71</v>
      </c>
      <c r="AY154" s="286" t="s">
        <v>138</v>
      </c>
    </row>
    <row r="155" spans="2:63" s="266" customFormat="1" ht="29.85" customHeight="1">
      <c r="B155" s="265"/>
      <c r="D155" s="267" t="s">
        <v>70</v>
      </c>
      <c r="E155" s="276" t="s">
        <v>145</v>
      </c>
      <c r="F155" s="276" t="s">
        <v>4689</v>
      </c>
      <c r="H155" s="307"/>
      <c r="J155" s="277">
        <f>BK155</f>
        <v>0</v>
      </c>
      <c r="L155" s="265"/>
      <c r="M155" s="270"/>
      <c r="N155" s="271"/>
      <c r="O155" s="271"/>
      <c r="P155" s="272">
        <f>SUM(P156:P183)</f>
        <v>166.38</v>
      </c>
      <c r="Q155" s="271"/>
      <c r="R155" s="272">
        <f>SUM(R156:R183)</f>
        <v>179.8910904</v>
      </c>
      <c r="S155" s="271"/>
      <c r="T155" s="273">
        <f>SUM(T156:T183)</f>
        <v>0</v>
      </c>
      <c r="AR155" s="267" t="s">
        <v>79</v>
      </c>
      <c r="AT155" s="274" t="s">
        <v>70</v>
      </c>
      <c r="AU155" s="274" t="s">
        <v>79</v>
      </c>
      <c r="AY155" s="267" t="s">
        <v>138</v>
      </c>
      <c r="BK155" s="275">
        <f>SUM(BK156:BK183)</f>
        <v>0</v>
      </c>
    </row>
    <row r="156" spans="2:65" s="196" customFormat="1" ht="38.25" customHeight="1">
      <c r="B156" s="85"/>
      <c r="C156" s="86" t="s">
        <v>237</v>
      </c>
      <c r="D156" s="86" t="s">
        <v>140</v>
      </c>
      <c r="E156" s="87" t="s">
        <v>1745</v>
      </c>
      <c r="F156" s="88" t="s">
        <v>1746</v>
      </c>
      <c r="G156" s="89" t="s">
        <v>143</v>
      </c>
      <c r="H156" s="304">
        <v>76</v>
      </c>
      <c r="I156" s="90">
        <v>0</v>
      </c>
      <c r="J156" s="90">
        <f>ROUND(I156*H156,2)</f>
        <v>0</v>
      </c>
      <c r="K156" s="88" t="s">
        <v>5267</v>
      </c>
      <c r="L156" s="85"/>
      <c r="M156" s="278" t="s">
        <v>5</v>
      </c>
      <c r="N156" s="279" t="s">
        <v>42</v>
      </c>
      <c r="O156" s="280">
        <v>0.286</v>
      </c>
      <c r="P156" s="280">
        <f>O156*H156</f>
        <v>21.735999999999997</v>
      </c>
      <c r="Q156" s="280">
        <v>0</v>
      </c>
      <c r="R156" s="280">
        <f>Q156*H156</f>
        <v>0</v>
      </c>
      <c r="S156" s="280">
        <v>0</v>
      </c>
      <c r="T156" s="281">
        <f>S156*H156</f>
        <v>0</v>
      </c>
      <c r="AR156" s="185" t="s">
        <v>145</v>
      </c>
      <c r="AT156" s="185" t="s">
        <v>140</v>
      </c>
      <c r="AU156" s="185" t="s">
        <v>81</v>
      </c>
      <c r="AY156" s="185" t="s">
        <v>138</v>
      </c>
      <c r="BE156" s="282">
        <f>IF(N156="základní",J156,0)</f>
        <v>0</v>
      </c>
      <c r="BF156" s="282">
        <f>IF(N156="snížená",J156,0)</f>
        <v>0</v>
      </c>
      <c r="BG156" s="282">
        <f>IF(N156="zákl. přenesená",J156,0)</f>
        <v>0</v>
      </c>
      <c r="BH156" s="282">
        <f>IF(N156="sníž. přenesená",J156,0)</f>
        <v>0</v>
      </c>
      <c r="BI156" s="282">
        <f>IF(N156="nulová",J156,0)</f>
        <v>0</v>
      </c>
      <c r="BJ156" s="185" t="s">
        <v>79</v>
      </c>
      <c r="BK156" s="282">
        <f>ROUND(I156*H156,2)</f>
        <v>0</v>
      </c>
      <c r="BL156" s="185" t="s">
        <v>145</v>
      </c>
      <c r="BM156" s="185" t="s">
        <v>4690</v>
      </c>
    </row>
    <row r="157" spans="2:51" s="292" customFormat="1" ht="13.5">
      <c r="B157" s="291"/>
      <c r="D157" s="285" t="s">
        <v>147</v>
      </c>
      <c r="E157" s="293" t="s">
        <v>5</v>
      </c>
      <c r="F157" s="294" t="s">
        <v>4691</v>
      </c>
      <c r="H157" s="306" t="s">
        <v>5</v>
      </c>
      <c r="L157" s="291"/>
      <c r="M157" s="295"/>
      <c r="N157" s="296"/>
      <c r="O157" s="296"/>
      <c r="P157" s="296"/>
      <c r="Q157" s="296"/>
      <c r="R157" s="296"/>
      <c r="S157" s="296"/>
      <c r="T157" s="297"/>
      <c r="AT157" s="293" t="s">
        <v>147</v>
      </c>
      <c r="AU157" s="293" t="s">
        <v>81</v>
      </c>
      <c r="AV157" s="292" t="s">
        <v>79</v>
      </c>
      <c r="AW157" s="292" t="s">
        <v>34</v>
      </c>
      <c r="AX157" s="292" t="s">
        <v>71</v>
      </c>
      <c r="AY157" s="293" t="s">
        <v>138</v>
      </c>
    </row>
    <row r="158" spans="2:51" s="284" customFormat="1" ht="13.5">
      <c r="B158" s="283"/>
      <c r="D158" s="285" t="s">
        <v>147</v>
      </c>
      <c r="E158" s="286" t="s">
        <v>5</v>
      </c>
      <c r="F158" s="287" t="s">
        <v>4692</v>
      </c>
      <c r="H158" s="305">
        <v>34.46</v>
      </c>
      <c r="L158" s="283"/>
      <c r="M158" s="288"/>
      <c r="N158" s="289"/>
      <c r="O158" s="289"/>
      <c r="P158" s="289"/>
      <c r="Q158" s="289"/>
      <c r="R158" s="289"/>
      <c r="S158" s="289"/>
      <c r="T158" s="290"/>
      <c r="AT158" s="286" t="s">
        <v>147</v>
      </c>
      <c r="AU158" s="286" t="s">
        <v>81</v>
      </c>
      <c r="AV158" s="284" t="s">
        <v>81</v>
      </c>
      <c r="AW158" s="284" t="s">
        <v>34</v>
      </c>
      <c r="AX158" s="284" t="s">
        <v>71</v>
      </c>
      <c r="AY158" s="286" t="s">
        <v>138</v>
      </c>
    </row>
    <row r="159" spans="2:51" s="284" customFormat="1" ht="13.5">
      <c r="B159" s="283"/>
      <c r="D159" s="285" t="s">
        <v>147</v>
      </c>
      <c r="E159" s="286" t="s">
        <v>5</v>
      </c>
      <c r="F159" s="287" t="s">
        <v>4693</v>
      </c>
      <c r="H159" s="305">
        <v>41.54</v>
      </c>
      <c r="L159" s="283"/>
      <c r="M159" s="288"/>
      <c r="N159" s="289"/>
      <c r="O159" s="289"/>
      <c r="P159" s="289"/>
      <c r="Q159" s="289"/>
      <c r="R159" s="289"/>
      <c r="S159" s="289"/>
      <c r="T159" s="290"/>
      <c r="AT159" s="286" t="s">
        <v>147</v>
      </c>
      <c r="AU159" s="286" t="s">
        <v>81</v>
      </c>
      <c r="AV159" s="284" t="s">
        <v>81</v>
      </c>
      <c r="AW159" s="284" t="s">
        <v>34</v>
      </c>
      <c r="AX159" s="284" t="s">
        <v>71</v>
      </c>
      <c r="AY159" s="286" t="s">
        <v>138</v>
      </c>
    </row>
    <row r="160" spans="2:65" s="196" customFormat="1" ht="16.5" customHeight="1">
      <c r="B160" s="85"/>
      <c r="C160" s="91" t="s">
        <v>242</v>
      </c>
      <c r="D160" s="91" t="s">
        <v>228</v>
      </c>
      <c r="E160" s="92" t="s">
        <v>4694</v>
      </c>
      <c r="F160" s="93" t="s">
        <v>4695</v>
      </c>
      <c r="G160" s="94" t="s">
        <v>181</v>
      </c>
      <c r="H160" s="308">
        <v>152</v>
      </c>
      <c r="I160" s="95">
        <v>0</v>
      </c>
      <c r="J160" s="95">
        <f>ROUND(I160*H160,2)</f>
        <v>0</v>
      </c>
      <c r="K160" s="175" t="s">
        <v>5267</v>
      </c>
      <c r="L160" s="298"/>
      <c r="M160" s="299" t="s">
        <v>5</v>
      </c>
      <c r="N160" s="300" t="s">
        <v>42</v>
      </c>
      <c r="O160" s="280">
        <v>0</v>
      </c>
      <c r="P160" s="280">
        <f>O160*H160</f>
        <v>0</v>
      </c>
      <c r="Q160" s="280">
        <v>1</v>
      </c>
      <c r="R160" s="280">
        <f>Q160*H160</f>
        <v>152</v>
      </c>
      <c r="S160" s="280">
        <v>0</v>
      </c>
      <c r="T160" s="281">
        <f>S160*H160</f>
        <v>0</v>
      </c>
      <c r="AR160" s="185" t="s">
        <v>178</v>
      </c>
      <c r="AT160" s="185" t="s">
        <v>228</v>
      </c>
      <c r="AU160" s="185" t="s">
        <v>81</v>
      </c>
      <c r="AY160" s="185" t="s">
        <v>138</v>
      </c>
      <c r="BE160" s="282">
        <f>IF(N160="základní",J160,0)</f>
        <v>0</v>
      </c>
      <c r="BF160" s="282">
        <f>IF(N160="snížená",J160,0)</f>
        <v>0</v>
      </c>
      <c r="BG160" s="282">
        <f>IF(N160="zákl. přenesená",J160,0)</f>
        <v>0</v>
      </c>
      <c r="BH160" s="282">
        <f>IF(N160="sníž. přenesená",J160,0)</f>
        <v>0</v>
      </c>
      <c r="BI160" s="282">
        <f>IF(N160="nulová",J160,0)</f>
        <v>0</v>
      </c>
      <c r="BJ160" s="185" t="s">
        <v>79</v>
      </c>
      <c r="BK160" s="282">
        <f>ROUND(I160*H160,2)</f>
        <v>0</v>
      </c>
      <c r="BL160" s="185" t="s">
        <v>145</v>
      </c>
      <c r="BM160" s="185" t="s">
        <v>4696</v>
      </c>
    </row>
    <row r="161" spans="2:51" s="284" customFormat="1" ht="13.5">
      <c r="B161" s="283"/>
      <c r="D161" s="285" t="s">
        <v>147</v>
      </c>
      <c r="F161" s="287" t="s">
        <v>4697</v>
      </c>
      <c r="H161" s="305">
        <v>152</v>
      </c>
      <c r="L161" s="283"/>
      <c r="M161" s="288"/>
      <c r="N161" s="289"/>
      <c r="O161" s="289"/>
      <c r="P161" s="289"/>
      <c r="Q161" s="289"/>
      <c r="R161" s="289"/>
      <c r="S161" s="289"/>
      <c r="T161" s="290"/>
      <c r="AT161" s="286" t="s">
        <v>147</v>
      </c>
      <c r="AU161" s="286" t="s">
        <v>81</v>
      </c>
      <c r="AV161" s="284" t="s">
        <v>81</v>
      </c>
      <c r="AW161" s="284" t="s">
        <v>6</v>
      </c>
      <c r="AX161" s="284" t="s">
        <v>79</v>
      </c>
      <c r="AY161" s="286" t="s">
        <v>138</v>
      </c>
    </row>
    <row r="162" spans="2:65" s="196" customFormat="1" ht="25.5" customHeight="1">
      <c r="B162" s="85"/>
      <c r="C162" s="86" t="s">
        <v>247</v>
      </c>
      <c r="D162" s="86" t="s">
        <v>140</v>
      </c>
      <c r="E162" s="87" t="s">
        <v>4698</v>
      </c>
      <c r="F162" s="88" t="s">
        <v>4699</v>
      </c>
      <c r="G162" s="89" t="s">
        <v>143</v>
      </c>
      <c r="H162" s="304">
        <v>11.2</v>
      </c>
      <c r="I162" s="90">
        <v>0</v>
      </c>
      <c r="J162" s="90">
        <f>ROUND(I162*H162,2)</f>
        <v>0</v>
      </c>
      <c r="K162" s="88" t="s">
        <v>5267</v>
      </c>
      <c r="L162" s="85"/>
      <c r="M162" s="278" t="s">
        <v>5</v>
      </c>
      <c r="N162" s="279" t="s">
        <v>42</v>
      </c>
      <c r="O162" s="280">
        <v>1.025</v>
      </c>
      <c r="P162" s="280">
        <f>O162*H162</f>
        <v>11.479999999999999</v>
      </c>
      <c r="Q162" s="280">
        <v>2.16</v>
      </c>
      <c r="R162" s="280">
        <f>Q162*H162</f>
        <v>24.192</v>
      </c>
      <c r="S162" s="280">
        <v>0</v>
      </c>
      <c r="T162" s="281">
        <f>S162*H162</f>
        <v>0</v>
      </c>
      <c r="AR162" s="185" t="s">
        <v>145</v>
      </c>
      <c r="AT162" s="185" t="s">
        <v>140</v>
      </c>
      <c r="AU162" s="185" t="s">
        <v>81</v>
      </c>
      <c r="AY162" s="185" t="s">
        <v>138</v>
      </c>
      <c r="BE162" s="282">
        <f>IF(N162="základní",J162,0)</f>
        <v>0</v>
      </c>
      <c r="BF162" s="282">
        <f>IF(N162="snížená",J162,0)</f>
        <v>0</v>
      </c>
      <c r="BG162" s="282">
        <f>IF(N162="zákl. přenesená",J162,0)</f>
        <v>0</v>
      </c>
      <c r="BH162" s="282">
        <f>IF(N162="sníž. přenesená",J162,0)</f>
        <v>0</v>
      </c>
      <c r="BI162" s="282">
        <f>IF(N162="nulová",J162,0)</f>
        <v>0</v>
      </c>
      <c r="BJ162" s="185" t="s">
        <v>79</v>
      </c>
      <c r="BK162" s="282">
        <f>ROUND(I162*H162,2)</f>
        <v>0</v>
      </c>
      <c r="BL162" s="185" t="s">
        <v>145</v>
      </c>
      <c r="BM162" s="185" t="s">
        <v>4700</v>
      </c>
    </row>
    <row r="163" spans="2:51" s="292" customFormat="1" ht="13.5">
      <c r="B163" s="291"/>
      <c r="D163" s="285" t="s">
        <v>147</v>
      </c>
      <c r="E163" s="293" t="s">
        <v>5</v>
      </c>
      <c r="F163" s="294" t="s">
        <v>4701</v>
      </c>
      <c r="H163" s="306" t="s">
        <v>5</v>
      </c>
      <c r="L163" s="291"/>
      <c r="M163" s="295"/>
      <c r="N163" s="296"/>
      <c r="O163" s="296"/>
      <c r="P163" s="296"/>
      <c r="Q163" s="296"/>
      <c r="R163" s="296"/>
      <c r="S163" s="296"/>
      <c r="T163" s="297"/>
      <c r="AT163" s="293" t="s">
        <v>147</v>
      </c>
      <c r="AU163" s="293" t="s">
        <v>81</v>
      </c>
      <c r="AV163" s="292" t="s">
        <v>79</v>
      </c>
      <c r="AW163" s="292" t="s">
        <v>34</v>
      </c>
      <c r="AX163" s="292" t="s">
        <v>71</v>
      </c>
      <c r="AY163" s="293" t="s">
        <v>138</v>
      </c>
    </row>
    <row r="164" spans="2:51" s="284" customFormat="1" ht="13.5">
      <c r="B164" s="283"/>
      <c r="D164" s="285" t="s">
        <v>147</v>
      </c>
      <c r="E164" s="286" t="s">
        <v>5</v>
      </c>
      <c r="F164" s="287" t="s">
        <v>4702</v>
      </c>
      <c r="H164" s="305">
        <v>6.44</v>
      </c>
      <c r="L164" s="283"/>
      <c r="M164" s="288"/>
      <c r="N164" s="289"/>
      <c r="O164" s="289"/>
      <c r="P164" s="289"/>
      <c r="Q164" s="289"/>
      <c r="R164" s="289"/>
      <c r="S164" s="289"/>
      <c r="T164" s="290"/>
      <c r="AT164" s="286" t="s">
        <v>147</v>
      </c>
      <c r="AU164" s="286" t="s">
        <v>81</v>
      </c>
      <c r="AV164" s="284" t="s">
        <v>81</v>
      </c>
      <c r="AW164" s="284" t="s">
        <v>34</v>
      </c>
      <c r="AX164" s="284" t="s">
        <v>71</v>
      </c>
      <c r="AY164" s="286" t="s">
        <v>138</v>
      </c>
    </row>
    <row r="165" spans="2:51" s="284" customFormat="1" ht="13.5">
      <c r="B165" s="283"/>
      <c r="D165" s="285" t="s">
        <v>147</v>
      </c>
      <c r="E165" s="286" t="s">
        <v>5</v>
      </c>
      <c r="F165" s="287" t="s">
        <v>4703</v>
      </c>
      <c r="H165" s="305">
        <v>4.76</v>
      </c>
      <c r="L165" s="283"/>
      <c r="M165" s="288"/>
      <c r="N165" s="289"/>
      <c r="O165" s="289"/>
      <c r="P165" s="289"/>
      <c r="Q165" s="289"/>
      <c r="R165" s="289"/>
      <c r="S165" s="289"/>
      <c r="T165" s="290"/>
      <c r="AT165" s="286" t="s">
        <v>147</v>
      </c>
      <c r="AU165" s="286" t="s">
        <v>81</v>
      </c>
      <c r="AV165" s="284" t="s">
        <v>81</v>
      </c>
      <c r="AW165" s="284" t="s">
        <v>34</v>
      </c>
      <c r="AX165" s="284" t="s">
        <v>71</v>
      </c>
      <c r="AY165" s="286" t="s">
        <v>138</v>
      </c>
    </row>
    <row r="166" spans="2:65" s="196" customFormat="1" ht="16.5" customHeight="1">
      <c r="B166" s="85"/>
      <c r="C166" s="86" t="s">
        <v>251</v>
      </c>
      <c r="D166" s="86" t="s">
        <v>140</v>
      </c>
      <c r="E166" s="87" t="s">
        <v>4704</v>
      </c>
      <c r="F166" s="88" t="s">
        <v>4705</v>
      </c>
      <c r="G166" s="89" t="s">
        <v>289</v>
      </c>
      <c r="H166" s="304">
        <v>188</v>
      </c>
      <c r="I166" s="90">
        <v>0</v>
      </c>
      <c r="J166" s="90">
        <f>ROUND(I166*H166,2)</f>
        <v>0</v>
      </c>
      <c r="K166" s="88" t="s">
        <v>5267</v>
      </c>
      <c r="L166" s="85"/>
      <c r="M166" s="278" t="s">
        <v>5</v>
      </c>
      <c r="N166" s="279" t="s">
        <v>42</v>
      </c>
      <c r="O166" s="280">
        <v>0.666</v>
      </c>
      <c r="P166" s="280">
        <f>O166*H166</f>
        <v>125.20800000000001</v>
      </c>
      <c r="Q166" s="280">
        <v>0</v>
      </c>
      <c r="R166" s="280">
        <f>Q166*H166</f>
        <v>0</v>
      </c>
      <c r="S166" s="280">
        <v>0</v>
      </c>
      <c r="T166" s="281">
        <f>S166*H166</f>
        <v>0</v>
      </c>
      <c r="AR166" s="185" t="s">
        <v>145</v>
      </c>
      <c r="AT166" s="185" t="s">
        <v>140</v>
      </c>
      <c r="AU166" s="185" t="s">
        <v>81</v>
      </c>
      <c r="AY166" s="185" t="s">
        <v>138</v>
      </c>
      <c r="BE166" s="282">
        <f>IF(N166="základní",J166,0)</f>
        <v>0</v>
      </c>
      <c r="BF166" s="282">
        <f>IF(N166="snížená",J166,0)</f>
        <v>0</v>
      </c>
      <c r="BG166" s="282">
        <f>IF(N166="zákl. přenesená",J166,0)</f>
        <v>0</v>
      </c>
      <c r="BH166" s="282">
        <f>IF(N166="sníž. přenesená",J166,0)</f>
        <v>0</v>
      </c>
      <c r="BI166" s="282">
        <f>IF(N166="nulová",J166,0)</f>
        <v>0</v>
      </c>
      <c r="BJ166" s="185" t="s">
        <v>79</v>
      </c>
      <c r="BK166" s="282">
        <f>ROUND(I166*H166,2)</f>
        <v>0</v>
      </c>
      <c r="BL166" s="185" t="s">
        <v>145</v>
      </c>
      <c r="BM166" s="185" t="s">
        <v>4706</v>
      </c>
    </row>
    <row r="167" spans="2:51" s="284" customFormat="1" ht="13.5">
      <c r="B167" s="283"/>
      <c r="D167" s="285" t="s">
        <v>147</v>
      </c>
      <c r="E167" s="286" t="s">
        <v>5</v>
      </c>
      <c r="F167" s="287" t="s">
        <v>4707</v>
      </c>
      <c r="H167" s="305">
        <v>188</v>
      </c>
      <c r="L167" s="283"/>
      <c r="M167" s="288"/>
      <c r="N167" s="289"/>
      <c r="O167" s="289"/>
      <c r="P167" s="289"/>
      <c r="Q167" s="289"/>
      <c r="R167" s="289"/>
      <c r="S167" s="289"/>
      <c r="T167" s="290"/>
      <c r="AT167" s="286" t="s">
        <v>147</v>
      </c>
      <c r="AU167" s="286" t="s">
        <v>81</v>
      </c>
      <c r="AV167" s="284" t="s">
        <v>81</v>
      </c>
      <c r="AW167" s="284" t="s">
        <v>34</v>
      </c>
      <c r="AX167" s="284" t="s">
        <v>71</v>
      </c>
      <c r="AY167" s="286" t="s">
        <v>138</v>
      </c>
    </row>
    <row r="168" spans="2:65" s="196" customFormat="1" ht="25.5" customHeight="1">
      <c r="B168" s="85"/>
      <c r="C168" s="91" t="s">
        <v>255</v>
      </c>
      <c r="D168" s="91" t="s">
        <v>228</v>
      </c>
      <c r="E168" s="92" t="s">
        <v>4708</v>
      </c>
      <c r="F168" s="93" t="s">
        <v>4709</v>
      </c>
      <c r="G168" s="94" t="s">
        <v>289</v>
      </c>
      <c r="H168" s="308">
        <v>188</v>
      </c>
      <c r="I168" s="95">
        <v>0</v>
      </c>
      <c r="J168" s="95">
        <f aca="true" t="shared" si="0" ref="J168:J175">ROUND(I168*H168,2)</f>
        <v>0</v>
      </c>
      <c r="K168" s="175" t="s">
        <v>5267</v>
      </c>
      <c r="L168" s="298"/>
      <c r="M168" s="299" t="s">
        <v>5</v>
      </c>
      <c r="N168" s="300" t="s">
        <v>42</v>
      </c>
      <c r="O168" s="280">
        <v>0</v>
      </c>
      <c r="P168" s="280">
        <f aca="true" t="shared" si="1" ref="P168:P175">O168*H168</f>
        <v>0</v>
      </c>
      <c r="Q168" s="280">
        <v>0.019</v>
      </c>
      <c r="R168" s="280">
        <f aca="true" t="shared" si="2" ref="R168:R175">Q168*H168</f>
        <v>3.572</v>
      </c>
      <c r="S168" s="280">
        <v>0</v>
      </c>
      <c r="T168" s="281">
        <f aca="true" t="shared" si="3" ref="T168:T175">S168*H168</f>
        <v>0</v>
      </c>
      <c r="AR168" s="185" t="s">
        <v>178</v>
      </c>
      <c r="AT168" s="185" t="s">
        <v>228</v>
      </c>
      <c r="AU168" s="185" t="s">
        <v>81</v>
      </c>
      <c r="AY168" s="185" t="s">
        <v>138</v>
      </c>
      <c r="BE168" s="282">
        <f aca="true" t="shared" si="4" ref="BE168:BE175">IF(N168="základní",J168,0)</f>
        <v>0</v>
      </c>
      <c r="BF168" s="282">
        <f aca="true" t="shared" si="5" ref="BF168:BF175">IF(N168="snížená",J168,0)</f>
        <v>0</v>
      </c>
      <c r="BG168" s="282">
        <f aca="true" t="shared" si="6" ref="BG168:BG175">IF(N168="zákl. přenesená",J168,0)</f>
        <v>0</v>
      </c>
      <c r="BH168" s="282">
        <f aca="true" t="shared" si="7" ref="BH168:BH175">IF(N168="sníž. přenesená",J168,0)</f>
        <v>0</v>
      </c>
      <c r="BI168" s="282">
        <f aca="true" t="shared" si="8" ref="BI168:BI175">IF(N168="nulová",J168,0)</f>
        <v>0</v>
      </c>
      <c r="BJ168" s="185" t="s">
        <v>79</v>
      </c>
      <c r="BK168" s="282">
        <f aca="true" t="shared" si="9" ref="BK168:BK175">ROUND(I168*H168,2)</f>
        <v>0</v>
      </c>
      <c r="BL168" s="185" t="s">
        <v>145</v>
      </c>
      <c r="BM168" s="185" t="s">
        <v>4710</v>
      </c>
    </row>
    <row r="169" spans="2:65" s="196" customFormat="1" ht="16.5" customHeight="1">
      <c r="B169" s="85"/>
      <c r="C169" s="91" t="s">
        <v>259</v>
      </c>
      <c r="D169" s="91" t="s">
        <v>228</v>
      </c>
      <c r="E169" s="92" t="s">
        <v>4711</v>
      </c>
      <c r="F169" s="93" t="s">
        <v>4712</v>
      </c>
      <c r="G169" s="94" t="s">
        <v>289</v>
      </c>
      <c r="H169" s="308">
        <v>2</v>
      </c>
      <c r="I169" s="95">
        <v>0</v>
      </c>
      <c r="J169" s="95">
        <f t="shared" si="0"/>
        <v>0</v>
      </c>
      <c r="K169" s="175" t="s">
        <v>5267</v>
      </c>
      <c r="L169" s="298"/>
      <c r="M169" s="299" t="s">
        <v>5</v>
      </c>
      <c r="N169" s="300" t="s">
        <v>42</v>
      </c>
      <c r="O169" s="280">
        <v>0</v>
      </c>
      <c r="P169" s="280">
        <f t="shared" si="1"/>
        <v>0</v>
      </c>
      <c r="Q169" s="280">
        <v>0.00045</v>
      </c>
      <c r="R169" s="280">
        <f t="shared" si="2"/>
        <v>0.0009</v>
      </c>
      <c r="S169" s="280">
        <v>0</v>
      </c>
      <c r="T169" s="281">
        <f t="shared" si="3"/>
        <v>0</v>
      </c>
      <c r="AR169" s="185" t="s">
        <v>178</v>
      </c>
      <c r="AT169" s="185" t="s">
        <v>228</v>
      </c>
      <c r="AU169" s="185" t="s">
        <v>81</v>
      </c>
      <c r="AY169" s="185" t="s">
        <v>138</v>
      </c>
      <c r="BE169" s="282">
        <f t="shared" si="4"/>
        <v>0</v>
      </c>
      <c r="BF169" s="282">
        <f t="shared" si="5"/>
        <v>0</v>
      </c>
      <c r="BG169" s="282">
        <f t="shared" si="6"/>
        <v>0</v>
      </c>
      <c r="BH169" s="282">
        <f t="shared" si="7"/>
        <v>0</v>
      </c>
      <c r="BI169" s="282">
        <f t="shared" si="8"/>
        <v>0</v>
      </c>
      <c r="BJ169" s="185" t="s">
        <v>79</v>
      </c>
      <c r="BK169" s="282">
        <f t="shared" si="9"/>
        <v>0</v>
      </c>
      <c r="BL169" s="185" t="s">
        <v>145</v>
      </c>
      <c r="BM169" s="185" t="s">
        <v>4713</v>
      </c>
    </row>
    <row r="170" spans="2:65" s="196" customFormat="1" ht="16.5" customHeight="1">
      <c r="B170" s="85"/>
      <c r="C170" s="91" t="s">
        <v>263</v>
      </c>
      <c r="D170" s="91" t="s">
        <v>228</v>
      </c>
      <c r="E170" s="92" t="s">
        <v>4714</v>
      </c>
      <c r="F170" s="93" t="s">
        <v>4715</v>
      </c>
      <c r="G170" s="94" t="s">
        <v>289</v>
      </c>
      <c r="H170" s="308">
        <v>2</v>
      </c>
      <c r="I170" s="95">
        <v>0</v>
      </c>
      <c r="J170" s="95">
        <f t="shared" si="0"/>
        <v>0</v>
      </c>
      <c r="K170" s="175" t="s">
        <v>5267</v>
      </c>
      <c r="L170" s="298"/>
      <c r="M170" s="299" t="s">
        <v>5</v>
      </c>
      <c r="N170" s="300" t="s">
        <v>42</v>
      </c>
      <c r="O170" s="280">
        <v>0</v>
      </c>
      <c r="P170" s="280">
        <f t="shared" si="1"/>
        <v>0</v>
      </c>
      <c r="Q170" s="280">
        <v>0.0012</v>
      </c>
      <c r="R170" s="280">
        <f t="shared" si="2"/>
        <v>0.0024</v>
      </c>
      <c r="S170" s="280">
        <v>0</v>
      </c>
      <c r="T170" s="281">
        <f t="shared" si="3"/>
        <v>0</v>
      </c>
      <c r="AR170" s="185" t="s">
        <v>178</v>
      </c>
      <c r="AT170" s="185" t="s">
        <v>228</v>
      </c>
      <c r="AU170" s="185" t="s">
        <v>81</v>
      </c>
      <c r="AY170" s="185" t="s">
        <v>138</v>
      </c>
      <c r="BE170" s="282">
        <f t="shared" si="4"/>
        <v>0</v>
      </c>
      <c r="BF170" s="282">
        <f t="shared" si="5"/>
        <v>0</v>
      </c>
      <c r="BG170" s="282">
        <f t="shared" si="6"/>
        <v>0</v>
      </c>
      <c r="BH170" s="282">
        <f t="shared" si="7"/>
        <v>0</v>
      </c>
      <c r="BI170" s="282">
        <f t="shared" si="8"/>
        <v>0</v>
      </c>
      <c r="BJ170" s="185" t="s">
        <v>79</v>
      </c>
      <c r="BK170" s="282">
        <f t="shared" si="9"/>
        <v>0</v>
      </c>
      <c r="BL170" s="185" t="s">
        <v>145</v>
      </c>
      <c r="BM170" s="185" t="s">
        <v>4716</v>
      </c>
    </row>
    <row r="171" spans="2:65" s="196" customFormat="1" ht="16.5" customHeight="1">
      <c r="B171" s="85"/>
      <c r="C171" s="91" t="s">
        <v>267</v>
      </c>
      <c r="D171" s="91" t="s">
        <v>228</v>
      </c>
      <c r="E171" s="92" t="s">
        <v>4717</v>
      </c>
      <c r="F171" s="93" t="s">
        <v>4718</v>
      </c>
      <c r="G171" s="94" t="s">
        <v>289</v>
      </c>
      <c r="H171" s="308">
        <v>2</v>
      </c>
      <c r="I171" s="95">
        <v>0</v>
      </c>
      <c r="J171" s="95">
        <f t="shared" si="0"/>
        <v>0</v>
      </c>
      <c r="K171" s="175" t="s">
        <v>5267</v>
      </c>
      <c r="L171" s="298"/>
      <c r="M171" s="299" t="s">
        <v>5</v>
      </c>
      <c r="N171" s="300" t="s">
        <v>42</v>
      </c>
      <c r="O171" s="280">
        <v>0</v>
      </c>
      <c r="P171" s="280">
        <f t="shared" si="1"/>
        <v>0</v>
      </c>
      <c r="Q171" s="280">
        <v>0.0074</v>
      </c>
      <c r="R171" s="280">
        <f t="shared" si="2"/>
        <v>0.0148</v>
      </c>
      <c r="S171" s="280">
        <v>0</v>
      </c>
      <c r="T171" s="281">
        <f t="shared" si="3"/>
        <v>0</v>
      </c>
      <c r="AR171" s="185" t="s">
        <v>178</v>
      </c>
      <c r="AT171" s="185" t="s">
        <v>228</v>
      </c>
      <c r="AU171" s="185" t="s">
        <v>81</v>
      </c>
      <c r="AY171" s="185" t="s">
        <v>138</v>
      </c>
      <c r="BE171" s="282">
        <f t="shared" si="4"/>
        <v>0</v>
      </c>
      <c r="BF171" s="282">
        <f t="shared" si="5"/>
        <v>0</v>
      </c>
      <c r="BG171" s="282">
        <f t="shared" si="6"/>
        <v>0</v>
      </c>
      <c r="BH171" s="282">
        <f t="shared" si="7"/>
        <v>0</v>
      </c>
      <c r="BI171" s="282">
        <f t="shared" si="8"/>
        <v>0</v>
      </c>
      <c r="BJ171" s="185" t="s">
        <v>79</v>
      </c>
      <c r="BK171" s="282">
        <f t="shared" si="9"/>
        <v>0</v>
      </c>
      <c r="BL171" s="185" t="s">
        <v>145</v>
      </c>
      <c r="BM171" s="185" t="s">
        <v>4719</v>
      </c>
    </row>
    <row r="172" spans="2:65" s="196" customFormat="1" ht="16.5" customHeight="1">
      <c r="B172" s="85"/>
      <c r="C172" s="91" t="s">
        <v>272</v>
      </c>
      <c r="D172" s="91" t="s">
        <v>228</v>
      </c>
      <c r="E172" s="92" t="s">
        <v>4720</v>
      </c>
      <c r="F172" s="93" t="s">
        <v>4721</v>
      </c>
      <c r="G172" s="94" t="s">
        <v>289</v>
      </c>
      <c r="H172" s="308">
        <v>1</v>
      </c>
      <c r="I172" s="95">
        <v>0</v>
      </c>
      <c r="J172" s="95">
        <f t="shared" si="0"/>
        <v>0</v>
      </c>
      <c r="K172" s="175" t="s">
        <v>5267</v>
      </c>
      <c r="L172" s="298"/>
      <c r="M172" s="299" t="s">
        <v>5</v>
      </c>
      <c r="N172" s="300" t="s">
        <v>42</v>
      </c>
      <c r="O172" s="280">
        <v>0</v>
      </c>
      <c r="P172" s="280">
        <f t="shared" si="1"/>
        <v>0</v>
      </c>
      <c r="Q172" s="280">
        <v>0.0032</v>
      </c>
      <c r="R172" s="280">
        <f t="shared" si="2"/>
        <v>0.0032</v>
      </c>
      <c r="S172" s="280">
        <v>0</v>
      </c>
      <c r="T172" s="281">
        <f t="shared" si="3"/>
        <v>0</v>
      </c>
      <c r="AR172" s="185" t="s">
        <v>178</v>
      </c>
      <c r="AT172" s="185" t="s">
        <v>228</v>
      </c>
      <c r="AU172" s="185" t="s">
        <v>81</v>
      </c>
      <c r="AY172" s="185" t="s">
        <v>138</v>
      </c>
      <c r="BE172" s="282">
        <f t="shared" si="4"/>
        <v>0</v>
      </c>
      <c r="BF172" s="282">
        <f t="shared" si="5"/>
        <v>0</v>
      </c>
      <c r="BG172" s="282">
        <f t="shared" si="6"/>
        <v>0</v>
      </c>
      <c r="BH172" s="282">
        <f t="shared" si="7"/>
        <v>0</v>
      </c>
      <c r="BI172" s="282">
        <f t="shared" si="8"/>
        <v>0</v>
      </c>
      <c r="BJ172" s="185" t="s">
        <v>79</v>
      </c>
      <c r="BK172" s="282">
        <f t="shared" si="9"/>
        <v>0</v>
      </c>
      <c r="BL172" s="185" t="s">
        <v>145</v>
      </c>
      <c r="BM172" s="185" t="s">
        <v>4722</v>
      </c>
    </row>
    <row r="173" spans="2:65" s="196" customFormat="1" ht="16.5" customHeight="1">
      <c r="B173" s="85"/>
      <c r="C173" s="91" t="s">
        <v>276</v>
      </c>
      <c r="D173" s="91" t="s">
        <v>228</v>
      </c>
      <c r="E173" s="92" t="s">
        <v>4723</v>
      </c>
      <c r="F173" s="93" t="s">
        <v>4724</v>
      </c>
      <c r="G173" s="94" t="s">
        <v>289</v>
      </c>
      <c r="H173" s="308">
        <v>1</v>
      </c>
      <c r="I173" s="95">
        <v>0</v>
      </c>
      <c r="J173" s="95">
        <f t="shared" si="0"/>
        <v>0</v>
      </c>
      <c r="K173" s="175" t="s">
        <v>5267</v>
      </c>
      <c r="L173" s="298"/>
      <c r="M173" s="299" t="s">
        <v>5</v>
      </c>
      <c r="N173" s="300" t="s">
        <v>42</v>
      </c>
      <c r="O173" s="280">
        <v>0</v>
      </c>
      <c r="P173" s="280">
        <f t="shared" si="1"/>
        <v>0</v>
      </c>
      <c r="Q173" s="280">
        <v>0.0062</v>
      </c>
      <c r="R173" s="280">
        <f t="shared" si="2"/>
        <v>0.0062</v>
      </c>
      <c r="S173" s="280">
        <v>0</v>
      </c>
      <c r="T173" s="281">
        <f t="shared" si="3"/>
        <v>0</v>
      </c>
      <c r="AR173" s="185" t="s">
        <v>178</v>
      </c>
      <c r="AT173" s="185" t="s">
        <v>228</v>
      </c>
      <c r="AU173" s="185" t="s">
        <v>81</v>
      </c>
      <c r="AY173" s="185" t="s">
        <v>138</v>
      </c>
      <c r="BE173" s="282">
        <f t="shared" si="4"/>
        <v>0</v>
      </c>
      <c r="BF173" s="282">
        <f t="shared" si="5"/>
        <v>0</v>
      </c>
      <c r="BG173" s="282">
        <f t="shared" si="6"/>
        <v>0</v>
      </c>
      <c r="BH173" s="282">
        <f t="shared" si="7"/>
        <v>0</v>
      </c>
      <c r="BI173" s="282">
        <f t="shared" si="8"/>
        <v>0</v>
      </c>
      <c r="BJ173" s="185" t="s">
        <v>79</v>
      </c>
      <c r="BK173" s="282">
        <f t="shared" si="9"/>
        <v>0</v>
      </c>
      <c r="BL173" s="185" t="s">
        <v>145</v>
      </c>
      <c r="BM173" s="185" t="s">
        <v>4725</v>
      </c>
    </row>
    <row r="174" spans="2:65" s="196" customFormat="1" ht="16.5" customHeight="1">
      <c r="B174" s="85"/>
      <c r="C174" s="91" t="s">
        <v>281</v>
      </c>
      <c r="D174" s="91" t="s">
        <v>228</v>
      </c>
      <c r="E174" s="92" t="s">
        <v>4726</v>
      </c>
      <c r="F174" s="93" t="s">
        <v>4727</v>
      </c>
      <c r="G174" s="94" t="s">
        <v>289</v>
      </c>
      <c r="H174" s="308">
        <v>1</v>
      </c>
      <c r="I174" s="95">
        <v>0</v>
      </c>
      <c r="J174" s="95">
        <f t="shared" si="0"/>
        <v>0</v>
      </c>
      <c r="K174" s="175" t="s">
        <v>5267</v>
      </c>
      <c r="L174" s="298"/>
      <c r="M174" s="299" t="s">
        <v>5</v>
      </c>
      <c r="N174" s="300" t="s">
        <v>42</v>
      </c>
      <c r="O174" s="280">
        <v>0</v>
      </c>
      <c r="P174" s="280">
        <f t="shared" si="1"/>
        <v>0</v>
      </c>
      <c r="Q174" s="280">
        <v>0.0069</v>
      </c>
      <c r="R174" s="280">
        <f t="shared" si="2"/>
        <v>0.0069</v>
      </c>
      <c r="S174" s="280">
        <v>0</v>
      </c>
      <c r="T174" s="281">
        <f t="shared" si="3"/>
        <v>0</v>
      </c>
      <c r="AR174" s="185" t="s">
        <v>178</v>
      </c>
      <c r="AT174" s="185" t="s">
        <v>228</v>
      </c>
      <c r="AU174" s="185" t="s">
        <v>81</v>
      </c>
      <c r="AY174" s="185" t="s">
        <v>138</v>
      </c>
      <c r="BE174" s="282">
        <f t="shared" si="4"/>
        <v>0</v>
      </c>
      <c r="BF174" s="282">
        <f t="shared" si="5"/>
        <v>0</v>
      </c>
      <c r="BG174" s="282">
        <f t="shared" si="6"/>
        <v>0</v>
      </c>
      <c r="BH174" s="282">
        <f t="shared" si="7"/>
        <v>0</v>
      </c>
      <c r="BI174" s="282">
        <f t="shared" si="8"/>
        <v>0</v>
      </c>
      <c r="BJ174" s="185" t="s">
        <v>79</v>
      </c>
      <c r="BK174" s="282">
        <f t="shared" si="9"/>
        <v>0</v>
      </c>
      <c r="BL174" s="185" t="s">
        <v>145</v>
      </c>
      <c r="BM174" s="185" t="s">
        <v>4728</v>
      </c>
    </row>
    <row r="175" spans="2:65" s="196" customFormat="1" ht="16.5" customHeight="1">
      <c r="B175" s="85"/>
      <c r="C175" s="91" t="s">
        <v>286</v>
      </c>
      <c r="D175" s="91" t="s">
        <v>228</v>
      </c>
      <c r="E175" s="92" t="s">
        <v>4729</v>
      </c>
      <c r="F175" s="93" t="s">
        <v>4730</v>
      </c>
      <c r="G175" s="94" t="s">
        <v>289</v>
      </c>
      <c r="H175" s="308">
        <v>1128</v>
      </c>
      <c r="I175" s="95">
        <v>0</v>
      </c>
      <c r="J175" s="95">
        <f t="shared" si="0"/>
        <v>0</v>
      </c>
      <c r="K175" s="175" t="s">
        <v>5267</v>
      </c>
      <c r="L175" s="298"/>
      <c r="M175" s="299" t="s">
        <v>5</v>
      </c>
      <c r="N175" s="300" t="s">
        <v>42</v>
      </c>
      <c r="O175" s="280">
        <v>0</v>
      </c>
      <c r="P175" s="280">
        <f t="shared" si="1"/>
        <v>0</v>
      </c>
      <c r="Q175" s="280">
        <v>1E-05</v>
      </c>
      <c r="R175" s="280">
        <f t="shared" si="2"/>
        <v>0.01128</v>
      </c>
      <c r="S175" s="280">
        <v>0</v>
      </c>
      <c r="T175" s="281">
        <f t="shared" si="3"/>
        <v>0</v>
      </c>
      <c r="AR175" s="185" t="s">
        <v>178</v>
      </c>
      <c r="AT175" s="185" t="s">
        <v>228</v>
      </c>
      <c r="AU175" s="185" t="s">
        <v>81</v>
      </c>
      <c r="AY175" s="185" t="s">
        <v>138</v>
      </c>
      <c r="BE175" s="282">
        <f t="shared" si="4"/>
        <v>0</v>
      </c>
      <c r="BF175" s="282">
        <f t="shared" si="5"/>
        <v>0</v>
      </c>
      <c r="BG175" s="282">
        <f t="shared" si="6"/>
        <v>0</v>
      </c>
      <c r="BH175" s="282">
        <f t="shared" si="7"/>
        <v>0</v>
      </c>
      <c r="BI175" s="282">
        <f t="shared" si="8"/>
        <v>0</v>
      </c>
      <c r="BJ175" s="185" t="s">
        <v>79</v>
      </c>
      <c r="BK175" s="282">
        <f t="shared" si="9"/>
        <v>0</v>
      </c>
      <c r="BL175" s="185" t="s">
        <v>145</v>
      </c>
      <c r="BM175" s="185" t="s">
        <v>4731</v>
      </c>
    </row>
    <row r="176" spans="2:51" s="284" customFormat="1" ht="13.5">
      <c r="B176" s="283"/>
      <c r="D176" s="285" t="s">
        <v>147</v>
      </c>
      <c r="E176" s="286" t="s">
        <v>5</v>
      </c>
      <c r="F176" s="287" t="s">
        <v>4732</v>
      </c>
      <c r="H176" s="305">
        <v>1128</v>
      </c>
      <c r="L176" s="283"/>
      <c r="M176" s="288"/>
      <c r="N176" s="289"/>
      <c r="O176" s="289"/>
      <c r="P176" s="289"/>
      <c r="Q176" s="289"/>
      <c r="R176" s="289"/>
      <c r="S176" s="289"/>
      <c r="T176" s="290"/>
      <c r="AT176" s="286" t="s">
        <v>147</v>
      </c>
      <c r="AU176" s="286" t="s">
        <v>81</v>
      </c>
      <c r="AV176" s="284" t="s">
        <v>81</v>
      </c>
      <c r="AW176" s="284" t="s">
        <v>34</v>
      </c>
      <c r="AX176" s="284" t="s">
        <v>71</v>
      </c>
      <c r="AY176" s="286" t="s">
        <v>138</v>
      </c>
    </row>
    <row r="177" spans="2:65" s="196" customFormat="1" ht="16.5" customHeight="1">
      <c r="B177" s="85"/>
      <c r="C177" s="91" t="s">
        <v>291</v>
      </c>
      <c r="D177" s="91" t="s">
        <v>228</v>
      </c>
      <c r="E177" s="92" t="s">
        <v>4733</v>
      </c>
      <c r="F177" s="93" t="s">
        <v>4734</v>
      </c>
      <c r="G177" s="94" t="s">
        <v>289</v>
      </c>
      <c r="H177" s="308">
        <v>2</v>
      </c>
      <c r="I177" s="95">
        <v>0</v>
      </c>
      <c r="J177" s="95">
        <f>ROUND(I177*H177,2)</f>
        <v>0</v>
      </c>
      <c r="K177" s="175" t="s">
        <v>5267</v>
      </c>
      <c r="L177" s="298"/>
      <c r="M177" s="299" t="s">
        <v>5</v>
      </c>
      <c r="N177" s="300" t="s">
        <v>42</v>
      </c>
      <c r="O177" s="280">
        <v>0</v>
      </c>
      <c r="P177" s="280">
        <f>O177*H177</f>
        <v>0</v>
      </c>
      <c r="Q177" s="280">
        <v>0.0054</v>
      </c>
      <c r="R177" s="280">
        <f>Q177*H177</f>
        <v>0.0108</v>
      </c>
      <c r="S177" s="280">
        <v>0</v>
      </c>
      <c r="T177" s="281">
        <f>S177*H177</f>
        <v>0</v>
      </c>
      <c r="AR177" s="185" t="s">
        <v>178</v>
      </c>
      <c r="AT177" s="185" t="s">
        <v>228</v>
      </c>
      <c r="AU177" s="185" t="s">
        <v>81</v>
      </c>
      <c r="AY177" s="185" t="s">
        <v>138</v>
      </c>
      <c r="BE177" s="282">
        <f>IF(N177="základní",J177,0)</f>
        <v>0</v>
      </c>
      <c r="BF177" s="282">
        <f>IF(N177="snížená",J177,0)</f>
        <v>0</v>
      </c>
      <c r="BG177" s="282">
        <f>IF(N177="zákl. přenesená",J177,0)</f>
        <v>0</v>
      </c>
      <c r="BH177" s="282">
        <f>IF(N177="sníž. přenesená",J177,0)</f>
        <v>0</v>
      </c>
      <c r="BI177" s="282">
        <f>IF(N177="nulová",J177,0)</f>
        <v>0</v>
      </c>
      <c r="BJ177" s="185" t="s">
        <v>79</v>
      </c>
      <c r="BK177" s="282">
        <f>ROUND(I177*H177,2)</f>
        <v>0</v>
      </c>
      <c r="BL177" s="185" t="s">
        <v>145</v>
      </c>
      <c r="BM177" s="185" t="s">
        <v>4735</v>
      </c>
    </row>
    <row r="178" spans="2:65" s="196" customFormat="1" ht="16.5" customHeight="1">
      <c r="B178" s="85"/>
      <c r="C178" s="91" t="s">
        <v>295</v>
      </c>
      <c r="D178" s="91" t="s">
        <v>228</v>
      </c>
      <c r="E178" s="92" t="s">
        <v>4736</v>
      </c>
      <c r="F178" s="93" t="s">
        <v>4737</v>
      </c>
      <c r="G178" s="94" t="s">
        <v>289</v>
      </c>
      <c r="H178" s="308">
        <v>9</v>
      </c>
      <c r="I178" s="95">
        <v>0</v>
      </c>
      <c r="J178" s="95">
        <f>ROUND(I178*H178,2)</f>
        <v>0</v>
      </c>
      <c r="K178" s="93" t="s">
        <v>5</v>
      </c>
      <c r="L178" s="298"/>
      <c r="M178" s="299" t="s">
        <v>5</v>
      </c>
      <c r="N178" s="300" t="s">
        <v>42</v>
      </c>
      <c r="O178" s="280">
        <v>0</v>
      </c>
      <c r="P178" s="280">
        <f>O178*H178</f>
        <v>0</v>
      </c>
      <c r="Q178" s="280">
        <v>0.0011</v>
      </c>
      <c r="R178" s="280">
        <f>Q178*H178</f>
        <v>0.0099</v>
      </c>
      <c r="S178" s="280">
        <v>0</v>
      </c>
      <c r="T178" s="281">
        <f>S178*H178</f>
        <v>0</v>
      </c>
      <c r="AR178" s="185" t="s">
        <v>178</v>
      </c>
      <c r="AT178" s="185" t="s">
        <v>228</v>
      </c>
      <c r="AU178" s="185" t="s">
        <v>81</v>
      </c>
      <c r="AY178" s="185" t="s">
        <v>138</v>
      </c>
      <c r="BE178" s="282">
        <f>IF(N178="základní",J178,0)</f>
        <v>0</v>
      </c>
      <c r="BF178" s="282">
        <f>IF(N178="snížená",J178,0)</f>
        <v>0</v>
      </c>
      <c r="BG178" s="282">
        <f>IF(N178="zákl. přenesená",J178,0)</f>
        <v>0</v>
      </c>
      <c r="BH178" s="282">
        <f>IF(N178="sníž. přenesená",J178,0)</f>
        <v>0</v>
      </c>
      <c r="BI178" s="282">
        <f>IF(N178="nulová",J178,0)</f>
        <v>0</v>
      </c>
      <c r="BJ178" s="185" t="s">
        <v>79</v>
      </c>
      <c r="BK178" s="282">
        <f>ROUND(I178*H178,2)</f>
        <v>0</v>
      </c>
      <c r="BL178" s="185" t="s">
        <v>145</v>
      </c>
      <c r="BM178" s="185" t="s">
        <v>4738</v>
      </c>
    </row>
    <row r="179" spans="2:65" s="196" customFormat="1" ht="38.25" customHeight="1">
      <c r="B179" s="85"/>
      <c r="C179" s="86" t="s">
        <v>299</v>
      </c>
      <c r="D179" s="86" t="s">
        <v>140</v>
      </c>
      <c r="E179" s="87" t="s">
        <v>4739</v>
      </c>
      <c r="F179" s="88" t="s">
        <v>4740</v>
      </c>
      <c r="G179" s="89" t="s">
        <v>225</v>
      </c>
      <c r="H179" s="304">
        <v>122.4</v>
      </c>
      <c r="I179" s="90">
        <v>0</v>
      </c>
      <c r="J179" s="90">
        <f>ROUND(I179*H179,2)</f>
        <v>0</v>
      </c>
      <c r="K179" s="88" t="s">
        <v>5267</v>
      </c>
      <c r="L179" s="85"/>
      <c r="M179" s="278" t="s">
        <v>5</v>
      </c>
      <c r="N179" s="279" t="s">
        <v>42</v>
      </c>
      <c r="O179" s="280">
        <v>0.065</v>
      </c>
      <c r="P179" s="280">
        <f>O179*H179</f>
        <v>7.956</v>
      </c>
      <c r="Q179" s="280">
        <v>0.00022</v>
      </c>
      <c r="R179" s="280">
        <f>Q179*H179</f>
        <v>0.026928</v>
      </c>
      <c r="S179" s="280">
        <v>0</v>
      </c>
      <c r="T179" s="281">
        <f>S179*H179</f>
        <v>0</v>
      </c>
      <c r="AR179" s="185" t="s">
        <v>145</v>
      </c>
      <c r="AT179" s="185" t="s">
        <v>140</v>
      </c>
      <c r="AU179" s="185" t="s">
        <v>81</v>
      </c>
      <c r="AY179" s="185" t="s">
        <v>138</v>
      </c>
      <c r="BE179" s="282">
        <f>IF(N179="základní",J179,0)</f>
        <v>0</v>
      </c>
      <c r="BF179" s="282">
        <f>IF(N179="snížená",J179,0)</f>
        <v>0</v>
      </c>
      <c r="BG179" s="282">
        <f>IF(N179="zákl. přenesená",J179,0)</f>
        <v>0</v>
      </c>
      <c r="BH179" s="282">
        <f>IF(N179="sníž. přenesená",J179,0)</f>
        <v>0</v>
      </c>
      <c r="BI179" s="282">
        <f>IF(N179="nulová",J179,0)</f>
        <v>0</v>
      </c>
      <c r="BJ179" s="185" t="s">
        <v>79</v>
      </c>
      <c r="BK179" s="282">
        <f>ROUND(I179*H179,2)</f>
        <v>0</v>
      </c>
      <c r="BL179" s="185" t="s">
        <v>145</v>
      </c>
      <c r="BM179" s="185" t="s">
        <v>4741</v>
      </c>
    </row>
    <row r="180" spans="2:51" s="284" customFormat="1" ht="13.5">
      <c r="B180" s="283"/>
      <c r="D180" s="285" t="s">
        <v>147</v>
      </c>
      <c r="E180" s="286" t="s">
        <v>5</v>
      </c>
      <c r="F180" s="287" t="s">
        <v>4742</v>
      </c>
      <c r="H180" s="305">
        <v>67.68</v>
      </c>
      <c r="L180" s="283"/>
      <c r="M180" s="288"/>
      <c r="N180" s="289"/>
      <c r="O180" s="289"/>
      <c r="P180" s="289"/>
      <c r="Q180" s="289"/>
      <c r="R180" s="289"/>
      <c r="S180" s="289"/>
      <c r="T180" s="290"/>
      <c r="AT180" s="286" t="s">
        <v>147</v>
      </c>
      <c r="AU180" s="286" t="s">
        <v>81</v>
      </c>
      <c r="AV180" s="284" t="s">
        <v>81</v>
      </c>
      <c r="AW180" s="284" t="s">
        <v>34</v>
      </c>
      <c r="AX180" s="284" t="s">
        <v>71</v>
      </c>
      <c r="AY180" s="286" t="s">
        <v>138</v>
      </c>
    </row>
    <row r="181" spans="2:51" s="284" customFormat="1" ht="13.5">
      <c r="B181" s="283"/>
      <c r="D181" s="285" t="s">
        <v>147</v>
      </c>
      <c r="E181" s="286" t="s">
        <v>5</v>
      </c>
      <c r="F181" s="287" t="s">
        <v>4743</v>
      </c>
      <c r="H181" s="305">
        <v>54.72</v>
      </c>
      <c r="L181" s="283"/>
      <c r="M181" s="288"/>
      <c r="N181" s="289"/>
      <c r="O181" s="289"/>
      <c r="P181" s="289"/>
      <c r="Q181" s="289"/>
      <c r="R181" s="289"/>
      <c r="S181" s="289"/>
      <c r="T181" s="290"/>
      <c r="AT181" s="286" t="s">
        <v>147</v>
      </c>
      <c r="AU181" s="286" t="s">
        <v>81</v>
      </c>
      <c r="AV181" s="284" t="s">
        <v>81</v>
      </c>
      <c r="AW181" s="284" t="s">
        <v>34</v>
      </c>
      <c r="AX181" s="284" t="s">
        <v>71</v>
      </c>
      <c r="AY181" s="286" t="s">
        <v>138</v>
      </c>
    </row>
    <row r="182" spans="2:65" s="196" customFormat="1" ht="16.5" customHeight="1">
      <c r="B182" s="85"/>
      <c r="C182" s="91" t="s">
        <v>304</v>
      </c>
      <c r="D182" s="91" t="s">
        <v>228</v>
      </c>
      <c r="E182" s="92" t="s">
        <v>4744</v>
      </c>
      <c r="F182" s="93" t="s">
        <v>4745</v>
      </c>
      <c r="G182" s="94" t="s">
        <v>225</v>
      </c>
      <c r="H182" s="308">
        <v>140.76</v>
      </c>
      <c r="I182" s="95">
        <v>0</v>
      </c>
      <c r="J182" s="95">
        <f>ROUND(I182*H182,2)</f>
        <v>0</v>
      </c>
      <c r="K182" s="175" t="s">
        <v>5267</v>
      </c>
      <c r="L182" s="298"/>
      <c r="M182" s="299" t="s">
        <v>5</v>
      </c>
      <c r="N182" s="300" t="s">
        <v>42</v>
      </c>
      <c r="O182" s="280">
        <v>0</v>
      </c>
      <c r="P182" s="280">
        <f>O182*H182</f>
        <v>0</v>
      </c>
      <c r="Q182" s="280">
        <v>0.00024</v>
      </c>
      <c r="R182" s="280">
        <f>Q182*H182</f>
        <v>0.0337824</v>
      </c>
      <c r="S182" s="280">
        <v>0</v>
      </c>
      <c r="T182" s="281">
        <f>S182*H182</f>
        <v>0</v>
      </c>
      <c r="AR182" s="185" t="s">
        <v>178</v>
      </c>
      <c r="AT182" s="185" t="s">
        <v>228</v>
      </c>
      <c r="AU182" s="185" t="s">
        <v>81</v>
      </c>
      <c r="AY182" s="185" t="s">
        <v>138</v>
      </c>
      <c r="BE182" s="282">
        <f>IF(N182="základní",J182,0)</f>
        <v>0</v>
      </c>
      <c r="BF182" s="282">
        <f>IF(N182="snížená",J182,0)</f>
        <v>0</v>
      </c>
      <c r="BG182" s="282">
        <f>IF(N182="zákl. přenesená",J182,0)</f>
        <v>0</v>
      </c>
      <c r="BH182" s="282">
        <f>IF(N182="sníž. přenesená",J182,0)</f>
        <v>0</v>
      </c>
      <c r="BI182" s="282">
        <f>IF(N182="nulová",J182,0)</f>
        <v>0</v>
      </c>
      <c r="BJ182" s="185" t="s">
        <v>79</v>
      </c>
      <c r="BK182" s="282">
        <f>ROUND(I182*H182,2)</f>
        <v>0</v>
      </c>
      <c r="BL182" s="185" t="s">
        <v>145</v>
      </c>
      <c r="BM182" s="185" t="s">
        <v>4746</v>
      </c>
    </row>
    <row r="183" spans="2:51" s="284" customFormat="1" ht="13.5">
      <c r="B183" s="283"/>
      <c r="D183" s="285" t="s">
        <v>147</v>
      </c>
      <c r="F183" s="287" t="s">
        <v>4747</v>
      </c>
      <c r="H183" s="305">
        <v>140.76</v>
      </c>
      <c r="L183" s="283"/>
      <c r="M183" s="288"/>
      <c r="N183" s="289"/>
      <c r="O183" s="289"/>
      <c r="P183" s="289"/>
      <c r="Q183" s="289"/>
      <c r="R183" s="289"/>
      <c r="S183" s="289"/>
      <c r="T183" s="290"/>
      <c r="AT183" s="286" t="s">
        <v>147</v>
      </c>
      <c r="AU183" s="286" t="s">
        <v>81</v>
      </c>
      <c r="AV183" s="284" t="s">
        <v>81</v>
      </c>
      <c r="AW183" s="284" t="s">
        <v>6</v>
      </c>
      <c r="AX183" s="284" t="s">
        <v>79</v>
      </c>
      <c r="AY183" s="286" t="s">
        <v>138</v>
      </c>
    </row>
    <row r="184" spans="2:63" s="266" customFormat="1" ht="29.85" customHeight="1">
      <c r="B184" s="265"/>
      <c r="D184" s="267" t="s">
        <v>70</v>
      </c>
      <c r="E184" s="276" t="s">
        <v>178</v>
      </c>
      <c r="F184" s="276" t="s">
        <v>4748</v>
      </c>
      <c r="H184" s="307"/>
      <c r="J184" s="277">
        <f>BK184</f>
        <v>0</v>
      </c>
      <c r="L184" s="265"/>
      <c r="M184" s="270"/>
      <c r="N184" s="271"/>
      <c r="O184" s="271"/>
      <c r="P184" s="272">
        <f>SUM(P185:P199)</f>
        <v>31.889795</v>
      </c>
      <c r="Q184" s="271"/>
      <c r="R184" s="272">
        <f>SUM(R185:R199)</f>
        <v>35.77466</v>
      </c>
      <c r="S184" s="271"/>
      <c r="T184" s="273">
        <f>SUM(T185:T199)</f>
        <v>0</v>
      </c>
      <c r="AR184" s="267" t="s">
        <v>79</v>
      </c>
      <c r="AT184" s="274" t="s">
        <v>70</v>
      </c>
      <c r="AU184" s="274" t="s">
        <v>79</v>
      </c>
      <c r="AY184" s="267" t="s">
        <v>138</v>
      </c>
      <c r="BK184" s="275">
        <f>SUM(BK185:BK199)</f>
        <v>0</v>
      </c>
    </row>
    <row r="185" spans="2:65" s="196" customFormat="1" ht="25.5" customHeight="1">
      <c r="B185" s="85"/>
      <c r="C185" s="86" t="s">
        <v>308</v>
      </c>
      <c r="D185" s="86" t="s">
        <v>140</v>
      </c>
      <c r="E185" s="87" t="s">
        <v>1755</v>
      </c>
      <c r="F185" s="88" t="s">
        <v>1756</v>
      </c>
      <c r="G185" s="89" t="s">
        <v>143</v>
      </c>
      <c r="H185" s="304">
        <v>7.245</v>
      </c>
      <c r="I185" s="90">
        <v>0</v>
      </c>
      <c r="J185" s="90">
        <f>ROUND(I185*H185,2)</f>
        <v>0</v>
      </c>
      <c r="K185" s="88" t="s">
        <v>5267</v>
      </c>
      <c r="L185" s="85"/>
      <c r="M185" s="278" t="s">
        <v>5</v>
      </c>
      <c r="N185" s="279" t="s">
        <v>42</v>
      </c>
      <c r="O185" s="280">
        <v>1.695</v>
      </c>
      <c r="P185" s="280">
        <f>O185*H185</f>
        <v>12.280275000000001</v>
      </c>
      <c r="Q185" s="280">
        <v>0</v>
      </c>
      <c r="R185" s="280">
        <f>Q185*H185</f>
        <v>0</v>
      </c>
      <c r="S185" s="280">
        <v>0</v>
      </c>
      <c r="T185" s="281">
        <f>S185*H185</f>
        <v>0</v>
      </c>
      <c r="AR185" s="185" t="s">
        <v>145</v>
      </c>
      <c r="AT185" s="185" t="s">
        <v>140</v>
      </c>
      <c r="AU185" s="185" t="s">
        <v>81</v>
      </c>
      <c r="AY185" s="185" t="s">
        <v>138</v>
      </c>
      <c r="BE185" s="282">
        <f>IF(N185="základní",J185,0)</f>
        <v>0</v>
      </c>
      <c r="BF185" s="282">
        <f>IF(N185="snížená",J185,0)</f>
        <v>0</v>
      </c>
      <c r="BG185" s="282">
        <f>IF(N185="zákl. přenesená",J185,0)</f>
        <v>0</v>
      </c>
      <c r="BH185" s="282">
        <f>IF(N185="sníž. přenesená",J185,0)</f>
        <v>0</v>
      </c>
      <c r="BI185" s="282">
        <f>IF(N185="nulová",J185,0)</f>
        <v>0</v>
      </c>
      <c r="BJ185" s="185" t="s">
        <v>79</v>
      </c>
      <c r="BK185" s="282">
        <f>ROUND(I185*H185,2)</f>
        <v>0</v>
      </c>
      <c r="BL185" s="185" t="s">
        <v>145</v>
      </c>
      <c r="BM185" s="185" t="s">
        <v>4749</v>
      </c>
    </row>
    <row r="186" spans="2:51" s="292" customFormat="1" ht="13.5">
      <c r="B186" s="291"/>
      <c r="D186" s="285" t="s">
        <v>147</v>
      </c>
      <c r="E186" s="293" t="s">
        <v>5</v>
      </c>
      <c r="F186" s="294" t="s">
        <v>4750</v>
      </c>
      <c r="H186" s="306" t="s">
        <v>5</v>
      </c>
      <c r="L186" s="291"/>
      <c r="M186" s="295"/>
      <c r="N186" s="296"/>
      <c r="O186" s="296"/>
      <c r="P186" s="296"/>
      <c r="Q186" s="296"/>
      <c r="R186" s="296"/>
      <c r="S186" s="296"/>
      <c r="T186" s="297"/>
      <c r="AT186" s="293" t="s">
        <v>147</v>
      </c>
      <c r="AU186" s="293" t="s">
        <v>81</v>
      </c>
      <c r="AV186" s="292" t="s">
        <v>79</v>
      </c>
      <c r="AW186" s="292" t="s">
        <v>34</v>
      </c>
      <c r="AX186" s="292" t="s">
        <v>71</v>
      </c>
      <c r="AY186" s="293" t="s">
        <v>138</v>
      </c>
    </row>
    <row r="187" spans="2:51" s="284" customFormat="1" ht="13.5">
      <c r="B187" s="283"/>
      <c r="D187" s="285" t="s">
        <v>147</v>
      </c>
      <c r="E187" s="286" t="s">
        <v>5</v>
      </c>
      <c r="F187" s="287" t="s">
        <v>4751</v>
      </c>
      <c r="H187" s="305">
        <v>6.645</v>
      </c>
      <c r="L187" s="283"/>
      <c r="M187" s="288"/>
      <c r="N187" s="289"/>
      <c r="O187" s="289"/>
      <c r="P187" s="289"/>
      <c r="Q187" s="289"/>
      <c r="R187" s="289"/>
      <c r="S187" s="289"/>
      <c r="T187" s="290"/>
      <c r="AT187" s="286" t="s">
        <v>147</v>
      </c>
      <c r="AU187" s="286" t="s">
        <v>81</v>
      </c>
      <c r="AV187" s="284" t="s">
        <v>81</v>
      </c>
      <c r="AW187" s="284" t="s">
        <v>34</v>
      </c>
      <c r="AX187" s="284" t="s">
        <v>71</v>
      </c>
      <c r="AY187" s="286" t="s">
        <v>138</v>
      </c>
    </row>
    <row r="188" spans="2:51" s="292" customFormat="1" ht="13.5">
      <c r="B188" s="291"/>
      <c r="D188" s="285" t="s">
        <v>147</v>
      </c>
      <c r="E188" s="293" t="s">
        <v>5</v>
      </c>
      <c r="F188" s="294" t="s">
        <v>4752</v>
      </c>
      <c r="H188" s="306" t="s">
        <v>5</v>
      </c>
      <c r="L188" s="291"/>
      <c r="M188" s="295"/>
      <c r="N188" s="296"/>
      <c r="O188" s="296"/>
      <c r="P188" s="296"/>
      <c r="Q188" s="296"/>
      <c r="R188" s="296"/>
      <c r="S188" s="296"/>
      <c r="T188" s="297"/>
      <c r="AT188" s="293" t="s">
        <v>147</v>
      </c>
      <c r="AU188" s="293" t="s">
        <v>81</v>
      </c>
      <c r="AV188" s="292" t="s">
        <v>79</v>
      </c>
      <c r="AW188" s="292" t="s">
        <v>34</v>
      </c>
      <c r="AX188" s="292" t="s">
        <v>71</v>
      </c>
      <c r="AY188" s="293" t="s">
        <v>138</v>
      </c>
    </row>
    <row r="189" spans="2:51" s="284" customFormat="1" ht="13.5">
      <c r="B189" s="283"/>
      <c r="D189" s="285" t="s">
        <v>147</v>
      </c>
      <c r="E189" s="286" t="s">
        <v>5</v>
      </c>
      <c r="F189" s="287" t="s">
        <v>4753</v>
      </c>
      <c r="H189" s="305">
        <v>0.6</v>
      </c>
      <c r="L189" s="283"/>
      <c r="M189" s="288"/>
      <c r="N189" s="289"/>
      <c r="O189" s="289"/>
      <c r="P189" s="289"/>
      <c r="Q189" s="289"/>
      <c r="R189" s="289"/>
      <c r="S189" s="289"/>
      <c r="T189" s="290"/>
      <c r="AT189" s="286" t="s">
        <v>147</v>
      </c>
      <c r="AU189" s="286" t="s">
        <v>81</v>
      </c>
      <c r="AV189" s="284" t="s">
        <v>81</v>
      </c>
      <c r="AW189" s="284" t="s">
        <v>34</v>
      </c>
      <c r="AX189" s="284" t="s">
        <v>71</v>
      </c>
      <c r="AY189" s="286" t="s">
        <v>138</v>
      </c>
    </row>
    <row r="190" spans="2:65" s="196" customFormat="1" ht="38.25" customHeight="1">
      <c r="B190" s="85"/>
      <c r="C190" s="86" t="s">
        <v>313</v>
      </c>
      <c r="D190" s="86" t="s">
        <v>140</v>
      </c>
      <c r="E190" s="87" t="s">
        <v>1745</v>
      </c>
      <c r="F190" s="88" t="s">
        <v>1746</v>
      </c>
      <c r="G190" s="89" t="s">
        <v>143</v>
      </c>
      <c r="H190" s="304">
        <v>17.72</v>
      </c>
      <c r="I190" s="90">
        <v>0</v>
      </c>
      <c r="J190" s="90">
        <f>ROUND(I190*H190,2)</f>
        <v>0</v>
      </c>
      <c r="K190" s="88" t="s">
        <v>5267</v>
      </c>
      <c r="L190" s="85"/>
      <c r="M190" s="278" t="s">
        <v>5</v>
      </c>
      <c r="N190" s="279" t="s">
        <v>42</v>
      </c>
      <c r="O190" s="280">
        <v>0.286</v>
      </c>
      <c r="P190" s="280">
        <f>O190*H190</f>
        <v>5.067919999999999</v>
      </c>
      <c r="Q190" s="280">
        <v>0</v>
      </c>
      <c r="R190" s="280">
        <f>Q190*H190</f>
        <v>0</v>
      </c>
      <c r="S190" s="280">
        <v>0</v>
      </c>
      <c r="T190" s="281">
        <f>S190*H190</f>
        <v>0</v>
      </c>
      <c r="AR190" s="185" t="s">
        <v>145</v>
      </c>
      <c r="AT190" s="185" t="s">
        <v>140</v>
      </c>
      <c r="AU190" s="185" t="s">
        <v>81</v>
      </c>
      <c r="AY190" s="185" t="s">
        <v>138</v>
      </c>
      <c r="BE190" s="282">
        <f>IF(N190="základní",J190,0)</f>
        <v>0</v>
      </c>
      <c r="BF190" s="282">
        <f>IF(N190="snížená",J190,0)</f>
        <v>0</v>
      </c>
      <c r="BG190" s="282">
        <f>IF(N190="zákl. přenesená",J190,0)</f>
        <v>0</v>
      </c>
      <c r="BH190" s="282">
        <f>IF(N190="sníž. přenesená",J190,0)</f>
        <v>0</v>
      </c>
      <c r="BI190" s="282">
        <f>IF(N190="nulová",J190,0)</f>
        <v>0</v>
      </c>
      <c r="BJ190" s="185" t="s">
        <v>79</v>
      </c>
      <c r="BK190" s="282">
        <f>ROUND(I190*H190,2)</f>
        <v>0</v>
      </c>
      <c r="BL190" s="185" t="s">
        <v>145</v>
      </c>
      <c r="BM190" s="185" t="s">
        <v>4754</v>
      </c>
    </row>
    <row r="191" spans="2:51" s="284" customFormat="1" ht="13.5">
      <c r="B191" s="283"/>
      <c r="D191" s="285" t="s">
        <v>147</v>
      </c>
      <c r="E191" s="286" t="s">
        <v>5</v>
      </c>
      <c r="F191" s="287" t="s">
        <v>4755</v>
      </c>
      <c r="H191" s="305">
        <v>17.72</v>
      </c>
      <c r="L191" s="283"/>
      <c r="M191" s="288"/>
      <c r="N191" s="289"/>
      <c r="O191" s="289"/>
      <c r="P191" s="289"/>
      <c r="Q191" s="289"/>
      <c r="R191" s="289"/>
      <c r="S191" s="289"/>
      <c r="T191" s="290"/>
      <c r="AT191" s="286" t="s">
        <v>147</v>
      </c>
      <c r="AU191" s="286" t="s">
        <v>81</v>
      </c>
      <c r="AV191" s="284" t="s">
        <v>81</v>
      </c>
      <c r="AW191" s="284" t="s">
        <v>34</v>
      </c>
      <c r="AX191" s="284" t="s">
        <v>71</v>
      </c>
      <c r="AY191" s="286" t="s">
        <v>138</v>
      </c>
    </row>
    <row r="192" spans="2:65" s="196" customFormat="1" ht="16.5" customHeight="1">
      <c r="B192" s="85"/>
      <c r="C192" s="91" t="s">
        <v>317</v>
      </c>
      <c r="D192" s="91" t="s">
        <v>228</v>
      </c>
      <c r="E192" s="92" t="s">
        <v>1750</v>
      </c>
      <c r="F192" s="93" t="s">
        <v>1751</v>
      </c>
      <c r="G192" s="94" t="s">
        <v>181</v>
      </c>
      <c r="H192" s="308">
        <v>35.44</v>
      </c>
      <c r="I192" s="95">
        <v>0</v>
      </c>
      <c r="J192" s="95">
        <f>ROUND(I192*H192,2)</f>
        <v>0</v>
      </c>
      <c r="K192" s="175" t="s">
        <v>5267</v>
      </c>
      <c r="L192" s="298"/>
      <c r="M192" s="299" t="s">
        <v>5</v>
      </c>
      <c r="N192" s="300" t="s">
        <v>42</v>
      </c>
      <c r="O192" s="280">
        <v>0</v>
      </c>
      <c r="P192" s="280">
        <f>O192*H192</f>
        <v>0</v>
      </c>
      <c r="Q192" s="280">
        <v>1</v>
      </c>
      <c r="R192" s="280">
        <f>Q192*H192</f>
        <v>35.44</v>
      </c>
      <c r="S192" s="280">
        <v>0</v>
      </c>
      <c r="T192" s="281">
        <f>S192*H192</f>
        <v>0</v>
      </c>
      <c r="AR192" s="185" t="s">
        <v>178</v>
      </c>
      <c r="AT192" s="185" t="s">
        <v>228</v>
      </c>
      <c r="AU192" s="185" t="s">
        <v>81</v>
      </c>
      <c r="AY192" s="185" t="s">
        <v>138</v>
      </c>
      <c r="BE192" s="282">
        <f>IF(N192="základní",J192,0)</f>
        <v>0</v>
      </c>
      <c r="BF192" s="282">
        <f>IF(N192="snížená",J192,0)</f>
        <v>0</v>
      </c>
      <c r="BG192" s="282">
        <f>IF(N192="zákl. přenesená",J192,0)</f>
        <v>0</v>
      </c>
      <c r="BH192" s="282">
        <f>IF(N192="sníž. přenesená",J192,0)</f>
        <v>0</v>
      </c>
      <c r="BI192" s="282">
        <f>IF(N192="nulová",J192,0)</f>
        <v>0</v>
      </c>
      <c r="BJ192" s="185" t="s">
        <v>79</v>
      </c>
      <c r="BK192" s="282">
        <f>ROUND(I192*H192,2)</f>
        <v>0</v>
      </c>
      <c r="BL192" s="185" t="s">
        <v>145</v>
      </c>
      <c r="BM192" s="185" t="s">
        <v>4756</v>
      </c>
    </row>
    <row r="193" spans="2:51" s="284" customFormat="1" ht="13.5">
      <c r="B193" s="283"/>
      <c r="D193" s="285" t="s">
        <v>147</v>
      </c>
      <c r="F193" s="287" t="s">
        <v>4757</v>
      </c>
      <c r="H193" s="305">
        <v>35.44</v>
      </c>
      <c r="L193" s="283"/>
      <c r="M193" s="288"/>
      <c r="N193" s="289"/>
      <c r="O193" s="289"/>
      <c r="P193" s="289"/>
      <c r="Q193" s="289"/>
      <c r="R193" s="289"/>
      <c r="S193" s="289"/>
      <c r="T193" s="290"/>
      <c r="AT193" s="286" t="s">
        <v>147</v>
      </c>
      <c r="AU193" s="286" t="s">
        <v>81</v>
      </c>
      <c r="AV193" s="284" t="s">
        <v>81</v>
      </c>
      <c r="AW193" s="284" t="s">
        <v>6</v>
      </c>
      <c r="AX193" s="284" t="s">
        <v>79</v>
      </c>
      <c r="AY193" s="286" t="s">
        <v>138</v>
      </c>
    </row>
    <row r="194" spans="2:65" s="196" customFormat="1" ht="25.5" customHeight="1">
      <c r="B194" s="85"/>
      <c r="C194" s="86" t="s">
        <v>321</v>
      </c>
      <c r="D194" s="86" t="s">
        <v>140</v>
      </c>
      <c r="E194" s="87" t="s">
        <v>4758</v>
      </c>
      <c r="F194" s="88" t="s">
        <v>4759</v>
      </c>
      <c r="G194" s="89" t="s">
        <v>234</v>
      </c>
      <c r="H194" s="304">
        <v>29.3</v>
      </c>
      <c r="I194" s="90">
        <v>0</v>
      </c>
      <c r="J194" s="90">
        <f aca="true" t="shared" si="10" ref="J194:J199">ROUND(I194*H194,2)</f>
        <v>0</v>
      </c>
      <c r="K194" s="88" t="s">
        <v>5267</v>
      </c>
      <c r="L194" s="85"/>
      <c r="M194" s="278" t="s">
        <v>5</v>
      </c>
      <c r="N194" s="279" t="s">
        <v>42</v>
      </c>
      <c r="O194" s="280">
        <v>0.312</v>
      </c>
      <c r="P194" s="280">
        <f aca="true" t="shared" si="11" ref="P194:P199">O194*H194</f>
        <v>9.1416</v>
      </c>
      <c r="Q194" s="280">
        <v>1E-05</v>
      </c>
      <c r="R194" s="280">
        <f aca="true" t="shared" si="12" ref="R194:R199">Q194*H194</f>
        <v>0.000293</v>
      </c>
      <c r="S194" s="280">
        <v>0</v>
      </c>
      <c r="T194" s="281">
        <f aca="true" t="shared" si="13" ref="T194:T199">S194*H194</f>
        <v>0</v>
      </c>
      <c r="AR194" s="185" t="s">
        <v>145</v>
      </c>
      <c r="AT194" s="185" t="s">
        <v>140</v>
      </c>
      <c r="AU194" s="185" t="s">
        <v>81</v>
      </c>
      <c r="AY194" s="185" t="s">
        <v>138</v>
      </c>
      <c r="BE194" s="282">
        <f aca="true" t="shared" si="14" ref="BE194:BE199">IF(N194="základní",J194,0)</f>
        <v>0</v>
      </c>
      <c r="BF194" s="282">
        <f aca="true" t="shared" si="15" ref="BF194:BF199">IF(N194="snížená",J194,0)</f>
        <v>0</v>
      </c>
      <c r="BG194" s="282">
        <f aca="true" t="shared" si="16" ref="BG194:BG199">IF(N194="zákl. přenesená",J194,0)</f>
        <v>0</v>
      </c>
      <c r="BH194" s="282">
        <f aca="true" t="shared" si="17" ref="BH194:BH199">IF(N194="sníž. přenesená",J194,0)</f>
        <v>0</v>
      </c>
      <c r="BI194" s="282">
        <f aca="true" t="shared" si="18" ref="BI194:BI199">IF(N194="nulová",J194,0)</f>
        <v>0</v>
      </c>
      <c r="BJ194" s="185" t="s">
        <v>79</v>
      </c>
      <c r="BK194" s="282">
        <f aca="true" t="shared" si="19" ref="BK194:BK199">ROUND(I194*H194,2)</f>
        <v>0</v>
      </c>
      <c r="BL194" s="185" t="s">
        <v>145</v>
      </c>
      <c r="BM194" s="185" t="s">
        <v>4760</v>
      </c>
    </row>
    <row r="195" spans="2:65" s="196" customFormat="1" ht="16.5" customHeight="1">
      <c r="B195" s="85"/>
      <c r="C195" s="91" t="s">
        <v>325</v>
      </c>
      <c r="D195" s="91" t="s">
        <v>228</v>
      </c>
      <c r="E195" s="92" t="s">
        <v>4761</v>
      </c>
      <c r="F195" s="93" t="s">
        <v>4762</v>
      </c>
      <c r="G195" s="94" t="s">
        <v>234</v>
      </c>
      <c r="H195" s="308">
        <v>29.3</v>
      </c>
      <c r="I195" s="95">
        <v>0</v>
      </c>
      <c r="J195" s="95">
        <f t="shared" si="10"/>
        <v>0</v>
      </c>
      <c r="K195" s="175" t="s">
        <v>5267</v>
      </c>
      <c r="L195" s="298"/>
      <c r="M195" s="299" t="s">
        <v>5</v>
      </c>
      <c r="N195" s="300" t="s">
        <v>42</v>
      </c>
      <c r="O195" s="280">
        <v>0</v>
      </c>
      <c r="P195" s="280">
        <f t="shared" si="11"/>
        <v>0</v>
      </c>
      <c r="Q195" s="280">
        <v>0.00469</v>
      </c>
      <c r="R195" s="280">
        <f t="shared" si="12"/>
        <v>0.13741699999999998</v>
      </c>
      <c r="S195" s="280">
        <v>0</v>
      </c>
      <c r="T195" s="281">
        <f t="shared" si="13"/>
        <v>0</v>
      </c>
      <c r="AR195" s="185" t="s">
        <v>178</v>
      </c>
      <c r="AT195" s="185" t="s">
        <v>228</v>
      </c>
      <c r="AU195" s="185" t="s">
        <v>81</v>
      </c>
      <c r="AY195" s="185" t="s">
        <v>138</v>
      </c>
      <c r="BE195" s="282">
        <f t="shared" si="14"/>
        <v>0</v>
      </c>
      <c r="BF195" s="282">
        <f t="shared" si="15"/>
        <v>0</v>
      </c>
      <c r="BG195" s="282">
        <f t="shared" si="16"/>
        <v>0</v>
      </c>
      <c r="BH195" s="282">
        <f t="shared" si="17"/>
        <v>0</v>
      </c>
      <c r="BI195" s="282">
        <f t="shared" si="18"/>
        <v>0</v>
      </c>
      <c r="BJ195" s="185" t="s">
        <v>79</v>
      </c>
      <c r="BK195" s="282">
        <f t="shared" si="19"/>
        <v>0</v>
      </c>
      <c r="BL195" s="185" t="s">
        <v>145</v>
      </c>
      <c r="BM195" s="185" t="s">
        <v>4763</v>
      </c>
    </row>
    <row r="196" spans="2:65" s="196" customFormat="1" ht="25.5" customHeight="1">
      <c r="B196" s="85"/>
      <c r="C196" s="86" t="s">
        <v>330</v>
      </c>
      <c r="D196" s="86" t="s">
        <v>140</v>
      </c>
      <c r="E196" s="87" t="s">
        <v>4764</v>
      </c>
      <c r="F196" s="88" t="s">
        <v>4765</v>
      </c>
      <c r="G196" s="89" t="s">
        <v>234</v>
      </c>
      <c r="H196" s="304">
        <v>15</v>
      </c>
      <c r="I196" s="90">
        <v>0</v>
      </c>
      <c r="J196" s="90">
        <f t="shared" si="10"/>
        <v>0</v>
      </c>
      <c r="K196" s="88" t="s">
        <v>5267</v>
      </c>
      <c r="L196" s="85"/>
      <c r="M196" s="278" t="s">
        <v>5</v>
      </c>
      <c r="N196" s="279" t="s">
        <v>42</v>
      </c>
      <c r="O196" s="280">
        <v>0.36</v>
      </c>
      <c r="P196" s="280">
        <f t="shared" si="11"/>
        <v>5.3999999999999995</v>
      </c>
      <c r="Q196" s="280">
        <v>2E-05</v>
      </c>
      <c r="R196" s="280">
        <f t="shared" si="12"/>
        <v>0.00030000000000000003</v>
      </c>
      <c r="S196" s="280">
        <v>0</v>
      </c>
      <c r="T196" s="281">
        <f t="shared" si="13"/>
        <v>0</v>
      </c>
      <c r="AR196" s="185" t="s">
        <v>145</v>
      </c>
      <c r="AT196" s="185" t="s">
        <v>140</v>
      </c>
      <c r="AU196" s="185" t="s">
        <v>81</v>
      </c>
      <c r="AY196" s="185" t="s">
        <v>138</v>
      </c>
      <c r="BE196" s="282">
        <f t="shared" si="14"/>
        <v>0</v>
      </c>
      <c r="BF196" s="282">
        <f t="shared" si="15"/>
        <v>0</v>
      </c>
      <c r="BG196" s="282">
        <f t="shared" si="16"/>
        <v>0</v>
      </c>
      <c r="BH196" s="282">
        <f t="shared" si="17"/>
        <v>0</v>
      </c>
      <c r="BI196" s="282">
        <f t="shared" si="18"/>
        <v>0</v>
      </c>
      <c r="BJ196" s="185" t="s">
        <v>79</v>
      </c>
      <c r="BK196" s="282">
        <f t="shared" si="19"/>
        <v>0</v>
      </c>
      <c r="BL196" s="185" t="s">
        <v>145</v>
      </c>
      <c r="BM196" s="185" t="s">
        <v>4766</v>
      </c>
    </row>
    <row r="197" spans="2:65" s="196" customFormat="1" ht="16.5" customHeight="1">
      <c r="B197" s="85"/>
      <c r="C197" s="91" t="s">
        <v>338</v>
      </c>
      <c r="D197" s="91" t="s">
        <v>228</v>
      </c>
      <c r="E197" s="92" t="s">
        <v>4767</v>
      </c>
      <c r="F197" s="93" t="s">
        <v>4768</v>
      </c>
      <c r="G197" s="94" t="s">
        <v>234</v>
      </c>
      <c r="H197" s="308">
        <v>15</v>
      </c>
      <c r="I197" s="95">
        <v>0</v>
      </c>
      <c r="J197" s="95">
        <f t="shared" si="10"/>
        <v>0</v>
      </c>
      <c r="K197" s="175" t="s">
        <v>5267</v>
      </c>
      <c r="L197" s="298"/>
      <c r="M197" s="299" t="s">
        <v>5</v>
      </c>
      <c r="N197" s="300" t="s">
        <v>42</v>
      </c>
      <c r="O197" s="280">
        <v>0</v>
      </c>
      <c r="P197" s="280">
        <f t="shared" si="11"/>
        <v>0</v>
      </c>
      <c r="Q197" s="280">
        <v>0.01311</v>
      </c>
      <c r="R197" s="280">
        <f t="shared" si="12"/>
        <v>0.19665</v>
      </c>
      <c r="S197" s="280">
        <v>0</v>
      </c>
      <c r="T197" s="281">
        <f t="shared" si="13"/>
        <v>0</v>
      </c>
      <c r="AR197" s="185" t="s">
        <v>178</v>
      </c>
      <c r="AT197" s="185" t="s">
        <v>228</v>
      </c>
      <c r="AU197" s="185" t="s">
        <v>81</v>
      </c>
      <c r="AY197" s="185" t="s">
        <v>138</v>
      </c>
      <c r="BE197" s="282">
        <f t="shared" si="14"/>
        <v>0</v>
      </c>
      <c r="BF197" s="282">
        <f t="shared" si="15"/>
        <v>0</v>
      </c>
      <c r="BG197" s="282">
        <f t="shared" si="16"/>
        <v>0</v>
      </c>
      <c r="BH197" s="282">
        <f t="shared" si="17"/>
        <v>0</v>
      </c>
      <c r="BI197" s="282">
        <f t="shared" si="18"/>
        <v>0</v>
      </c>
      <c r="BJ197" s="185" t="s">
        <v>79</v>
      </c>
      <c r="BK197" s="282">
        <f t="shared" si="19"/>
        <v>0</v>
      </c>
      <c r="BL197" s="185" t="s">
        <v>145</v>
      </c>
      <c r="BM197" s="185" t="s">
        <v>4769</v>
      </c>
    </row>
    <row r="198" spans="2:65" s="196" customFormat="1" ht="76.5" customHeight="1">
      <c r="B198" s="85"/>
      <c r="C198" s="86" t="s">
        <v>583</v>
      </c>
      <c r="D198" s="86" t="s">
        <v>140</v>
      </c>
      <c r="E198" s="87" t="s">
        <v>4770</v>
      </c>
      <c r="F198" s="88" t="s">
        <v>4771</v>
      </c>
      <c r="G198" s="89" t="s">
        <v>289</v>
      </c>
      <c r="H198" s="304">
        <v>1</v>
      </c>
      <c r="I198" s="90">
        <v>0</v>
      </c>
      <c r="J198" s="90">
        <f t="shared" si="10"/>
        <v>0</v>
      </c>
      <c r="K198" s="88" t="s">
        <v>5</v>
      </c>
      <c r="L198" s="85"/>
      <c r="M198" s="278" t="s">
        <v>5</v>
      </c>
      <c r="N198" s="279" t="s">
        <v>42</v>
      </c>
      <c r="O198" s="280">
        <v>0</v>
      </c>
      <c r="P198" s="280">
        <f t="shared" si="11"/>
        <v>0</v>
      </c>
      <c r="Q198" s="280">
        <v>0</v>
      </c>
      <c r="R198" s="280">
        <f t="shared" si="12"/>
        <v>0</v>
      </c>
      <c r="S198" s="280">
        <v>0</v>
      </c>
      <c r="T198" s="281">
        <f t="shared" si="13"/>
        <v>0</v>
      </c>
      <c r="AR198" s="185" t="s">
        <v>145</v>
      </c>
      <c r="AT198" s="185" t="s">
        <v>140</v>
      </c>
      <c r="AU198" s="185" t="s">
        <v>81</v>
      </c>
      <c r="AY198" s="185" t="s">
        <v>138</v>
      </c>
      <c r="BE198" s="282">
        <f t="shared" si="14"/>
        <v>0</v>
      </c>
      <c r="BF198" s="282">
        <f t="shared" si="15"/>
        <v>0</v>
      </c>
      <c r="BG198" s="282">
        <f t="shared" si="16"/>
        <v>0</v>
      </c>
      <c r="BH198" s="282">
        <f t="shared" si="17"/>
        <v>0</v>
      </c>
      <c r="BI198" s="282">
        <f t="shared" si="18"/>
        <v>0</v>
      </c>
      <c r="BJ198" s="185" t="s">
        <v>79</v>
      </c>
      <c r="BK198" s="282">
        <f t="shared" si="19"/>
        <v>0</v>
      </c>
      <c r="BL198" s="185" t="s">
        <v>145</v>
      </c>
      <c r="BM198" s="185" t="s">
        <v>4772</v>
      </c>
    </row>
    <row r="199" spans="2:65" s="196" customFormat="1" ht="76.5" customHeight="1">
      <c r="B199" s="85"/>
      <c r="C199" s="86" t="s">
        <v>587</v>
      </c>
      <c r="D199" s="86" t="s">
        <v>140</v>
      </c>
      <c r="E199" s="87" t="s">
        <v>4773</v>
      </c>
      <c r="F199" s="88" t="s">
        <v>4771</v>
      </c>
      <c r="G199" s="89" t="s">
        <v>289</v>
      </c>
      <c r="H199" s="304">
        <v>1</v>
      </c>
      <c r="I199" s="90">
        <v>0</v>
      </c>
      <c r="J199" s="90">
        <f t="shared" si="10"/>
        <v>0</v>
      </c>
      <c r="K199" s="88" t="s">
        <v>5</v>
      </c>
      <c r="L199" s="85"/>
      <c r="M199" s="278" t="s">
        <v>5</v>
      </c>
      <c r="N199" s="279" t="s">
        <v>42</v>
      </c>
      <c r="O199" s="280">
        <v>0</v>
      </c>
      <c r="P199" s="280">
        <f t="shared" si="11"/>
        <v>0</v>
      </c>
      <c r="Q199" s="280">
        <v>0</v>
      </c>
      <c r="R199" s="280">
        <f t="shared" si="12"/>
        <v>0</v>
      </c>
      <c r="S199" s="280">
        <v>0</v>
      </c>
      <c r="T199" s="281">
        <f t="shared" si="13"/>
        <v>0</v>
      </c>
      <c r="AR199" s="185" t="s">
        <v>145</v>
      </c>
      <c r="AT199" s="185" t="s">
        <v>140</v>
      </c>
      <c r="AU199" s="185" t="s">
        <v>81</v>
      </c>
      <c r="AY199" s="185" t="s">
        <v>138</v>
      </c>
      <c r="BE199" s="282">
        <f t="shared" si="14"/>
        <v>0</v>
      </c>
      <c r="BF199" s="282">
        <f t="shared" si="15"/>
        <v>0</v>
      </c>
      <c r="BG199" s="282">
        <f t="shared" si="16"/>
        <v>0</v>
      </c>
      <c r="BH199" s="282">
        <f t="shared" si="17"/>
        <v>0</v>
      </c>
      <c r="BI199" s="282">
        <f t="shared" si="18"/>
        <v>0</v>
      </c>
      <c r="BJ199" s="185" t="s">
        <v>79</v>
      </c>
      <c r="BK199" s="282">
        <f t="shared" si="19"/>
        <v>0</v>
      </c>
      <c r="BL199" s="185" t="s">
        <v>145</v>
      </c>
      <c r="BM199" s="185" t="s">
        <v>4774</v>
      </c>
    </row>
    <row r="200" spans="2:63" s="266" customFormat="1" ht="29.85" customHeight="1">
      <c r="B200" s="265"/>
      <c r="D200" s="267" t="s">
        <v>70</v>
      </c>
      <c r="E200" s="276" t="s">
        <v>336</v>
      </c>
      <c r="F200" s="276" t="s">
        <v>337</v>
      </c>
      <c r="H200" s="307"/>
      <c r="J200" s="277">
        <f>BK200</f>
        <v>0</v>
      </c>
      <c r="L200" s="265"/>
      <c r="M200" s="270"/>
      <c r="N200" s="271"/>
      <c r="O200" s="271"/>
      <c r="P200" s="272">
        <f>P201</f>
        <v>89.848928</v>
      </c>
      <c r="Q200" s="271"/>
      <c r="R200" s="272">
        <f>R201</f>
        <v>0</v>
      </c>
      <c r="S200" s="271"/>
      <c r="T200" s="273">
        <f>T201</f>
        <v>0</v>
      </c>
      <c r="AR200" s="267" t="s">
        <v>79</v>
      </c>
      <c r="AT200" s="274" t="s">
        <v>70</v>
      </c>
      <c r="AU200" s="274" t="s">
        <v>79</v>
      </c>
      <c r="AY200" s="267" t="s">
        <v>138</v>
      </c>
      <c r="BK200" s="275">
        <f>BK201</f>
        <v>0</v>
      </c>
    </row>
    <row r="201" spans="2:65" s="196" customFormat="1" ht="38.25" customHeight="1">
      <c r="B201" s="85"/>
      <c r="C201" s="86" t="s">
        <v>591</v>
      </c>
      <c r="D201" s="86" t="s">
        <v>140</v>
      </c>
      <c r="E201" s="87" t="s">
        <v>4775</v>
      </c>
      <c r="F201" s="88" t="s">
        <v>4776</v>
      </c>
      <c r="G201" s="89" t="s">
        <v>181</v>
      </c>
      <c r="H201" s="304">
        <v>215.983</v>
      </c>
      <c r="I201" s="90">
        <v>0</v>
      </c>
      <c r="J201" s="90">
        <f>ROUND(I201*H201,2)</f>
        <v>0</v>
      </c>
      <c r="K201" s="88" t="s">
        <v>5267</v>
      </c>
      <c r="L201" s="85"/>
      <c r="M201" s="278" t="s">
        <v>5</v>
      </c>
      <c r="N201" s="301" t="s">
        <v>42</v>
      </c>
      <c r="O201" s="302">
        <v>0.416</v>
      </c>
      <c r="P201" s="302">
        <f>O201*H201</f>
        <v>89.848928</v>
      </c>
      <c r="Q201" s="302">
        <v>0</v>
      </c>
      <c r="R201" s="302">
        <f>Q201*H201</f>
        <v>0</v>
      </c>
      <c r="S201" s="302">
        <v>0</v>
      </c>
      <c r="T201" s="303">
        <f>S201*H201</f>
        <v>0</v>
      </c>
      <c r="AR201" s="185" t="s">
        <v>145</v>
      </c>
      <c r="AT201" s="185" t="s">
        <v>140</v>
      </c>
      <c r="AU201" s="185" t="s">
        <v>81</v>
      </c>
      <c r="AY201" s="185" t="s">
        <v>138</v>
      </c>
      <c r="BE201" s="282">
        <f>IF(N201="základní",J201,0)</f>
        <v>0</v>
      </c>
      <c r="BF201" s="282">
        <f>IF(N201="snížená",J201,0)</f>
        <v>0</v>
      </c>
      <c r="BG201" s="282">
        <f>IF(N201="zákl. přenesená",J201,0)</f>
        <v>0</v>
      </c>
      <c r="BH201" s="282">
        <f>IF(N201="sníž. přenesená",J201,0)</f>
        <v>0</v>
      </c>
      <c r="BI201" s="282">
        <f>IF(N201="nulová",J201,0)</f>
        <v>0</v>
      </c>
      <c r="BJ201" s="185" t="s">
        <v>79</v>
      </c>
      <c r="BK201" s="282">
        <f>ROUND(I201*H201,2)</f>
        <v>0</v>
      </c>
      <c r="BL201" s="185" t="s">
        <v>145</v>
      </c>
      <c r="BM201" s="185" t="s">
        <v>4777</v>
      </c>
    </row>
    <row r="202" spans="2:12" s="196" customFormat="1" ht="6.95" customHeight="1">
      <c r="B202" s="221"/>
      <c r="C202" s="222"/>
      <c r="D202" s="222"/>
      <c r="E202" s="222"/>
      <c r="F202" s="222"/>
      <c r="G202" s="222"/>
      <c r="H202" s="222"/>
      <c r="I202" s="222"/>
      <c r="J202" s="222"/>
      <c r="K202" s="222"/>
      <c r="L202" s="85"/>
    </row>
  </sheetData>
  <sheetProtection algorithmName="SHA-512" hashValue="JQB8GUiYtnnvFgTtK67K/qwzC0WrebsPgZ3BBLn4UautlxiTDpI80MDwnNZCk88X9R7/bSGIbDJ3xXZinGO83Q==" saltValue="oy8kgzVr++aX46sqgWclrQ==" spinCount="100000" sheet="1" objects="1" scenarios="1"/>
  <autoFilter ref="C80:K201"/>
  <mergeCells count="10">
    <mergeCell ref="J51:J52"/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9"/>
  <sheetViews>
    <sheetView showGridLines="0" workbookViewId="0" topLeftCell="A1">
      <pane ySplit="1" topLeftCell="A106" activePane="bottomLeft" state="frozen"/>
      <selection pane="bottomLeft" activeCell="V118" sqref="V118"/>
    </sheetView>
  </sheetViews>
  <sheetFormatPr defaultColWidth="9.33203125" defaultRowHeight="13.5"/>
  <cols>
    <col min="1" max="1" width="8.33203125" style="183" customWidth="1"/>
    <col min="2" max="2" width="1.66796875" style="183" customWidth="1"/>
    <col min="3" max="3" width="4.16015625" style="183" customWidth="1"/>
    <col min="4" max="4" width="4.33203125" style="183" customWidth="1"/>
    <col min="5" max="5" width="17.16015625" style="183" customWidth="1"/>
    <col min="6" max="6" width="75" style="183" customWidth="1"/>
    <col min="7" max="7" width="8.66015625" style="183" customWidth="1"/>
    <col min="8" max="8" width="11.16015625" style="183" customWidth="1"/>
    <col min="9" max="9" width="12.66015625" style="183" customWidth="1"/>
    <col min="10" max="10" width="23.5" style="183" customWidth="1"/>
    <col min="11" max="11" width="15.5" style="183" customWidth="1"/>
    <col min="12" max="12" width="9.33203125" style="183" customWidth="1"/>
    <col min="13" max="18" width="9.33203125" style="183" hidden="1" customWidth="1"/>
    <col min="19" max="19" width="8.16015625" style="183" hidden="1" customWidth="1"/>
    <col min="20" max="20" width="29.66015625" style="183" hidden="1" customWidth="1"/>
    <col min="21" max="21" width="16.33203125" style="183" hidden="1" customWidth="1"/>
    <col min="22" max="22" width="12.33203125" style="183" customWidth="1"/>
    <col min="23" max="23" width="16.33203125" style="183" customWidth="1"/>
    <col min="24" max="24" width="12.33203125" style="183" customWidth="1"/>
    <col min="25" max="25" width="15" style="183" customWidth="1"/>
    <col min="26" max="26" width="11" style="183" customWidth="1"/>
    <col min="27" max="27" width="15" style="183" customWidth="1"/>
    <col min="28" max="28" width="16.33203125" style="183" customWidth="1"/>
    <col min="29" max="29" width="11" style="183" customWidth="1"/>
    <col min="30" max="30" width="15" style="183" customWidth="1"/>
    <col min="31" max="31" width="16.33203125" style="183" customWidth="1"/>
    <col min="32" max="43" width="9.33203125" style="183" customWidth="1"/>
    <col min="44" max="65" width="9.33203125" style="183" hidden="1" customWidth="1"/>
    <col min="66" max="16384" width="9.33203125" style="183" customWidth="1"/>
  </cols>
  <sheetData>
    <row r="1" spans="1:70" ht="21.75" customHeight="1">
      <c r="A1" s="177"/>
      <c r="B1" s="178"/>
      <c r="C1" s="178"/>
      <c r="D1" s="179" t="s">
        <v>1</v>
      </c>
      <c r="E1" s="178"/>
      <c r="F1" s="180" t="s">
        <v>101</v>
      </c>
      <c r="G1" s="390" t="s">
        <v>102</v>
      </c>
      <c r="H1" s="390"/>
      <c r="I1" s="178"/>
      <c r="J1" s="180" t="s">
        <v>103</v>
      </c>
      <c r="K1" s="179" t="s">
        <v>104</v>
      </c>
      <c r="L1" s="180" t="s">
        <v>105</v>
      </c>
      <c r="M1" s="180"/>
      <c r="N1" s="180"/>
      <c r="O1" s="180"/>
      <c r="P1" s="180"/>
      <c r="Q1" s="180"/>
      <c r="R1" s="180"/>
      <c r="S1" s="180"/>
      <c r="T1" s="180"/>
      <c r="U1" s="182"/>
      <c r="V1" s="182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77"/>
      <c r="BQ1" s="177"/>
      <c r="BR1" s="177"/>
    </row>
    <row r="2" spans="3:46" ht="36.95" customHeight="1">
      <c r="L2" s="391" t="s">
        <v>8</v>
      </c>
      <c r="M2" s="392"/>
      <c r="N2" s="392"/>
      <c r="O2" s="392"/>
      <c r="P2" s="392"/>
      <c r="Q2" s="392"/>
      <c r="R2" s="392"/>
      <c r="S2" s="392"/>
      <c r="T2" s="392"/>
      <c r="U2" s="392"/>
      <c r="V2" s="392"/>
      <c r="AT2" s="185" t="s">
        <v>93</v>
      </c>
    </row>
    <row r="3" spans="2:46" ht="6.95" customHeight="1">
      <c r="B3" s="186"/>
      <c r="C3" s="187"/>
      <c r="D3" s="187"/>
      <c r="E3" s="187"/>
      <c r="F3" s="187"/>
      <c r="G3" s="187"/>
      <c r="H3" s="187"/>
      <c r="I3" s="187"/>
      <c r="J3" s="187"/>
      <c r="K3" s="188"/>
      <c r="AT3" s="185" t="s">
        <v>81</v>
      </c>
    </row>
    <row r="4" spans="2:46" ht="36.95" customHeight="1">
      <c r="B4" s="189"/>
      <c r="C4" s="190"/>
      <c r="D4" s="191" t="s">
        <v>106</v>
      </c>
      <c r="E4" s="190"/>
      <c r="F4" s="190"/>
      <c r="G4" s="190"/>
      <c r="H4" s="190"/>
      <c r="I4" s="190"/>
      <c r="J4" s="190"/>
      <c r="K4" s="192"/>
      <c r="M4" s="193" t="s">
        <v>13</v>
      </c>
      <c r="AT4" s="185" t="s">
        <v>6</v>
      </c>
    </row>
    <row r="5" spans="2:11" ht="6.95" customHeight="1">
      <c r="B5" s="189"/>
      <c r="C5" s="190"/>
      <c r="D5" s="190"/>
      <c r="E5" s="190"/>
      <c r="F5" s="190"/>
      <c r="G5" s="190"/>
      <c r="H5" s="190"/>
      <c r="I5" s="190"/>
      <c r="J5" s="190"/>
      <c r="K5" s="192"/>
    </row>
    <row r="6" spans="2:11" ht="15">
      <c r="B6" s="189"/>
      <c r="C6" s="190"/>
      <c r="D6" s="194" t="s">
        <v>17</v>
      </c>
      <c r="E6" s="190"/>
      <c r="F6" s="190"/>
      <c r="G6" s="190"/>
      <c r="H6" s="190"/>
      <c r="I6" s="190"/>
      <c r="J6" s="190"/>
      <c r="K6" s="192"/>
    </row>
    <row r="7" spans="2:11" ht="16.5" customHeight="1">
      <c r="B7" s="189"/>
      <c r="C7" s="190"/>
      <c r="D7" s="190"/>
      <c r="E7" s="393" t="str">
        <f>'Rekapitulace stavby'!K6</f>
        <v>Gymnázium Tachov - výstavba tělocvičny</v>
      </c>
      <c r="F7" s="394"/>
      <c r="G7" s="394"/>
      <c r="H7" s="394"/>
      <c r="I7" s="190"/>
      <c r="J7" s="190"/>
      <c r="K7" s="192"/>
    </row>
    <row r="8" spans="2:11" s="196" customFormat="1" ht="15">
      <c r="B8" s="85"/>
      <c r="C8" s="197"/>
      <c r="D8" s="194" t="s">
        <v>107</v>
      </c>
      <c r="E8" s="197"/>
      <c r="F8" s="197"/>
      <c r="G8" s="197"/>
      <c r="H8" s="197"/>
      <c r="I8" s="197"/>
      <c r="J8" s="197"/>
      <c r="K8" s="198"/>
    </row>
    <row r="9" spans="2:11" s="196" customFormat="1" ht="36.95" customHeight="1">
      <c r="B9" s="85"/>
      <c r="C9" s="197"/>
      <c r="D9" s="197"/>
      <c r="E9" s="395" t="s">
        <v>4778</v>
      </c>
      <c r="F9" s="396"/>
      <c r="G9" s="396"/>
      <c r="H9" s="396"/>
      <c r="I9" s="197"/>
      <c r="J9" s="197"/>
      <c r="K9" s="198"/>
    </row>
    <row r="10" spans="2:11" s="196" customFormat="1" ht="13.5">
      <c r="B10" s="85"/>
      <c r="C10" s="197"/>
      <c r="D10" s="197"/>
      <c r="E10" s="197"/>
      <c r="F10" s="197"/>
      <c r="G10" s="197"/>
      <c r="H10" s="197"/>
      <c r="I10" s="197"/>
      <c r="J10" s="197"/>
      <c r="K10" s="198"/>
    </row>
    <row r="11" spans="2:11" s="196" customFormat="1" ht="14.45" customHeight="1">
      <c r="B11" s="85"/>
      <c r="C11" s="197"/>
      <c r="D11" s="194" t="s">
        <v>19</v>
      </c>
      <c r="E11" s="197"/>
      <c r="F11" s="200" t="s">
        <v>5</v>
      </c>
      <c r="G11" s="197"/>
      <c r="H11" s="197"/>
      <c r="I11" s="194" t="s">
        <v>20</v>
      </c>
      <c r="J11" s="200" t="s">
        <v>5</v>
      </c>
      <c r="K11" s="198"/>
    </row>
    <row r="12" spans="2:11" s="196" customFormat="1" ht="14.45" customHeight="1">
      <c r="B12" s="85"/>
      <c r="C12" s="197"/>
      <c r="D12" s="194" t="s">
        <v>21</v>
      </c>
      <c r="E12" s="197"/>
      <c r="F12" s="200" t="s">
        <v>22</v>
      </c>
      <c r="G12" s="197"/>
      <c r="H12" s="197"/>
      <c r="I12" s="194" t="s">
        <v>23</v>
      </c>
      <c r="J12" s="201">
        <f>'Rekapitulace stavby'!AN8</f>
        <v>43640</v>
      </c>
      <c r="K12" s="198"/>
    </row>
    <row r="13" spans="2:11" s="196" customFormat="1" ht="10.9" customHeight="1">
      <c r="B13" s="85"/>
      <c r="C13" s="197"/>
      <c r="D13" s="197"/>
      <c r="E13" s="197"/>
      <c r="F13" s="197"/>
      <c r="G13" s="197"/>
      <c r="H13" s="197"/>
      <c r="I13" s="197"/>
      <c r="J13" s="197"/>
      <c r="K13" s="198"/>
    </row>
    <row r="14" spans="2:11" s="196" customFormat="1" ht="14.45" customHeight="1">
      <c r="B14" s="85"/>
      <c r="C14" s="197"/>
      <c r="D14" s="194" t="s">
        <v>24</v>
      </c>
      <c r="E14" s="197"/>
      <c r="F14" s="197"/>
      <c r="G14" s="197"/>
      <c r="H14" s="197"/>
      <c r="I14" s="194" t="s">
        <v>25</v>
      </c>
      <c r="J14" s="200" t="s">
        <v>5</v>
      </c>
      <c r="K14" s="198"/>
    </row>
    <row r="15" spans="2:11" s="196" customFormat="1" ht="18" customHeight="1">
      <c r="B15" s="85"/>
      <c r="C15" s="197"/>
      <c r="D15" s="197"/>
      <c r="E15" s="200" t="s">
        <v>26</v>
      </c>
      <c r="F15" s="197"/>
      <c r="G15" s="197"/>
      <c r="H15" s="197"/>
      <c r="I15" s="194" t="s">
        <v>27</v>
      </c>
      <c r="J15" s="200" t="s">
        <v>5</v>
      </c>
      <c r="K15" s="198"/>
    </row>
    <row r="16" spans="2:11" s="196" customFormat="1" ht="6.95" customHeight="1">
      <c r="B16" s="85"/>
      <c r="C16" s="197"/>
      <c r="D16" s="197"/>
      <c r="E16" s="197"/>
      <c r="F16" s="197"/>
      <c r="G16" s="197"/>
      <c r="H16" s="197"/>
      <c r="I16" s="197"/>
      <c r="J16" s="197"/>
      <c r="K16" s="198"/>
    </row>
    <row r="17" spans="2:11" s="196" customFormat="1" ht="14.45" customHeight="1">
      <c r="B17" s="85"/>
      <c r="C17" s="197"/>
      <c r="D17" s="194" t="s">
        <v>28</v>
      </c>
      <c r="E17" s="197"/>
      <c r="F17" s="197"/>
      <c r="G17" s="197"/>
      <c r="H17" s="197"/>
      <c r="I17" s="194" t="s">
        <v>25</v>
      </c>
      <c r="J17" s="200" t="s">
        <v>5</v>
      </c>
      <c r="K17" s="198"/>
    </row>
    <row r="18" spans="2:11" s="196" customFormat="1" ht="18" customHeight="1">
      <c r="B18" s="85"/>
      <c r="C18" s="197"/>
      <c r="D18" s="197"/>
      <c r="E18" s="200" t="s">
        <v>29</v>
      </c>
      <c r="F18" s="197"/>
      <c r="G18" s="197"/>
      <c r="H18" s="197"/>
      <c r="I18" s="194" t="s">
        <v>27</v>
      </c>
      <c r="J18" s="200" t="s">
        <v>5</v>
      </c>
      <c r="K18" s="198"/>
    </row>
    <row r="19" spans="2:11" s="196" customFormat="1" ht="6.95" customHeight="1">
      <c r="B19" s="85"/>
      <c r="C19" s="197"/>
      <c r="D19" s="197"/>
      <c r="E19" s="197"/>
      <c r="F19" s="197"/>
      <c r="G19" s="197"/>
      <c r="H19" s="197"/>
      <c r="I19" s="197"/>
      <c r="J19" s="197"/>
      <c r="K19" s="198"/>
    </row>
    <row r="20" spans="2:11" s="196" customFormat="1" ht="14.45" customHeight="1">
      <c r="B20" s="85"/>
      <c r="C20" s="197"/>
      <c r="D20" s="194" t="s">
        <v>30</v>
      </c>
      <c r="E20" s="197"/>
      <c r="F20" s="197"/>
      <c r="G20" s="197"/>
      <c r="H20" s="197"/>
      <c r="I20" s="194" t="s">
        <v>25</v>
      </c>
      <c r="J20" s="200" t="s">
        <v>31</v>
      </c>
      <c r="K20" s="198"/>
    </row>
    <row r="21" spans="2:11" s="196" customFormat="1" ht="18" customHeight="1">
      <c r="B21" s="85"/>
      <c r="C21" s="197"/>
      <c r="D21" s="197"/>
      <c r="E21" s="200" t="s">
        <v>32</v>
      </c>
      <c r="F21" s="197"/>
      <c r="G21" s="197"/>
      <c r="H21" s="197"/>
      <c r="I21" s="194" t="s">
        <v>27</v>
      </c>
      <c r="J21" s="200" t="s">
        <v>33</v>
      </c>
      <c r="K21" s="198"/>
    </row>
    <row r="22" spans="2:11" s="196" customFormat="1" ht="6.95" customHeight="1">
      <c r="B22" s="85"/>
      <c r="C22" s="197"/>
      <c r="D22" s="197"/>
      <c r="E22" s="197"/>
      <c r="F22" s="197"/>
      <c r="G22" s="197"/>
      <c r="H22" s="197"/>
      <c r="I22" s="197"/>
      <c r="J22" s="197"/>
      <c r="K22" s="198"/>
    </row>
    <row r="23" spans="2:11" s="196" customFormat="1" ht="14.45" customHeight="1">
      <c r="B23" s="85"/>
      <c r="C23" s="197"/>
      <c r="D23" s="194" t="s">
        <v>35</v>
      </c>
      <c r="E23" s="197"/>
      <c r="F23" s="197"/>
      <c r="G23" s="197"/>
      <c r="H23" s="197"/>
      <c r="I23" s="197"/>
      <c r="J23" s="197"/>
      <c r="K23" s="198"/>
    </row>
    <row r="24" spans="2:11" s="205" customFormat="1" ht="16.5" customHeight="1">
      <c r="B24" s="202"/>
      <c r="C24" s="203"/>
      <c r="D24" s="203"/>
      <c r="E24" s="384" t="s">
        <v>5</v>
      </c>
      <c r="F24" s="384"/>
      <c r="G24" s="384"/>
      <c r="H24" s="384"/>
      <c r="I24" s="203"/>
      <c r="J24" s="203"/>
      <c r="K24" s="204"/>
    </row>
    <row r="25" spans="2:11" s="196" customFormat="1" ht="6.95" customHeight="1">
      <c r="B25" s="85"/>
      <c r="C25" s="197"/>
      <c r="D25" s="197"/>
      <c r="E25" s="197"/>
      <c r="F25" s="197"/>
      <c r="G25" s="197"/>
      <c r="H25" s="197"/>
      <c r="I25" s="197"/>
      <c r="J25" s="197"/>
      <c r="K25" s="198"/>
    </row>
    <row r="26" spans="2:11" s="196" customFormat="1" ht="6.95" customHeight="1">
      <c r="B26" s="85"/>
      <c r="C26" s="197"/>
      <c r="D26" s="206"/>
      <c r="E26" s="206"/>
      <c r="F26" s="206"/>
      <c r="G26" s="206"/>
      <c r="H26" s="206"/>
      <c r="I26" s="206"/>
      <c r="J26" s="206"/>
      <c r="K26" s="207"/>
    </row>
    <row r="27" spans="2:11" s="196" customFormat="1" ht="25.35" customHeight="1">
      <c r="B27" s="85"/>
      <c r="C27" s="197"/>
      <c r="D27" s="208" t="s">
        <v>37</v>
      </c>
      <c r="E27" s="197"/>
      <c r="F27" s="197"/>
      <c r="G27" s="197"/>
      <c r="H27" s="197"/>
      <c r="I27" s="197"/>
      <c r="J27" s="209">
        <f>ROUND(J80,2)</f>
        <v>0</v>
      </c>
      <c r="K27" s="198"/>
    </row>
    <row r="28" spans="2:11" s="196" customFormat="1" ht="6.95" customHeight="1">
      <c r="B28" s="85"/>
      <c r="C28" s="197"/>
      <c r="D28" s="206"/>
      <c r="E28" s="206"/>
      <c r="F28" s="206"/>
      <c r="G28" s="206"/>
      <c r="H28" s="206"/>
      <c r="I28" s="206"/>
      <c r="J28" s="206"/>
      <c r="K28" s="207"/>
    </row>
    <row r="29" spans="2:11" s="196" customFormat="1" ht="14.45" customHeight="1">
      <c r="B29" s="85"/>
      <c r="C29" s="197"/>
      <c r="D29" s="197"/>
      <c r="E29" s="197"/>
      <c r="F29" s="210" t="s">
        <v>39</v>
      </c>
      <c r="G29" s="197"/>
      <c r="H29" s="197"/>
      <c r="I29" s="210" t="s">
        <v>38</v>
      </c>
      <c r="J29" s="210" t="s">
        <v>40</v>
      </c>
      <c r="K29" s="198"/>
    </row>
    <row r="30" spans="2:11" s="196" customFormat="1" ht="14.45" customHeight="1">
      <c r="B30" s="85"/>
      <c r="C30" s="197"/>
      <c r="D30" s="211" t="s">
        <v>41</v>
      </c>
      <c r="E30" s="211" t="s">
        <v>42</v>
      </c>
      <c r="F30" s="212">
        <f>ROUND(SUM(BE80:BE118),2)</f>
        <v>0</v>
      </c>
      <c r="G30" s="197"/>
      <c r="H30" s="197"/>
      <c r="I30" s="213">
        <v>0.21</v>
      </c>
      <c r="J30" s="212">
        <f>ROUND(ROUND((SUM(BE80:BE118)),2)*I30,2)</f>
        <v>0</v>
      </c>
      <c r="K30" s="198"/>
    </row>
    <row r="31" spans="2:11" s="196" customFormat="1" ht="14.45" customHeight="1">
      <c r="B31" s="85"/>
      <c r="C31" s="197"/>
      <c r="D31" s="197"/>
      <c r="E31" s="211" t="s">
        <v>43</v>
      </c>
      <c r="F31" s="212">
        <f>ROUND(SUM(BF80:BF118),2)</f>
        <v>0</v>
      </c>
      <c r="G31" s="197"/>
      <c r="H31" s="197"/>
      <c r="I31" s="213">
        <v>0.15</v>
      </c>
      <c r="J31" s="212">
        <f>ROUND(ROUND((SUM(BF80:BF118)),2)*I31,2)</f>
        <v>0</v>
      </c>
      <c r="K31" s="198"/>
    </row>
    <row r="32" spans="2:11" s="196" customFormat="1" ht="14.45" customHeight="1" hidden="1">
      <c r="B32" s="85"/>
      <c r="C32" s="197"/>
      <c r="D32" s="197"/>
      <c r="E32" s="211" t="s">
        <v>44</v>
      </c>
      <c r="F32" s="212">
        <f>ROUND(SUM(BG80:BG118),2)</f>
        <v>0</v>
      </c>
      <c r="G32" s="197"/>
      <c r="H32" s="197"/>
      <c r="I32" s="213">
        <v>0.21</v>
      </c>
      <c r="J32" s="212">
        <v>0</v>
      </c>
      <c r="K32" s="198"/>
    </row>
    <row r="33" spans="2:11" s="196" customFormat="1" ht="14.45" customHeight="1" hidden="1">
      <c r="B33" s="85"/>
      <c r="C33" s="197"/>
      <c r="D33" s="197"/>
      <c r="E33" s="211" t="s">
        <v>45</v>
      </c>
      <c r="F33" s="212">
        <f>ROUND(SUM(BH80:BH118),2)</f>
        <v>0</v>
      </c>
      <c r="G33" s="197"/>
      <c r="H33" s="197"/>
      <c r="I33" s="213">
        <v>0.15</v>
      </c>
      <c r="J33" s="212">
        <v>0</v>
      </c>
      <c r="K33" s="198"/>
    </row>
    <row r="34" spans="2:11" s="196" customFormat="1" ht="14.45" customHeight="1" hidden="1">
      <c r="B34" s="85"/>
      <c r="C34" s="197"/>
      <c r="D34" s="197"/>
      <c r="E34" s="211" t="s">
        <v>46</v>
      </c>
      <c r="F34" s="212">
        <f>ROUND(SUM(BI80:BI118),2)</f>
        <v>0</v>
      </c>
      <c r="G34" s="197"/>
      <c r="H34" s="197"/>
      <c r="I34" s="213">
        <v>0</v>
      </c>
      <c r="J34" s="212">
        <v>0</v>
      </c>
      <c r="K34" s="198"/>
    </row>
    <row r="35" spans="2:11" s="196" customFormat="1" ht="6.95" customHeight="1">
      <c r="B35" s="85"/>
      <c r="C35" s="197"/>
      <c r="D35" s="197"/>
      <c r="E35" s="197"/>
      <c r="F35" s="197"/>
      <c r="G35" s="197"/>
      <c r="H35" s="197"/>
      <c r="I35" s="197"/>
      <c r="J35" s="197"/>
      <c r="K35" s="198"/>
    </row>
    <row r="36" spans="2:11" s="196" customFormat="1" ht="25.35" customHeight="1">
      <c r="B36" s="85"/>
      <c r="C36" s="214"/>
      <c r="D36" s="215" t="s">
        <v>47</v>
      </c>
      <c r="E36" s="216"/>
      <c r="F36" s="216"/>
      <c r="G36" s="217" t="s">
        <v>48</v>
      </c>
      <c r="H36" s="218" t="s">
        <v>49</v>
      </c>
      <c r="I36" s="216"/>
      <c r="J36" s="219">
        <f>SUM(J27:J34)</f>
        <v>0</v>
      </c>
      <c r="K36" s="220"/>
    </row>
    <row r="37" spans="2:11" s="196" customFormat="1" ht="14.45" customHeight="1">
      <c r="B37" s="221"/>
      <c r="C37" s="222"/>
      <c r="D37" s="222"/>
      <c r="E37" s="222"/>
      <c r="F37" s="222"/>
      <c r="G37" s="222"/>
      <c r="H37" s="222"/>
      <c r="I37" s="222"/>
      <c r="J37" s="222"/>
      <c r="K37" s="223"/>
    </row>
    <row r="41" spans="2:11" s="196" customFormat="1" ht="6.95" customHeight="1">
      <c r="B41" s="224"/>
      <c r="C41" s="225"/>
      <c r="D41" s="225"/>
      <c r="E41" s="225"/>
      <c r="F41" s="225"/>
      <c r="G41" s="225"/>
      <c r="H41" s="225"/>
      <c r="I41" s="225"/>
      <c r="J41" s="225"/>
      <c r="K41" s="226"/>
    </row>
    <row r="42" spans="2:11" s="196" customFormat="1" ht="36.95" customHeight="1">
      <c r="B42" s="85"/>
      <c r="C42" s="191" t="s">
        <v>109</v>
      </c>
      <c r="D42" s="197"/>
      <c r="E42" s="197"/>
      <c r="F42" s="197"/>
      <c r="G42" s="197"/>
      <c r="H42" s="197"/>
      <c r="I42" s="197"/>
      <c r="J42" s="197"/>
      <c r="K42" s="198"/>
    </row>
    <row r="43" spans="2:11" s="196" customFormat="1" ht="6.95" customHeight="1">
      <c r="B43" s="85"/>
      <c r="C43" s="197"/>
      <c r="D43" s="197"/>
      <c r="E43" s="197"/>
      <c r="F43" s="197"/>
      <c r="G43" s="197"/>
      <c r="H43" s="197"/>
      <c r="I43" s="197"/>
      <c r="J43" s="197"/>
      <c r="K43" s="198"/>
    </row>
    <row r="44" spans="2:11" s="196" customFormat="1" ht="14.45" customHeight="1">
      <c r="B44" s="85"/>
      <c r="C44" s="194" t="s">
        <v>17</v>
      </c>
      <c r="D44" s="197"/>
      <c r="E44" s="197"/>
      <c r="F44" s="197"/>
      <c r="G44" s="197"/>
      <c r="H44" s="197"/>
      <c r="I44" s="197"/>
      <c r="J44" s="197"/>
      <c r="K44" s="198"/>
    </row>
    <row r="45" spans="2:11" s="196" customFormat="1" ht="16.5" customHeight="1">
      <c r="B45" s="85"/>
      <c r="C45" s="197"/>
      <c r="D45" s="197"/>
      <c r="E45" s="393" t="str">
        <f>E7</f>
        <v>Gymnázium Tachov - výstavba tělocvičny</v>
      </c>
      <c r="F45" s="394"/>
      <c r="G45" s="394"/>
      <c r="H45" s="394"/>
      <c r="I45" s="197"/>
      <c r="J45" s="197"/>
      <c r="K45" s="198"/>
    </row>
    <row r="46" spans="2:11" s="196" customFormat="1" ht="14.45" customHeight="1">
      <c r="B46" s="85"/>
      <c r="C46" s="194" t="s">
        <v>107</v>
      </c>
      <c r="D46" s="197"/>
      <c r="E46" s="197"/>
      <c r="F46" s="197"/>
      <c r="G46" s="197"/>
      <c r="H46" s="197"/>
      <c r="I46" s="197"/>
      <c r="J46" s="197"/>
      <c r="K46" s="198"/>
    </row>
    <row r="47" spans="2:11" s="196" customFormat="1" ht="17.25" customHeight="1">
      <c r="B47" s="85"/>
      <c r="C47" s="197"/>
      <c r="D47" s="197"/>
      <c r="E47" s="395" t="str">
        <f>E9</f>
        <v>05 - Teplovodní vedení</v>
      </c>
      <c r="F47" s="396"/>
      <c r="G47" s="396"/>
      <c r="H47" s="396"/>
      <c r="I47" s="197"/>
      <c r="J47" s="197"/>
      <c r="K47" s="198"/>
    </row>
    <row r="48" spans="2:11" s="196" customFormat="1" ht="6.95" customHeight="1">
      <c r="B48" s="85"/>
      <c r="C48" s="197"/>
      <c r="D48" s="197"/>
      <c r="E48" s="197"/>
      <c r="F48" s="197"/>
      <c r="G48" s="197"/>
      <c r="H48" s="197"/>
      <c r="I48" s="197"/>
      <c r="J48" s="197"/>
      <c r="K48" s="198"/>
    </row>
    <row r="49" spans="2:11" s="196" customFormat="1" ht="18" customHeight="1">
      <c r="B49" s="85"/>
      <c r="C49" s="194" t="s">
        <v>21</v>
      </c>
      <c r="D49" s="197"/>
      <c r="E49" s="197"/>
      <c r="F49" s="200" t="str">
        <f>F12</f>
        <v>Pionýrská 1370, Tachov</v>
      </c>
      <c r="G49" s="197"/>
      <c r="H49" s="197"/>
      <c r="I49" s="194" t="s">
        <v>23</v>
      </c>
      <c r="J49" s="201">
        <f>IF(J12="","",J12)</f>
        <v>43640</v>
      </c>
      <c r="K49" s="198"/>
    </row>
    <row r="50" spans="2:11" s="196" customFormat="1" ht="6.95" customHeight="1">
      <c r="B50" s="85"/>
      <c r="C50" s="197"/>
      <c r="D50" s="197"/>
      <c r="E50" s="197"/>
      <c r="F50" s="197"/>
      <c r="G50" s="197"/>
      <c r="H50" s="197"/>
      <c r="I50" s="197"/>
      <c r="J50" s="197"/>
      <c r="K50" s="198"/>
    </row>
    <row r="51" spans="2:11" s="196" customFormat="1" ht="15">
      <c r="B51" s="85"/>
      <c r="C51" s="194" t="s">
        <v>24</v>
      </c>
      <c r="D51" s="197"/>
      <c r="E51" s="197"/>
      <c r="F51" s="200" t="str">
        <f>E15</f>
        <v>Gymnázium Tachov, Pionýrská 1370, 34701 tachov</v>
      </c>
      <c r="G51" s="197"/>
      <c r="H51" s="197"/>
      <c r="I51" s="194" t="s">
        <v>30</v>
      </c>
      <c r="J51" s="384" t="str">
        <f>E21</f>
        <v>Luboš Beneda, Čižická 279, 33209 Štěnovice</v>
      </c>
      <c r="K51" s="198"/>
    </row>
    <row r="52" spans="2:11" s="196" customFormat="1" ht="14.45" customHeight="1">
      <c r="B52" s="85"/>
      <c r="C52" s="194" t="s">
        <v>28</v>
      </c>
      <c r="D52" s="197"/>
      <c r="E52" s="197"/>
      <c r="F52" s="200" t="str">
        <f>IF(E18="","",E18)</f>
        <v>výběrové řízení</v>
      </c>
      <c r="G52" s="197"/>
      <c r="H52" s="197"/>
      <c r="I52" s="197"/>
      <c r="J52" s="385"/>
      <c r="K52" s="198"/>
    </row>
    <row r="53" spans="2:11" s="196" customFormat="1" ht="10.35" customHeight="1">
      <c r="B53" s="85"/>
      <c r="C53" s="197"/>
      <c r="D53" s="197"/>
      <c r="E53" s="197"/>
      <c r="F53" s="197"/>
      <c r="G53" s="197"/>
      <c r="H53" s="197"/>
      <c r="I53" s="197"/>
      <c r="J53" s="197"/>
      <c r="K53" s="198"/>
    </row>
    <row r="54" spans="2:11" s="196" customFormat="1" ht="29.25" customHeight="1">
      <c r="B54" s="85"/>
      <c r="C54" s="227" t="s">
        <v>110</v>
      </c>
      <c r="D54" s="214"/>
      <c r="E54" s="214"/>
      <c r="F54" s="214"/>
      <c r="G54" s="214"/>
      <c r="H54" s="214"/>
      <c r="I54" s="214"/>
      <c r="J54" s="228" t="s">
        <v>111</v>
      </c>
      <c r="K54" s="229"/>
    </row>
    <row r="55" spans="2:11" s="196" customFormat="1" ht="10.35" customHeight="1">
      <c r="B55" s="85"/>
      <c r="C55" s="197"/>
      <c r="D55" s="197"/>
      <c r="E55" s="197"/>
      <c r="F55" s="197"/>
      <c r="G55" s="197"/>
      <c r="H55" s="197"/>
      <c r="I55" s="197"/>
      <c r="J55" s="197"/>
      <c r="K55" s="198"/>
    </row>
    <row r="56" spans="2:47" s="196" customFormat="1" ht="29.25" customHeight="1">
      <c r="B56" s="85"/>
      <c r="C56" s="230" t="s">
        <v>112</v>
      </c>
      <c r="D56" s="197"/>
      <c r="E56" s="197"/>
      <c r="F56" s="197"/>
      <c r="G56" s="197"/>
      <c r="H56" s="197"/>
      <c r="I56" s="197"/>
      <c r="J56" s="209">
        <f>J80</f>
        <v>0</v>
      </c>
      <c r="K56" s="198"/>
      <c r="AU56" s="185" t="s">
        <v>113</v>
      </c>
    </row>
    <row r="57" spans="2:11" s="237" customFormat="1" ht="24.95" customHeight="1">
      <c r="B57" s="231"/>
      <c r="C57" s="232"/>
      <c r="D57" s="233" t="s">
        <v>114</v>
      </c>
      <c r="E57" s="234"/>
      <c r="F57" s="234"/>
      <c r="G57" s="234"/>
      <c r="H57" s="234"/>
      <c r="I57" s="234"/>
      <c r="J57" s="235">
        <f>J81</f>
        <v>0</v>
      </c>
      <c r="K57" s="236"/>
    </row>
    <row r="58" spans="2:11" s="244" customFormat="1" ht="19.9" customHeight="1">
      <c r="B58" s="238"/>
      <c r="C58" s="239"/>
      <c r="D58" s="240" t="s">
        <v>115</v>
      </c>
      <c r="E58" s="241"/>
      <c r="F58" s="241"/>
      <c r="G58" s="241"/>
      <c r="H58" s="241"/>
      <c r="I58" s="241"/>
      <c r="J58" s="242">
        <f>J82</f>
        <v>0</v>
      </c>
      <c r="K58" s="243"/>
    </row>
    <row r="59" spans="2:11" s="244" customFormat="1" ht="19.9" customHeight="1">
      <c r="B59" s="238"/>
      <c r="C59" s="239"/>
      <c r="D59" s="240" t="s">
        <v>4598</v>
      </c>
      <c r="E59" s="241"/>
      <c r="F59" s="241"/>
      <c r="G59" s="241"/>
      <c r="H59" s="241"/>
      <c r="I59" s="241"/>
      <c r="J59" s="242">
        <f>J100</f>
        <v>0</v>
      </c>
      <c r="K59" s="243"/>
    </row>
    <row r="60" spans="2:11" s="244" customFormat="1" ht="19.9" customHeight="1">
      <c r="B60" s="238"/>
      <c r="C60" s="239"/>
      <c r="D60" s="240" t="s">
        <v>121</v>
      </c>
      <c r="E60" s="241"/>
      <c r="F60" s="241"/>
      <c r="G60" s="241"/>
      <c r="H60" s="241"/>
      <c r="I60" s="241"/>
      <c r="J60" s="242">
        <f>J117</f>
        <v>0</v>
      </c>
      <c r="K60" s="243"/>
    </row>
    <row r="61" spans="2:11" s="196" customFormat="1" ht="21.75" customHeight="1">
      <c r="B61" s="85"/>
      <c r="C61" s="197"/>
      <c r="D61" s="197"/>
      <c r="E61" s="197"/>
      <c r="F61" s="197"/>
      <c r="G61" s="197"/>
      <c r="H61" s="197"/>
      <c r="I61" s="197"/>
      <c r="J61" s="197"/>
      <c r="K61" s="198"/>
    </row>
    <row r="62" spans="2:11" s="196" customFormat="1" ht="6.95" customHeight="1">
      <c r="B62" s="221"/>
      <c r="C62" s="222"/>
      <c r="D62" s="222"/>
      <c r="E62" s="222"/>
      <c r="F62" s="222"/>
      <c r="G62" s="222"/>
      <c r="H62" s="222"/>
      <c r="I62" s="222"/>
      <c r="J62" s="222"/>
      <c r="K62" s="223"/>
    </row>
    <row r="66" spans="2:12" s="196" customFormat="1" ht="6.95" customHeight="1">
      <c r="B66" s="224"/>
      <c r="C66" s="225"/>
      <c r="D66" s="225"/>
      <c r="E66" s="225"/>
      <c r="F66" s="225"/>
      <c r="G66" s="225"/>
      <c r="H66" s="225"/>
      <c r="I66" s="225"/>
      <c r="J66" s="225"/>
      <c r="K66" s="225"/>
      <c r="L66" s="85"/>
    </row>
    <row r="67" spans="2:12" s="196" customFormat="1" ht="36.95" customHeight="1">
      <c r="B67" s="85"/>
      <c r="C67" s="245" t="s">
        <v>122</v>
      </c>
      <c r="L67" s="85"/>
    </row>
    <row r="68" spans="2:12" s="196" customFormat="1" ht="6.95" customHeight="1">
      <c r="B68" s="85"/>
      <c r="L68" s="85"/>
    </row>
    <row r="69" spans="2:12" s="196" customFormat="1" ht="14.45" customHeight="1">
      <c r="B69" s="85"/>
      <c r="C69" s="246" t="s">
        <v>17</v>
      </c>
      <c r="L69" s="85"/>
    </row>
    <row r="70" spans="2:12" s="196" customFormat="1" ht="16.5" customHeight="1">
      <c r="B70" s="85"/>
      <c r="E70" s="386" t="str">
        <f>E7</f>
        <v>Gymnázium Tachov - výstavba tělocvičny</v>
      </c>
      <c r="F70" s="387"/>
      <c r="G70" s="387"/>
      <c r="H70" s="387"/>
      <c r="L70" s="85"/>
    </row>
    <row r="71" spans="2:12" s="196" customFormat="1" ht="14.45" customHeight="1">
      <c r="B71" s="85"/>
      <c r="C71" s="246" t="s">
        <v>107</v>
      </c>
      <c r="L71" s="85"/>
    </row>
    <row r="72" spans="2:12" s="196" customFormat="1" ht="17.25" customHeight="1">
      <c r="B72" s="85"/>
      <c r="E72" s="388" t="str">
        <f>E9</f>
        <v>05 - Teplovodní vedení</v>
      </c>
      <c r="F72" s="389"/>
      <c r="G72" s="389"/>
      <c r="H72" s="389"/>
      <c r="L72" s="85"/>
    </row>
    <row r="73" spans="2:12" s="196" customFormat="1" ht="6.95" customHeight="1">
      <c r="B73" s="85"/>
      <c r="L73" s="85"/>
    </row>
    <row r="74" spans="2:12" s="196" customFormat="1" ht="18" customHeight="1">
      <c r="B74" s="85"/>
      <c r="C74" s="246" t="s">
        <v>21</v>
      </c>
      <c r="F74" s="249" t="str">
        <f>F12</f>
        <v>Pionýrská 1370, Tachov</v>
      </c>
      <c r="I74" s="246" t="s">
        <v>23</v>
      </c>
      <c r="J74" s="250">
        <f>IF(J12="","",J12)</f>
        <v>43640</v>
      </c>
      <c r="L74" s="85"/>
    </row>
    <row r="75" spans="2:12" s="196" customFormat="1" ht="6.95" customHeight="1">
      <c r="B75" s="85"/>
      <c r="L75" s="85"/>
    </row>
    <row r="76" spans="2:12" s="196" customFormat="1" ht="15">
      <c r="B76" s="85"/>
      <c r="C76" s="246" t="s">
        <v>24</v>
      </c>
      <c r="F76" s="249" t="str">
        <f>E15</f>
        <v>Gymnázium Tachov, Pionýrská 1370, 34701 tachov</v>
      </c>
      <c r="I76" s="246" t="s">
        <v>30</v>
      </c>
      <c r="J76" s="249" t="str">
        <f>E21</f>
        <v>Luboš Beneda, Čižická 279, 33209 Štěnovice</v>
      </c>
      <c r="L76" s="85"/>
    </row>
    <row r="77" spans="2:12" s="196" customFormat="1" ht="14.45" customHeight="1">
      <c r="B77" s="85"/>
      <c r="C77" s="246" t="s">
        <v>28</v>
      </c>
      <c r="F77" s="249" t="str">
        <f>IF(E18="","",E18)</f>
        <v>výběrové řízení</v>
      </c>
      <c r="L77" s="85"/>
    </row>
    <row r="78" spans="2:12" s="196" customFormat="1" ht="10.35" customHeight="1">
      <c r="B78" s="85"/>
      <c r="L78" s="85"/>
    </row>
    <row r="79" spans="2:20" s="258" customFormat="1" ht="29.25" customHeight="1">
      <c r="B79" s="251"/>
      <c r="C79" s="252" t="s">
        <v>123</v>
      </c>
      <c r="D79" s="253" t="s">
        <v>56</v>
      </c>
      <c r="E79" s="253" t="s">
        <v>52</v>
      </c>
      <c r="F79" s="253" t="s">
        <v>124</v>
      </c>
      <c r="G79" s="253" t="s">
        <v>125</v>
      </c>
      <c r="H79" s="253" t="s">
        <v>126</v>
      </c>
      <c r="I79" s="253" t="s">
        <v>127</v>
      </c>
      <c r="J79" s="253" t="s">
        <v>111</v>
      </c>
      <c r="K79" s="254" t="s">
        <v>128</v>
      </c>
      <c r="L79" s="251"/>
      <c r="M79" s="255" t="s">
        <v>129</v>
      </c>
      <c r="N79" s="256" t="s">
        <v>41</v>
      </c>
      <c r="O79" s="256" t="s">
        <v>130</v>
      </c>
      <c r="P79" s="256" t="s">
        <v>131</v>
      </c>
      <c r="Q79" s="256" t="s">
        <v>132</v>
      </c>
      <c r="R79" s="256" t="s">
        <v>133</v>
      </c>
      <c r="S79" s="256" t="s">
        <v>134</v>
      </c>
      <c r="T79" s="257" t="s">
        <v>135</v>
      </c>
    </row>
    <row r="80" spans="2:63" s="196" customFormat="1" ht="29.25" customHeight="1">
      <c r="B80" s="85"/>
      <c r="C80" s="259" t="s">
        <v>112</v>
      </c>
      <c r="J80" s="260">
        <f>BK80</f>
        <v>0</v>
      </c>
      <c r="L80" s="85"/>
      <c r="M80" s="261"/>
      <c r="N80" s="206"/>
      <c r="O80" s="206"/>
      <c r="P80" s="262">
        <f>P81</f>
        <v>112.93639199999998</v>
      </c>
      <c r="Q80" s="206"/>
      <c r="R80" s="262">
        <f>R81</f>
        <v>18.004381</v>
      </c>
      <c r="S80" s="206"/>
      <c r="T80" s="263">
        <f>T81</f>
        <v>0</v>
      </c>
      <c r="AT80" s="185" t="s">
        <v>70</v>
      </c>
      <c r="AU80" s="185" t="s">
        <v>113</v>
      </c>
      <c r="BK80" s="264">
        <f>BK81</f>
        <v>0</v>
      </c>
    </row>
    <row r="81" spans="2:63" s="266" customFormat="1" ht="37.35" customHeight="1">
      <c r="B81" s="265"/>
      <c r="D81" s="267" t="s">
        <v>70</v>
      </c>
      <c r="E81" s="268" t="s">
        <v>136</v>
      </c>
      <c r="F81" s="268" t="s">
        <v>137</v>
      </c>
      <c r="J81" s="269">
        <f>BK81</f>
        <v>0</v>
      </c>
      <c r="L81" s="265"/>
      <c r="M81" s="270"/>
      <c r="N81" s="271"/>
      <c r="O81" s="271"/>
      <c r="P81" s="272">
        <f>P82+P100+P117</f>
        <v>112.93639199999998</v>
      </c>
      <c r="Q81" s="271"/>
      <c r="R81" s="272">
        <f>R82+R100+R117</f>
        <v>18.004381</v>
      </c>
      <c r="S81" s="271"/>
      <c r="T81" s="273">
        <f>T82+T100+T117</f>
        <v>0</v>
      </c>
      <c r="AR81" s="267" t="s">
        <v>79</v>
      </c>
      <c r="AT81" s="274" t="s">
        <v>70</v>
      </c>
      <c r="AU81" s="274" t="s">
        <v>71</v>
      </c>
      <c r="AY81" s="267" t="s">
        <v>138</v>
      </c>
      <c r="BK81" s="275">
        <f>BK82+BK100+BK117</f>
        <v>0</v>
      </c>
    </row>
    <row r="82" spans="2:63" s="266" customFormat="1" ht="19.9" customHeight="1">
      <c r="B82" s="265"/>
      <c r="D82" s="267" t="s">
        <v>70</v>
      </c>
      <c r="E82" s="276" t="s">
        <v>79</v>
      </c>
      <c r="F82" s="276" t="s">
        <v>139</v>
      </c>
      <c r="J82" s="277">
        <f>BK82</f>
        <v>0</v>
      </c>
      <c r="L82" s="265"/>
      <c r="M82" s="270"/>
      <c r="N82" s="271"/>
      <c r="O82" s="271"/>
      <c r="P82" s="272">
        <f>SUM(P83:P99)</f>
        <v>105.31099999999999</v>
      </c>
      <c r="Q82" s="271"/>
      <c r="R82" s="272">
        <f>SUM(R83:R99)</f>
        <v>18</v>
      </c>
      <c r="S82" s="271"/>
      <c r="T82" s="273">
        <f>SUM(T83:T99)</f>
        <v>0</v>
      </c>
      <c r="AR82" s="267" t="s">
        <v>79</v>
      </c>
      <c r="AT82" s="274" t="s">
        <v>70</v>
      </c>
      <c r="AU82" s="274" t="s">
        <v>79</v>
      </c>
      <c r="AY82" s="267" t="s">
        <v>138</v>
      </c>
      <c r="BK82" s="275">
        <f>SUM(BK83:BK99)</f>
        <v>0</v>
      </c>
    </row>
    <row r="83" spans="2:65" s="196" customFormat="1" ht="38.25" customHeight="1">
      <c r="B83" s="85"/>
      <c r="C83" s="327" t="s">
        <v>79</v>
      </c>
      <c r="D83" s="327" t="s">
        <v>140</v>
      </c>
      <c r="E83" s="328" t="s">
        <v>149</v>
      </c>
      <c r="F83" s="329" t="s">
        <v>150</v>
      </c>
      <c r="G83" s="330" t="s">
        <v>143</v>
      </c>
      <c r="H83" s="304">
        <v>55</v>
      </c>
      <c r="I83" s="90">
        <v>0</v>
      </c>
      <c r="J83" s="90">
        <f>ROUND(I83*H83,2)</f>
        <v>0</v>
      </c>
      <c r="K83" s="88" t="s">
        <v>5267</v>
      </c>
      <c r="L83" s="85"/>
      <c r="M83" s="278" t="s">
        <v>5</v>
      </c>
      <c r="N83" s="279" t="s">
        <v>42</v>
      </c>
      <c r="O83" s="280">
        <v>0.825</v>
      </c>
      <c r="P83" s="280">
        <f>O83*H83</f>
        <v>45.375</v>
      </c>
      <c r="Q83" s="280">
        <v>0</v>
      </c>
      <c r="R83" s="280">
        <f>Q83*H83</f>
        <v>0</v>
      </c>
      <c r="S83" s="280">
        <v>0</v>
      </c>
      <c r="T83" s="281">
        <f>S83*H83</f>
        <v>0</v>
      </c>
      <c r="AR83" s="185" t="s">
        <v>145</v>
      </c>
      <c r="AT83" s="185" t="s">
        <v>140</v>
      </c>
      <c r="AU83" s="185" t="s">
        <v>81</v>
      </c>
      <c r="AY83" s="185" t="s">
        <v>138</v>
      </c>
      <c r="BE83" s="282">
        <f>IF(N83="základní",J83,0)</f>
        <v>0</v>
      </c>
      <c r="BF83" s="282">
        <f>IF(N83="snížená",J83,0)</f>
        <v>0</v>
      </c>
      <c r="BG83" s="282">
        <f>IF(N83="zákl. přenesená",J83,0)</f>
        <v>0</v>
      </c>
      <c r="BH83" s="282">
        <f>IF(N83="sníž. přenesená",J83,0)</f>
        <v>0</v>
      </c>
      <c r="BI83" s="282">
        <f>IF(N83="nulová",J83,0)</f>
        <v>0</v>
      </c>
      <c r="BJ83" s="185" t="s">
        <v>79</v>
      </c>
      <c r="BK83" s="282">
        <f>ROUND(I83*H83,2)</f>
        <v>0</v>
      </c>
      <c r="BL83" s="185" t="s">
        <v>145</v>
      </c>
      <c r="BM83" s="185" t="s">
        <v>4779</v>
      </c>
    </row>
    <row r="84" spans="2:65" s="196" customFormat="1" ht="38.25" customHeight="1">
      <c r="B84" s="85"/>
      <c r="C84" s="327" t="s">
        <v>81</v>
      </c>
      <c r="D84" s="327" t="s">
        <v>140</v>
      </c>
      <c r="E84" s="328" t="s">
        <v>154</v>
      </c>
      <c r="F84" s="329" t="s">
        <v>155</v>
      </c>
      <c r="G84" s="330" t="s">
        <v>143</v>
      </c>
      <c r="H84" s="304">
        <v>27.5</v>
      </c>
      <c r="I84" s="90">
        <v>0</v>
      </c>
      <c r="J84" s="90">
        <f>ROUND(I84*H84,2)</f>
        <v>0</v>
      </c>
      <c r="K84" s="88" t="s">
        <v>5267</v>
      </c>
      <c r="L84" s="85"/>
      <c r="M84" s="278" t="s">
        <v>5</v>
      </c>
      <c r="N84" s="279" t="s">
        <v>42</v>
      </c>
      <c r="O84" s="280">
        <v>0.1</v>
      </c>
      <c r="P84" s="280">
        <f>O84*H84</f>
        <v>2.75</v>
      </c>
      <c r="Q84" s="280">
        <v>0</v>
      </c>
      <c r="R84" s="280">
        <f>Q84*H84</f>
        <v>0</v>
      </c>
      <c r="S84" s="280">
        <v>0</v>
      </c>
      <c r="T84" s="281">
        <f>S84*H84</f>
        <v>0</v>
      </c>
      <c r="AR84" s="185" t="s">
        <v>145</v>
      </c>
      <c r="AT84" s="185" t="s">
        <v>140</v>
      </c>
      <c r="AU84" s="185" t="s">
        <v>81</v>
      </c>
      <c r="AY84" s="185" t="s">
        <v>138</v>
      </c>
      <c r="BE84" s="282">
        <f>IF(N84="základní",J84,0)</f>
        <v>0</v>
      </c>
      <c r="BF84" s="282">
        <f>IF(N84="snížená",J84,0)</f>
        <v>0</v>
      </c>
      <c r="BG84" s="282">
        <f>IF(N84="zákl. přenesená",J84,0)</f>
        <v>0</v>
      </c>
      <c r="BH84" s="282">
        <f>IF(N84="sníž. přenesená",J84,0)</f>
        <v>0</v>
      </c>
      <c r="BI84" s="282">
        <f>IF(N84="nulová",J84,0)</f>
        <v>0</v>
      </c>
      <c r="BJ84" s="185" t="s">
        <v>79</v>
      </c>
      <c r="BK84" s="282">
        <f>ROUND(I84*H84,2)</f>
        <v>0</v>
      </c>
      <c r="BL84" s="185" t="s">
        <v>145</v>
      </c>
      <c r="BM84" s="185" t="s">
        <v>4780</v>
      </c>
    </row>
    <row r="85" spans="2:51" s="284" customFormat="1" ht="13.5">
      <c r="B85" s="283"/>
      <c r="C85" s="331"/>
      <c r="D85" s="332" t="s">
        <v>147</v>
      </c>
      <c r="E85" s="331"/>
      <c r="F85" s="333" t="s">
        <v>4781</v>
      </c>
      <c r="G85" s="331"/>
      <c r="H85" s="305">
        <v>27.5</v>
      </c>
      <c r="L85" s="283"/>
      <c r="M85" s="288"/>
      <c r="N85" s="289"/>
      <c r="O85" s="289"/>
      <c r="P85" s="289"/>
      <c r="Q85" s="289"/>
      <c r="R85" s="289"/>
      <c r="S85" s="289"/>
      <c r="T85" s="290"/>
      <c r="AT85" s="286" t="s">
        <v>147</v>
      </c>
      <c r="AU85" s="286" t="s">
        <v>81</v>
      </c>
      <c r="AV85" s="284" t="s">
        <v>81</v>
      </c>
      <c r="AW85" s="284" t="s">
        <v>6</v>
      </c>
      <c r="AX85" s="284" t="s">
        <v>79</v>
      </c>
      <c r="AY85" s="286" t="s">
        <v>138</v>
      </c>
    </row>
    <row r="86" spans="2:65" s="196" customFormat="1" ht="38.25" customHeight="1">
      <c r="B86" s="85"/>
      <c r="C86" s="327" t="s">
        <v>153</v>
      </c>
      <c r="D86" s="327" t="s">
        <v>140</v>
      </c>
      <c r="E86" s="328" t="s">
        <v>1350</v>
      </c>
      <c r="F86" s="329" t="s">
        <v>4662</v>
      </c>
      <c r="G86" s="330" t="s">
        <v>143</v>
      </c>
      <c r="H86" s="304">
        <v>64</v>
      </c>
      <c r="I86" s="90">
        <v>0</v>
      </c>
      <c r="J86" s="90">
        <f>ROUND(I86*H86,2)</f>
        <v>0</v>
      </c>
      <c r="K86" s="88" t="s">
        <v>5267</v>
      </c>
      <c r="L86" s="85"/>
      <c r="M86" s="278" t="s">
        <v>5</v>
      </c>
      <c r="N86" s="279" t="s">
        <v>42</v>
      </c>
      <c r="O86" s="280">
        <v>0.074</v>
      </c>
      <c r="P86" s="280">
        <f>O86*H86</f>
        <v>4.736</v>
      </c>
      <c r="Q86" s="280">
        <v>0</v>
      </c>
      <c r="R86" s="280">
        <f>Q86*H86</f>
        <v>0</v>
      </c>
      <c r="S86" s="280">
        <v>0</v>
      </c>
      <c r="T86" s="281">
        <f>S86*H86</f>
        <v>0</v>
      </c>
      <c r="AR86" s="185" t="s">
        <v>145</v>
      </c>
      <c r="AT86" s="185" t="s">
        <v>140</v>
      </c>
      <c r="AU86" s="185" t="s">
        <v>81</v>
      </c>
      <c r="AY86" s="185" t="s">
        <v>138</v>
      </c>
      <c r="BE86" s="282">
        <f>IF(N86="základní",J86,0)</f>
        <v>0</v>
      </c>
      <c r="BF86" s="282">
        <f>IF(N86="snížená",J86,0)</f>
        <v>0</v>
      </c>
      <c r="BG86" s="282">
        <f>IF(N86="zákl. přenesená",J86,0)</f>
        <v>0</v>
      </c>
      <c r="BH86" s="282">
        <f>IF(N86="sníž. přenesená",J86,0)</f>
        <v>0</v>
      </c>
      <c r="BI86" s="282">
        <f>IF(N86="nulová",J86,0)</f>
        <v>0</v>
      </c>
      <c r="BJ86" s="185" t="s">
        <v>79</v>
      </c>
      <c r="BK86" s="282">
        <f>ROUND(I86*H86,2)</f>
        <v>0</v>
      </c>
      <c r="BL86" s="185" t="s">
        <v>145</v>
      </c>
      <c r="BM86" s="185" t="s">
        <v>4782</v>
      </c>
    </row>
    <row r="87" spans="2:51" s="292" customFormat="1" ht="13.5">
      <c r="B87" s="291"/>
      <c r="C87" s="334"/>
      <c r="D87" s="332" t="s">
        <v>147</v>
      </c>
      <c r="E87" s="306" t="s">
        <v>5</v>
      </c>
      <c r="F87" s="335" t="s">
        <v>4783</v>
      </c>
      <c r="G87" s="334"/>
      <c r="H87" s="306" t="s">
        <v>5</v>
      </c>
      <c r="L87" s="291"/>
      <c r="M87" s="295"/>
      <c r="N87" s="296"/>
      <c r="O87" s="296"/>
      <c r="P87" s="296"/>
      <c r="Q87" s="296"/>
      <c r="R87" s="296"/>
      <c r="S87" s="296"/>
      <c r="T87" s="297"/>
      <c r="AT87" s="293" t="s">
        <v>147</v>
      </c>
      <c r="AU87" s="293" t="s">
        <v>81</v>
      </c>
      <c r="AV87" s="292" t="s">
        <v>79</v>
      </c>
      <c r="AW87" s="292" t="s">
        <v>34</v>
      </c>
      <c r="AX87" s="292" t="s">
        <v>71</v>
      </c>
      <c r="AY87" s="293" t="s">
        <v>138</v>
      </c>
    </row>
    <row r="88" spans="2:51" s="284" customFormat="1" ht="13.5">
      <c r="B88" s="283"/>
      <c r="C88" s="331"/>
      <c r="D88" s="332" t="s">
        <v>147</v>
      </c>
      <c r="E88" s="336" t="s">
        <v>5</v>
      </c>
      <c r="F88" s="333" t="s">
        <v>4784</v>
      </c>
      <c r="G88" s="331"/>
      <c r="H88" s="305">
        <v>64</v>
      </c>
      <c r="L88" s="283"/>
      <c r="M88" s="288"/>
      <c r="N88" s="289"/>
      <c r="O88" s="289"/>
      <c r="P88" s="289"/>
      <c r="Q88" s="289"/>
      <c r="R88" s="289"/>
      <c r="S88" s="289"/>
      <c r="T88" s="290"/>
      <c r="AT88" s="286" t="s">
        <v>147</v>
      </c>
      <c r="AU88" s="286" t="s">
        <v>81</v>
      </c>
      <c r="AV88" s="284" t="s">
        <v>81</v>
      </c>
      <c r="AW88" s="284" t="s">
        <v>34</v>
      </c>
      <c r="AX88" s="284" t="s">
        <v>71</v>
      </c>
      <c r="AY88" s="286" t="s">
        <v>138</v>
      </c>
    </row>
    <row r="89" spans="2:65" s="196" customFormat="1" ht="38.25" customHeight="1">
      <c r="B89" s="85"/>
      <c r="C89" s="327" t="s">
        <v>145</v>
      </c>
      <c r="D89" s="327" t="s">
        <v>140</v>
      </c>
      <c r="E89" s="328" t="s">
        <v>164</v>
      </c>
      <c r="F89" s="329" t="s">
        <v>165</v>
      </c>
      <c r="G89" s="330" t="s">
        <v>143</v>
      </c>
      <c r="H89" s="304">
        <v>23</v>
      </c>
      <c r="I89" s="90">
        <v>0</v>
      </c>
      <c r="J89" s="90">
        <f>ROUND(I89*H89,2)</f>
        <v>0</v>
      </c>
      <c r="K89" s="88" t="s">
        <v>5267</v>
      </c>
      <c r="L89" s="85"/>
      <c r="M89" s="278" t="s">
        <v>5</v>
      </c>
      <c r="N89" s="279" t="s">
        <v>42</v>
      </c>
      <c r="O89" s="280">
        <v>0.083</v>
      </c>
      <c r="P89" s="280">
        <f>O89*H89</f>
        <v>1.909</v>
      </c>
      <c r="Q89" s="280">
        <v>0</v>
      </c>
      <c r="R89" s="280">
        <f>Q89*H89</f>
        <v>0</v>
      </c>
      <c r="S89" s="280">
        <v>0</v>
      </c>
      <c r="T89" s="281">
        <f>S89*H89</f>
        <v>0</v>
      </c>
      <c r="AR89" s="185" t="s">
        <v>145</v>
      </c>
      <c r="AT89" s="185" t="s">
        <v>140</v>
      </c>
      <c r="AU89" s="185" t="s">
        <v>81</v>
      </c>
      <c r="AY89" s="185" t="s">
        <v>138</v>
      </c>
      <c r="BE89" s="282">
        <f>IF(N89="základní",J89,0)</f>
        <v>0</v>
      </c>
      <c r="BF89" s="282">
        <f>IF(N89="snížená",J89,0)</f>
        <v>0</v>
      </c>
      <c r="BG89" s="282">
        <f>IF(N89="zákl. přenesená",J89,0)</f>
        <v>0</v>
      </c>
      <c r="BH89" s="282">
        <f>IF(N89="sníž. přenesená",J89,0)</f>
        <v>0</v>
      </c>
      <c r="BI89" s="282">
        <f>IF(N89="nulová",J89,0)</f>
        <v>0</v>
      </c>
      <c r="BJ89" s="185" t="s">
        <v>79</v>
      </c>
      <c r="BK89" s="282">
        <f>ROUND(I89*H89,2)</f>
        <v>0</v>
      </c>
      <c r="BL89" s="185" t="s">
        <v>145</v>
      </c>
      <c r="BM89" s="185" t="s">
        <v>4785</v>
      </c>
    </row>
    <row r="90" spans="2:65" s="196" customFormat="1" ht="51" customHeight="1">
      <c r="B90" s="85"/>
      <c r="C90" s="327" t="s">
        <v>163</v>
      </c>
      <c r="D90" s="327" t="s">
        <v>140</v>
      </c>
      <c r="E90" s="328" t="s">
        <v>170</v>
      </c>
      <c r="F90" s="329" t="s">
        <v>171</v>
      </c>
      <c r="G90" s="330" t="s">
        <v>143</v>
      </c>
      <c r="H90" s="304">
        <v>23</v>
      </c>
      <c r="I90" s="90">
        <v>0</v>
      </c>
      <c r="J90" s="90">
        <f>ROUND(I90*H90,2)</f>
        <v>0</v>
      </c>
      <c r="K90" s="88" t="s">
        <v>5267</v>
      </c>
      <c r="L90" s="85"/>
      <c r="M90" s="278" t="s">
        <v>5</v>
      </c>
      <c r="N90" s="279" t="s">
        <v>42</v>
      </c>
      <c r="O90" s="280">
        <v>0.004</v>
      </c>
      <c r="P90" s="280">
        <f>O90*H90</f>
        <v>0.092</v>
      </c>
      <c r="Q90" s="280">
        <v>0</v>
      </c>
      <c r="R90" s="280">
        <f>Q90*H90</f>
        <v>0</v>
      </c>
      <c r="S90" s="280">
        <v>0</v>
      </c>
      <c r="T90" s="281">
        <f>S90*H90</f>
        <v>0</v>
      </c>
      <c r="AR90" s="185" t="s">
        <v>145</v>
      </c>
      <c r="AT90" s="185" t="s">
        <v>140</v>
      </c>
      <c r="AU90" s="185" t="s">
        <v>81</v>
      </c>
      <c r="AY90" s="185" t="s">
        <v>138</v>
      </c>
      <c r="BE90" s="282">
        <f>IF(N90="základní",J90,0)</f>
        <v>0</v>
      </c>
      <c r="BF90" s="282">
        <f>IF(N90="snížená",J90,0)</f>
        <v>0</v>
      </c>
      <c r="BG90" s="282">
        <f>IF(N90="zákl. přenesená",J90,0)</f>
        <v>0</v>
      </c>
      <c r="BH90" s="282">
        <f>IF(N90="sníž. přenesená",J90,0)</f>
        <v>0</v>
      </c>
      <c r="BI90" s="282">
        <f>IF(N90="nulová",J90,0)</f>
        <v>0</v>
      </c>
      <c r="BJ90" s="185" t="s">
        <v>79</v>
      </c>
      <c r="BK90" s="282">
        <f>ROUND(I90*H90,2)</f>
        <v>0</v>
      </c>
      <c r="BL90" s="185" t="s">
        <v>145</v>
      </c>
      <c r="BM90" s="185" t="s">
        <v>4786</v>
      </c>
    </row>
    <row r="91" spans="2:65" s="196" customFormat="1" ht="25.5" customHeight="1">
      <c r="B91" s="85"/>
      <c r="C91" s="327" t="s">
        <v>169</v>
      </c>
      <c r="D91" s="327" t="s">
        <v>140</v>
      </c>
      <c r="E91" s="328" t="s">
        <v>1344</v>
      </c>
      <c r="F91" s="329" t="s">
        <v>1345</v>
      </c>
      <c r="G91" s="330" t="s">
        <v>143</v>
      </c>
      <c r="H91" s="304">
        <v>32</v>
      </c>
      <c r="I91" s="90">
        <v>0</v>
      </c>
      <c r="J91" s="90">
        <f>ROUND(I91*H91,2)</f>
        <v>0</v>
      </c>
      <c r="K91" s="88" t="s">
        <v>5267</v>
      </c>
      <c r="L91" s="85"/>
      <c r="M91" s="278" t="s">
        <v>5</v>
      </c>
      <c r="N91" s="279" t="s">
        <v>42</v>
      </c>
      <c r="O91" s="280">
        <v>0.652</v>
      </c>
      <c r="P91" s="280">
        <f>O91*H91</f>
        <v>20.864</v>
      </c>
      <c r="Q91" s="280">
        <v>0</v>
      </c>
      <c r="R91" s="280">
        <f>Q91*H91</f>
        <v>0</v>
      </c>
      <c r="S91" s="280">
        <v>0</v>
      </c>
      <c r="T91" s="281">
        <f>S91*H91</f>
        <v>0</v>
      </c>
      <c r="AR91" s="185" t="s">
        <v>145</v>
      </c>
      <c r="AT91" s="185" t="s">
        <v>140</v>
      </c>
      <c r="AU91" s="185" t="s">
        <v>81</v>
      </c>
      <c r="AY91" s="185" t="s">
        <v>138</v>
      </c>
      <c r="BE91" s="282">
        <f>IF(N91="základní",J91,0)</f>
        <v>0</v>
      </c>
      <c r="BF91" s="282">
        <f>IF(N91="snížená",J91,0)</f>
        <v>0</v>
      </c>
      <c r="BG91" s="282">
        <f>IF(N91="zákl. přenesená",J91,0)</f>
        <v>0</v>
      </c>
      <c r="BH91" s="282">
        <f>IF(N91="sníž. přenesená",J91,0)</f>
        <v>0</v>
      </c>
      <c r="BI91" s="282">
        <f>IF(N91="nulová",J91,0)</f>
        <v>0</v>
      </c>
      <c r="BJ91" s="185" t="s">
        <v>79</v>
      </c>
      <c r="BK91" s="282">
        <f>ROUND(I91*H91,2)</f>
        <v>0</v>
      </c>
      <c r="BL91" s="185" t="s">
        <v>145</v>
      </c>
      <c r="BM91" s="185" t="s">
        <v>4787</v>
      </c>
    </row>
    <row r="92" spans="2:65" s="196" customFormat="1" ht="16.5" customHeight="1">
      <c r="B92" s="85"/>
      <c r="C92" s="327" t="s">
        <v>173</v>
      </c>
      <c r="D92" s="327" t="s">
        <v>140</v>
      </c>
      <c r="E92" s="328" t="s">
        <v>174</v>
      </c>
      <c r="F92" s="329" t="s">
        <v>175</v>
      </c>
      <c r="G92" s="330" t="s">
        <v>143</v>
      </c>
      <c r="H92" s="304">
        <v>23</v>
      </c>
      <c r="I92" s="90">
        <v>0</v>
      </c>
      <c r="J92" s="90">
        <f>ROUND(I92*H92,2)</f>
        <v>0</v>
      </c>
      <c r="K92" s="88" t="s">
        <v>5267</v>
      </c>
      <c r="L92" s="85"/>
      <c r="M92" s="278" t="s">
        <v>5</v>
      </c>
      <c r="N92" s="279" t="s">
        <v>42</v>
      </c>
      <c r="O92" s="280">
        <v>0.009</v>
      </c>
      <c r="P92" s="280">
        <f>O92*H92</f>
        <v>0.207</v>
      </c>
      <c r="Q92" s="280">
        <v>0</v>
      </c>
      <c r="R92" s="280">
        <f>Q92*H92</f>
        <v>0</v>
      </c>
      <c r="S92" s="280">
        <v>0</v>
      </c>
      <c r="T92" s="281">
        <f>S92*H92</f>
        <v>0</v>
      </c>
      <c r="AR92" s="185" t="s">
        <v>145</v>
      </c>
      <c r="AT92" s="185" t="s">
        <v>140</v>
      </c>
      <c r="AU92" s="185" t="s">
        <v>81</v>
      </c>
      <c r="AY92" s="185" t="s">
        <v>138</v>
      </c>
      <c r="BE92" s="282">
        <f>IF(N92="základní",J92,0)</f>
        <v>0</v>
      </c>
      <c r="BF92" s="282">
        <f>IF(N92="snížená",J92,0)</f>
        <v>0</v>
      </c>
      <c r="BG92" s="282">
        <f>IF(N92="zákl. přenesená",J92,0)</f>
        <v>0</v>
      </c>
      <c r="BH92" s="282">
        <f>IF(N92="sníž. přenesená",J92,0)</f>
        <v>0</v>
      </c>
      <c r="BI92" s="282">
        <f>IF(N92="nulová",J92,0)</f>
        <v>0</v>
      </c>
      <c r="BJ92" s="185" t="s">
        <v>79</v>
      </c>
      <c r="BK92" s="282">
        <f>ROUND(I92*H92,2)</f>
        <v>0</v>
      </c>
      <c r="BL92" s="185" t="s">
        <v>145</v>
      </c>
      <c r="BM92" s="185" t="s">
        <v>4788</v>
      </c>
    </row>
    <row r="93" spans="2:65" s="196" customFormat="1" ht="25.5" customHeight="1">
      <c r="B93" s="85"/>
      <c r="C93" s="327" t="s">
        <v>178</v>
      </c>
      <c r="D93" s="327" t="s">
        <v>140</v>
      </c>
      <c r="E93" s="328" t="s">
        <v>179</v>
      </c>
      <c r="F93" s="329" t="s">
        <v>180</v>
      </c>
      <c r="G93" s="330" t="s">
        <v>181</v>
      </c>
      <c r="H93" s="304">
        <v>41.4</v>
      </c>
      <c r="I93" s="90">
        <v>0</v>
      </c>
      <c r="J93" s="90">
        <f>ROUND(I93*H93,2)</f>
        <v>0</v>
      </c>
      <c r="K93" s="88" t="s">
        <v>5267</v>
      </c>
      <c r="L93" s="85"/>
      <c r="M93" s="278" t="s">
        <v>5</v>
      </c>
      <c r="N93" s="279" t="s">
        <v>42</v>
      </c>
      <c r="O93" s="280">
        <v>0</v>
      </c>
      <c r="P93" s="280">
        <f>O93*H93</f>
        <v>0</v>
      </c>
      <c r="Q93" s="280">
        <v>0</v>
      </c>
      <c r="R93" s="280">
        <f>Q93*H93</f>
        <v>0</v>
      </c>
      <c r="S93" s="280">
        <v>0</v>
      </c>
      <c r="T93" s="281">
        <f>S93*H93</f>
        <v>0</v>
      </c>
      <c r="AR93" s="185" t="s">
        <v>145</v>
      </c>
      <c r="AT93" s="185" t="s">
        <v>140</v>
      </c>
      <c r="AU93" s="185" t="s">
        <v>81</v>
      </c>
      <c r="AY93" s="185" t="s">
        <v>138</v>
      </c>
      <c r="BE93" s="282">
        <f>IF(N93="základní",J93,0)</f>
        <v>0</v>
      </c>
      <c r="BF93" s="282">
        <f>IF(N93="snížená",J93,0)</f>
        <v>0</v>
      </c>
      <c r="BG93" s="282">
        <f>IF(N93="zákl. přenesená",J93,0)</f>
        <v>0</v>
      </c>
      <c r="BH93" s="282">
        <f>IF(N93="sníž. přenesená",J93,0)</f>
        <v>0</v>
      </c>
      <c r="BI93" s="282">
        <f>IF(N93="nulová",J93,0)</f>
        <v>0</v>
      </c>
      <c r="BJ93" s="185" t="s">
        <v>79</v>
      </c>
      <c r="BK93" s="282">
        <f>ROUND(I93*H93,2)</f>
        <v>0</v>
      </c>
      <c r="BL93" s="185" t="s">
        <v>145</v>
      </c>
      <c r="BM93" s="185" t="s">
        <v>4789</v>
      </c>
    </row>
    <row r="94" spans="2:51" s="284" customFormat="1" ht="13.5">
      <c r="B94" s="283"/>
      <c r="C94" s="331"/>
      <c r="D94" s="332" t="s">
        <v>147</v>
      </c>
      <c r="E94" s="331"/>
      <c r="F94" s="333" t="s">
        <v>4790</v>
      </c>
      <c r="G94" s="331"/>
      <c r="H94" s="305">
        <v>41.4</v>
      </c>
      <c r="L94" s="283"/>
      <c r="M94" s="288"/>
      <c r="N94" s="289"/>
      <c r="O94" s="289"/>
      <c r="P94" s="289"/>
      <c r="Q94" s="289"/>
      <c r="R94" s="289"/>
      <c r="S94" s="289"/>
      <c r="T94" s="290"/>
      <c r="AT94" s="286" t="s">
        <v>147</v>
      </c>
      <c r="AU94" s="286" t="s">
        <v>81</v>
      </c>
      <c r="AV94" s="284" t="s">
        <v>81</v>
      </c>
      <c r="AW94" s="284" t="s">
        <v>6</v>
      </c>
      <c r="AX94" s="284" t="s">
        <v>79</v>
      </c>
      <c r="AY94" s="286" t="s">
        <v>138</v>
      </c>
    </row>
    <row r="95" spans="2:65" s="196" customFormat="1" ht="25.5" customHeight="1">
      <c r="B95" s="85"/>
      <c r="C95" s="327" t="s">
        <v>186</v>
      </c>
      <c r="D95" s="327" t="s">
        <v>140</v>
      </c>
      <c r="E95" s="328" t="s">
        <v>1356</v>
      </c>
      <c r="F95" s="329" t="s">
        <v>1357</v>
      </c>
      <c r="G95" s="330" t="s">
        <v>143</v>
      </c>
      <c r="H95" s="304">
        <v>32</v>
      </c>
      <c r="I95" s="90">
        <v>0</v>
      </c>
      <c r="J95" s="90">
        <f>ROUND(I95*H95,2)</f>
        <v>0</v>
      </c>
      <c r="K95" s="88" t="s">
        <v>5267</v>
      </c>
      <c r="L95" s="85"/>
      <c r="M95" s="278" t="s">
        <v>5</v>
      </c>
      <c r="N95" s="279" t="s">
        <v>42</v>
      </c>
      <c r="O95" s="280">
        <v>0.299</v>
      </c>
      <c r="P95" s="280">
        <f>O95*H95</f>
        <v>9.568</v>
      </c>
      <c r="Q95" s="280">
        <v>0</v>
      </c>
      <c r="R95" s="280">
        <f>Q95*H95</f>
        <v>0</v>
      </c>
      <c r="S95" s="280">
        <v>0</v>
      </c>
      <c r="T95" s="281">
        <f>S95*H95</f>
        <v>0</v>
      </c>
      <c r="AR95" s="185" t="s">
        <v>145</v>
      </c>
      <c r="AT95" s="185" t="s">
        <v>140</v>
      </c>
      <c r="AU95" s="185" t="s">
        <v>81</v>
      </c>
      <c r="AY95" s="185" t="s">
        <v>138</v>
      </c>
      <c r="BE95" s="282">
        <f>IF(N95="základní",J95,0)</f>
        <v>0</v>
      </c>
      <c r="BF95" s="282">
        <f>IF(N95="snížená",J95,0)</f>
        <v>0</v>
      </c>
      <c r="BG95" s="282">
        <f>IF(N95="zákl. přenesená",J95,0)</f>
        <v>0</v>
      </c>
      <c r="BH95" s="282">
        <f>IF(N95="sníž. přenesená",J95,0)</f>
        <v>0</v>
      </c>
      <c r="BI95" s="282">
        <f>IF(N95="nulová",J95,0)</f>
        <v>0</v>
      </c>
      <c r="BJ95" s="185" t="s">
        <v>79</v>
      </c>
      <c r="BK95" s="282">
        <f>ROUND(I95*H95,2)</f>
        <v>0</v>
      </c>
      <c r="BL95" s="185" t="s">
        <v>145</v>
      </c>
      <c r="BM95" s="185" t="s">
        <v>4791</v>
      </c>
    </row>
    <row r="96" spans="2:65" s="196" customFormat="1" ht="38.25" customHeight="1">
      <c r="B96" s="85"/>
      <c r="C96" s="327" t="s">
        <v>189</v>
      </c>
      <c r="D96" s="327" t="s">
        <v>140</v>
      </c>
      <c r="E96" s="328" t="s">
        <v>1745</v>
      </c>
      <c r="F96" s="329" t="s">
        <v>1746</v>
      </c>
      <c r="G96" s="330" t="s">
        <v>143</v>
      </c>
      <c r="H96" s="304">
        <v>10</v>
      </c>
      <c r="I96" s="90">
        <v>0</v>
      </c>
      <c r="J96" s="90">
        <f>ROUND(I96*H96,2)</f>
        <v>0</v>
      </c>
      <c r="K96" s="88" t="s">
        <v>5267</v>
      </c>
      <c r="L96" s="85"/>
      <c r="M96" s="278" t="s">
        <v>5</v>
      </c>
      <c r="N96" s="279" t="s">
        <v>42</v>
      </c>
      <c r="O96" s="280">
        <v>0.286</v>
      </c>
      <c r="P96" s="280">
        <f>O96*H96</f>
        <v>2.86</v>
      </c>
      <c r="Q96" s="280">
        <v>0</v>
      </c>
      <c r="R96" s="280">
        <f>Q96*H96</f>
        <v>0</v>
      </c>
      <c r="S96" s="280">
        <v>0</v>
      </c>
      <c r="T96" s="281">
        <f>S96*H96</f>
        <v>0</v>
      </c>
      <c r="AR96" s="185" t="s">
        <v>145</v>
      </c>
      <c r="AT96" s="185" t="s">
        <v>140</v>
      </c>
      <c r="AU96" s="185" t="s">
        <v>81</v>
      </c>
      <c r="AY96" s="185" t="s">
        <v>138</v>
      </c>
      <c r="BE96" s="282">
        <f>IF(N96="základní",J96,0)</f>
        <v>0</v>
      </c>
      <c r="BF96" s="282">
        <f>IF(N96="snížená",J96,0)</f>
        <v>0</v>
      </c>
      <c r="BG96" s="282">
        <f>IF(N96="zákl. přenesená",J96,0)</f>
        <v>0</v>
      </c>
      <c r="BH96" s="282">
        <f>IF(N96="sníž. přenesená",J96,0)</f>
        <v>0</v>
      </c>
      <c r="BI96" s="282">
        <f>IF(N96="nulová",J96,0)</f>
        <v>0</v>
      </c>
      <c r="BJ96" s="185" t="s">
        <v>79</v>
      </c>
      <c r="BK96" s="282">
        <f>ROUND(I96*H96,2)</f>
        <v>0</v>
      </c>
      <c r="BL96" s="185" t="s">
        <v>145</v>
      </c>
      <c r="BM96" s="185" t="s">
        <v>4792</v>
      </c>
    </row>
    <row r="97" spans="2:65" s="196" customFormat="1" ht="16.5" customHeight="1">
      <c r="B97" s="85"/>
      <c r="C97" s="337" t="s">
        <v>196</v>
      </c>
      <c r="D97" s="337" t="s">
        <v>228</v>
      </c>
      <c r="E97" s="338" t="s">
        <v>1750</v>
      </c>
      <c r="F97" s="339" t="s">
        <v>1751</v>
      </c>
      <c r="G97" s="340" t="s">
        <v>181</v>
      </c>
      <c r="H97" s="308">
        <v>18</v>
      </c>
      <c r="I97" s="95">
        <v>0</v>
      </c>
      <c r="J97" s="95">
        <f>ROUND(I97*H97,2)</f>
        <v>0</v>
      </c>
      <c r="K97" s="175" t="s">
        <v>5267</v>
      </c>
      <c r="L97" s="298"/>
      <c r="M97" s="299" t="s">
        <v>5</v>
      </c>
      <c r="N97" s="300" t="s">
        <v>42</v>
      </c>
      <c r="O97" s="280">
        <v>0</v>
      </c>
      <c r="P97" s="280">
        <f>O97*H97</f>
        <v>0</v>
      </c>
      <c r="Q97" s="280">
        <v>1</v>
      </c>
      <c r="R97" s="280">
        <f>Q97*H97</f>
        <v>18</v>
      </c>
      <c r="S97" s="280">
        <v>0</v>
      </c>
      <c r="T97" s="281">
        <f>S97*H97</f>
        <v>0</v>
      </c>
      <c r="AR97" s="185" t="s">
        <v>178</v>
      </c>
      <c r="AT97" s="185" t="s">
        <v>228</v>
      </c>
      <c r="AU97" s="185" t="s">
        <v>81</v>
      </c>
      <c r="AY97" s="185" t="s">
        <v>138</v>
      </c>
      <c r="BE97" s="282">
        <f>IF(N97="základní",J97,0)</f>
        <v>0</v>
      </c>
      <c r="BF97" s="282">
        <f>IF(N97="snížená",J97,0)</f>
        <v>0</v>
      </c>
      <c r="BG97" s="282">
        <f>IF(N97="zákl. přenesená",J97,0)</f>
        <v>0</v>
      </c>
      <c r="BH97" s="282">
        <f>IF(N97="sníž. přenesená",J97,0)</f>
        <v>0</v>
      </c>
      <c r="BI97" s="282">
        <f>IF(N97="nulová",J97,0)</f>
        <v>0</v>
      </c>
      <c r="BJ97" s="185" t="s">
        <v>79</v>
      </c>
      <c r="BK97" s="282">
        <f>ROUND(I97*H97,2)</f>
        <v>0</v>
      </c>
      <c r="BL97" s="185" t="s">
        <v>145</v>
      </c>
      <c r="BM97" s="185" t="s">
        <v>4793</v>
      </c>
    </row>
    <row r="98" spans="2:51" s="284" customFormat="1" ht="13.5">
      <c r="B98" s="283"/>
      <c r="C98" s="331"/>
      <c r="D98" s="332" t="s">
        <v>147</v>
      </c>
      <c r="E98" s="331"/>
      <c r="F98" s="333" t="s">
        <v>4794</v>
      </c>
      <c r="G98" s="331"/>
      <c r="H98" s="305">
        <v>18</v>
      </c>
      <c r="L98" s="283"/>
      <c r="M98" s="288"/>
      <c r="N98" s="289"/>
      <c r="O98" s="289"/>
      <c r="P98" s="289"/>
      <c r="Q98" s="289"/>
      <c r="R98" s="289"/>
      <c r="S98" s="289"/>
      <c r="T98" s="290"/>
      <c r="AT98" s="286" t="s">
        <v>147</v>
      </c>
      <c r="AU98" s="286" t="s">
        <v>81</v>
      </c>
      <c r="AV98" s="284" t="s">
        <v>81</v>
      </c>
      <c r="AW98" s="284" t="s">
        <v>6</v>
      </c>
      <c r="AX98" s="284" t="s">
        <v>79</v>
      </c>
      <c r="AY98" s="286" t="s">
        <v>138</v>
      </c>
    </row>
    <row r="99" spans="2:65" s="196" customFormat="1" ht="25.5" customHeight="1">
      <c r="B99" s="85"/>
      <c r="C99" s="327" t="s">
        <v>184</v>
      </c>
      <c r="D99" s="327" t="s">
        <v>140</v>
      </c>
      <c r="E99" s="328" t="s">
        <v>1755</v>
      </c>
      <c r="F99" s="329" t="s">
        <v>1756</v>
      </c>
      <c r="G99" s="330" t="s">
        <v>143</v>
      </c>
      <c r="H99" s="304">
        <v>10</v>
      </c>
      <c r="I99" s="90">
        <v>0</v>
      </c>
      <c r="J99" s="90">
        <f>ROUND(I99*H99,2)</f>
        <v>0</v>
      </c>
      <c r="K99" s="88" t="s">
        <v>5267</v>
      </c>
      <c r="L99" s="85"/>
      <c r="M99" s="278" t="s">
        <v>5</v>
      </c>
      <c r="N99" s="279" t="s">
        <v>42</v>
      </c>
      <c r="O99" s="280">
        <v>1.695</v>
      </c>
      <c r="P99" s="280">
        <f>O99*H99</f>
        <v>16.95</v>
      </c>
      <c r="Q99" s="280">
        <v>0</v>
      </c>
      <c r="R99" s="280">
        <f>Q99*H99</f>
        <v>0</v>
      </c>
      <c r="S99" s="280">
        <v>0</v>
      </c>
      <c r="T99" s="281">
        <f>S99*H99</f>
        <v>0</v>
      </c>
      <c r="AR99" s="185" t="s">
        <v>145</v>
      </c>
      <c r="AT99" s="185" t="s">
        <v>140</v>
      </c>
      <c r="AU99" s="185" t="s">
        <v>81</v>
      </c>
      <c r="AY99" s="185" t="s">
        <v>138</v>
      </c>
      <c r="BE99" s="282">
        <f>IF(N99="základní",J99,0)</f>
        <v>0</v>
      </c>
      <c r="BF99" s="282">
        <f>IF(N99="snížená",J99,0)</f>
        <v>0</v>
      </c>
      <c r="BG99" s="282">
        <f>IF(N99="zákl. přenesená",J99,0)</f>
        <v>0</v>
      </c>
      <c r="BH99" s="282">
        <f>IF(N99="sníž. přenesená",J99,0)</f>
        <v>0</v>
      </c>
      <c r="BI99" s="282">
        <f>IF(N99="nulová",J99,0)</f>
        <v>0</v>
      </c>
      <c r="BJ99" s="185" t="s">
        <v>79</v>
      </c>
      <c r="BK99" s="282">
        <f>ROUND(I99*H99,2)</f>
        <v>0</v>
      </c>
      <c r="BL99" s="185" t="s">
        <v>145</v>
      </c>
      <c r="BM99" s="185" t="s">
        <v>4795</v>
      </c>
    </row>
    <row r="100" spans="2:63" s="266" customFormat="1" ht="29.85" customHeight="1">
      <c r="B100" s="265"/>
      <c r="C100" s="307"/>
      <c r="D100" s="341" t="s">
        <v>70</v>
      </c>
      <c r="E100" s="342" t="s">
        <v>178</v>
      </c>
      <c r="F100" s="342" t="s">
        <v>4748</v>
      </c>
      <c r="G100" s="307"/>
      <c r="H100" s="307"/>
      <c r="J100" s="277">
        <f>BK100</f>
        <v>0</v>
      </c>
      <c r="L100" s="265"/>
      <c r="M100" s="270"/>
      <c r="N100" s="271"/>
      <c r="O100" s="271"/>
      <c r="P100" s="272">
        <f>SUM(P101:P116)</f>
        <v>0.9099</v>
      </c>
      <c r="Q100" s="271"/>
      <c r="R100" s="272">
        <f>SUM(R101:R116)</f>
        <v>0.004381</v>
      </c>
      <c r="S100" s="271"/>
      <c r="T100" s="273">
        <f>SUM(T101:T116)</f>
        <v>0</v>
      </c>
      <c r="AR100" s="267" t="s">
        <v>79</v>
      </c>
      <c r="AT100" s="274" t="s">
        <v>70</v>
      </c>
      <c r="AU100" s="274" t="s">
        <v>79</v>
      </c>
      <c r="AY100" s="267" t="s">
        <v>138</v>
      </c>
      <c r="BK100" s="275">
        <f>SUM(BK101:BK116)</f>
        <v>0</v>
      </c>
    </row>
    <row r="101" spans="2:65" s="196" customFormat="1" ht="16.5" customHeight="1">
      <c r="B101" s="85"/>
      <c r="C101" s="327" t="s">
        <v>204</v>
      </c>
      <c r="D101" s="327" t="s">
        <v>140</v>
      </c>
      <c r="E101" s="328" t="s">
        <v>4796</v>
      </c>
      <c r="F101" s="329" t="s">
        <v>4797</v>
      </c>
      <c r="G101" s="330" t="s">
        <v>460</v>
      </c>
      <c r="H101" s="304">
        <v>1</v>
      </c>
      <c r="I101" s="90">
        <v>0</v>
      </c>
      <c r="J101" s="90">
        <f aca="true" t="shared" si="0" ref="J101:J112">ROUND(I101*H101,2)</f>
        <v>0</v>
      </c>
      <c r="K101" s="88" t="s">
        <v>5</v>
      </c>
      <c r="L101" s="85"/>
      <c r="M101" s="278" t="s">
        <v>5</v>
      </c>
      <c r="N101" s="279" t="s">
        <v>42</v>
      </c>
      <c r="O101" s="280">
        <v>0</v>
      </c>
      <c r="P101" s="280">
        <f aca="true" t="shared" si="1" ref="P101:P112">O101*H101</f>
        <v>0</v>
      </c>
      <c r="Q101" s="280">
        <v>0</v>
      </c>
      <c r="R101" s="280">
        <f aca="true" t="shared" si="2" ref="R101:R112">Q101*H101</f>
        <v>0</v>
      </c>
      <c r="S101" s="280">
        <v>0</v>
      </c>
      <c r="T101" s="281">
        <f aca="true" t="shared" si="3" ref="T101:T112">S101*H101</f>
        <v>0</v>
      </c>
      <c r="AR101" s="185" t="s">
        <v>145</v>
      </c>
      <c r="AT101" s="185" t="s">
        <v>140</v>
      </c>
      <c r="AU101" s="185" t="s">
        <v>81</v>
      </c>
      <c r="AY101" s="185" t="s">
        <v>138</v>
      </c>
      <c r="BE101" s="282">
        <f aca="true" t="shared" si="4" ref="BE101:BE112">IF(N101="základní",J101,0)</f>
        <v>0</v>
      </c>
      <c r="BF101" s="282">
        <f aca="true" t="shared" si="5" ref="BF101:BF112">IF(N101="snížená",J101,0)</f>
        <v>0</v>
      </c>
      <c r="BG101" s="282">
        <f aca="true" t="shared" si="6" ref="BG101:BG112">IF(N101="zákl. přenesená",J101,0)</f>
        <v>0</v>
      </c>
      <c r="BH101" s="282">
        <f aca="true" t="shared" si="7" ref="BH101:BH112">IF(N101="sníž. přenesená",J101,0)</f>
        <v>0</v>
      </c>
      <c r="BI101" s="282">
        <f aca="true" t="shared" si="8" ref="BI101:BI112">IF(N101="nulová",J101,0)</f>
        <v>0</v>
      </c>
      <c r="BJ101" s="185" t="s">
        <v>79</v>
      </c>
      <c r="BK101" s="282">
        <f aca="true" t="shared" si="9" ref="BK101:BK112">ROUND(I101*H101,2)</f>
        <v>0</v>
      </c>
      <c r="BL101" s="185" t="s">
        <v>145</v>
      </c>
      <c r="BM101" s="185" t="s">
        <v>4798</v>
      </c>
    </row>
    <row r="102" spans="2:65" s="196" customFormat="1" ht="16.5" customHeight="1">
      <c r="B102" s="85"/>
      <c r="C102" s="337" t="s">
        <v>209</v>
      </c>
      <c r="D102" s="337" t="s">
        <v>228</v>
      </c>
      <c r="E102" s="338" t="s">
        <v>4799</v>
      </c>
      <c r="F102" s="339" t="s">
        <v>4800</v>
      </c>
      <c r="G102" s="340" t="s">
        <v>289</v>
      </c>
      <c r="H102" s="308">
        <v>2</v>
      </c>
      <c r="I102" s="95">
        <v>0</v>
      </c>
      <c r="J102" s="95">
        <f t="shared" si="0"/>
        <v>0</v>
      </c>
      <c r="K102" s="93" t="s">
        <v>5</v>
      </c>
      <c r="L102" s="298"/>
      <c r="M102" s="299" t="s">
        <v>5</v>
      </c>
      <c r="N102" s="300" t="s">
        <v>42</v>
      </c>
      <c r="O102" s="280">
        <v>0</v>
      </c>
      <c r="P102" s="280">
        <f t="shared" si="1"/>
        <v>0</v>
      </c>
      <c r="Q102" s="280">
        <v>0</v>
      </c>
      <c r="R102" s="280">
        <f t="shared" si="2"/>
        <v>0</v>
      </c>
      <c r="S102" s="280">
        <v>0</v>
      </c>
      <c r="T102" s="281">
        <f t="shared" si="3"/>
        <v>0</v>
      </c>
      <c r="AR102" s="185" t="s">
        <v>178</v>
      </c>
      <c r="AT102" s="185" t="s">
        <v>228</v>
      </c>
      <c r="AU102" s="185" t="s">
        <v>81</v>
      </c>
      <c r="AY102" s="185" t="s">
        <v>138</v>
      </c>
      <c r="BE102" s="282">
        <f t="shared" si="4"/>
        <v>0</v>
      </c>
      <c r="BF102" s="282">
        <f t="shared" si="5"/>
        <v>0</v>
      </c>
      <c r="BG102" s="282">
        <f t="shared" si="6"/>
        <v>0</v>
      </c>
      <c r="BH102" s="282">
        <f t="shared" si="7"/>
        <v>0</v>
      </c>
      <c r="BI102" s="282">
        <f t="shared" si="8"/>
        <v>0</v>
      </c>
      <c r="BJ102" s="185" t="s">
        <v>79</v>
      </c>
      <c r="BK102" s="282">
        <f t="shared" si="9"/>
        <v>0</v>
      </c>
      <c r="BL102" s="185" t="s">
        <v>145</v>
      </c>
      <c r="BM102" s="185" t="s">
        <v>4801</v>
      </c>
    </row>
    <row r="103" spans="2:65" s="196" customFormat="1" ht="16.5" customHeight="1">
      <c r="B103" s="85"/>
      <c r="C103" s="337" t="s">
        <v>11</v>
      </c>
      <c r="D103" s="337" t="s">
        <v>228</v>
      </c>
      <c r="E103" s="338" t="s">
        <v>4802</v>
      </c>
      <c r="F103" s="339" t="s">
        <v>4803</v>
      </c>
      <c r="G103" s="340" t="s">
        <v>289</v>
      </c>
      <c r="H103" s="308">
        <v>2</v>
      </c>
      <c r="I103" s="95">
        <v>0</v>
      </c>
      <c r="J103" s="95">
        <f t="shared" si="0"/>
        <v>0</v>
      </c>
      <c r="K103" s="93" t="s">
        <v>5</v>
      </c>
      <c r="L103" s="298"/>
      <c r="M103" s="299" t="s">
        <v>5</v>
      </c>
      <c r="N103" s="300" t="s">
        <v>42</v>
      </c>
      <c r="O103" s="280">
        <v>0</v>
      </c>
      <c r="P103" s="280">
        <f t="shared" si="1"/>
        <v>0</v>
      </c>
      <c r="Q103" s="280">
        <v>0</v>
      </c>
      <c r="R103" s="280">
        <f t="shared" si="2"/>
        <v>0</v>
      </c>
      <c r="S103" s="280">
        <v>0</v>
      </c>
      <c r="T103" s="281">
        <f t="shared" si="3"/>
        <v>0</v>
      </c>
      <c r="AR103" s="185" t="s">
        <v>178</v>
      </c>
      <c r="AT103" s="185" t="s">
        <v>228</v>
      </c>
      <c r="AU103" s="185" t="s">
        <v>81</v>
      </c>
      <c r="AY103" s="185" t="s">
        <v>138</v>
      </c>
      <c r="BE103" s="282">
        <f t="shared" si="4"/>
        <v>0</v>
      </c>
      <c r="BF103" s="282">
        <f t="shared" si="5"/>
        <v>0</v>
      </c>
      <c r="BG103" s="282">
        <f t="shared" si="6"/>
        <v>0</v>
      </c>
      <c r="BH103" s="282">
        <f t="shared" si="7"/>
        <v>0</v>
      </c>
      <c r="BI103" s="282">
        <f t="shared" si="8"/>
        <v>0</v>
      </c>
      <c r="BJ103" s="185" t="s">
        <v>79</v>
      </c>
      <c r="BK103" s="282">
        <f t="shared" si="9"/>
        <v>0</v>
      </c>
      <c r="BL103" s="185" t="s">
        <v>145</v>
      </c>
      <c r="BM103" s="185" t="s">
        <v>4804</v>
      </c>
    </row>
    <row r="104" spans="2:65" s="196" customFormat="1" ht="16.5" customHeight="1">
      <c r="B104" s="85"/>
      <c r="C104" s="337" t="s">
        <v>214</v>
      </c>
      <c r="D104" s="337" t="s">
        <v>228</v>
      </c>
      <c r="E104" s="338" t="s">
        <v>4805</v>
      </c>
      <c r="F104" s="339" t="s">
        <v>4806</v>
      </c>
      <c r="G104" s="340" t="s">
        <v>289</v>
      </c>
      <c r="H104" s="308">
        <v>2</v>
      </c>
      <c r="I104" s="95">
        <v>0</v>
      </c>
      <c r="J104" s="95">
        <f t="shared" si="0"/>
        <v>0</v>
      </c>
      <c r="K104" s="93" t="s">
        <v>5</v>
      </c>
      <c r="L104" s="298"/>
      <c r="M104" s="299" t="s">
        <v>5</v>
      </c>
      <c r="N104" s="300" t="s">
        <v>42</v>
      </c>
      <c r="O104" s="280">
        <v>0</v>
      </c>
      <c r="P104" s="280">
        <f t="shared" si="1"/>
        <v>0</v>
      </c>
      <c r="Q104" s="280">
        <v>0</v>
      </c>
      <c r="R104" s="280">
        <f t="shared" si="2"/>
        <v>0</v>
      </c>
      <c r="S104" s="280">
        <v>0</v>
      </c>
      <c r="T104" s="281">
        <f t="shared" si="3"/>
        <v>0</v>
      </c>
      <c r="AR104" s="185" t="s">
        <v>178</v>
      </c>
      <c r="AT104" s="185" t="s">
        <v>228</v>
      </c>
      <c r="AU104" s="185" t="s">
        <v>81</v>
      </c>
      <c r="AY104" s="185" t="s">
        <v>138</v>
      </c>
      <c r="BE104" s="282">
        <f t="shared" si="4"/>
        <v>0</v>
      </c>
      <c r="BF104" s="282">
        <f t="shared" si="5"/>
        <v>0</v>
      </c>
      <c r="BG104" s="282">
        <f t="shared" si="6"/>
        <v>0</v>
      </c>
      <c r="BH104" s="282">
        <f t="shared" si="7"/>
        <v>0</v>
      </c>
      <c r="BI104" s="282">
        <f t="shared" si="8"/>
        <v>0</v>
      </c>
      <c r="BJ104" s="185" t="s">
        <v>79</v>
      </c>
      <c r="BK104" s="282">
        <f t="shared" si="9"/>
        <v>0</v>
      </c>
      <c r="BL104" s="185" t="s">
        <v>145</v>
      </c>
      <c r="BM104" s="185" t="s">
        <v>4807</v>
      </c>
    </row>
    <row r="105" spans="2:65" s="196" customFormat="1" ht="16.5" customHeight="1">
      <c r="B105" s="85"/>
      <c r="C105" s="337" t="s">
        <v>216</v>
      </c>
      <c r="D105" s="337" t="s">
        <v>228</v>
      </c>
      <c r="E105" s="338" t="s">
        <v>4808</v>
      </c>
      <c r="F105" s="339" t="s">
        <v>4809</v>
      </c>
      <c r="G105" s="340" t="s">
        <v>289</v>
      </c>
      <c r="H105" s="308">
        <v>2</v>
      </c>
      <c r="I105" s="95">
        <v>0</v>
      </c>
      <c r="J105" s="95">
        <f t="shared" si="0"/>
        <v>0</v>
      </c>
      <c r="K105" s="93" t="s">
        <v>5</v>
      </c>
      <c r="L105" s="298"/>
      <c r="M105" s="299" t="s">
        <v>5</v>
      </c>
      <c r="N105" s="300" t="s">
        <v>42</v>
      </c>
      <c r="O105" s="280">
        <v>0</v>
      </c>
      <c r="P105" s="280">
        <f t="shared" si="1"/>
        <v>0</v>
      </c>
      <c r="Q105" s="280">
        <v>0</v>
      </c>
      <c r="R105" s="280">
        <f t="shared" si="2"/>
        <v>0</v>
      </c>
      <c r="S105" s="280">
        <v>0</v>
      </c>
      <c r="T105" s="281">
        <f t="shared" si="3"/>
        <v>0</v>
      </c>
      <c r="AR105" s="185" t="s">
        <v>178</v>
      </c>
      <c r="AT105" s="185" t="s">
        <v>228</v>
      </c>
      <c r="AU105" s="185" t="s">
        <v>81</v>
      </c>
      <c r="AY105" s="185" t="s">
        <v>138</v>
      </c>
      <c r="BE105" s="282">
        <f t="shared" si="4"/>
        <v>0</v>
      </c>
      <c r="BF105" s="282">
        <f t="shared" si="5"/>
        <v>0</v>
      </c>
      <c r="BG105" s="282">
        <f t="shared" si="6"/>
        <v>0</v>
      </c>
      <c r="BH105" s="282">
        <f t="shared" si="7"/>
        <v>0</v>
      </c>
      <c r="BI105" s="282">
        <f t="shared" si="8"/>
        <v>0</v>
      </c>
      <c r="BJ105" s="185" t="s">
        <v>79</v>
      </c>
      <c r="BK105" s="282">
        <f t="shared" si="9"/>
        <v>0</v>
      </c>
      <c r="BL105" s="185" t="s">
        <v>145</v>
      </c>
      <c r="BM105" s="185" t="s">
        <v>4810</v>
      </c>
    </row>
    <row r="106" spans="2:65" s="196" customFormat="1" ht="16.5" customHeight="1">
      <c r="B106" s="85"/>
      <c r="C106" s="337" t="s">
        <v>218</v>
      </c>
      <c r="D106" s="337" t="s">
        <v>228</v>
      </c>
      <c r="E106" s="338" t="s">
        <v>4811</v>
      </c>
      <c r="F106" s="339" t="s">
        <v>4812</v>
      </c>
      <c r="G106" s="340" t="s">
        <v>460</v>
      </c>
      <c r="H106" s="308">
        <v>10</v>
      </c>
      <c r="I106" s="95">
        <v>0</v>
      </c>
      <c r="J106" s="95">
        <f t="shared" si="0"/>
        <v>0</v>
      </c>
      <c r="K106" s="93" t="s">
        <v>5</v>
      </c>
      <c r="L106" s="298"/>
      <c r="M106" s="299" t="s">
        <v>5</v>
      </c>
      <c r="N106" s="300" t="s">
        <v>42</v>
      </c>
      <c r="O106" s="280">
        <v>0</v>
      </c>
      <c r="P106" s="280">
        <f t="shared" si="1"/>
        <v>0</v>
      </c>
      <c r="Q106" s="280">
        <v>0</v>
      </c>
      <c r="R106" s="280">
        <f t="shared" si="2"/>
        <v>0</v>
      </c>
      <c r="S106" s="280">
        <v>0</v>
      </c>
      <c r="T106" s="281">
        <f t="shared" si="3"/>
        <v>0</v>
      </c>
      <c r="AR106" s="185" t="s">
        <v>178</v>
      </c>
      <c r="AT106" s="185" t="s">
        <v>228</v>
      </c>
      <c r="AU106" s="185" t="s">
        <v>81</v>
      </c>
      <c r="AY106" s="185" t="s">
        <v>138</v>
      </c>
      <c r="BE106" s="282">
        <f t="shared" si="4"/>
        <v>0</v>
      </c>
      <c r="BF106" s="282">
        <f t="shared" si="5"/>
        <v>0</v>
      </c>
      <c r="BG106" s="282">
        <f t="shared" si="6"/>
        <v>0</v>
      </c>
      <c r="BH106" s="282">
        <f t="shared" si="7"/>
        <v>0</v>
      </c>
      <c r="BI106" s="282">
        <f t="shared" si="8"/>
        <v>0</v>
      </c>
      <c r="BJ106" s="185" t="s">
        <v>79</v>
      </c>
      <c r="BK106" s="282">
        <f t="shared" si="9"/>
        <v>0</v>
      </c>
      <c r="BL106" s="185" t="s">
        <v>145</v>
      </c>
      <c r="BM106" s="185" t="s">
        <v>4813</v>
      </c>
    </row>
    <row r="107" spans="2:65" s="196" customFormat="1" ht="25.5" customHeight="1">
      <c r="B107" s="85"/>
      <c r="C107" s="337" t="s">
        <v>222</v>
      </c>
      <c r="D107" s="337" t="s">
        <v>228</v>
      </c>
      <c r="E107" s="338" t="s">
        <v>4814</v>
      </c>
      <c r="F107" s="339" t="s">
        <v>4815</v>
      </c>
      <c r="G107" s="340" t="s">
        <v>289</v>
      </c>
      <c r="H107" s="308">
        <v>2</v>
      </c>
      <c r="I107" s="95">
        <v>0</v>
      </c>
      <c r="J107" s="95">
        <f t="shared" si="0"/>
        <v>0</v>
      </c>
      <c r="K107" s="93" t="s">
        <v>5</v>
      </c>
      <c r="L107" s="298"/>
      <c r="M107" s="299" t="s">
        <v>5</v>
      </c>
      <c r="N107" s="300" t="s">
        <v>42</v>
      </c>
      <c r="O107" s="280">
        <v>0</v>
      </c>
      <c r="P107" s="280">
        <f t="shared" si="1"/>
        <v>0</v>
      </c>
      <c r="Q107" s="280">
        <v>0</v>
      </c>
      <c r="R107" s="280">
        <f t="shared" si="2"/>
        <v>0</v>
      </c>
      <c r="S107" s="280">
        <v>0</v>
      </c>
      <c r="T107" s="281">
        <f t="shared" si="3"/>
        <v>0</v>
      </c>
      <c r="AR107" s="185" t="s">
        <v>178</v>
      </c>
      <c r="AT107" s="185" t="s">
        <v>228</v>
      </c>
      <c r="AU107" s="185" t="s">
        <v>81</v>
      </c>
      <c r="AY107" s="185" t="s">
        <v>138</v>
      </c>
      <c r="BE107" s="282">
        <f t="shared" si="4"/>
        <v>0</v>
      </c>
      <c r="BF107" s="282">
        <f t="shared" si="5"/>
        <v>0</v>
      </c>
      <c r="BG107" s="282">
        <f t="shared" si="6"/>
        <v>0</v>
      </c>
      <c r="BH107" s="282">
        <f t="shared" si="7"/>
        <v>0</v>
      </c>
      <c r="BI107" s="282">
        <f t="shared" si="8"/>
        <v>0</v>
      </c>
      <c r="BJ107" s="185" t="s">
        <v>79</v>
      </c>
      <c r="BK107" s="282">
        <f t="shared" si="9"/>
        <v>0</v>
      </c>
      <c r="BL107" s="185" t="s">
        <v>145</v>
      </c>
      <c r="BM107" s="185" t="s">
        <v>4816</v>
      </c>
    </row>
    <row r="108" spans="2:65" s="196" customFormat="1" ht="16.5" customHeight="1">
      <c r="B108" s="85"/>
      <c r="C108" s="337" t="s">
        <v>227</v>
      </c>
      <c r="D108" s="337" t="s">
        <v>228</v>
      </c>
      <c r="E108" s="338" t="s">
        <v>4817</v>
      </c>
      <c r="F108" s="339" t="s">
        <v>4818</v>
      </c>
      <c r="G108" s="340" t="s">
        <v>289</v>
      </c>
      <c r="H108" s="308">
        <v>2</v>
      </c>
      <c r="I108" s="95">
        <v>0</v>
      </c>
      <c r="J108" s="95">
        <f t="shared" si="0"/>
        <v>0</v>
      </c>
      <c r="K108" s="93" t="s">
        <v>5</v>
      </c>
      <c r="L108" s="298"/>
      <c r="M108" s="299" t="s">
        <v>5</v>
      </c>
      <c r="N108" s="300" t="s">
        <v>42</v>
      </c>
      <c r="O108" s="280">
        <v>0</v>
      </c>
      <c r="P108" s="280">
        <f t="shared" si="1"/>
        <v>0</v>
      </c>
      <c r="Q108" s="280">
        <v>0</v>
      </c>
      <c r="R108" s="280">
        <f t="shared" si="2"/>
        <v>0</v>
      </c>
      <c r="S108" s="280">
        <v>0</v>
      </c>
      <c r="T108" s="281">
        <f t="shared" si="3"/>
        <v>0</v>
      </c>
      <c r="AR108" s="185" t="s">
        <v>178</v>
      </c>
      <c r="AT108" s="185" t="s">
        <v>228</v>
      </c>
      <c r="AU108" s="185" t="s">
        <v>81</v>
      </c>
      <c r="AY108" s="185" t="s">
        <v>138</v>
      </c>
      <c r="BE108" s="282">
        <f t="shared" si="4"/>
        <v>0</v>
      </c>
      <c r="BF108" s="282">
        <f t="shared" si="5"/>
        <v>0</v>
      </c>
      <c r="BG108" s="282">
        <f t="shared" si="6"/>
        <v>0</v>
      </c>
      <c r="BH108" s="282">
        <f t="shared" si="7"/>
        <v>0</v>
      </c>
      <c r="BI108" s="282">
        <f t="shared" si="8"/>
        <v>0</v>
      </c>
      <c r="BJ108" s="185" t="s">
        <v>79</v>
      </c>
      <c r="BK108" s="282">
        <f t="shared" si="9"/>
        <v>0</v>
      </c>
      <c r="BL108" s="185" t="s">
        <v>145</v>
      </c>
      <c r="BM108" s="185" t="s">
        <v>4819</v>
      </c>
    </row>
    <row r="109" spans="2:65" s="196" customFormat="1" ht="16.5" customHeight="1">
      <c r="B109" s="85"/>
      <c r="C109" s="337" t="s">
        <v>10</v>
      </c>
      <c r="D109" s="337" t="s">
        <v>228</v>
      </c>
      <c r="E109" s="338" t="s">
        <v>4820</v>
      </c>
      <c r="F109" s="339" t="s">
        <v>4821</v>
      </c>
      <c r="G109" s="340" t="s">
        <v>289</v>
      </c>
      <c r="H109" s="308">
        <v>4</v>
      </c>
      <c r="I109" s="95">
        <v>0</v>
      </c>
      <c r="J109" s="95">
        <f t="shared" si="0"/>
        <v>0</v>
      </c>
      <c r="K109" s="93" t="s">
        <v>5</v>
      </c>
      <c r="L109" s="298"/>
      <c r="M109" s="299" t="s">
        <v>5</v>
      </c>
      <c r="N109" s="300" t="s">
        <v>42</v>
      </c>
      <c r="O109" s="280">
        <v>0</v>
      </c>
      <c r="P109" s="280">
        <f t="shared" si="1"/>
        <v>0</v>
      </c>
      <c r="Q109" s="280">
        <v>0</v>
      </c>
      <c r="R109" s="280">
        <f t="shared" si="2"/>
        <v>0</v>
      </c>
      <c r="S109" s="280">
        <v>0</v>
      </c>
      <c r="T109" s="281">
        <f t="shared" si="3"/>
        <v>0</v>
      </c>
      <c r="AR109" s="185" t="s">
        <v>178</v>
      </c>
      <c r="AT109" s="185" t="s">
        <v>228</v>
      </c>
      <c r="AU109" s="185" t="s">
        <v>81</v>
      </c>
      <c r="AY109" s="185" t="s">
        <v>138</v>
      </c>
      <c r="BE109" s="282">
        <f t="shared" si="4"/>
        <v>0</v>
      </c>
      <c r="BF109" s="282">
        <f t="shared" si="5"/>
        <v>0</v>
      </c>
      <c r="BG109" s="282">
        <f t="shared" si="6"/>
        <v>0</v>
      </c>
      <c r="BH109" s="282">
        <f t="shared" si="7"/>
        <v>0</v>
      </c>
      <c r="BI109" s="282">
        <f t="shared" si="8"/>
        <v>0</v>
      </c>
      <c r="BJ109" s="185" t="s">
        <v>79</v>
      </c>
      <c r="BK109" s="282">
        <f t="shared" si="9"/>
        <v>0</v>
      </c>
      <c r="BL109" s="185" t="s">
        <v>145</v>
      </c>
      <c r="BM109" s="185" t="s">
        <v>4822</v>
      </c>
    </row>
    <row r="110" spans="2:65" s="196" customFormat="1" ht="16.5" customHeight="1">
      <c r="B110" s="85"/>
      <c r="C110" s="337" t="s">
        <v>237</v>
      </c>
      <c r="D110" s="337" t="s">
        <v>228</v>
      </c>
      <c r="E110" s="338" t="s">
        <v>4823</v>
      </c>
      <c r="F110" s="339" t="s">
        <v>4824</v>
      </c>
      <c r="G110" s="340" t="s">
        <v>289</v>
      </c>
      <c r="H110" s="308">
        <v>4</v>
      </c>
      <c r="I110" s="95">
        <v>0</v>
      </c>
      <c r="J110" s="95">
        <f t="shared" si="0"/>
        <v>0</v>
      </c>
      <c r="K110" s="93" t="s">
        <v>5</v>
      </c>
      <c r="L110" s="298"/>
      <c r="M110" s="299" t="s">
        <v>5</v>
      </c>
      <c r="N110" s="300" t="s">
        <v>42</v>
      </c>
      <c r="O110" s="280">
        <v>0</v>
      </c>
      <c r="P110" s="280">
        <f t="shared" si="1"/>
        <v>0</v>
      </c>
      <c r="Q110" s="280">
        <v>0</v>
      </c>
      <c r="R110" s="280">
        <f t="shared" si="2"/>
        <v>0</v>
      </c>
      <c r="S110" s="280">
        <v>0</v>
      </c>
      <c r="T110" s="281">
        <f t="shared" si="3"/>
        <v>0</v>
      </c>
      <c r="AR110" s="185" t="s">
        <v>178</v>
      </c>
      <c r="AT110" s="185" t="s">
        <v>228</v>
      </c>
      <c r="AU110" s="185" t="s">
        <v>81</v>
      </c>
      <c r="AY110" s="185" t="s">
        <v>138</v>
      </c>
      <c r="BE110" s="282">
        <f t="shared" si="4"/>
        <v>0</v>
      </c>
      <c r="BF110" s="282">
        <f t="shared" si="5"/>
        <v>0</v>
      </c>
      <c r="BG110" s="282">
        <f t="shared" si="6"/>
        <v>0</v>
      </c>
      <c r="BH110" s="282">
        <f t="shared" si="7"/>
        <v>0</v>
      </c>
      <c r="BI110" s="282">
        <f t="shared" si="8"/>
        <v>0</v>
      </c>
      <c r="BJ110" s="185" t="s">
        <v>79</v>
      </c>
      <c r="BK110" s="282">
        <f t="shared" si="9"/>
        <v>0</v>
      </c>
      <c r="BL110" s="185" t="s">
        <v>145</v>
      </c>
      <c r="BM110" s="185" t="s">
        <v>4825</v>
      </c>
    </row>
    <row r="111" spans="2:65" s="196" customFormat="1" ht="16.5" customHeight="1">
      <c r="B111" s="85"/>
      <c r="C111" s="337" t="s">
        <v>242</v>
      </c>
      <c r="D111" s="337" t="s">
        <v>228</v>
      </c>
      <c r="E111" s="338" t="s">
        <v>4826</v>
      </c>
      <c r="F111" s="339" t="s">
        <v>4827</v>
      </c>
      <c r="G111" s="340" t="s">
        <v>460</v>
      </c>
      <c r="H111" s="308">
        <v>1</v>
      </c>
      <c r="I111" s="95">
        <v>0</v>
      </c>
      <c r="J111" s="95">
        <f t="shared" si="0"/>
        <v>0</v>
      </c>
      <c r="K111" s="93" t="s">
        <v>5</v>
      </c>
      <c r="L111" s="298"/>
      <c r="M111" s="299" t="s">
        <v>5</v>
      </c>
      <c r="N111" s="300" t="s">
        <v>42</v>
      </c>
      <c r="O111" s="280">
        <v>0</v>
      </c>
      <c r="P111" s="280">
        <f t="shared" si="1"/>
        <v>0</v>
      </c>
      <c r="Q111" s="280">
        <v>0</v>
      </c>
      <c r="R111" s="280">
        <f t="shared" si="2"/>
        <v>0</v>
      </c>
      <c r="S111" s="280">
        <v>0</v>
      </c>
      <c r="T111" s="281">
        <f t="shared" si="3"/>
        <v>0</v>
      </c>
      <c r="AR111" s="185" t="s">
        <v>178</v>
      </c>
      <c r="AT111" s="185" t="s">
        <v>228</v>
      </c>
      <c r="AU111" s="185" t="s">
        <v>81</v>
      </c>
      <c r="AY111" s="185" t="s">
        <v>138</v>
      </c>
      <c r="BE111" s="282">
        <f t="shared" si="4"/>
        <v>0</v>
      </c>
      <c r="BF111" s="282">
        <f t="shared" si="5"/>
        <v>0</v>
      </c>
      <c r="BG111" s="282">
        <f t="shared" si="6"/>
        <v>0</v>
      </c>
      <c r="BH111" s="282">
        <f t="shared" si="7"/>
        <v>0</v>
      </c>
      <c r="BI111" s="282">
        <f t="shared" si="8"/>
        <v>0</v>
      </c>
      <c r="BJ111" s="185" t="s">
        <v>79</v>
      </c>
      <c r="BK111" s="282">
        <f t="shared" si="9"/>
        <v>0</v>
      </c>
      <c r="BL111" s="185" t="s">
        <v>145</v>
      </c>
      <c r="BM111" s="185" t="s">
        <v>4828</v>
      </c>
    </row>
    <row r="112" spans="2:65" s="196" customFormat="1" ht="16.5" customHeight="1">
      <c r="B112" s="85"/>
      <c r="C112" s="327" t="s">
        <v>247</v>
      </c>
      <c r="D112" s="327" t="s">
        <v>140</v>
      </c>
      <c r="E112" s="328" t="s">
        <v>4829</v>
      </c>
      <c r="F112" s="329" t="s">
        <v>4830</v>
      </c>
      <c r="G112" s="330" t="s">
        <v>234</v>
      </c>
      <c r="H112" s="304">
        <v>33.7</v>
      </c>
      <c r="I112" s="90">
        <v>0</v>
      </c>
      <c r="J112" s="90">
        <f t="shared" si="0"/>
        <v>0</v>
      </c>
      <c r="K112" s="88" t="s">
        <v>5267</v>
      </c>
      <c r="L112" s="85"/>
      <c r="M112" s="278" t="s">
        <v>5</v>
      </c>
      <c r="N112" s="279" t="s">
        <v>42</v>
      </c>
      <c r="O112" s="280">
        <v>0.027</v>
      </c>
      <c r="P112" s="280">
        <f t="shared" si="1"/>
        <v>0.9099</v>
      </c>
      <c r="Q112" s="280">
        <v>0.00013</v>
      </c>
      <c r="R112" s="280">
        <f t="shared" si="2"/>
        <v>0.004381</v>
      </c>
      <c r="S112" s="280">
        <v>0</v>
      </c>
      <c r="T112" s="281">
        <f t="shared" si="3"/>
        <v>0</v>
      </c>
      <c r="AR112" s="185" t="s">
        <v>145</v>
      </c>
      <c r="AT112" s="185" t="s">
        <v>140</v>
      </c>
      <c r="AU112" s="185" t="s">
        <v>81</v>
      </c>
      <c r="AY112" s="185" t="s">
        <v>138</v>
      </c>
      <c r="BE112" s="282">
        <f t="shared" si="4"/>
        <v>0</v>
      </c>
      <c r="BF112" s="282">
        <f t="shared" si="5"/>
        <v>0</v>
      </c>
      <c r="BG112" s="282">
        <f t="shared" si="6"/>
        <v>0</v>
      </c>
      <c r="BH112" s="282">
        <f t="shared" si="7"/>
        <v>0</v>
      </c>
      <c r="BI112" s="282">
        <f t="shared" si="8"/>
        <v>0</v>
      </c>
      <c r="BJ112" s="185" t="s">
        <v>79</v>
      </c>
      <c r="BK112" s="282">
        <f t="shared" si="9"/>
        <v>0</v>
      </c>
      <c r="BL112" s="185" t="s">
        <v>145</v>
      </c>
      <c r="BM112" s="185" t="s">
        <v>4831</v>
      </c>
    </row>
    <row r="113" spans="2:51" s="284" customFormat="1" ht="13.5">
      <c r="B113" s="283"/>
      <c r="C113" s="331"/>
      <c r="D113" s="332" t="s">
        <v>147</v>
      </c>
      <c r="E113" s="336" t="s">
        <v>5</v>
      </c>
      <c r="F113" s="333" t="s">
        <v>4832</v>
      </c>
      <c r="G113" s="331"/>
      <c r="H113" s="305">
        <v>33.7</v>
      </c>
      <c r="L113" s="283"/>
      <c r="M113" s="288"/>
      <c r="N113" s="289"/>
      <c r="O113" s="289"/>
      <c r="P113" s="289"/>
      <c r="Q113" s="289"/>
      <c r="R113" s="289"/>
      <c r="S113" s="289"/>
      <c r="T113" s="290"/>
      <c r="AT113" s="286" t="s">
        <v>147</v>
      </c>
      <c r="AU113" s="286" t="s">
        <v>81</v>
      </c>
      <c r="AV113" s="284" t="s">
        <v>81</v>
      </c>
      <c r="AW113" s="284" t="s">
        <v>34</v>
      </c>
      <c r="AX113" s="284" t="s">
        <v>71</v>
      </c>
      <c r="AY113" s="286" t="s">
        <v>138</v>
      </c>
    </row>
    <row r="114" spans="2:65" s="196" customFormat="1" ht="25.5" customHeight="1">
      <c r="B114" s="85"/>
      <c r="C114" s="327" t="s">
        <v>251</v>
      </c>
      <c r="D114" s="327" t="s">
        <v>140</v>
      </c>
      <c r="E114" s="328" t="s">
        <v>4833</v>
      </c>
      <c r="F114" s="329" t="s">
        <v>4834</v>
      </c>
      <c r="G114" s="330" t="s">
        <v>2243</v>
      </c>
      <c r="H114" s="304">
        <v>18</v>
      </c>
      <c r="I114" s="90">
        <v>0</v>
      </c>
      <c r="J114" s="90">
        <f>ROUND(I114*H114,2)</f>
        <v>0</v>
      </c>
      <c r="K114" s="88" t="s">
        <v>5</v>
      </c>
      <c r="L114" s="85"/>
      <c r="M114" s="278" t="s">
        <v>5</v>
      </c>
      <c r="N114" s="279" t="s">
        <v>42</v>
      </c>
      <c r="O114" s="280">
        <v>0</v>
      </c>
      <c r="P114" s="280">
        <f>O114*H114</f>
        <v>0</v>
      </c>
      <c r="Q114" s="280">
        <v>0</v>
      </c>
      <c r="R114" s="280">
        <f>Q114*H114</f>
        <v>0</v>
      </c>
      <c r="S114" s="280">
        <v>0</v>
      </c>
      <c r="T114" s="281">
        <f>S114*H114</f>
        <v>0</v>
      </c>
      <c r="AR114" s="185" t="s">
        <v>145</v>
      </c>
      <c r="AT114" s="185" t="s">
        <v>140</v>
      </c>
      <c r="AU114" s="185" t="s">
        <v>81</v>
      </c>
      <c r="AY114" s="185" t="s">
        <v>138</v>
      </c>
      <c r="BE114" s="282">
        <f>IF(N114="základní",J114,0)</f>
        <v>0</v>
      </c>
      <c r="BF114" s="282">
        <f>IF(N114="snížená",J114,0)</f>
        <v>0</v>
      </c>
      <c r="BG114" s="282">
        <f>IF(N114="zákl. přenesená",J114,0)</f>
        <v>0</v>
      </c>
      <c r="BH114" s="282">
        <f>IF(N114="sníž. přenesená",J114,0)</f>
        <v>0</v>
      </c>
      <c r="BI114" s="282">
        <f>IF(N114="nulová",J114,0)</f>
        <v>0</v>
      </c>
      <c r="BJ114" s="185" t="s">
        <v>79</v>
      </c>
      <c r="BK114" s="282">
        <f>ROUND(I114*H114,2)</f>
        <v>0</v>
      </c>
      <c r="BL114" s="185" t="s">
        <v>145</v>
      </c>
      <c r="BM114" s="185" t="s">
        <v>4835</v>
      </c>
    </row>
    <row r="115" spans="2:65" s="196" customFormat="1" ht="16.5" customHeight="1">
      <c r="B115" s="85"/>
      <c r="C115" s="327" t="s">
        <v>255</v>
      </c>
      <c r="D115" s="327" t="s">
        <v>140</v>
      </c>
      <c r="E115" s="328" t="s">
        <v>4836</v>
      </c>
      <c r="F115" s="329" t="s">
        <v>4837</v>
      </c>
      <c r="G115" s="330" t="s">
        <v>143</v>
      </c>
      <c r="H115" s="304">
        <v>1</v>
      </c>
      <c r="I115" s="90">
        <v>0</v>
      </c>
      <c r="J115" s="90">
        <f>ROUND(I115*H115,2)</f>
        <v>0</v>
      </c>
      <c r="K115" s="88" t="s">
        <v>5</v>
      </c>
      <c r="L115" s="85"/>
      <c r="M115" s="278" t="s">
        <v>5</v>
      </c>
      <c r="N115" s="279" t="s">
        <v>42</v>
      </c>
      <c r="O115" s="280">
        <v>0</v>
      </c>
      <c r="P115" s="280">
        <f>O115*H115</f>
        <v>0</v>
      </c>
      <c r="Q115" s="280">
        <v>0</v>
      </c>
      <c r="R115" s="280">
        <f>Q115*H115</f>
        <v>0</v>
      </c>
      <c r="S115" s="280">
        <v>0</v>
      </c>
      <c r="T115" s="281">
        <f>S115*H115</f>
        <v>0</v>
      </c>
      <c r="AR115" s="185" t="s">
        <v>145</v>
      </c>
      <c r="AT115" s="185" t="s">
        <v>140</v>
      </c>
      <c r="AU115" s="185" t="s">
        <v>81</v>
      </c>
      <c r="AY115" s="185" t="s">
        <v>138</v>
      </c>
      <c r="BE115" s="282">
        <f>IF(N115="základní",J115,0)</f>
        <v>0</v>
      </c>
      <c r="BF115" s="282">
        <f>IF(N115="snížená",J115,0)</f>
        <v>0</v>
      </c>
      <c r="BG115" s="282">
        <f>IF(N115="zákl. přenesená",J115,0)</f>
        <v>0</v>
      </c>
      <c r="BH115" s="282">
        <f>IF(N115="sníž. přenesená",J115,0)</f>
        <v>0</v>
      </c>
      <c r="BI115" s="282">
        <f>IF(N115="nulová",J115,0)</f>
        <v>0</v>
      </c>
      <c r="BJ115" s="185" t="s">
        <v>79</v>
      </c>
      <c r="BK115" s="282">
        <f>ROUND(I115*H115,2)</f>
        <v>0</v>
      </c>
      <c r="BL115" s="185" t="s">
        <v>145</v>
      </c>
      <c r="BM115" s="185" t="s">
        <v>4838</v>
      </c>
    </row>
    <row r="116" spans="2:65" s="196" customFormat="1" ht="25.5" customHeight="1">
      <c r="B116" s="85"/>
      <c r="C116" s="327" t="s">
        <v>259</v>
      </c>
      <c r="D116" s="327" t="s">
        <v>140</v>
      </c>
      <c r="E116" s="328" t="s">
        <v>4839</v>
      </c>
      <c r="F116" s="329" t="s">
        <v>4840</v>
      </c>
      <c r="G116" s="330" t="s">
        <v>289</v>
      </c>
      <c r="H116" s="304">
        <v>2</v>
      </c>
      <c r="I116" s="90">
        <v>0</v>
      </c>
      <c r="J116" s="90">
        <f>ROUND(I116*H116,2)</f>
        <v>0</v>
      </c>
      <c r="K116" s="88" t="s">
        <v>5</v>
      </c>
      <c r="L116" s="85"/>
      <c r="M116" s="278" t="s">
        <v>5</v>
      </c>
      <c r="N116" s="279" t="s">
        <v>42</v>
      </c>
      <c r="O116" s="280">
        <v>0</v>
      </c>
      <c r="P116" s="280">
        <f>O116*H116</f>
        <v>0</v>
      </c>
      <c r="Q116" s="280">
        <v>0</v>
      </c>
      <c r="R116" s="280">
        <f>Q116*H116</f>
        <v>0</v>
      </c>
      <c r="S116" s="280">
        <v>0</v>
      </c>
      <c r="T116" s="281">
        <f>S116*H116</f>
        <v>0</v>
      </c>
      <c r="AR116" s="185" t="s">
        <v>145</v>
      </c>
      <c r="AT116" s="185" t="s">
        <v>140</v>
      </c>
      <c r="AU116" s="185" t="s">
        <v>81</v>
      </c>
      <c r="AY116" s="185" t="s">
        <v>138</v>
      </c>
      <c r="BE116" s="282">
        <f>IF(N116="základní",J116,0)</f>
        <v>0</v>
      </c>
      <c r="BF116" s="282">
        <f>IF(N116="snížená",J116,0)</f>
        <v>0</v>
      </c>
      <c r="BG116" s="282">
        <f>IF(N116="zákl. přenesená",J116,0)</f>
        <v>0</v>
      </c>
      <c r="BH116" s="282">
        <f>IF(N116="sníž. přenesená",J116,0)</f>
        <v>0</v>
      </c>
      <c r="BI116" s="282">
        <f>IF(N116="nulová",J116,0)</f>
        <v>0</v>
      </c>
      <c r="BJ116" s="185" t="s">
        <v>79</v>
      </c>
      <c r="BK116" s="282">
        <f>ROUND(I116*H116,2)</f>
        <v>0</v>
      </c>
      <c r="BL116" s="185" t="s">
        <v>145</v>
      </c>
      <c r="BM116" s="185" t="s">
        <v>4841</v>
      </c>
    </row>
    <row r="117" spans="2:63" s="266" customFormat="1" ht="29.85" customHeight="1">
      <c r="B117" s="265"/>
      <c r="C117" s="307"/>
      <c r="D117" s="341" t="s">
        <v>70</v>
      </c>
      <c r="E117" s="342" t="s">
        <v>336</v>
      </c>
      <c r="F117" s="342" t="s">
        <v>337</v>
      </c>
      <c r="G117" s="307"/>
      <c r="H117" s="307"/>
      <c r="J117" s="277">
        <f>BK117</f>
        <v>0</v>
      </c>
      <c r="L117" s="265"/>
      <c r="M117" s="270"/>
      <c r="N117" s="271"/>
      <c r="O117" s="271"/>
      <c r="P117" s="272">
        <f>P118</f>
        <v>6.715492</v>
      </c>
      <c r="Q117" s="271"/>
      <c r="R117" s="272">
        <f>R118</f>
        <v>0</v>
      </c>
      <c r="S117" s="271"/>
      <c r="T117" s="273">
        <f>T118</f>
        <v>0</v>
      </c>
      <c r="AR117" s="267" t="s">
        <v>79</v>
      </c>
      <c r="AT117" s="274" t="s">
        <v>70</v>
      </c>
      <c r="AU117" s="274" t="s">
        <v>79</v>
      </c>
      <c r="AY117" s="267" t="s">
        <v>138</v>
      </c>
      <c r="BK117" s="275">
        <f>BK118</f>
        <v>0</v>
      </c>
    </row>
    <row r="118" spans="2:65" s="196" customFormat="1" ht="38.25" customHeight="1">
      <c r="B118" s="85"/>
      <c r="C118" s="327" t="s">
        <v>263</v>
      </c>
      <c r="D118" s="327" t="s">
        <v>140</v>
      </c>
      <c r="E118" s="328" t="s">
        <v>4842</v>
      </c>
      <c r="F118" s="329" t="s">
        <v>4843</v>
      </c>
      <c r="G118" s="330" t="s">
        <v>181</v>
      </c>
      <c r="H118" s="304">
        <v>18.004</v>
      </c>
      <c r="I118" s="90">
        <v>0</v>
      </c>
      <c r="J118" s="90">
        <f>ROUND(I118*H118,2)</f>
        <v>0</v>
      </c>
      <c r="K118" s="88" t="s">
        <v>5267</v>
      </c>
      <c r="L118" s="85"/>
      <c r="M118" s="278" t="s">
        <v>5</v>
      </c>
      <c r="N118" s="301" t="s">
        <v>42</v>
      </c>
      <c r="O118" s="302">
        <v>0.373</v>
      </c>
      <c r="P118" s="302">
        <f>O118*H118</f>
        <v>6.715492</v>
      </c>
      <c r="Q118" s="302">
        <v>0</v>
      </c>
      <c r="R118" s="302">
        <f>Q118*H118</f>
        <v>0</v>
      </c>
      <c r="S118" s="302">
        <v>0</v>
      </c>
      <c r="T118" s="303">
        <f>S118*H118</f>
        <v>0</v>
      </c>
      <c r="AR118" s="185" t="s">
        <v>145</v>
      </c>
      <c r="AT118" s="185" t="s">
        <v>140</v>
      </c>
      <c r="AU118" s="185" t="s">
        <v>81</v>
      </c>
      <c r="AY118" s="185" t="s">
        <v>138</v>
      </c>
      <c r="BE118" s="282">
        <f>IF(N118="základní",J118,0)</f>
        <v>0</v>
      </c>
      <c r="BF118" s="282">
        <f>IF(N118="snížená",J118,0)</f>
        <v>0</v>
      </c>
      <c r="BG118" s="282">
        <f>IF(N118="zákl. přenesená",J118,0)</f>
        <v>0</v>
      </c>
      <c r="BH118" s="282">
        <f>IF(N118="sníž. přenesená",J118,0)</f>
        <v>0</v>
      </c>
      <c r="BI118" s="282">
        <f>IF(N118="nulová",J118,0)</f>
        <v>0</v>
      </c>
      <c r="BJ118" s="185" t="s">
        <v>79</v>
      </c>
      <c r="BK118" s="282">
        <f>ROUND(I118*H118,2)</f>
        <v>0</v>
      </c>
      <c r="BL118" s="185" t="s">
        <v>145</v>
      </c>
      <c r="BM118" s="185" t="s">
        <v>4844</v>
      </c>
    </row>
    <row r="119" spans="2:12" s="196" customFormat="1" ht="6.95" customHeight="1">
      <c r="B119" s="221"/>
      <c r="C119" s="222"/>
      <c r="D119" s="222"/>
      <c r="E119" s="222"/>
      <c r="F119" s="222"/>
      <c r="G119" s="222"/>
      <c r="H119" s="222"/>
      <c r="I119" s="222"/>
      <c r="J119" s="222"/>
      <c r="K119" s="222"/>
      <c r="L119" s="85"/>
    </row>
  </sheetData>
  <sheetProtection algorithmName="SHA-512" hashValue="e5+NPZDpCQ3eWMPqxkfzxYJNAuaqdTePzJRgQVLgtYsjs8raZKn/44IY2hMbiKwvlw/KkrJ4osa1M5OetdMAwA==" saltValue="CqsycuRBKRSYG0YuXr3hGQ==" spinCount="100000" sheet="1" objects="1" scenarios="1"/>
  <autoFilter ref="C79:K118"/>
  <mergeCells count="10">
    <mergeCell ref="J51:J52"/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09"/>
  <sheetViews>
    <sheetView showGridLines="0" workbookViewId="0" topLeftCell="A1">
      <pane ySplit="1" topLeftCell="A198" activePane="bottomLeft" state="frozen"/>
      <selection pane="bottomLeft" activeCell="V208" sqref="V208"/>
    </sheetView>
  </sheetViews>
  <sheetFormatPr defaultColWidth="9.33203125" defaultRowHeight="13.5"/>
  <cols>
    <col min="1" max="1" width="8.33203125" style="183" customWidth="1"/>
    <col min="2" max="2" width="1.66796875" style="183" customWidth="1"/>
    <col min="3" max="3" width="4.16015625" style="183" customWidth="1"/>
    <col min="4" max="4" width="4.33203125" style="183" customWidth="1"/>
    <col min="5" max="5" width="17.16015625" style="183" customWidth="1"/>
    <col min="6" max="6" width="75" style="183" customWidth="1"/>
    <col min="7" max="7" width="8.66015625" style="183" customWidth="1"/>
    <col min="8" max="8" width="11.16015625" style="183" customWidth="1"/>
    <col min="9" max="9" width="12.66015625" style="183" customWidth="1"/>
    <col min="10" max="10" width="23.5" style="183" customWidth="1"/>
    <col min="11" max="11" width="15.5" style="183" customWidth="1"/>
    <col min="12" max="12" width="9.33203125" style="183" customWidth="1"/>
    <col min="13" max="18" width="9.33203125" style="183" hidden="1" customWidth="1"/>
    <col min="19" max="19" width="8.16015625" style="183" hidden="1" customWidth="1"/>
    <col min="20" max="20" width="29.66015625" style="183" hidden="1" customWidth="1"/>
    <col min="21" max="21" width="16.33203125" style="183" hidden="1" customWidth="1"/>
    <col min="22" max="22" width="12.33203125" style="183" customWidth="1"/>
    <col min="23" max="23" width="16.33203125" style="183" customWidth="1"/>
    <col min="24" max="24" width="12.33203125" style="183" customWidth="1"/>
    <col min="25" max="25" width="15" style="183" customWidth="1"/>
    <col min="26" max="26" width="11" style="183" customWidth="1"/>
    <col min="27" max="27" width="15" style="183" customWidth="1"/>
    <col min="28" max="28" width="16.33203125" style="183" customWidth="1"/>
    <col min="29" max="29" width="11" style="183" customWidth="1"/>
    <col min="30" max="30" width="15" style="183" customWidth="1"/>
    <col min="31" max="31" width="16.33203125" style="183" customWidth="1"/>
    <col min="32" max="43" width="9.33203125" style="183" customWidth="1"/>
    <col min="44" max="65" width="9.33203125" style="183" hidden="1" customWidth="1"/>
    <col min="66" max="16384" width="9.33203125" style="183" customWidth="1"/>
  </cols>
  <sheetData>
    <row r="1" spans="1:70" ht="21.75" customHeight="1">
      <c r="A1" s="177"/>
      <c r="B1" s="178"/>
      <c r="C1" s="178"/>
      <c r="D1" s="179" t="s">
        <v>1</v>
      </c>
      <c r="E1" s="178"/>
      <c r="F1" s="180" t="s">
        <v>101</v>
      </c>
      <c r="G1" s="390" t="s">
        <v>102</v>
      </c>
      <c r="H1" s="390"/>
      <c r="I1" s="178"/>
      <c r="J1" s="180" t="s">
        <v>103</v>
      </c>
      <c r="K1" s="179" t="s">
        <v>104</v>
      </c>
      <c r="L1" s="180" t="s">
        <v>105</v>
      </c>
      <c r="M1" s="180"/>
      <c r="N1" s="180"/>
      <c r="O1" s="180"/>
      <c r="P1" s="180"/>
      <c r="Q1" s="180"/>
      <c r="R1" s="180"/>
      <c r="S1" s="180"/>
      <c r="T1" s="180"/>
      <c r="U1" s="182"/>
      <c r="V1" s="182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77"/>
      <c r="BQ1" s="177"/>
      <c r="BR1" s="177"/>
    </row>
    <row r="2" spans="3:46" ht="36.95" customHeight="1">
      <c r="L2" s="391" t="s">
        <v>8</v>
      </c>
      <c r="M2" s="392"/>
      <c r="N2" s="392"/>
      <c r="O2" s="392"/>
      <c r="P2" s="392"/>
      <c r="Q2" s="392"/>
      <c r="R2" s="392"/>
      <c r="S2" s="392"/>
      <c r="T2" s="392"/>
      <c r="U2" s="392"/>
      <c r="V2" s="392"/>
      <c r="AT2" s="185" t="s">
        <v>96</v>
      </c>
    </row>
    <row r="3" spans="2:46" ht="6.95" customHeight="1">
      <c r="B3" s="186"/>
      <c r="C3" s="187"/>
      <c r="D3" s="187"/>
      <c r="E3" s="187"/>
      <c r="F3" s="187"/>
      <c r="G3" s="187"/>
      <c r="H3" s="187"/>
      <c r="I3" s="187"/>
      <c r="J3" s="187"/>
      <c r="K3" s="188"/>
      <c r="AT3" s="185" t="s">
        <v>81</v>
      </c>
    </row>
    <row r="4" spans="2:46" ht="36.95" customHeight="1">
      <c r="B4" s="189"/>
      <c r="C4" s="190"/>
      <c r="D4" s="191" t="s">
        <v>106</v>
      </c>
      <c r="E4" s="190"/>
      <c r="F4" s="190"/>
      <c r="G4" s="190"/>
      <c r="H4" s="190"/>
      <c r="I4" s="190"/>
      <c r="J4" s="190"/>
      <c r="K4" s="192"/>
      <c r="M4" s="193" t="s">
        <v>13</v>
      </c>
      <c r="AT4" s="185" t="s">
        <v>6</v>
      </c>
    </row>
    <row r="5" spans="2:11" ht="6.95" customHeight="1">
      <c r="B5" s="189"/>
      <c r="C5" s="190"/>
      <c r="D5" s="190"/>
      <c r="E5" s="190"/>
      <c r="F5" s="190"/>
      <c r="G5" s="190"/>
      <c r="H5" s="190"/>
      <c r="I5" s="190"/>
      <c r="J5" s="190"/>
      <c r="K5" s="192"/>
    </row>
    <row r="6" spans="2:11" ht="15">
      <c r="B6" s="189"/>
      <c r="C6" s="190"/>
      <c r="D6" s="194" t="s">
        <v>17</v>
      </c>
      <c r="E6" s="190"/>
      <c r="F6" s="190"/>
      <c r="G6" s="190"/>
      <c r="H6" s="190"/>
      <c r="I6" s="190"/>
      <c r="J6" s="190"/>
      <c r="K6" s="192"/>
    </row>
    <row r="7" spans="2:11" ht="16.5" customHeight="1">
      <c r="B7" s="189"/>
      <c r="C7" s="190"/>
      <c r="D7" s="190"/>
      <c r="E7" s="393" t="str">
        <f>'Rekapitulace stavby'!K6</f>
        <v>Gymnázium Tachov - výstavba tělocvičny</v>
      </c>
      <c r="F7" s="394"/>
      <c r="G7" s="394"/>
      <c r="H7" s="394"/>
      <c r="I7" s="190"/>
      <c r="J7" s="190"/>
      <c r="K7" s="192"/>
    </row>
    <row r="8" spans="2:11" s="196" customFormat="1" ht="15">
      <c r="B8" s="85"/>
      <c r="C8" s="197"/>
      <c r="D8" s="194" t="s">
        <v>107</v>
      </c>
      <c r="E8" s="197"/>
      <c r="F8" s="197"/>
      <c r="G8" s="197"/>
      <c r="H8" s="197"/>
      <c r="I8" s="197"/>
      <c r="J8" s="197"/>
      <c r="K8" s="198"/>
    </row>
    <row r="9" spans="2:11" s="196" customFormat="1" ht="36.95" customHeight="1">
      <c r="B9" s="85"/>
      <c r="C9" s="197"/>
      <c r="D9" s="197"/>
      <c r="E9" s="395" t="s">
        <v>4845</v>
      </c>
      <c r="F9" s="396"/>
      <c r="G9" s="396"/>
      <c r="H9" s="396"/>
      <c r="I9" s="197"/>
      <c r="J9" s="197"/>
      <c r="K9" s="198"/>
    </row>
    <row r="10" spans="2:11" s="196" customFormat="1" ht="13.5">
      <c r="B10" s="85"/>
      <c r="C10" s="197"/>
      <c r="D10" s="197"/>
      <c r="E10" s="197"/>
      <c r="F10" s="197"/>
      <c r="G10" s="197"/>
      <c r="H10" s="197"/>
      <c r="I10" s="197"/>
      <c r="J10" s="197"/>
      <c r="K10" s="198"/>
    </row>
    <row r="11" spans="2:11" s="196" customFormat="1" ht="14.45" customHeight="1">
      <c r="B11" s="85"/>
      <c r="C11" s="197"/>
      <c r="D11" s="194" t="s">
        <v>19</v>
      </c>
      <c r="E11" s="197"/>
      <c r="F11" s="200" t="s">
        <v>5</v>
      </c>
      <c r="G11" s="197"/>
      <c r="H11" s="197"/>
      <c r="I11" s="194" t="s">
        <v>20</v>
      </c>
      <c r="J11" s="200" t="s">
        <v>5</v>
      </c>
      <c r="K11" s="198"/>
    </row>
    <row r="12" spans="2:11" s="196" customFormat="1" ht="14.45" customHeight="1">
      <c r="B12" s="85"/>
      <c r="C12" s="197"/>
      <c r="D12" s="194" t="s">
        <v>21</v>
      </c>
      <c r="E12" s="197"/>
      <c r="F12" s="200" t="s">
        <v>22</v>
      </c>
      <c r="G12" s="197"/>
      <c r="H12" s="197"/>
      <c r="I12" s="194" t="s">
        <v>23</v>
      </c>
      <c r="J12" s="201">
        <f>'Rekapitulace stavby'!AN8</f>
        <v>43640</v>
      </c>
      <c r="K12" s="198"/>
    </row>
    <row r="13" spans="2:11" s="196" customFormat="1" ht="10.9" customHeight="1">
      <c r="B13" s="85"/>
      <c r="C13" s="197"/>
      <c r="D13" s="197"/>
      <c r="E13" s="197"/>
      <c r="F13" s="197"/>
      <c r="G13" s="197"/>
      <c r="H13" s="197"/>
      <c r="I13" s="197"/>
      <c r="J13" s="197"/>
      <c r="K13" s="198"/>
    </row>
    <row r="14" spans="2:11" s="196" customFormat="1" ht="14.45" customHeight="1">
      <c r="B14" s="85"/>
      <c r="C14" s="197"/>
      <c r="D14" s="194" t="s">
        <v>24</v>
      </c>
      <c r="E14" s="197"/>
      <c r="F14" s="197"/>
      <c r="G14" s="197"/>
      <c r="H14" s="197"/>
      <c r="I14" s="194" t="s">
        <v>25</v>
      </c>
      <c r="J14" s="200" t="s">
        <v>5</v>
      </c>
      <c r="K14" s="198"/>
    </row>
    <row r="15" spans="2:11" s="196" customFormat="1" ht="18" customHeight="1">
      <c r="B15" s="85"/>
      <c r="C15" s="197"/>
      <c r="D15" s="197"/>
      <c r="E15" s="200" t="s">
        <v>26</v>
      </c>
      <c r="F15" s="197"/>
      <c r="G15" s="197"/>
      <c r="H15" s="197"/>
      <c r="I15" s="194" t="s">
        <v>27</v>
      </c>
      <c r="J15" s="200" t="s">
        <v>5</v>
      </c>
      <c r="K15" s="198"/>
    </row>
    <row r="16" spans="2:11" s="196" customFormat="1" ht="6.95" customHeight="1">
      <c r="B16" s="85"/>
      <c r="C16" s="197"/>
      <c r="D16" s="197"/>
      <c r="E16" s="197"/>
      <c r="F16" s="197"/>
      <c r="G16" s="197"/>
      <c r="H16" s="197"/>
      <c r="I16" s="197"/>
      <c r="J16" s="197"/>
      <c r="K16" s="198"/>
    </row>
    <row r="17" spans="2:11" s="196" customFormat="1" ht="14.45" customHeight="1">
      <c r="B17" s="85"/>
      <c r="C17" s="197"/>
      <c r="D17" s="194" t="s">
        <v>28</v>
      </c>
      <c r="E17" s="197"/>
      <c r="F17" s="197"/>
      <c r="G17" s="197"/>
      <c r="H17" s="197"/>
      <c r="I17" s="194" t="s">
        <v>25</v>
      </c>
      <c r="J17" s="200" t="s">
        <v>5</v>
      </c>
      <c r="K17" s="198"/>
    </row>
    <row r="18" spans="2:11" s="196" customFormat="1" ht="18" customHeight="1">
      <c r="B18" s="85"/>
      <c r="C18" s="197"/>
      <c r="D18" s="197"/>
      <c r="E18" s="200" t="s">
        <v>29</v>
      </c>
      <c r="F18" s="197"/>
      <c r="G18" s="197"/>
      <c r="H18" s="197"/>
      <c r="I18" s="194" t="s">
        <v>27</v>
      </c>
      <c r="J18" s="200" t="s">
        <v>5</v>
      </c>
      <c r="K18" s="198"/>
    </row>
    <row r="19" spans="2:11" s="196" customFormat="1" ht="6.95" customHeight="1">
      <c r="B19" s="85"/>
      <c r="C19" s="197"/>
      <c r="D19" s="197"/>
      <c r="E19" s="197"/>
      <c r="F19" s="197"/>
      <c r="G19" s="197"/>
      <c r="H19" s="197"/>
      <c r="I19" s="197"/>
      <c r="J19" s="197"/>
      <c r="K19" s="198"/>
    </row>
    <row r="20" spans="2:11" s="196" customFormat="1" ht="14.45" customHeight="1">
      <c r="B20" s="85"/>
      <c r="C20" s="197"/>
      <c r="D20" s="194" t="s">
        <v>30</v>
      </c>
      <c r="E20" s="197"/>
      <c r="F20" s="197"/>
      <c r="G20" s="197"/>
      <c r="H20" s="197"/>
      <c r="I20" s="194" t="s">
        <v>25</v>
      </c>
      <c r="J20" s="200" t="s">
        <v>31</v>
      </c>
      <c r="K20" s="198"/>
    </row>
    <row r="21" spans="2:11" s="196" customFormat="1" ht="18" customHeight="1">
      <c r="B21" s="85"/>
      <c r="C21" s="197"/>
      <c r="D21" s="197"/>
      <c r="E21" s="200" t="s">
        <v>32</v>
      </c>
      <c r="F21" s="197"/>
      <c r="G21" s="197"/>
      <c r="H21" s="197"/>
      <c r="I21" s="194" t="s">
        <v>27</v>
      </c>
      <c r="J21" s="200" t="s">
        <v>33</v>
      </c>
      <c r="K21" s="198"/>
    </row>
    <row r="22" spans="2:11" s="196" customFormat="1" ht="6.95" customHeight="1">
      <c r="B22" s="85"/>
      <c r="C22" s="197"/>
      <c r="D22" s="197"/>
      <c r="E22" s="197"/>
      <c r="F22" s="197"/>
      <c r="G22" s="197"/>
      <c r="H22" s="197"/>
      <c r="I22" s="197"/>
      <c r="J22" s="197"/>
      <c r="K22" s="198"/>
    </row>
    <row r="23" spans="2:11" s="196" customFormat="1" ht="14.45" customHeight="1">
      <c r="B23" s="85"/>
      <c r="C23" s="197"/>
      <c r="D23" s="194" t="s">
        <v>35</v>
      </c>
      <c r="E23" s="197"/>
      <c r="F23" s="197"/>
      <c r="G23" s="197"/>
      <c r="H23" s="197"/>
      <c r="I23" s="197"/>
      <c r="J23" s="197"/>
      <c r="K23" s="198"/>
    </row>
    <row r="24" spans="2:11" s="205" customFormat="1" ht="16.5" customHeight="1">
      <c r="B24" s="202"/>
      <c r="C24" s="203"/>
      <c r="D24" s="203"/>
      <c r="E24" s="384" t="s">
        <v>5</v>
      </c>
      <c r="F24" s="384"/>
      <c r="G24" s="384"/>
      <c r="H24" s="384"/>
      <c r="I24" s="203"/>
      <c r="J24" s="203"/>
      <c r="K24" s="204"/>
    </row>
    <row r="25" spans="2:11" s="196" customFormat="1" ht="6.95" customHeight="1">
      <c r="B25" s="85"/>
      <c r="C25" s="197"/>
      <c r="D25" s="197"/>
      <c r="E25" s="197"/>
      <c r="F25" s="197"/>
      <c r="G25" s="197"/>
      <c r="H25" s="197"/>
      <c r="I25" s="197"/>
      <c r="J25" s="197"/>
      <c r="K25" s="198"/>
    </row>
    <row r="26" spans="2:11" s="196" customFormat="1" ht="6.95" customHeight="1">
      <c r="B26" s="85"/>
      <c r="C26" s="197"/>
      <c r="D26" s="206"/>
      <c r="E26" s="206"/>
      <c r="F26" s="206"/>
      <c r="G26" s="206"/>
      <c r="H26" s="206"/>
      <c r="I26" s="206"/>
      <c r="J26" s="206"/>
      <c r="K26" s="207"/>
    </row>
    <row r="27" spans="2:11" s="196" customFormat="1" ht="25.35" customHeight="1">
      <c r="B27" s="85"/>
      <c r="C27" s="197"/>
      <c r="D27" s="208" t="s">
        <v>37</v>
      </c>
      <c r="E27" s="197"/>
      <c r="F27" s="197"/>
      <c r="G27" s="197"/>
      <c r="H27" s="197"/>
      <c r="I27" s="197"/>
      <c r="J27" s="209">
        <f>ROUND(J83,2)</f>
        <v>0</v>
      </c>
      <c r="K27" s="198"/>
    </row>
    <row r="28" spans="2:11" s="196" customFormat="1" ht="6.95" customHeight="1">
      <c r="B28" s="85"/>
      <c r="C28" s="197"/>
      <c r="D28" s="206"/>
      <c r="E28" s="206"/>
      <c r="F28" s="206"/>
      <c r="G28" s="206"/>
      <c r="H28" s="206"/>
      <c r="I28" s="206"/>
      <c r="J28" s="206"/>
      <c r="K28" s="207"/>
    </row>
    <row r="29" spans="2:11" s="196" customFormat="1" ht="14.45" customHeight="1">
      <c r="B29" s="85"/>
      <c r="C29" s="197"/>
      <c r="D29" s="197"/>
      <c r="E29" s="197"/>
      <c r="F29" s="210" t="s">
        <v>39</v>
      </c>
      <c r="G29" s="197"/>
      <c r="H29" s="197"/>
      <c r="I29" s="210" t="s">
        <v>38</v>
      </c>
      <c r="J29" s="210" t="s">
        <v>40</v>
      </c>
      <c r="K29" s="198"/>
    </row>
    <row r="30" spans="2:11" s="196" customFormat="1" ht="14.45" customHeight="1">
      <c r="B30" s="85"/>
      <c r="C30" s="197"/>
      <c r="D30" s="211" t="s">
        <v>41</v>
      </c>
      <c r="E30" s="211" t="s">
        <v>42</v>
      </c>
      <c r="F30" s="212">
        <f>ROUND(SUM(BE83:BE208),2)</f>
        <v>0</v>
      </c>
      <c r="G30" s="197"/>
      <c r="H30" s="197"/>
      <c r="I30" s="213">
        <v>0.21</v>
      </c>
      <c r="J30" s="212">
        <f>ROUND(ROUND((SUM(BE83:BE208)),2)*I30,2)</f>
        <v>0</v>
      </c>
      <c r="K30" s="198"/>
    </row>
    <row r="31" spans="2:11" s="196" customFormat="1" ht="14.45" customHeight="1">
      <c r="B31" s="85"/>
      <c r="C31" s="197"/>
      <c r="D31" s="197"/>
      <c r="E31" s="211" t="s">
        <v>43</v>
      </c>
      <c r="F31" s="212">
        <f>ROUND(SUM(BF83:BF208),2)</f>
        <v>0</v>
      </c>
      <c r="G31" s="197"/>
      <c r="H31" s="197"/>
      <c r="I31" s="213">
        <v>0.15</v>
      </c>
      <c r="J31" s="212">
        <f>ROUND(ROUND((SUM(BF83:BF208)),2)*I31,2)</f>
        <v>0</v>
      </c>
      <c r="K31" s="198"/>
    </row>
    <row r="32" spans="2:11" s="196" customFormat="1" ht="14.45" customHeight="1" hidden="1">
      <c r="B32" s="85"/>
      <c r="C32" s="197"/>
      <c r="D32" s="197"/>
      <c r="E32" s="211" t="s">
        <v>44</v>
      </c>
      <c r="F32" s="212">
        <f>ROUND(SUM(BG83:BG208),2)</f>
        <v>0</v>
      </c>
      <c r="G32" s="197"/>
      <c r="H32" s="197"/>
      <c r="I32" s="213">
        <v>0.21</v>
      </c>
      <c r="J32" s="212">
        <v>0</v>
      </c>
      <c r="K32" s="198"/>
    </row>
    <row r="33" spans="2:11" s="196" customFormat="1" ht="14.45" customHeight="1" hidden="1">
      <c r="B33" s="85"/>
      <c r="C33" s="197"/>
      <c r="D33" s="197"/>
      <c r="E33" s="211" t="s">
        <v>45</v>
      </c>
      <c r="F33" s="212">
        <f>ROUND(SUM(BH83:BH208),2)</f>
        <v>0</v>
      </c>
      <c r="G33" s="197"/>
      <c r="H33" s="197"/>
      <c r="I33" s="213">
        <v>0.15</v>
      </c>
      <c r="J33" s="212">
        <v>0</v>
      </c>
      <c r="K33" s="198"/>
    </row>
    <row r="34" spans="2:11" s="196" customFormat="1" ht="14.45" customHeight="1" hidden="1">
      <c r="B34" s="85"/>
      <c r="C34" s="197"/>
      <c r="D34" s="197"/>
      <c r="E34" s="211" t="s">
        <v>46</v>
      </c>
      <c r="F34" s="212">
        <f>ROUND(SUM(BI83:BI208),2)</f>
        <v>0</v>
      </c>
      <c r="G34" s="197"/>
      <c r="H34" s="197"/>
      <c r="I34" s="213">
        <v>0</v>
      </c>
      <c r="J34" s="212">
        <v>0</v>
      </c>
      <c r="K34" s="198"/>
    </row>
    <row r="35" spans="2:11" s="196" customFormat="1" ht="6.95" customHeight="1">
      <c r="B35" s="85"/>
      <c r="C35" s="197"/>
      <c r="D35" s="197"/>
      <c r="E35" s="197"/>
      <c r="F35" s="197"/>
      <c r="G35" s="197"/>
      <c r="H35" s="197"/>
      <c r="I35" s="197"/>
      <c r="J35" s="197"/>
      <c r="K35" s="198"/>
    </row>
    <row r="36" spans="2:11" s="196" customFormat="1" ht="25.35" customHeight="1">
      <c r="B36" s="85"/>
      <c r="C36" s="214"/>
      <c r="D36" s="215" t="s">
        <v>47</v>
      </c>
      <c r="E36" s="216"/>
      <c r="F36" s="216"/>
      <c r="G36" s="217" t="s">
        <v>48</v>
      </c>
      <c r="H36" s="218" t="s">
        <v>49</v>
      </c>
      <c r="I36" s="216"/>
      <c r="J36" s="219">
        <f>SUM(J27:J34)</f>
        <v>0</v>
      </c>
      <c r="K36" s="220"/>
    </row>
    <row r="37" spans="2:11" s="196" customFormat="1" ht="14.45" customHeight="1">
      <c r="B37" s="221"/>
      <c r="C37" s="222"/>
      <c r="D37" s="222"/>
      <c r="E37" s="222"/>
      <c r="F37" s="222"/>
      <c r="G37" s="222"/>
      <c r="H37" s="222"/>
      <c r="I37" s="222"/>
      <c r="J37" s="222"/>
      <c r="K37" s="223"/>
    </row>
    <row r="41" spans="2:11" s="196" customFormat="1" ht="6.95" customHeight="1">
      <c r="B41" s="224"/>
      <c r="C41" s="225"/>
      <c r="D41" s="225"/>
      <c r="E41" s="225"/>
      <c r="F41" s="225"/>
      <c r="G41" s="225"/>
      <c r="H41" s="225"/>
      <c r="I41" s="225"/>
      <c r="J41" s="225"/>
      <c r="K41" s="226"/>
    </row>
    <row r="42" spans="2:11" s="196" customFormat="1" ht="36.95" customHeight="1">
      <c r="B42" s="85"/>
      <c r="C42" s="191" t="s">
        <v>109</v>
      </c>
      <c r="D42" s="197"/>
      <c r="E42" s="197"/>
      <c r="F42" s="197"/>
      <c r="G42" s="197"/>
      <c r="H42" s="197"/>
      <c r="I42" s="197"/>
      <c r="J42" s="197"/>
      <c r="K42" s="198"/>
    </row>
    <row r="43" spans="2:11" s="196" customFormat="1" ht="6.95" customHeight="1">
      <c r="B43" s="85"/>
      <c r="C43" s="197"/>
      <c r="D43" s="197"/>
      <c r="E43" s="197"/>
      <c r="F43" s="197"/>
      <c r="G43" s="197"/>
      <c r="H43" s="197"/>
      <c r="I43" s="197"/>
      <c r="J43" s="197"/>
      <c r="K43" s="198"/>
    </row>
    <row r="44" spans="2:11" s="196" customFormat="1" ht="14.45" customHeight="1">
      <c r="B44" s="85"/>
      <c r="C44" s="194" t="s">
        <v>17</v>
      </c>
      <c r="D44" s="197"/>
      <c r="E44" s="197"/>
      <c r="F44" s="197"/>
      <c r="G44" s="197"/>
      <c r="H44" s="197"/>
      <c r="I44" s="197"/>
      <c r="J44" s="197"/>
      <c r="K44" s="198"/>
    </row>
    <row r="45" spans="2:11" s="196" customFormat="1" ht="16.5" customHeight="1">
      <c r="B45" s="85"/>
      <c r="C45" s="197"/>
      <c r="D45" s="197"/>
      <c r="E45" s="393" t="str">
        <f>E7</f>
        <v>Gymnázium Tachov - výstavba tělocvičny</v>
      </c>
      <c r="F45" s="394"/>
      <c r="G45" s="394"/>
      <c r="H45" s="394"/>
      <c r="I45" s="197"/>
      <c r="J45" s="197"/>
      <c r="K45" s="198"/>
    </row>
    <row r="46" spans="2:11" s="196" customFormat="1" ht="14.45" customHeight="1">
      <c r="B46" s="85"/>
      <c r="C46" s="194" t="s">
        <v>107</v>
      </c>
      <c r="D46" s="197"/>
      <c r="E46" s="197"/>
      <c r="F46" s="197"/>
      <c r="G46" s="197"/>
      <c r="H46" s="197"/>
      <c r="I46" s="197"/>
      <c r="J46" s="197"/>
      <c r="K46" s="198"/>
    </row>
    <row r="47" spans="2:11" s="196" customFormat="1" ht="17.25" customHeight="1">
      <c r="B47" s="85"/>
      <c r="C47" s="197"/>
      <c r="D47" s="197"/>
      <c r="E47" s="395" t="str">
        <f>E9</f>
        <v>06 - Komunikace a zpevněné plochy</v>
      </c>
      <c r="F47" s="396"/>
      <c r="G47" s="396"/>
      <c r="H47" s="396"/>
      <c r="I47" s="197"/>
      <c r="J47" s="197"/>
      <c r="K47" s="198"/>
    </row>
    <row r="48" spans="2:11" s="196" customFormat="1" ht="6.95" customHeight="1">
      <c r="B48" s="85"/>
      <c r="C48" s="197"/>
      <c r="D48" s="197"/>
      <c r="E48" s="197"/>
      <c r="F48" s="197"/>
      <c r="G48" s="197"/>
      <c r="H48" s="197"/>
      <c r="I48" s="197"/>
      <c r="J48" s="197"/>
      <c r="K48" s="198"/>
    </row>
    <row r="49" spans="2:11" s="196" customFormat="1" ht="18" customHeight="1">
      <c r="B49" s="85"/>
      <c r="C49" s="194" t="s">
        <v>21</v>
      </c>
      <c r="D49" s="197"/>
      <c r="E49" s="197"/>
      <c r="F49" s="200" t="str">
        <f>F12</f>
        <v>Pionýrská 1370, Tachov</v>
      </c>
      <c r="G49" s="197"/>
      <c r="H49" s="197"/>
      <c r="I49" s="194" t="s">
        <v>23</v>
      </c>
      <c r="J49" s="201">
        <f>IF(J12="","",J12)</f>
        <v>43640</v>
      </c>
      <c r="K49" s="198"/>
    </row>
    <row r="50" spans="2:11" s="196" customFormat="1" ht="6.95" customHeight="1">
      <c r="B50" s="85"/>
      <c r="C50" s="197"/>
      <c r="D50" s="197"/>
      <c r="E50" s="197"/>
      <c r="F50" s="197"/>
      <c r="G50" s="197"/>
      <c r="H50" s="197"/>
      <c r="I50" s="197"/>
      <c r="J50" s="197"/>
      <c r="K50" s="198"/>
    </row>
    <row r="51" spans="2:11" s="196" customFormat="1" ht="15">
      <c r="B51" s="85"/>
      <c r="C51" s="194" t="s">
        <v>24</v>
      </c>
      <c r="D51" s="197"/>
      <c r="E51" s="197"/>
      <c r="F51" s="200" t="str">
        <f>E15</f>
        <v>Gymnázium Tachov, Pionýrská 1370, 34701 tachov</v>
      </c>
      <c r="G51" s="197"/>
      <c r="H51" s="197"/>
      <c r="I51" s="194" t="s">
        <v>30</v>
      </c>
      <c r="J51" s="384" t="str">
        <f>E21</f>
        <v>Luboš Beneda, Čižická 279, 33209 Štěnovice</v>
      </c>
      <c r="K51" s="198"/>
    </row>
    <row r="52" spans="2:11" s="196" customFormat="1" ht="14.45" customHeight="1">
      <c r="B52" s="85"/>
      <c r="C52" s="194" t="s">
        <v>28</v>
      </c>
      <c r="D52" s="197"/>
      <c r="E52" s="197"/>
      <c r="F52" s="200" t="str">
        <f>IF(E18="","",E18)</f>
        <v>výběrové řízení</v>
      </c>
      <c r="G52" s="197"/>
      <c r="H52" s="197"/>
      <c r="I52" s="197"/>
      <c r="J52" s="385"/>
      <c r="K52" s="198"/>
    </row>
    <row r="53" spans="2:11" s="196" customFormat="1" ht="10.35" customHeight="1">
      <c r="B53" s="85"/>
      <c r="C53" s="197"/>
      <c r="D53" s="197"/>
      <c r="E53" s="197"/>
      <c r="F53" s="197"/>
      <c r="G53" s="197"/>
      <c r="H53" s="197"/>
      <c r="I53" s="197"/>
      <c r="J53" s="197"/>
      <c r="K53" s="198"/>
    </row>
    <row r="54" spans="2:11" s="196" customFormat="1" ht="29.25" customHeight="1">
      <c r="B54" s="85"/>
      <c r="C54" s="227" t="s">
        <v>110</v>
      </c>
      <c r="D54" s="214"/>
      <c r="E54" s="214"/>
      <c r="F54" s="214"/>
      <c r="G54" s="214"/>
      <c r="H54" s="214"/>
      <c r="I54" s="214"/>
      <c r="J54" s="228" t="s">
        <v>111</v>
      </c>
      <c r="K54" s="229"/>
    </row>
    <row r="55" spans="2:11" s="196" customFormat="1" ht="10.35" customHeight="1">
      <c r="B55" s="85"/>
      <c r="C55" s="197"/>
      <c r="D55" s="197"/>
      <c r="E55" s="197"/>
      <c r="F55" s="197"/>
      <c r="G55" s="197"/>
      <c r="H55" s="197"/>
      <c r="I55" s="197"/>
      <c r="J55" s="197"/>
      <c r="K55" s="198"/>
    </row>
    <row r="56" spans="2:47" s="196" customFormat="1" ht="29.25" customHeight="1">
      <c r="B56" s="85"/>
      <c r="C56" s="230" t="s">
        <v>112</v>
      </c>
      <c r="D56" s="197"/>
      <c r="E56" s="197"/>
      <c r="F56" s="197"/>
      <c r="G56" s="197"/>
      <c r="H56" s="197"/>
      <c r="I56" s="197"/>
      <c r="J56" s="209">
        <f>J83</f>
        <v>0</v>
      </c>
      <c r="K56" s="198"/>
      <c r="AU56" s="185" t="s">
        <v>113</v>
      </c>
    </row>
    <row r="57" spans="2:11" s="237" customFormat="1" ht="24.95" customHeight="1">
      <c r="B57" s="231"/>
      <c r="C57" s="232"/>
      <c r="D57" s="233" t="s">
        <v>114</v>
      </c>
      <c r="E57" s="234"/>
      <c r="F57" s="234"/>
      <c r="G57" s="234"/>
      <c r="H57" s="234"/>
      <c r="I57" s="234"/>
      <c r="J57" s="235">
        <f>J84</f>
        <v>0</v>
      </c>
      <c r="K57" s="236"/>
    </row>
    <row r="58" spans="2:11" s="244" customFormat="1" ht="19.9" customHeight="1">
      <c r="B58" s="238"/>
      <c r="C58" s="239"/>
      <c r="D58" s="240" t="s">
        <v>115</v>
      </c>
      <c r="E58" s="241"/>
      <c r="F58" s="241"/>
      <c r="G58" s="241"/>
      <c r="H58" s="241"/>
      <c r="I58" s="241"/>
      <c r="J58" s="242">
        <f>J85</f>
        <v>0</v>
      </c>
      <c r="K58" s="243"/>
    </row>
    <row r="59" spans="2:11" s="244" customFormat="1" ht="19.9" customHeight="1">
      <c r="B59" s="238"/>
      <c r="C59" s="239"/>
      <c r="D59" s="240" t="s">
        <v>4846</v>
      </c>
      <c r="E59" s="241"/>
      <c r="F59" s="241"/>
      <c r="G59" s="241"/>
      <c r="H59" s="241"/>
      <c r="I59" s="241"/>
      <c r="J59" s="242">
        <f>J113</f>
        <v>0</v>
      </c>
      <c r="K59" s="243"/>
    </row>
    <row r="60" spans="2:11" s="244" customFormat="1" ht="19.9" customHeight="1">
      <c r="B60" s="238"/>
      <c r="C60" s="239"/>
      <c r="D60" s="240" t="s">
        <v>4847</v>
      </c>
      <c r="E60" s="241"/>
      <c r="F60" s="241"/>
      <c r="G60" s="241"/>
      <c r="H60" s="241"/>
      <c r="I60" s="241"/>
      <c r="J60" s="242">
        <f>J128</f>
        <v>0</v>
      </c>
      <c r="K60" s="243"/>
    </row>
    <row r="61" spans="2:11" s="244" customFormat="1" ht="19.9" customHeight="1">
      <c r="B61" s="238"/>
      <c r="C61" s="239"/>
      <c r="D61" s="240" t="s">
        <v>120</v>
      </c>
      <c r="E61" s="241"/>
      <c r="F61" s="241"/>
      <c r="G61" s="241"/>
      <c r="H61" s="241"/>
      <c r="I61" s="241"/>
      <c r="J61" s="242">
        <f>J171</f>
        <v>0</v>
      </c>
      <c r="K61" s="243"/>
    </row>
    <row r="62" spans="2:11" s="244" customFormat="1" ht="19.9" customHeight="1">
      <c r="B62" s="238"/>
      <c r="C62" s="239"/>
      <c r="D62" s="240" t="s">
        <v>4848</v>
      </c>
      <c r="E62" s="241"/>
      <c r="F62" s="241"/>
      <c r="G62" s="241"/>
      <c r="H62" s="241"/>
      <c r="I62" s="241"/>
      <c r="J62" s="242">
        <f>J176</f>
        <v>0</v>
      </c>
      <c r="K62" s="243"/>
    </row>
    <row r="63" spans="2:11" s="244" customFormat="1" ht="19.9" customHeight="1">
      <c r="B63" s="238"/>
      <c r="C63" s="239"/>
      <c r="D63" s="240" t="s">
        <v>121</v>
      </c>
      <c r="E63" s="241"/>
      <c r="F63" s="241"/>
      <c r="G63" s="241"/>
      <c r="H63" s="241"/>
      <c r="I63" s="241"/>
      <c r="J63" s="242">
        <f>J206</f>
        <v>0</v>
      </c>
      <c r="K63" s="243"/>
    </row>
    <row r="64" spans="2:11" s="196" customFormat="1" ht="21.75" customHeight="1">
      <c r="B64" s="85"/>
      <c r="C64" s="197"/>
      <c r="D64" s="197"/>
      <c r="E64" s="197"/>
      <c r="F64" s="197"/>
      <c r="G64" s="197"/>
      <c r="H64" s="197"/>
      <c r="I64" s="197"/>
      <c r="J64" s="197"/>
      <c r="K64" s="198"/>
    </row>
    <row r="65" spans="2:11" s="196" customFormat="1" ht="6.95" customHeight="1">
      <c r="B65" s="221"/>
      <c r="C65" s="222"/>
      <c r="D65" s="222"/>
      <c r="E65" s="222"/>
      <c r="F65" s="222"/>
      <c r="G65" s="222"/>
      <c r="H65" s="222"/>
      <c r="I65" s="222"/>
      <c r="J65" s="222"/>
      <c r="K65" s="223"/>
    </row>
    <row r="69" spans="2:12" s="196" customFormat="1" ht="6.95" customHeight="1">
      <c r="B69" s="224"/>
      <c r="C69" s="225"/>
      <c r="D69" s="225"/>
      <c r="E69" s="225"/>
      <c r="F69" s="225"/>
      <c r="G69" s="225"/>
      <c r="H69" s="225"/>
      <c r="I69" s="225"/>
      <c r="J69" s="225"/>
      <c r="K69" s="225"/>
      <c r="L69" s="85"/>
    </row>
    <row r="70" spans="2:12" s="196" customFormat="1" ht="36.95" customHeight="1">
      <c r="B70" s="85"/>
      <c r="C70" s="245" t="s">
        <v>122</v>
      </c>
      <c r="L70" s="85"/>
    </row>
    <row r="71" spans="2:12" s="196" customFormat="1" ht="6.95" customHeight="1">
      <c r="B71" s="85"/>
      <c r="L71" s="85"/>
    </row>
    <row r="72" spans="2:12" s="196" customFormat="1" ht="14.45" customHeight="1">
      <c r="B72" s="85"/>
      <c r="C72" s="246" t="s">
        <v>17</v>
      </c>
      <c r="L72" s="85"/>
    </row>
    <row r="73" spans="2:12" s="196" customFormat="1" ht="16.5" customHeight="1">
      <c r="B73" s="85"/>
      <c r="E73" s="386" t="str">
        <f>E7</f>
        <v>Gymnázium Tachov - výstavba tělocvičny</v>
      </c>
      <c r="F73" s="387"/>
      <c r="G73" s="387"/>
      <c r="H73" s="387"/>
      <c r="L73" s="85"/>
    </row>
    <row r="74" spans="2:12" s="196" customFormat="1" ht="14.45" customHeight="1">
      <c r="B74" s="85"/>
      <c r="C74" s="246" t="s">
        <v>107</v>
      </c>
      <c r="L74" s="85"/>
    </row>
    <row r="75" spans="2:12" s="196" customFormat="1" ht="17.25" customHeight="1">
      <c r="B75" s="85"/>
      <c r="E75" s="388" t="str">
        <f>E9</f>
        <v>06 - Komunikace a zpevněné plochy</v>
      </c>
      <c r="F75" s="389"/>
      <c r="G75" s="389"/>
      <c r="H75" s="389"/>
      <c r="L75" s="85"/>
    </row>
    <row r="76" spans="2:12" s="196" customFormat="1" ht="6.95" customHeight="1">
      <c r="B76" s="85"/>
      <c r="L76" s="85"/>
    </row>
    <row r="77" spans="2:12" s="196" customFormat="1" ht="18" customHeight="1">
      <c r="B77" s="85"/>
      <c r="C77" s="246" t="s">
        <v>21</v>
      </c>
      <c r="F77" s="249" t="str">
        <f>F12</f>
        <v>Pionýrská 1370, Tachov</v>
      </c>
      <c r="I77" s="246" t="s">
        <v>23</v>
      </c>
      <c r="J77" s="250">
        <f>IF(J12="","",J12)</f>
        <v>43640</v>
      </c>
      <c r="L77" s="85"/>
    </row>
    <row r="78" spans="2:12" s="196" customFormat="1" ht="6.95" customHeight="1">
      <c r="B78" s="85"/>
      <c r="L78" s="85"/>
    </row>
    <row r="79" spans="2:12" s="196" customFormat="1" ht="15">
      <c r="B79" s="85"/>
      <c r="C79" s="246" t="s">
        <v>24</v>
      </c>
      <c r="F79" s="249" t="str">
        <f>E15</f>
        <v>Gymnázium Tachov, Pionýrská 1370, 34701 tachov</v>
      </c>
      <c r="I79" s="246" t="s">
        <v>30</v>
      </c>
      <c r="J79" s="249" t="str">
        <f>E21</f>
        <v>Luboš Beneda, Čižická 279, 33209 Štěnovice</v>
      </c>
      <c r="L79" s="85"/>
    </row>
    <row r="80" spans="2:12" s="196" customFormat="1" ht="14.45" customHeight="1">
      <c r="B80" s="85"/>
      <c r="C80" s="246" t="s">
        <v>28</v>
      </c>
      <c r="F80" s="249" t="str">
        <f>IF(E18="","",E18)</f>
        <v>výběrové řízení</v>
      </c>
      <c r="L80" s="85"/>
    </row>
    <row r="81" spans="2:12" s="196" customFormat="1" ht="10.35" customHeight="1">
      <c r="B81" s="85"/>
      <c r="L81" s="85"/>
    </row>
    <row r="82" spans="2:20" s="258" customFormat="1" ht="29.25" customHeight="1">
      <c r="B82" s="251"/>
      <c r="C82" s="252" t="s">
        <v>123</v>
      </c>
      <c r="D82" s="253" t="s">
        <v>56</v>
      </c>
      <c r="E82" s="253" t="s">
        <v>52</v>
      </c>
      <c r="F82" s="253" t="s">
        <v>124</v>
      </c>
      <c r="G82" s="253" t="s">
        <v>125</v>
      </c>
      <c r="H82" s="253" t="s">
        <v>126</v>
      </c>
      <c r="I82" s="253" t="s">
        <v>127</v>
      </c>
      <c r="J82" s="253" t="s">
        <v>111</v>
      </c>
      <c r="K82" s="254" t="s">
        <v>128</v>
      </c>
      <c r="L82" s="251"/>
      <c r="M82" s="255" t="s">
        <v>129</v>
      </c>
      <c r="N82" s="256" t="s">
        <v>41</v>
      </c>
      <c r="O82" s="256" t="s">
        <v>130</v>
      </c>
      <c r="P82" s="256" t="s">
        <v>131</v>
      </c>
      <c r="Q82" s="256" t="s">
        <v>132</v>
      </c>
      <c r="R82" s="256" t="s">
        <v>133</v>
      </c>
      <c r="S82" s="256" t="s">
        <v>134</v>
      </c>
      <c r="T82" s="257" t="s">
        <v>135</v>
      </c>
    </row>
    <row r="83" spans="2:63" s="196" customFormat="1" ht="29.25" customHeight="1">
      <c r="B83" s="85"/>
      <c r="C83" s="259" t="s">
        <v>112</v>
      </c>
      <c r="J83" s="260">
        <f>BK83</f>
        <v>0</v>
      </c>
      <c r="L83" s="85"/>
      <c r="M83" s="261"/>
      <c r="N83" s="206"/>
      <c r="O83" s="206"/>
      <c r="P83" s="262">
        <f>P84</f>
        <v>738.157578</v>
      </c>
      <c r="Q83" s="206"/>
      <c r="R83" s="262">
        <f>R84</f>
        <v>205.41049388000005</v>
      </c>
      <c r="S83" s="206"/>
      <c r="T83" s="263">
        <f>T84</f>
        <v>0</v>
      </c>
      <c r="AT83" s="185" t="s">
        <v>70</v>
      </c>
      <c r="AU83" s="185" t="s">
        <v>113</v>
      </c>
      <c r="BK83" s="264">
        <f>BK84</f>
        <v>0</v>
      </c>
    </row>
    <row r="84" spans="2:63" s="266" customFormat="1" ht="37.35" customHeight="1">
      <c r="B84" s="265"/>
      <c r="D84" s="267" t="s">
        <v>70</v>
      </c>
      <c r="E84" s="268" t="s">
        <v>136</v>
      </c>
      <c r="F84" s="268" t="s">
        <v>137</v>
      </c>
      <c r="J84" s="269">
        <f>BK84</f>
        <v>0</v>
      </c>
      <c r="L84" s="265"/>
      <c r="M84" s="270"/>
      <c r="N84" s="271"/>
      <c r="O84" s="271"/>
      <c r="P84" s="272">
        <f>P85+P113+P128+P171+P176+P206</f>
        <v>738.157578</v>
      </c>
      <c r="Q84" s="271"/>
      <c r="R84" s="272">
        <f>R85+R113+R128+R171+R176+R206</f>
        <v>205.41049388000005</v>
      </c>
      <c r="S84" s="271"/>
      <c r="T84" s="273">
        <f>T85+T113+T128+T171+T176+T206</f>
        <v>0</v>
      </c>
      <c r="AR84" s="267" t="s">
        <v>79</v>
      </c>
      <c r="AT84" s="274" t="s">
        <v>70</v>
      </c>
      <c r="AU84" s="274" t="s">
        <v>71</v>
      </c>
      <c r="AY84" s="267" t="s">
        <v>138</v>
      </c>
      <c r="BK84" s="275">
        <f>BK85+BK113+BK128+BK171+BK176+BK206</f>
        <v>0</v>
      </c>
    </row>
    <row r="85" spans="2:63" s="266" customFormat="1" ht="19.9" customHeight="1">
      <c r="B85" s="265"/>
      <c r="D85" s="267" t="s">
        <v>70</v>
      </c>
      <c r="E85" s="276" t="s">
        <v>79</v>
      </c>
      <c r="F85" s="276" t="s">
        <v>139</v>
      </c>
      <c r="J85" s="277">
        <f>BK85</f>
        <v>0</v>
      </c>
      <c r="L85" s="265"/>
      <c r="M85" s="270"/>
      <c r="N85" s="271"/>
      <c r="O85" s="271"/>
      <c r="P85" s="272">
        <f>SUM(P86:P112)</f>
        <v>106.653225</v>
      </c>
      <c r="Q85" s="271"/>
      <c r="R85" s="272">
        <f>SUM(R86:R112)</f>
        <v>0.012074999999999999</v>
      </c>
      <c r="S85" s="271"/>
      <c r="T85" s="273">
        <f>SUM(T86:T112)</f>
        <v>0</v>
      </c>
      <c r="AR85" s="267" t="s">
        <v>79</v>
      </c>
      <c r="AT85" s="274" t="s">
        <v>70</v>
      </c>
      <c r="AU85" s="274" t="s">
        <v>79</v>
      </c>
      <c r="AY85" s="267" t="s">
        <v>138</v>
      </c>
      <c r="BK85" s="275">
        <f>SUM(BK86:BK112)</f>
        <v>0</v>
      </c>
    </row>
    <row r="86" spans="2:65" s="196" customFormat="1" ht="38.25" customHeight="1">
      <c r="B86" s="85"/>
      <c r="C86" s="327" t="s">
        <v>79</v>
      </c>
      <c r="D86" s="327" t="s">
        <v>140</v>
      </c>
      <c r="E86" s="328" t="s">
        <v>4849</v>
      </c>
      <c r="F86" s="329" t="s">
        <v>4850</v>
      </c>
      <c r="G86" s="330" t="s">
        <v>143</v>
      </c>
      <c r="H86" s="304">
        <v>215.65</v>
      </c>
      <c r="I86" s="90">
        <v>0</v>
      </c>
      <c r="J86" s="90">
        <f>ROUND(I86*H86,2)</f>
        <v>0</v>
      </c>
      <c r="K86" s="88" t="s">
        <v>5267</v>
      </c>
      <c r="L86" s="85"/>
      <c r="M86" s="278" t="s">
        <v>5</v>
      </c>
      <c r="N86" s="279" t="s">
        <v>42</v>
      </c>
      <c r="O86" s="280">
        <v>0.223</v>
      </c>
      <c r="P86" s="280">
        <f>O86*H86</f>
        <v>48.08995</v>
      </c>
      <c r="Q86" s="280">
        <v>0</v>
      </c>
      <c r="R86" s="280">
        <f>Q86*H86</f>
        <v>0</v>
      </c>
      <c r="S86" s="280">
        <v>0</v>
      </c>
      <c r="T86" s="281">
        <f>S86*H86</f>
        <v>0</v>
      </c>
      <c r="AR86" s="185" t="s">
        <v>145</v>
      </c>
      <c r="AT86" s="185" t="s">
        <v>140</v>
      </c>
      <c r="AU86" s="185" t="s">
        <v>81</v>
      </c>
      <c r="AY86" s="185" t="s">
        <v>138</v>
      </c>
      <c r="BE86" s="282">
        <f>IF(N86="základní",J86,0)</f>
        <v>0</v>
      </c>
      <c r="BF86" s="282">
        <f>IF(N86="snížená",J86,0)</f>
        <v>0</v>
      </c>
      <c r="BG86" s="282">
        <f>IF(N86="zákl. přenesená",J86,0)</f>
        <v>0</v>
      </c>
      <c r="BH86" s="282">
        <f>IF(N86="sníž. přenesená",J86,0)</f>
        <v>0</v>
      </c>
      <c r="BI86" s="282">
        <f>IF(N86="nulová",J86,0)</f>
        <v>0</v>
      </c>
      <c r="BJ86" s="185" t="s">
        <v>79</v>
      </c>
      <c r="BK86" s="282">
        <f>ROUND(I86*H86,2)</f>
        <v>0</v>
      </c>
      <c r="BL86" s="185" t="s">
        <v>145</v>
      </c>
      <c r="BM86" s="185" t="s">
        <v>4851</v>
      </c>
    </row>
    <row r="87" spans="2:47" s="196" customFormat="1" ht="270">
      <c r="B87" s="85"/>
      <c r="C87" s="322"/>
      <c r="D87" s="332" t="s">
        <v>4852</v>
      </c>
      <c r="E87" s="322"/>
      <c r="F87" s="343" t="s">
        <v>4853</v>
      </c>
      <c r="G87" s="322"/>
      <c r="H87" s="322"/>
      <c r="L87" s="85"/>
      <c r="M87" s="310"/>
      <c r="N87" s="197"/>
      <c r="O87" s="197"/>
      <c r="P87" s="197"/>
      <c r="Q87" s="197"/>
      <c r="R87" s="197"/>
      <c r="S87" s="197"/>
      <c r="T87" s="311"/>
      <c r="AT87" s="185" t="s">
        <v>4852</v>
      </c>
      <c r="AU87" s="185" t="s">
        <v>81</v>
      </c>
    </row>
    <row r="88" spans="2:51" s="292" customFormat="1" ht="13.5">
      <c r="B88" s="291"/>
      <c r="C88" s="334"/>
      <c r="D88" s="332" t="s">
        <v>147</v>
      </c>
      <c r="E88" s="306" t="s">
        <v>5</v>
      </c>
      <c r="F88" s="335" t="s">
        <v>4854</v>
      </c>
      <c r="G88" s="334"/>
      <c r="H88" s="306" t="s">
        <v>5</v>
      </c>
      <c r="L88" s="291"/>
      <c r="M88" s="295"/>
      <c r="N88" s="296"/>
      <c r="O88" s="296"/>
      <c r="P88" s="296"/>
      <c r="Q88" s="296"/>
      <c r="R88" s="296"/>
      <c r="S88" s="296"/>
      <c r="T88" s="297"/>
      <c r="AT88" s="293" t="s">
        <v>147</v>
      </c>
      <c r="AU88" s="293" t="s">
        <v>81</v>
      </c>
      <c r="AV88" s="292" t="s">
        <v>79</v>
      </c>
      <c r="AW88" s="292" t="s">
        <v>34</v>
      </c>
      <c r="AX88" s="292" t="s">
        <v>71</v>
      </c>
      <c r="AY88" s="293" t="s">
        <v>138</v>
      </c>
    </row>
    <row r="89" spans="2:51" s="284" customFormat="1" ht="13.5">
      <c r="B89" s="283"/>
      <c r="C89" s="331"/>
      <c r="D89" s="332" t="s">
        <v>147</v>
      </c>
      <c r="E89" s="336" t="s">
        <v>5</v>
      </c>
      <c r="F89" s="333" t="s">
        <v>4855</v>
      </c>
      <c r="G89" s="331"/>
      <c r="H89" s="305">
        <v>187</v>
      </c>
      <c r="L89" s="283"/>
      <c r="M89" s="288"/>
      <c r="N89" s="289"/>
      <c r="O89" s="289"/>
      <c r="P89" s="289"/>
      <c r="Q89" s="289"/>
      <c r="R89" s="289"/>
      <c r="S89" s="289"/>
      <c r="T89" s="290"/>
      <c r="AT89" s="286" t="s">
        <v>147</v>
      </c>
      <c r="AU89" s="286" t="s">
        <v>81</v>
      </c>
      <c r="AV89" s="284" t="s">
        <v>81</v>
      </c>
      <c r="AW89" s="284" t="s">
        <v>34</v>
      </c>
      <c r="AX89" s="284" t="s">
        <v>71</v>
      </c>
      <c r="AY89" s="286" t="s">
        <v>138</v>
      </c>
    </row>
    <row r="90" spans="2:51" s="292" customFormat="1" ht="13.5">
      <c r="B90" s="291"/>
      <c r="C90" s="334"/>
      <c r="D90" s="332" t="s">
        <v>147</v>
      </c>
      <c r="E90" s="306" t="s">
        <v>5</v>
      </c>
      <c r="F90" s="335" t="s">
        <v>4856</v>
      </c>
      <c r="G90" s="334"/>
      <c r="H90" s="306" t="s">
        <v>5</v>
      </c>
      <c r="L90" s="291"/>
      <c r="M90" s="295"/>
      <c r="N90" s="296"/>
      <c r="O90" s="296"/>
      <c r="P90" s="296"/>
      <c r="Q90" s="296"/>
      <c r="R90" s="296"/>
      <c r="S90" s="296"/>
      <c r="T90" s="297"/>
      <c r="AT90" s="293" t="s">
        <v>147</v>
      </c>
      <c r="AU90" s="293" t="s">
        <v>81</v>
      </c>
      <c r="AV90" s="292" t="s">
        <v>79</v>
      </c>
      <c r="AW90" s="292" t="s">
        <v>34</v>
      </c>
      <c r="AX90" s="292" t="s">
        <v>71</v>
      </c>
      <c r="AY90" s="293" t="s">
        <v>138</v>
      </c>
    </row>
    <row r="91" spans="2:51" s="284" customFormat="1" ht="13.5">
      <c r="B91" s="283"/>
      <c r="C91" s="331"/>
      <c r="D91" s="332" t="s">
        <v>147</v>
      </c>
      <c r="E91" s="336" t="s">
        <v>5</v>
      </c>
      <c r="F91" s="333" t="s">
        <v>4857</v>
      </c>
      <c r="G91" s="331"/>
      <c r="H91" s="305">
        <v>5.25</v>
      </c>
      <c r="L91" s="283"/>
      <c r="M91" s="288"/>
      <c r="N91" s="289"/>
      <c r="O91" s="289"/>
      <c r="P91" s="289"/>
      <c r="Q91" s="289"/>
      <c r="R91" s="289"/>
      <c r="S91" s="289"/>
      <c r="T91" s="290"/>
      <c r="AT91" s="286" t="s">
        <v>147</v>
      </c>
      <c r="AU91" s="286" t="s">
        <v>81</v>
      </c>
      <c r="AV91" s="284" t="s">
        <v>81</v>
      </c>
      <c r="AW91" s="284" t="s">
        <v>34</v>
      </c>
      <c r="AX91" s="284" t="s">
        <v>71</v>
      </c>
      <c r="AY91" s="286" t="s">
        <v>138</v>
      </c>
    </row>
    <row r="92" spans="2:51" s="292" customFormat="1" ht="13.5">
      <c r="B92" s="291"/>
      <c r="C92" s="334"/>
      <c r="D92" s="332" t="s">
        <v>147</v>
      </c>
      <c r="E92" s="306" t="s">
        <v>5</v>
      </c>
      <c r="F92" s="335" t="s">
        <v>4858</v>
      </c>
      <c r="G92" s="334"/>
      <c r="H92" s="306" t="s">
        <v>5</v>
      </c>
      <c r="L92" s="291"/>
      <c r="M92" s="295"/>
      <c r="N92" s="296"/>
      <c r="O92" s="296"/>
      <c r="P92" s="296"/>
      <c r="Q92" s="296"/>
      <c r="R92" s="296"/>
      <c r="S92" s="296"/>
      <c r="T92" s="297"/>
      <c r="AT92" s="293" t="s">
        <v>147</v>
      </c>
      <c r="AU92" s="293" t="s">
        <v>81</v>
      </c>
      <c r="AV92" s="292" t="s">
        <v>79</v>
      </c>
      <c r="AW92" s="292" t="s">
        <v>34</v>
      </c>
      <c r="AX92" s="292" t="s">
        <v>71</v>
      </c>
      <c r="AY92" s="293" t="s">
        <v>138</v>
      </c>
    </row>
    <row r="93" spans="2:51" s="284" customFormat="1" ht="13.5">
      <c r="B93" s="283"/>
      <c r="C93" s="331"/>
      <c r="D93" s="332" t="s">
        <v>147</v>
      </c>
      <c r="E93" s="336" t="s">
        <v>5</v>
      </c>
      <c r="F93" s="333" t="s">
        <v>4859</v>
      </c>
      <c r="G93" s="331"/>
      <c r="H93" s="305">
        <v>23.4</v>
      </c>
      <c r="L93" s="283"/>
      <c r="M93" s="288"/>
      <c r="N93" s="289"/>
      <c r="O93" s="289"/>
      <c r="P93" s="289"/>
      <c r="Q93" s="289"/>
      <c r="R93" s="289"/>
      <c r="S93" s="289"/>
      <c r="T93" s="290"/>
      <c r="AT93" s="286" t="s">
        <v>147</v>
      </c>
      <c r="AU93" s="286" t="s">
        <v>81</v>
      </c>
      <c r="AV93" s="284" t="s">
        <v>81</v>
      </c>
      <c r="AW93" s="284" t="s">
        <v>34</v>
      </c>
      <c r="AX93" s="284" t="s">
        <v>71</v>
      </c>
      <c r="AY93" s="286" t="s">
        <v>138</v>
      </c>
    </row>
    <row r="94" spans="2:65" s="196" customFormat="1" ht="38.25" customHeight="1">
      <c r="B94" s="85"/>
      <c r="C94" s="327" t="s">
        <v>81</v>
      </c>
      <c r="D94" s="327" t="s">
        <v>140</v>
      </c>
      <c r="E94" s="328" t="s">
        <v>4860</v>
      </c>
      <c r="F94" s="329" t="s">
        <v>4861</v>
      </c>
      <c r="G94" s="330" t="s">
        <v>143</v>
      </c>
      <c r="H94" s="304">
        <v>107.825</v>
      </c>
      <c r="I94" s="90">
        <v>0</v>
      </c>
      <c r="J94" s="90">
        <f>ROUND(I94*H94,2)</f>
        <v>0</v>
      </c>
      <c r="K94" s="88" t="s">
        <v>5267</v>
      </c>
      <c r="L94" s="85"/>
      <c r="M94" s="278" t="s">
        <v>5</v>
      </c>
      <c r="N94" s="279" t="s">
        <v>42</v>
      </c>
      <c r="O94" s="280">
        <v>0.083</v>
      </c>
      <c r="P94" s="280">
        <f>O94*H94</f>
        <v>8.949475000000001</v>
      </c>
      <c r="Q94" s="280">
        <v>0</v>
      </c>
      <c r="R94" s="280">
        <f>Q94*H94</f>
        <v>0</v>
      </c>
      <c r="S94" s="280">
        <v>0</v>
      </c>
      <c r="T94" s="281">
        <f>S94*H94</f>
        <v>0</v>
      </c>
      <c r="AR94" s="185" t="s">
        <v>145</v>
      </c>
      <c r="AT94" s="185" t="s">
        <v>140</v>
      </c>
      <c r="AU94" s="185" t="s">
        <v>81</v>
      </c>
      <c r="AY94" s="185" t="s">
        <v>138</v>
      </c>
      <c r="BE94" s="282">
        <f>IF(N94="základní",J94,0)</f>
        <v>0</v>
      </c>
      <c r="BF94" s="282">
        <f>IF(N94="snížená",J94,0)</f>
        <v>0</v>
      </c>
      <c r="BG94" s="282">
        <f>IF(N94="zákl. přenesená",J94,0)</f>
        <v>0</v>
      </c>
      <c r="BH94" s="282">
        <f>IF(N94="sníž. přenesená",J94,0)</f>
        <v>0</v>
      </c>
      <c r="BI94" s="282">
        <f>IF(N94="nulová",J94,0)</f>
        <v>0</v>
      </c>
      <c r="BJ94" s="185" t="s">
        <v>79</v>
      </c>
      <c r="BK94" s="282">
        <f>ROUND(I94*H94,2)</f>
        <v>0</v>
      </c>
      <c r="BL94" s="185" t="s">
        <v>145</v>
      </c>
      <c r="BM94" s="185" t="s">
        <v>4862</v>
      </c>
    </row>
    <row r="95" spans="2:47" s="196" customFormat="1" ht="270">
      <c r="B95" s="85"/>
      <c r="C95" s="322"/>
      <c r="D95" s="332" t="s">
        <v>4852</v>
      </c>
      <c r="E95" s="322"/>
      <c r="F95" s="343" t="s">
        <v>4853</v>
      </c>
      <c r="G95" s="322"/>
      <c r="H95" s="322"/>
      <c r="L95" s="85"/>
      <c r="M95" s="310"/>
      <c r="N95" s="197"/>
      <c r="O95" s="197"/>
      <c r="P95" s="197"/>
      <c r="Q95" s="197"/>
      <c r="R95" s="197"/>
      <c r="S95" s="197"/>
      <c r="T95" s="311"/>
      <c r="AT95" s="185" t="s">
        <v>4852</v>
      </c>
      <c r="AU95" s="185" t="s">
        <v>81</v>
      </c>
    </row>
    <row r="96" spans="2:51" s="284" customFormat="1" ht="13.5">
      <c r="B96" s="283"/>
      <c r="C96" s="331"/>
      <c r="D96" s="332" t="s">
        <v>147</v>
      </c>
      <c r="E96" s="331"/>
      <c r="F96" s="333" t="s">
        <v>4863</v>
      </c>
      <c r="G96" s="331"/>
      <c r="H96" s="305">
        <v>107.825</v>
      </c>
      <c r="L96" s="283"/>
      <c r="M96" s="288"/>
      <c r="N96" s="289"/>
      <c r="O96" s="289"/>
      <c r="P96" s="289"/>
      <c r="Q96" s="289"/>
      <c r="R96" s="289"/>
      <c r="S96" s="289"/>
      <c r="T96" s="290"/>
      <c r="AT96" s="286" t="s">
        <v>147</v>
      </c>
      <c r="AU96" s="286" t="s">
        <v>81</v>
      </c>
      <c r="AV96" s="284" t="s">
        <v>81</v>
      </c>
      <c r="AW96" s="284" t="s">
        <v>6</v>
      </c>
      <c r="AX96" s="284" t="s">
        <v>79</v>
      </c>
      <c r="AY96" s="286" t="s">
        <v>138</v>
      </c>
    </row>
    <row r="97" spans="2:65" s="196" customFormat="1" ht="38.25" customHeight="1">
      <c r="B97" s="85"/>
      <c r="C97" s="327" t="s">
        <v>153</v>
      </c>
      <c r="D97" s="327" t="s">
        <v>140</v>
      </c>
      <c r="E97" s="328" t="s">
        <v>164</v>
      </c>
      <c r="F97" s="329" t="s">
        <v>165</v>
      </c>
      <c r="G97" s="330" t="s">
        <v>143</v>
      </c>
      <c r="H97" s="304">
        <v>215.65</v>
      </c>
      <c r="I97" s="90">
        <v>0</v>
      </c>
      <c r="J97" s="90">
        <f>ROUND(I97*H97,2)</f>
        <v>0</v>
      </c>
      <c r="K97" s="88" t="s">
        <v>5267</v>
      </c>
      <c r="L97" s="85"/>
      <c r="M97" s="278" t="s">
        <v>5</v>
      </c>
      <c r="N97" s="279" t="s">
        <v>42</v>
      </c>
      <c r="O97" s="280">
        <v>0.083</v>
      </c>
      <c r="P97" s="280">
        <f>O97*H97</f>
        <v>17.898950000000003</v>
      </c>
      <c r="Q97" s="280">
        <v>0</v>
      </c>
      <c r="R97" s="280">
        <f>Q97*H97</f>
        <v>0</v>
      </c>
      <c r="S97" s="280">
        <v>0</v>
      </c>
      <c r="T97" s="281">
        <f>S97*H97</f>
        <v>0</v>
      </c>
      <c r="AR97" s="185" t="s">
        <v>145</v>
      </c>
      <c r="AT97" s="185" t="s">
        <v>140</v>
      </c>
      <c r="AU97" s="185" t="s">
        <v>81</v>
      </c>
      <c r="AY97" s="185" t="s">
        <v>138</v>
      </c>
      <c r="BE97" s="282">
        <f>IF(N97="základní",J97,0)</f>
        <v>0</v>
      </c>
      <c r="BF97" s="282">
        <f>IF(N97="snížená",J97,0)</f>
        <v>0</v>
      </c>
      <c r="BG97" s="282">
        <f>IF(N97="zákl. přenesená",J97,0)</f>
        <v>0</v>
      </c>
      <c r="BH97" s="282">
        <f>IF(N97="sníž. přenesená",J97,0)</f>
        <v>0</v>
      </c>
      <c r="BI97" s="282">
        <f>IF(N97="nulová",J97,0)</f>
        <v>0</v>
      </c>
      <c r="BJ97" s="185" t="s">
        <v>79</v>
      </c>
      <c r="BK97" s="282">
        <f>ROUND(I97*H97,2)</f>
        <v>0</v>
      </c>
      <c r="BL97" s="185" t="s">
        <v>145</v>
      </c>
      <c r="BM97" s="185" t="s">
        <v>4864</v>
      </c>
    </row>
    <row r="98" spans="2:47" s="196" customFormat="1" ht="189">
      <c r="B98" s="85"/>
      <c r="C98" s="322"/>
      <c r="D98" s="332" t="s">
        <v>4852</v>
      </c>
      <c r="E98" s="322"/>
      <c r="F98" s="343" t="s">
        <v>4865</v>
      </c>
      <c r="G98" s="322"/>
      <c r="H98" s="322"/>
      <c r="L98" s="85"/>
      <c r="M98" s="310"/>
      <c r="N98" s="197"/>
      <c r="O98" s="197"/>
      <c r="P98" s="197"/>
      <c r="Q98" s="197"/>
      <c r="R98" s="197"/>
      <c r="S98" s="197"/>
      <c r="T98" s="311"/>
      <c r="AT98" s="185" t="s">
        <v>4852</v>
      </c>
      <c r="AU98" s="185" t="s">
        <v>81</v>
      </c>
    </row>
    <row r="99" spans="2:65" s="196" customFormat="1" ht="16.5" customHeight="1">
      <c r="B99" s="85"/>
      <c r="C99" s="327" t="s">
        <v>145</v>
      </c>
      <c r="D99" s="327" t="s">
        <v>140</v>
      </c>
      <c r="E99" s="328" t="s">
        <v>174</v>
      </c>
      <c r="F99" s="329" t="s">
        <v>175</v>
      </c>
      <c r="G99" s="330" t="s">
        <v>143</v>
      </c>
      <c r="H99" s="304">
        <v>215.65</v>
      </c>
      <c r="I99" s="90">
        <v>0</v>
      </c>
      <c r="J99" s="90">
        <f>ROUND(I99*H99,2)</f>
        <v>0</v>
      </c>
      <c r="K99" s="88" t="s">
        <v>5267</v>
      </c>
      <c r="L99" s="85"/>
      <c r="M99" s="278" t="s">
        <v>5</v>
      </c>
      <c r="N99" s="279" t="s">
        <v>42</v>
      </c>
      <c r="O99" s="280">
        <v>0.009</v>
      </c>
      <c r="P99" s="280">
        <f>O99*H99</f>
        <v>1.94085</v>
      </c>
      <c r="Q99" s="280">
        <v>0</v>
      </c>
      <c r="R99" s="280">
        <f>Q99*H99</f>
        <v>0</v>
      </c>
      <c r="S99" s="280">
        <v>0</v>
      </c>
      <c r="T99" s="281">
        <f>S99*H99</f>
        <v>0</v>
      </c>
      <c r="AR99" s="185" t="s">
        <v>145</v>
      </c>
      <c r="AT99" s="185" t="s">
        <v>140</v>
      </c>
      <c r="AU99" s="185" t="s">
        <v>81</v>
      </c>
      <c r="AY99" s="185" t="s">
        <v>138</v>
      </c>
      <c r="BE99" s="282">
        <f>IF(N99="základní",J99,0)</f>
        <v>0</v>
      </c>
      <c r="BF99" s="282">
        <f>IF(N99="snížená",J99,0)</f>
        <v>0</v>
      </c>
      <c r="BG99" s="282">
        <f>IF(N99="zákl. přenesená",J99,0)</f>
        <v>0</v>
      </c>
      <c r="BH99" s="282">
        <f>IF(N99="sníž. přenesená",J99,0)</f>
        <v>0</v>
      </c>
      <c r="BI99" s="282">
        <f>IF(N99="nulová",J99,0)</f>
        <v>0</v>
      </c>
      <c r="BJ99" s="185" t="s">
        <v>79</v>
      </c>
      <c r="BK99" s="282">
        <f>ROUND(I99*H99,2)</f>
        <v>0</v>
      </c>
      <c r="BL99" s="185" t="s">
        <v>145</v>
      </c>
      <c r="BM99" s="185" t="s">
        <v>4866</v>
      </c>
    </row>
    <row r="100" spans="2:47" s="196" customFormat="1" ht="283.5">
      <c r="B100" s="85"/>
      <c r="C100" s="322"/>
      <c r="D100" s="332" t="s">
        <v>4852</v>
      </c>
      <c r="E100" s="322"/>
      <c r="F100" s="343" t="s">
        <v>4867</v>
      </c>
      <c r="G100" s="322"/>
      <c r="H100" s="322"/>
      <c r="L100" s="85"/>
      <c r="M100" s="310"/>
      <c r="N100" s="197"/>
      <c r="O100" s="197"/>
      <c r="P100" s="197"/>
      <c r="Q100" s="197"/>
      <c r="R100" s="197"/>
      <c r="S100" s="197"/>
      <c r="T100" s="311"/>
      <c r="AT100" s="185" t="s">
        <v>4852</v>
      </c>
      <c r="AU100" s="185" t="s">
        <v>81</v>
      </c>
    </row>
    <row r="101" spans="2:65" s="196" customFormat="1" ht="25.5" customHeight="1">
      <c r="B101" s="85"/>
      <c r="C101" s="327" t="s">
        <v>163</v>
      </c>
      <c r="D101" s="327" t="s">
        <v>140</v>
      </c>
      <c r="E101" s="328" t="s">
        <v>179</v>
      </c>
      <c r="F101" s="329" t="s">
        <v>180</v>
      </c>
      <c r="G101" s="330" t="s">
        <v>181</v>
      </c>
      <c r="H101" s="304">
        <v>388.17</v>
      </c>
      <c r="I101" s="90">
        <v>0</v>
      </c>
      <c r="J101" s="90">
        <f>ROUND(I101*H101,2)</f>
        <v>0</v>
      </c>
      <c r="K101" s="88" t="s">
        <v>5267</v>
      </c>
      <c r="L101" s="85"/>
      <c r="M101" s="278" t="s">
        <v>5</v>
      </c>
      <c r="N101" s="279" t="s">
        <v>42</v>
      </c>
      <c r="O101" s="280">
        <v>0</v>
      </c>
      <c r="P101" s="280">
        <f>O101*H101</f>
        <v>0</v>
      </c>
      <c r="Q101" s="280">
        <v>0</v>
      </c>
      <c r="R101" s="280">
        <f>Q101*H101</f>
        <v>0</v>
      </c>
      <c r="S101" s="280">
        <v>0</v>
      </c>
      <c r="T101" s="281">
        <f>S101*H101</f>
        <v>0</v>
      </c>
      <c r="AR101" s="185" t="s">
        <v>145</v>
      </c>
      <c r="AT101" s="185" t="s">
        <v>140</v>
      </c>
      <c r="AU101" s="185" t="s">
        <v>81</v>
      </c>
      <c r="AY101" s="185" t="s">
        <v>138</v>
      </c>
      <c r="BE101" s="282">
        <f>IF(N101="základní",J101,0)</f>
        <v>0</v>
      </c>
      <c r="BF101" s="282">
        <f>IF(N101="snížená",J101,0)</f>
        <v>0</v>
      </c>
      <c r="BG101" s="282">
        <f>IF(N101="zákl. přenesená",J101,0)</f>
        <v>0</v>
      </c>
      <c r="BH101" s="282">
        <f>IF(N101="sníž. přenesená",J101,0)</f>
        <v>0</v>
      </c>
      <c r="BI101" s="282">
        <f>IF(N101="nulová",J101,0)</f>
        <v>0</v>
      </c>
      <c r="BJ101" s="185" t="s">
        <v>79</v>
      </c>
      <c r="BK101" s="282">
        <f>ROUND(I101*H101,2)</f>
        <v>0</v>
      </c>
      <c r="BL101" s="185" t="s">
        <v>145</v>
      </c>
      <c r="BM101" s="185" t="s">
        <v>4868</v>
      </c>
    </row>
    <row r="102" spans="2:47" s="196" customFormat="1" ht="27">
      <c r="B102" s="85"/>
      <c r="C102" s="322"/>
      <c r="D102" s="332" t="s">
        <v>4852</v>
      </c>
      <c r="E102" s="322"/>
      <c r="F102" s="343" t="s">
        <v>4869</v>
      </c>
      <c r="G102" s="322"/>
      <c r="H102" s="322"/>
      <c r="L102" s="85"/>
      <c r="M102" s="310"/>
      <c r="N102" s="197"/>
      <c r="O102" s="197"/>
      <c r="P102" s="197"/>
      <c r="Q102" s="197"/>
      <c r="R102" s="197"/>
      <c r="S102" s="197"/>
      <c r="T102" s="311"/>
      <c r="AT102" s="185" t="s">
        <v>4852</v>
      </c>
      <c r="AU102" s="185" t="s">
        <v>81</v>
      </c>
    </row>
    <row r="103" spans="2:51" s="284" customFormat="1" ht="13.5">
      <c r="B103" s="283"/>
      <c r="C103" s="331"/>
      <c r="D103" s="332" t="s">
        <v>147</v>
      </c>
      <c r="E103" s="331"/>
      <c r="F103" s="333" t="s">
        <v>4870</v>
      </c>
      <c r="G103" s="331"/>
      <c r="H103" s="305">
        <v>388.17</v>
      </c>
      <c r="L103" s="283"/>
      <c r="M103" s="288"/>
      <c r="N103" s="289"/>
      <c r="O103" s="289"/>
      <c r="P103" s="289"/>
      <c r="Q103" s="289"/>
      <c r="R103" s="289"/>
      <c r="S103" s="289"/>
      <c r="T103" s="290"/>
      <c r="AT103" s="286" t="s">
        <v>147</v>
      </c>
      <c r="AU103" s="286" t="s">
        <v>81</v>
      </c>
      <c r="AV103" s="284" t="s">
        <v>81</v>
      </c>
      <c r="AW103" s="284" t="s">
        <v>6</v>
      </c>
      <c r="AX103" s="284" t="s">
        <v>79</v>
      </c>
      <c r="AY103" s="286" t="s">
        <v>138</v>
      </c>
    </row>
    <row r="104" spans="2:65" s="196" customFormat="1" ht="38.25" customHeight="1">
      <c r="B104" s="85"/>
      <c r="C104" s="327" t="s">
        <v>169</v>
      </c>
      <c r="D104" s="327" t="s">
        <v>140</v>
      </c>
      <c r="E104" s="328" t="s">
        <v>454</v>
      </c>
      <c r="F104" s="329" t="s">
        <v>4871</v>
      </c>
      <c r="G104" s="330" t="s">
        <v>225</v>
      </c>
      <c r="H104" s="304">
        <v>433</v>
      </c>
      <c r="I104" s="90">
        <v>0</v>
      </c>
      <c r="J104" s="90">
        <f>ROUND(I104*H104,2)</f>
        <v>0</v>
      </c>
      <c r="K104" s="88" t="s">
        <v>5267</v>
      </c>
      <c r="L104" s="85"/>
      <c r="M104" s="278" t="s">
        <v>5</v>
      </c>
      <c r="N104" s="279" t="s">
        <v>42</v>
      </c>
      <c r="O104" s="280">
        <v>0.018</v>
      </c>
      <c r="P104" s="280">
        <f>O104*H104</f>
        <v>7.794</v>
      </c>
      <c r="Q104" s="280">
        <v>0</v>
      </c>
      <c r="R104" s="280">
        <f>Q104*H104</f>
        <v>0</v>
      </c>
      <c r="S104" s="280">
        <v>0</v>
      </c>
      <c r="T104" s="281">
        <f>S104*H104</f>
        <v>0</v>
      </c>
      <c r="AR104" s="185" t="s">
        <v>145</v>
      </c>
      <c r="AT104" s="185" t="s">
        <v>140</v>
      </c>
      <c r="AU104" s="185" t="s">
        <v>81</v>
      </c>
      <c r="AY104" s="185" t="s">
        <v>138</v>
      </c>
      <c r="BE104" s="282">
        <f>IF(N104="základní",J104,0)</f>
        <v>0</v>
      </c>
      <c r="BF104" s="282">
        <f>IF(N104="snížená",J104,0)</f>
        <v>0</v>
      </c>
      <c r="BG104" s="282">
        <f>IF(N104="zákl. přenesená",J104,0)</f>
        <v>0</v>
      </c>
      <c r="BH104" s="282">
        <f>IF(N104="sníž. přenesená",J104,0)</f>
        <v>0</v>
      </c>
      <c r="BI104" s="282">
        <f>IF(N104="nulová",J104,0)</f>
        <v>0</v>
      </c>
      <c r="BJ104" s="185" t="s">
        <v>79</v>
      </c>
      <c r="BK104" s="282">
        <f>ROUND(I104*H104,2)</f>
        <v>0</v>
      </c>
      <c r="BL104" s="185" t="s">
        <v>145</v>
      </c>
      <c r="BM104" s="185" t="s">
        <v>4872</v>
      </c>
    </row>
    <row r="105" spans="2:51" s="284" customFormat="1" ht="13.5">
      <c r="B105" s="283"/>
      <c r="C105" s="331"/>
      <c r="D105" s="332" t="s">
        <v>147</v>
      </c>
      <c r="E105" s="336" t="s">
        <v>5</v>
      </c>
      <c r="F105" s="333" t="s">
        <v>4873</v>
      </c>
      <c r="G105" s="331"/>
      <c r="H105" s="305">
        <v>433</v>
      </c>
      <c r="L105" s="283"/>
      <c r="M105" s="288"/>
      <c r="N105" s="289"/>
      <c r="O105" s="289"/>
      <c r="P105" s="289"/>
      <c r="Q105" s="289"/>
      <c r="R105" s="289"/>
      <c r="S105" s="289"/>
      <c r="T105" s="290"/>
      <c r="AT105" s="286" t="s">
        <v>147</v>
      </c>
      <c r="AU105" s="286" t="s">
        <v>81</v>
      </c>
      <c r="AV105" s="284" t="s">
        <v>81</v>
      </c>
      <c r="AW105" s="284" t="s">
        <v>34</v>
      </c>
      <c r="AX105" s="284" t="s">
        <v>71</v>
      </c>
      <c r="AY105" s="286" t="s">
        <v>138</v>
      </c>
    </row>
    <row r="106" spans="2:65" s="196" customFormat="1" ht="25.5" customHeight="1">
      <c r="B106" s="85"/>
      <c r="C106" s="327" t="s">
        <v>173</v>
      </c>
      <c r="D106" s="327" t="s">
        <v>140</v>
      </c>
      <c r="E106" s="328" t="s">
        <v>4874</v>
      </c>
      <c r="F106" s="329" t="s">
        <v>4875</v>
      </c>
      <c r="G106" s="330" t="s">
        <v>225</v>
      </c>
      <c r="H106" s="304">
        <v>35</v>
      </c>
      <c r="I106" s="90">
        <v>0</v>
      </c>
      <c r="J106" s="90">
        <f>ROUND(I106*H106,2)</f>
        <v>0</v>
      </c>
      <c r="K106" s="88" t="s">
        <v>5267</v>
      </c>
      <c r="L106" s="85"/>
      <c r="M106" s="278" t="s">
        <v>5</v>
      </c>
      <c r="N106" s="279" t="s">
        <v>42</v>
      </c>
      <c r="O106" s="280">
        <v>0.128</v>
      </c>
      <c r="P106" s="280">
        <f>O106*H106</f>
        <v>4.48</v>
      </c>
      <c r="Q106" s="280">
        <v>0</v>
      </c>
      <c r="R106" s="280">
        <f>Q106*H106</f>
        <v>0</v>
      </c>
      <c r="S106" s="280">
        <v>0</v>
      </c>
      <c r="T106" s="281">
        <f>S106*H106</f>
        <v>0</v>
      </c>
      <c r="AR106" s="185" t="s">
        <v>145</v>
      </c>
      <c r="AT106" s="185" t="s">
        <v>140</v>
      </c>
      <c r="AU106" s="185" t="s">
        <v>81</v>
      </c>
      <c r="AY106" s="185" t="s">
        <v>138</v>
      </c>
      <c r="BE106" s="282">
        <f>IF(N106="základní",J106,0)</f>
        <v>0</v>
      </c>
      <c r="BF106" s="282">
        <f>IF(N106="snížená",J106,0)</f>
        <v>0</v>
      </c>
      <c r="BG106" s="282">
        <f>IF(N106="zákl. přenesená",J106,0)</f>
        <v>0</v>
      </c>
      <c r="BH106" s="282">
        <f>IF(N106="sníž. přenesená",J106,0)</f>
        <v>0</v>
      </c>
      <c r="BI106" s="282">
        <f>IF(N106="nulová",J106,0)</f>
        <v>0</v>
      </c>
      <c r="BJ106" s="185" t="s">
        <v>79</v>
      </c>
      <c r="BK106" s="282">
        <f>ROUND(I106*H106,2)</f>
        <v>0</v>
      </c>
      <c r="BL106" s="185" t="s">
        <v>145</v>
      </c>
      <c r="BM106" s="185" t="s">
        <v>4876</v>
      </c>
    </row>
    <row r="107" spans="2:47" s="196" customFormat="1" ht="121.5">
      <c r="B107" s="85"/>
      <c r="C107" s="322"/>
      <c r="D107" s="332" t="s">
        <v>4852</v>
      </c>
      <c r="E107" s="322"/>
      <c r="F107" s="343" t="s">
        <v>4877</v>
      </c>
      <c r="G107" s="322"/>
      <c r="H107" s="322"/>
      <c r="L107" s="85"/>
      <c r="M107" s="310"/>
      <c r="N107" s="197"/>
      <c r="O107" s="197"/>
      <c r="P107" s="197"/>
      <c r="Q107" s="197"/>
      <c r="R107" s="197"/>
      <c r="S107" s="197"/>
      <c r="T107" s="311"/>
      <c r="AT107" s="185" t="s">
        <v>4852</v>
      </c>
      <c r="AU107" s="185" t="s">
        <v>81</v>
      </c>
    </row>
    <row r="108" spans="2:65" s="196" customFormat="1" ht="25.5" customHeight="1">
      <c r="B108" s="85"/>
      <c r="C108" s="327" t="s">
        <v>178</v>
      </c>
      <c r="D108" s="327" t="s">
        <v>140</v>
      </c>
      <c r="E108" s="328" t="s">
        <v>4878</v>
      </c>
      <c r="F108" s="329" t="s">
        <v>4879</v>
      </c>
      <c r="G108" s="330" t="s">
        <v>225</v>
      </c>
      <c r="H108" s="304">
        <v>35</v>
      </c>
      <c r="I108" s="90">
        <v>0</v>
      </c>
      <c r="J108" s="90">
        <f>ROUND(I108*H108,2)</f>
        <v>0</v>
      </c>
      <c r="K108" s="88" t="s">
        <v>5267</v>
      </c>
      <c r="L108" s="85"/>
      <c r="M108" s="278" t="s">
        <v>5</v>
      </c>
      <c r="N108" s="279" t="s">
        <v>42</v>
      </c>
      <c r="O108" s="280">
        <v>0.5</v>
      </c>
      <c r="P108" s="280">
        <f>O108*H108</f>
        <v>17.5</v>
      </c>
      <c r="Q108" s="280">
        <v>0</v>
      </c>
      <c r="R108" s="280">
        <f>Q108*H108</f>
        <v>0</v>
      </c>
      <c r="S108" s="280">
        <v>0</v>
      </c>
      <c r="T108" s="281">
        <f>S108*H108</f>
        <v>0</v>
      </c>
      <c r="AR108" s="185" t="s">
        <v>145</v>
      </c>
      <c r="AT108" s="185" t="s">
        <v>140</v>
      </c>
      <c r="AU108" s="185" t="s">
        <v>81</v>
      </c>
      <c r="AY108" s="185" t="s">
        <v>138</v>
      </c>
      <c r="BE108" s="282">
        <f>IF(N108="základní",J108,0)</f>
        <v>0</v>
      </c>
      <c r="BF108" s="282">
        <f>IF(N108="snížená",J108,0)</f>
        <v>0</v>
      </c>
      <c r="BG108" s="282">
        <f>IF(N108="zákl. přenesená",J108,0)</f>
        <v>0</v>
      </c>
      <c r="BH108" s="282">
        <f>IF(N108="sníž. přenesená",J108,0)</f>
        <v>0</v>
      </c>
      <c r="BI108" s="282">
        <f>IF(N108="nulová",J108,0)</f>
        <v>0</v>
      </c>
      <c r="BJ108" s="185" t="s">
        <v>79</v>
      </c>
      <c r="BK108" s="282">
        <f>ROUND(I108*H108,2)</f>
        <v>0</v>
      </c>
      <c r="BL108" s="185" t="s">
        <v>145</v>
      </c>
      <c r="BM108" s="185" t="s">
        <v>4880</v>
      </c>
    </row>
    <row r="109" spans="2:47" s="196" customFormat="1" ht="40.5">
      <c r="B109" s="85"/>
      <c r="C109" s="322"/>
      <c r="D109" s="332" t="s">
        <v>4852</v>
      </c>
      <c r="E109" s="322"/>
      <c r="F109" s="343" t="s">
        <v>4881</v>
      </c>
      <c r="G109" s="322"/>
      <c r="H109" s="322"/>
      <c r="L109" s="85"/>
      <c r="M109" s="310"/>
      <c r="N109" s="197"/>
      <c r="O109" s="197"/>
      <c r="P109" s="197"/>
      <c r="Q109" s="197"/>
      <c r="R109" s="197"/>
      <c r="S109" s="197"/>
      <c r="T109" s="311"/>
      <c r="AT109" s="185" t="s">
        <v>4852</v>
      </c>
      <c r="AU109" s="185" t="s">
        <v>81</v>
      </c>
    </row>
    <row r="110" spans="2:51" s="284" customFormat="1" ht="13.5">
      <c r="B110" s="283"/>
      <c r="C110" s="331"/>
      <c r="D110" s="332" t="s">
        <v>147</v>
      </c>
      <c r="E110" s="336" t="s">
        <v>5</v>
      </c>
      <c r="F110" s="333" t="s">
        <v>4882</v>
      </c>
      <c r="G110" s="331"/>
      <c r="H110" s="305">
        <v>35</v>
      </c>
      <c r="L110" s="283"/>
      <c r="M110" s="288"/>
      <c r="N110" s="289"/>
      <c r="O110" s="289"/>
      <c r="P110" s="289"/>
      <c r="Q110" s="289"/>
      <c r="R110" s="289"/>
      <c r="S110" s="289"/>
      <c r="T110" s="290"/>
      <c r="AT110" s="286" t="s">
        <v>147</v>
      </c>
      <c r="AU110" s="286" t="s">
        <v>81</v>
      </c>
      <c r="AV110" s="284" t="s">
        <v>81</v>
      </c>
      <c r="AW110" s="284" t="s">
        <v>34</v>
      </c>
      <c r="AX110" s="284" t="s">
        <v>71</v>
      </c>
      <c r="AY110" s="286" t="s">
        <v>138</v>
      </c>
    </row>
    <row r="111" spans="2:65" s="196" customFormat="1" ht="16.5" customHeight="1">
      <c r="B111" s="85"/>
      <c r="C111" s="337" t="s">
        <v>186</v>
      </c>
      <c r="D111" s="337" t="s">
        <v>228</v>
      </c>
      <c r="E111" s="338" t="s">
        <v>4883</v>
      </c>
      <c r="F111" s="339" t="s">
        <v>4884</v>
      </c>
      <c r="G111" s="340" t="s">
        <v>225</v>
      </c>
      <c r="H111" s="308">
        <v>40.25</v>
      </c>
      <c r="I111" s="95">
        <v>0</v>
      </c>
      <c r="J111" s="95">
        <f>ROUND(I111*H111,2)</f>
        <v>0</v>
      </c>
      <c r="K111" s="175" t="s">
        <v>5267</v>
      </c>
      <c r="L111" s="298"/>
      <c r="M111" s="299" t="s">
        <v>5</v>
      </c>
      <c r="N111" s="300" t="s">
        <v>42</v>
      </c>
      <c r="O111" s="280">
        <v>0</v>
      </c>
      <c r="P111" s="280">
        <f>O111*H111</f>
        <v>0</v>
      </c>
      <c r="Q111" s="280">
        <v>0.0003</v>
      </c>
      <c r="R111" s="280">
        <f>Q111*H111</f>
        <v>0.012074999999999999</v>
      </c>
      <c r="S111" s="280">
        <v>0</v>
      </c>
      <c r="T111" s="281">
        <f>S111*H111</f>
        <v>0</v>
      </c>
      <c r="AR111" s="185" t="s">
        <v>178</v>
      </c>
      <c r="AT111" s="185" t="s">
        <v>228</v>
      </c>
      <c r="AU111" s="185" t="s">
        <v>81</v>
      </c>
      <c r="AY111" s="185" t="s">
        <v>138</v>
      </c>
      <c r="BE111" s="282">
        <f>IF(N111="základní",J111,0)</f>
        <v>0</v>
      </c>
      <c r="BF111" s="282">
        <f>IF(N111="snížená",J111,0)</f>
        <v>0</v>
      </c>
      <c r="BG111" s="282">
        <f>IF(N111="zákl. přenesená",J111,0)</f>
        <v>0</v>
      </c>
      <c r="BH111" s="282">
        <f>IF(N111="sníž. přenesená",J111,0)</f>
        <v>0</v>
      </c>
      <c r="BI111" s="282">
        <f>IF(N111="nulová",J111,0)</f>
        <v>0</v>
      </c>
      <c r="BJ111" s="185" t="s">
        <v>79</v>
      </c>
      <c r="BK111" s="282">
        <f>ROUND(I111*H111,2)</f>
        <v>0</v>
      </c>
      <c r="BL111" s="185" t="s">
        <v>145</v>
      </c>
      <c r="BM111" s="185" t="s">
        <v>4885</v>
      </c>
    </row>
    <row r="112" spans="2:51" s="284" customFormat="1" ht="13.5">
      <c r="B112" s="283"/>
      <c r="C112" s="331"/>
      <c r="D112" s="332" t="s">
        <v>147</v>
      </c>
      <c r="E112" s="331"/>
      <c r="F112" s="333" t="s">
        <v>4886</v>
      </c>
      <c r="G112" s="331"/>
      <c r="H112" s="305">
        <v>40.25</v>
      </c>
      <c r="L112" s="283"/>
      <c r="M112" s="288"/>
      <c r="N112" s="289"/>
      <c r="O112" s="289"/>
      <c r="P112" s="289"/>
      <c r="Q112" s="289"/>
      <c r="R112" s="289"/>
      <c r="S112" s="289"/>
      <c r="T112" s="290"/>
      <c r="AT112" s="286" t="s">
        <v>147</v>
      </c>
      <c r="AU112" s="286" t="s">
        <v>81</v>
      </c>
      <c r="AV112" s="284" t="s">
        <v>81</v>
      </c>
      <c r="AW112" s="284" t="s">
        <v>6</v>
      </c>
      <c r="AX112" s="284" t="s">
        <v>79</v>
      </c>
      <c r="AY112" s="286" t="s">
        <v>138</v>
      </c>
    </row>
    <row r="113" spans="2:63" s="266" customFormat="1" ht="29.85" customHeight="1">
      <c r="B113" s="265"/>
      <c r="C113" s="307"/>
      <c r="D113" s="341" t="s">
        <v>70</v>
      </c>
      <c r="E113" s="342" t="s">
        <v>218</v>
      </c>
      <c r="F113" s="342" t="s">
        <v>4887</v>
      </c>
      <c r="G113" s="307"/>
      <c r="H113" s="307"/>
      <c r="J113" s="277">
        <f>BK113</f>
        <v>0</v>
      </c>
      <c r="L113" s="265"/>
      <c r="M113" s="270"/>
      <c r="N113" s="271"/>
      <c r="O113" s="271"/>
      <c r="P113" s="272">
        <f>SUM(P114:P127)</f>
        <v>330.47999999999996</v>
      </c>
      <c r="Q113" s="271"/>
      <c r="R113" s="272">
        <f>SUM(R114:R127)</f>
        <v>0.0195</v>
      </c>
      <c r="S113" s="271"/>
      <c r="T113" s="273">
        <f>SUM(T114:T127)</f>
        <v>0</v>
      </c>
      <c r="AR113" s="267" t="s">
        <v>79</v>
      </c>
      <c r="AT113" s="274" t="s">
        <v>70</v>
      </c>
      <c r="AU113" s="274" t="s">
        <v>79</v>
      </c>
      <c r="AY113" s="267" t="s">
        <v>138</v>
      </c>
      <c r="BK113" s="275">
        <f>SUM(BK114:BK127)</f>
        <v>0</v>
      </c>
    </row>
    <row r="114" spans="2:65" s="196" customFormat="1" ht="38.25" customHeight="1">
      <c r="B114" s="85"/>
      <c r="C114" s="327" t="s">
        <v>189</v>
      </c>
      <c r="D114" s="327" t="s">
        <v>140</v>
      </c>
      <c r="E114" s="328" t="s">
        <v>164</v>
      </c>
      <c r="F114" s="329" t="s">
        <v>165</v>
      </c>
      <c r="G114" s="330" t="s">
        <v>143</v>
      </c>
      <c r="H114" s="304">
        <v>130</v>
      </c>
      <c r="I114" s="90">
        <v>0</v>
      </c>
      <c r="J114" s="90">
        <f>ROUND(I114*H114,2)</f>
        <v>0</v>
      </c>
      <c r="K114" s="88" t="s">
        <v>5267</v>
      </c>
      <c r="L114" s="85"/>
      <c r="M114" s="278" t="s">
        <v>5</v>
      </c>
      <c r="N114" s="279" t="s">
        <v>42</v>
      </c>
      <c r="O114" s="280">
        <v>0.083</v>
      </c>
      <c r="P114" s="280">
        <f>O114*H114</f>
        <v>10.790000000000001</v>
      </c>
      <c r="Q114" s="280">
        <v>0</v>
      </c>
      <c r="R114" s="280">
        <f>Q114*H114</f>
        <v>0</v>
      </c>
      <c r="S114" s="280">
        <v>0</v>
      </c>
      <c r="T114" s="281">
        <f>S114*H114</f>
        <v>0</v>
      </c>
      <c r="AR114" s="185" t="s">
        <v>145</v>
      </c>
      <c r="AT114" s="185" t="s">
        <v>140</v>
      </c>
      <c r="AU114" s="185" t="s">
        <v>81</v>
      </c>
      <c r="AY114" s="185" t="s">
        <v>138</v>
      </c>
      <c r="BE114" s="282">
        <f>IF(N114="základní",J114,0)</f>
        <v>0</v>
      </c>
      <c r="BF114" s="282">
        <f>IF(N114="snížená",J114,0)</f>
        <v>0</v>
      </c>
      <c r="BG114" s="282">
        <f>IF(N114="zákl. přenesená",J114,0)</f>
        <v>0</v>
      </c>
      <c r="BH114" s="282">
        <f>IF(N114="sníž. přenesená",J114,0)</f>
        <v>0</v>
      </c>
      <c r="BI114" s="282">
        <f>IF(N114="nulová",J114,0)</f>
        <v>0</v>
      </c>
      <c r="BJ114" s="185" t="s">
        <v>79</v>
      </c>
      <c r="BK114" s="282">
        <f>ROUND(I114*H114,2)</f>
        <v>0</v>
      </c>
      <c r="BL114" s="185" t="s">
        <v>145</v>
      </c>
      <c r="BM114" s="185" t="s">
        <v>4888</v>
      </c>
    </row>
    <row r="115" spans="2:47" s="196" customFormat="1" ht="189">
      <c r="B115" s="85"/>
      <c r="C115" s="322"/>
      <c r="D115" s="332" t="s">
        <v>4852</v>
      </c>
      <c r="E115" s="322"/>
      <c r="F115" s="343" t="s">
        <v>4865</v>
      </c>
      <c r="G115" s="322"/>
      <c r="H115" s="322"/>
      <c r="L115" s="85"/>
      <c r="M115" s="310"/>
      <c r="N115" s="197"/>
      <c r="O115" s="197"/>
      <c r="P115" s="197"/>
      <c r="Q115" s="197"/>
      <c r="R115" s="197"/>
      <c r="S115" s="197"/>
      <c r="T115" s="311"/>
      <c r="AT115" s="185" t="s">
        <v>4852</v>
      </c>
      <c r="AU115" s="185" t="s">
        <v>81</v>
      </c>
    </row>
    <row r="116" spans="2:51" s="292" customFormat="1" ht="13.5">
      <c r="B116" s="291"/>
      <c r="C116" s="334"/>
      <c r="D116" s="332" t="s">
        <v>147</v>
      </c>
      <c r="E116" s="306" t="s">
        <v>5</v>
      </c>
      <c r="F116" s="335" t="s">
        <v>4889</v>
      </c>
      <c r="G116" s="334"/>
      <c r="H116" s="306" t="s">
        <v>5</v>
      </c>
      <c r="L116" s="291"/>
      <c r="M116" s="295"/>
      <c r="N116" s="296"/>
      <c r="O116" s="296"/>
      <c r="P116" s="296"/>
      <c r="Q116" s="296"/>
      <c r="R116" s="296"/>
      <c r="S116" s="296"/>
      <c r="T116" s="297"/>
      <c r="AT116" s="293" t="s">
        <v>147</v>
      </c>
      <c r="AU116" s="293" t="s">
        <v>81</v>
      </c>
      <c r="AV116" s="292" t="s">
        <v>79</v>
      </c>
      <c r="AW116" s="292" t="s">
        <v>34</v>
      </c>
      <c r="AX116" s="292" t="s">
        <v>71</v>
      </c>
      <c r="AY116" s="293" t="s">
        <v>138</v>
      </c>
    </row>
    <row r="117" spans="2:51" s="284" customFormat="1" ht="13.5">
      <c r="B117" s="283"/>
      <c r="C117" s="331"/>
      <c r="D117" s="332" t="s">
        <v>147</v>
      </c>
      <c r="E117" s="336" t="s">
        <v>5</v>
      </c>
      <c r="F117" s="333" t="s">
        <v>4890</v>
      </c>
      <c r="G117" s="331"/>
      <c r="H117" s="305">
        <v>130</v>
      </c>
      <c r="L117" s="283"/>
      <c r="M117" s="288"/>
      <c r="N117" s="289"/>
      <c r="O117" s="289"/>
      <c r="P117" s="289"/>
      <c r="Q117" s="289"/>
      <c r="R117" s="289"/>
      <c r="S117" s="289"/>
      <c r="T117" s="290"/>
      <c r="AT117" s="286" t="s">
        <v>147</v>
      </c>
      <c r="AU117" s="286" t="s">
        <v>81</v>
      </c>
      <c r="AV117" s="284" t="s">
        <v>81</v>
      </c>
      <c r="AW117" s="284" t="s">
        <v>34</v>
      </c>
      <c r="AX117" s="284" t="s">
        <v>71</v>
      </c>
      <c r="AY117" s="286" t="s">
        <v>138</v>
      </c>
    </row>
    <row r="118" spans="2:65" s="196" customFormat="1" ht="25.5" customHeight="1">
      <c r="B118" s="85"/>
      <c r="C118" s="327" t="s">
        <v>196</v>
      </c>
      <c r="D118" s="327" t="s">
        <v>140</v>
      </c>
      <c r="E118" s="328" t="s">
        <v>442</v>
      </c>
      <c r="F118" s="329" t="s">
        <v>443</v>
      </c>
      <c r="G118" s="330" t="s">
        <v>143</v>
      </c>
      <c r="H118" s="304">
        <v>130</v>
      </c>
      <c r="I118" s="90">
        <v>0</v>
      </c>
      <c r="J118" s="90">
        <f>ROUND(I118*H118,2)</f>
        <v>0</v>
      </c>
      <c r="K118" s="88" t="s">
        <v>5267</v>
      </c>
      <c r="L118" s="85"/>
      <c r="M118" s="278" t="s">
        <v>5</v>
      </c>
      <c r="N118" s="279" t="s">
        <v>42</v>
      </c>
      <c r="O118" s="280">
        <v>0.097</v>
      </c>
      <c r="P118" s="280">
        <f>O118*H118</f>
        <v>12.610000000000001</v>
      </c>
      <c r="Q118" s="280">
        <v>0</v>
      </c>
      <c r="R118" s="280">
        <f>Q118*H118</f>
        <v>0</v>
      </c>
      <c r="S118" s="280">
        <v>0</v>
      </c>
      <c r="T118" s="281">
        <f>S118*H118</f>
        <v>0</v>
      </c>
      <c r="AR118" s="185" t="s">
        <v>145</v>
      </c>
      <c r="AT118" s="185" t="s">
        <v>140</v>
      </c>
      <c r="AU118" s="185" t="s">
        <v>81</v>
      </c>
      <c r="AY118" s="185" t="s">
        <v>138</v>
      </c>
      <c r="BE118" s="282">
        <f>IF(N118="základní",J118,0)</f>
        <v>0</v>
      </c>
      <c r="BF118" s="282">
        <f>IF(N118="snížená",J118,0)</f>
        <v>0</v>
      </c>
      <c r="BG118" s="282">
        <f>IF(N118="zákl. přenesená",J118,0)</f>
        <v>0</v>
      </c>
      <c r="BH118" s="282">
        <f>IF(N118="sníž. přenesená",J118,0)</f>
        <v>0</v>
      </c>
      <c r="BI118" s="282">
        <f>IF(N118="nulová",J118,0)</f>
        <v>0</v>
      </c>
      <c r="BJ118" s="185" t="s">
        <v>79</v>
      </c>
      <c r="BK118" s="282">
        <f>ROUND(I118*H118,2)</f>
        <v>0</v>
      </c>
      <c r="BL118" s="185" t="s">
        <v>145</v>
      </c>
      <c r="BM118" s="185" t="s">
        <v>4891</v>
      </c>
    </row>
    <row r="119" spans="2:47" s="196" customFormat="1" ht="148.5">
      <c r="B119" s="85"/>
      <c r="C119" s="322"/>
      <c r="D119" s="332" t="s">
        <v>4852</v>
      </c>
      <c r="E119" s="322"/>
      <c r="F119" s="343" t="s">
        <v>4892</v>
      </c>
      <c r="G119" s="322"/>
      <c r="H119" s="322"/>
      <c r="L119" s="85"/>
      <c r="M119" s="310"/>
      <c r="N119" s="197"/>
      <c r="O119" s="197"/>
      <c r="P119" s="197"/>
      <c r="Q119" s="197"/>
      <c r="R119" s="197"/>
      <c r="S119" s="197"/>
      <c r="T119" s="311"/>
      <c r="AT119" s="185" t="s">
        <v>4852</v>
      </c>
      <c r="AU119" s="185" t="s">
        <v>81</v>
      </c>
    </row>
    <row r="120" spans="2:51" s="284" customFormat="1" ht="13.5">
      <c r="B120" s="283"/>
      <c r="C120" s="331"/>
      <c r="D120" s="332" t="s">
        <v>147</v>
      </c>
      <c r="E120" s="336" t="s">
        <v>5</v>
      </c>
      <c r="F120" s="333" t="s">
        <v>4893</v>
      </c>
      <c r="G120" s="331"/>
      <c r="H120" s="305">
        <v>130</v>
      </c>
      <c r="L120" s="283"/>
      <c r="M120" s="288"/>
      <c r="N120" s="289"/>
      <c r="O120" s="289"/>
      <c r="P120" s="289"/>
      <c r="Q120" s="289"/>
      <c r="R120" s="289"/>
      <c r="S120" s="289"/>
      <c r="T120" s="290"/>
      <c r="AT120" s="286" t="s">
        <v>147</v>
      </c>
      <c r="AU120" s="286" t="s">
        <v>81</v>
      </c>
      <c r="AV120" s="284" t="s">
        <v>81</v>
      </c>
      <c r="AW120" s="284" t="s">
        <v>34</v>
      </c>
      <c r="AX120" s="284" t="s">
        <v>71</v>
      </c>
      <c r="AY120" s="286" t="s">
        <v>138</v>
      </c>
    </row>
    <row r="121" spans="2:65" s="196" customFormat="1" ht="38.25" customHeight="1">
      <c r="B121" s="85"/>
      <c r="C121" s="327" t="s">
        <v>184</v>
      </c>
      <c r="D121" s="327" t="s">
        <v>140</v>
      </c>
      <c r="E121" s="328" t="s">
        <v>4894</v>
      </c>
      <c r="F121" s="329" t="s">
        <v>4895</v>
      </c>
      <c r="G121" s="330" t="s">
        <v>225</v>
      </c>
      <c r="H121" s="304">
        <v>35</v>
      </c>
      <c r="I121" s="90">
        <v>0</v>
      </c>
      <c r="J121" s="90">
        <f>ROUND(I121*H121,2)</f>
        <v>0</v>
      </c>
      <c r="K121" s="88" t="s">
        <v>5267</v>
      </c>
      <c r="L121" s="85"/>
      <c r="M121" s="278" t="s">
        <v>5</v>
      </c>
      <c r="N121" s="279" t="s">
        <v>42</v>
      </c>
      <c r="O121" s="280">
        <v>0.291</v>
      </c>
      <c r="P121" s="280">
        <f>O121*H121</f>
        <v>10.184999999999999</v>
      </c>
      <c r="Q121" s="280">
        <v>0</v>
      </c>
      <c r="R121" s="280">
        <f>Q121*H121</f>
        <v>0</v>
      </c>
      <c r="S121" s="280">
        <v>0</v>
      </c>
      <c r="T121" s="281">
        <f>S121*H121</f>
        <v>0</v>
      </c>
      <c r="AR121" s="185" t="s">
        <v>145</v>
      </c>
      <c r="AT121" s="185" t="s">
        <v>140</v>
      </c>
      <c r="AU121" s="185" t="s">
        <v>81</v>
      </c>
      <c r="AY121" s="185" t="s">
        <v>138</v>
      </c>
      <c r="BE121" s="282">
        <f>IF(N121="základní",J121,0)</f>
        <v>0</v>
      </c>
      <c r="BF121" s="282">
        <f>IF(N121="snížená",J121,0)</f>
        <v>0</v>
      </c>
      <c r="BG121" s="282">
        <f>IF(N121="zákl. přenesená",J121,0)</f>
        <v>0</v>
      </c>
      <c r="BH121" s="282">
        <f>IF(N121="sníž. přenesená",J121,0)</f>
        <v>0</v>
      </c>
      <c r="BI121" s="282">
        <f>IF(N121="nulová",J121,0)</f>
        <v>0</v>
      </c>
      <c r="BJ121" s="185" t="s">
        <v>79</v>
      </c>
      <c r="BK121" s="282">
        <f>ROUND(I121*H121,2)</f>
        <v>0</v>
      </c>
      <c r="BL121" s="185" t="s">
        <v>145</v>
      </c>
      <c r="BM121" s="185" t="s">
        <v>4896</v>
      </c>
    </row>
    <row r="122" spans="2:65" s="196" customFormat="1" ht="38.25" customHeight="1">
      <c r="B122" s="85"/>
      <c r="C122" s="327" t="s">
        <v>204</v>
      </c>
      <c r="D122" s="327" t="s">
        <v>140</v>
      </c>
      <c r="E122" s="328" t="s">
        <v>4897</v>
      </c>
      <c r="F122" s="329" t="s">
        <v>4898</v>
      </c>
      <c r="G122" s="330" t="s">
        <v>225</v>
      </c>
      <c r="H122" s="304">
        <v>615</v>
      </c>
      <c r="I122" s="90">
        <v>0</v>
      </c>
      <c r="J122" s="90">
        <f>ROUND(I122*H122,2)</f>
        <v>0</v>
      </c>
      <c r="K122" s="88" t="s">
        <v>5267</v>
      </c>
      <c r="L122" s="85"/>
      <c r="M122" s="278" t="s">
        <v>5</v>
      </c>
      <c r="N122" s="279" t="s">
        <v>42</v>
      </c>
      <c r="O122" s="280">
        <v>0.153</v>
      </c>
      <c r="P122" s="280">
        <f>O122*H122</f>
        <v>94.095</v>
      </c>
      <c r="Q122" s="280">
        <v>0</v>
      </c>
      <c r="R122" s="280">
        <f>Q122*H122</f>
        <v>0</v>
      </c>
      <c r="S122" s="280">
        <v>0</v>
      </c>
      <c r="T122" s="281">
        <f>S122*H122</f>
        <v>0</v>
      </c>
      <c r="AR122" s="185" t="s">
        <v>145</v>
      </c>
      <c r="AT122" s="185" t="s">
        <v>140</v>
      </c>
      <c r="AU122" s="185" t="s">
        <v>81</v>
      </c>
      <c r="AY122" s="185" t="s">
        <v>138</v>
      </c>
      <c r="BE122" s="282">
        <f>IF(N122="základní",J122,0)</f>
        <v>0</v>
      </c>
      <c r="BF122" s="282">
        <f>IF(N122="snížená",J122,0)</f>
        <v>0</v>
      </c>
      <c r="BG122" s="282">
        <f>IF(N122="zákl. přenesená",J122,0)</f>
        <v>0</v>
      </c>
      <c r="BH122" s="282">
        <f>IF(N122="sníž. přenesená",J122,0)</f>
        <v>0</v>
      </c>
      <c r="BI122" s="282">
        <f>IF(N122="nulová",J122,0)</f>
        <v>0</v>
      </c>
      <c r="BJ122" s="185" t="s">
        <v>79</v>
      </c>
      <c r="BK122" s="282">
        <f>ROUND(I122*H122,2)</f>
        <v>0</v>
      </c>
      <c r="BL122" s="185" t="s">
        <v>145</v>
      </c>
      <c r="BM122" s="185" t="s">
        <v>4899</v>
      </c>
    </row>
    <row r="123" spans="2:65" s="196" customFormat="1" ht="25.5" customHeight="1">
      <c r="B123" s="85"/>
      <c r="C123" s="327" t="s">
        <v>209</v>
      </c>
      <c r="D123" s="327" t="s">
        <v>140</v>
      </c>
      <c r="E123" s="328" t="s">
        <v>4900</v>
      </c>
      <c r="F123" s="329" t="s">
        <v>4901</v>
      </c>
      <c r="G123" s="330" t="s">
        <v>225</v>
      </c>
      <c r="H123" s="304">
        <v>650</v>
      </c>
      <c r="I123" s="90">
        <v>0</v>
      </c>
      <c r="J123" s="90">
        <f>ROUND(I123*H123,2)</f>
        <v>0</v>
      </c>
      <c r="K123" s="88" t="s">
        <v>5267</v>
      </c>
      <c r="L123" s="85"/>
      <c r="M123" s="278" t="s">
        <v>5</v>
      </c>
      <c r="N123" s="279" t="s">
        <v>42</v>
      </c>
      <c r="O123" s="280">
        <v>0.254</v>
      </c>
      <c r="P123" s="280">
        <f>O123*H123</f>
        <v>165.1</v>
      </c>
      <c r="Q123" s="280">
        <v>0</v>
      </c>
      <c r="R123" s="280">
        <f>Q123*H123</f>
        <v>0</v>
      </c>
      <c r="S123" s="280">
        <v>0</v>
      </c>
      <c r="T123" s="281">
        <f>S123*H123</f>
        <v>0</v>
      </c>
      <c r="AR123" s="185" t="s">
        <v>145</v>
      </c>
      <c r="AT123" s="185" t="s">
        <v>140</v>
      </c>
      <c r="AU123" s="185" t="s">
        <v>81</v>
      </c>
      <c r="AY123" s="185" t="s">
        <v>138</v>
      </c>
      <c r="BE123" s="282">
        <f>IF(N123="základní",J123,0)</f>
        <v>0</v>
      </c>
      <c r="BF123" s="282">
        <f>IF(N123="snížená",J123,0)</f>
        <v>0</v>
      </c>
      <c r="BG123" s="282">
        <f>IF(N123="zákl. přenesená",J123,0)</f>
        <v>0</v>
      </c>
      <c r="BH123" s="282">
        <f>IF(N123="sníž. přenesená",J123,0)</f>
        <v>0</v>
      </c>
      <c r="BI123" s="282">
        <f>IF(N123="nulová",J123,0)</f>
        <v>0</v>
      </c>
      <c r="BJ123" s="185" t="s">
        <v>79</v>
      </c>
      <c r="BK123" s="282">
        <f>ROUND(I123*H123,2)</f>
        <v>0</v>
      </c>
      <c r="BL123" s="185" t="s">
        <v>145</v>
      </c>
      <c r="BM123" s="185" t="s">
        <v>4902</v>
      </c>
    </row>
    <row r="124" spans="2:65" s="196" customFormat="1" ht="25.5" customHeight="1">
      <c r="B124" s="85"/>
      <c r="C124" s="327" t="s">
        <v>11</v>
      </c>
      <c r="D124" s="327" t="s">
        <v>140</v>
      </c>
      <c r="E124" s="328" t="s">
        <v>4903</v>
      </c>
      <c r="F124" s="329" t="s">
        <v>4904</v>
      </c>
      <c r="G124" s="330" t="s">
        <v>225</v>
      </c>
      <c r="H124" s="304">
        <v>650</v>
      </c>
      <c r="I124" s="90">
        <v>0</v>
      </c>
      <c r="J124" s="90">
        <f>ROUND(I124*H124,2)</f>
        <v>0</v>
      </c>
      <c r="K124" s="88" t="s">
        <v>5267</v>
      </c>
      <c r="L124" s="85"/>
      <c r="M124" s="278" t="s">
        <v>5</v>
      </c>
      <c r="N124" s="279" t="s">
        <v>42</v>
      </c>
      <c r="O124" s="280">
        <v>0.058</v>
      </c>
      <c r="P124" s="280">
        <f>O124*H124</f>
        <v>37.7</v>
      </c>
      <c r="Q124" s="280">
        <v>0</v>
      </c>
      <c r="R124" s="280">
        <f>Q124*H124</f>
        <v>0</v>
      </c>
      <c r="S124" s="280">
        <v>0</v>
      </c>
      <c r="T124" s="281">
        <f>S124*H124</f>
        <v>0</v>
      </c>
      <c r="AR124" s="185" t="s">
        <v>145</v>
      </c>
      <c r="AT124" s="185" t="s">
        <v>140</v>
      </c>
      <c r="AU124" s="185" t="s">
        <v>81</v>
      </c>
      <c r="AY124" s="185" t="s">
        <v>138</v>
      </c>
      <c r="BE124" s="282">
        <f>IF(N124="základní",J124,0)</f>
        <v>0</v>
      </c>
      <c r="BF124" s="282">
        <f>IF(N124="snížená",J124,0)</f>
        <v>0</v>
      </c>
      <c r="BG124" s="282">
        <f>IF(N124="zákl. přenesená",J124,0)</f>
        <v>0</v>
      </c>
      <c r="BH124" s="282">
        <f>IF(N124="sníž. přenesená",J124,0)</f>
        <v>0</v>
      </c>
      <c r="BI124" s="282">
        <f>IF(N124="nulová",J124,0)</f>
        <v>0</v>
      </c>
      <c r="BJ124" s="185" t="s">
        <v>79</v>
      </c>
      <c r="BK124" s="282">
        <f>ROUND(I124*H124,2)</f>
        <v>0</v>
      </c>
      <c r="BL124" s="185" t="s">
        <v>145</v>
      </c>
      <c r="BM124" s="185" t="s">
        <v>4905</v>
      </c>
    </row>
    <row r="125" spans="2:47" s="196" customFormat="1" ht="121.5">
      <c r="B125" s="85"/>
      <c r="C125" s="322"/>
      <c r="D125" s="332" t="s">
        <v>4852</v>
      </c>
      <c r="E125" s="322"/>
      <c r="F125" s="343" t="s">
        <v>4906</v>
      </c>
      <c r="G125" s="322"/>
      <c r="H125" s="322"/>
      <c r="L125" s="85"/>
      <c r="M125" s="310"/>
      <c r="N125" s="197"/>
      <c r="O125" s="197"/>
      <c r="P125" s="197"/>
      <c r="Q125" s="197"/>
      <c r="R125" s="197"/>
      <c r="S125" s="197"/>
      <c r="T125" s="311"/>
      <c r="AT125" s="185" t="s">
        <v>4852</v>
      </c>
      <c r="AU125" s="185" t="s">
        <v>81</v>
      </c>
    </row>
    <row r="126" spans="2:65" s="196" customFormat="1" ht="16.5" customHeight="1">
      <c r="B126" s="85"/>
      <c r="C126" s="337" t="s">
        <v>214</v>
      </c>
      <c r="D126" s="337" t="s">
        <v>228</v>
      </c>
      <c r="E126" s="338" t="s">
        <v>4907</v>
      </c>
      <c r="F126" s="339" t="s">
        <v>4908</v>
      </c>
      <c r="G126" s="340" t="s">
        <v>1388</v>
      </c>
      <c r="H126" s="308">
        <v>19.5</v>
      </c>
      <c r="I126" s="95">
        <v>0</v>
      </c>
      <c r="J126" s="95">
        <f>ROUND(I126*H126,2)</f>
        <v>0</v>
      </c>
      <c r="K126" s="175" t="s">
        <v>5267</v>
      </c>
      <c r="L126" s="298"/>
      <c r="M126" s="299" t="s">
        <v>5</v>
      </c>
      <c r="N126" s="300" t="s">
        <v>42</v>
      </c>
      <c r="O126" s="280">
        <v>0</v>
      </c>
      <c r="P126" s="280">
        <f>O126*H126</f>
        <v>0</v>
      </c>
      <c r="Q126" s="280">
        <v>0.001</v>
      </c>
      <c r="R126" s="280">
        <f>Q126*H126</f>
        <v>0.0195</v>
      </c>
      <c r="S126" s="280">
        <v>0</v>
      </c>
      <c r="T126" s="281">
        <f>S126*H126</f>
        <v>0</v>
      </c>
      <c r="AR126" s="185" t="s">
        <v>178</v>
      </c>
      <c r="AT126" s="185" t="s">
        <v>228</v>
      </c>
      <c r="AU126" s="185" t="s">
        <v>81</v>
      </c>
      <c r="AY126" s="185" t="s">
        <v>138</v>
      </c>
      <c r="BE126" s="282">
        <f>IF(N126="základní",J126,0)</f>
        <v>0</v>
      </c>
      <c r="BF126" s="282">
        <f>IF(N126="snížená",J126,0)</f>
        <v>0</v>
      </c>
      <c r="BG126" s="282">
        <f>IF(N126="zákl. přenesená",J126,0)</f>
        <v>0</v>
      </c>
      <c r="BH126" s="282">
        <f>IF(N126="sníž. přenesená",J126,0)</f>
        <v>0</v>
      </c>
      <c r="BI126" s="282">
        <f>IF(N126="nulová",J126,0)</f>
        <v>0</v>
      </c>
      <c r="BJ126" s="185" t="s">
        <v>79</v>
      </c>
      <c r="BK126" s="282">
        <f>ROUND(I126*H126,2)</f>
        <v>0</v>
      </c>
      <c r="BL126" s="185" t="s">
        <v>145</v>
      </c>
      <c r="BM126" s="185" t="s">
        <v>4909</v>
      </c>
    </row>
    <row r="127" spans="2:51" s="284" customFormat="1" ht="13.5">
      <c r="B127" s="283"/>
      <c r="C127" s="331"/>
      <c r="D127" s="332" t="s">
        <v>147</v>
      </c>
      <c r="E127" s="331"/>
      <c r="F127" s="333" t="s">
        <v>4910</v>
      </c>
      <c r="G127" s="331"/>
      <c r="H127" s="305">
        <v>19.5</v>
      </c>
      <c r="L127" s="283"/>
      <c r="M127" s="288"/>
      <c r="N127" s="289"/>
      <c r="O127" s="289"/>
      <c r="P127" s="289"/>
      <c r="Q127" s="289"/>
      <c r="R127" s="289"/>
      <c r="S127" s="289"/>
      <c r="T127" s="290"/>
      <c r="AT127" s="286" t="s">
        <v>147</v>
      </c>
      <c r="AU127" s="286" t="s">
        <v>81</v>
      </c>
      <c r="AV127" s="284" t="s">
        <v>81</v>
      </c>
      <c r="AW127" s="284" t="s">
        <v>6</v>
      </c>
      <c r="AX127" s="284" t="s">
        <v>79</v>
      </c>
      <c r="AY127" s="286" t="s">
        <v>138</v>
      </c>
    </row>
    <row r="128" spans="2:63" s="266" customFormat="1" ht="29.85" customHeight="1">
      <c r="B128" s="265"/>
      <c r="C128" s="307"/>
      <c r="D128" s="341" t="s">
        <v>70</v>
      </c>
      <c r="E128" s="342" t="s">
        <v>163</v>
      </c>
      <c r="F128" s="342" t="s">
        <v>4911</v>
      </c>
      <c r="G128" s="307"/>
      <c r="H128" s="307"/>
      <c r="J128" s="277">
        <f>BK128</f>
        <v>0</v>
      </c>
      <c r="L128" s="265"/>
      <c r="M128" s="270"/>
      <c r="N128" s="271"/>
      <c r="O128" s="271"/>
      <c r="P128" s="272">
        <f>SUM(P129:P170)</f>
        <v>258.6035</v>
      </c>
      <c r="Q128" s="271"/>
      <c r="R128" s="272">
        <f>SUM(R129:R170)</f>
        <v>203.22963280000005</v>
      </c>
      <c r="S128" s="271"/>
      <c r="T128" s="273">
        <f>SUM(T129:T170)</f>
        <v>0</v>
      </c>
      <c r="AR128" s="267" t="s">
        <v>79</v>
      </c>
      <c r="AT128" s="274" t="s">
        <v>70</v>
      </c>
      <c r="AU128" s="274" t="s">
        <v>79</v>
      </c>
      <c r="AY128" s="267" t="s">
        <v>138</v>
      </c>
      <c r="BK128" s="275">
        <f>SUM(BK129:BK170)</f>
        <v>0</v>
      </c>
    </row>
    <row r="129" spans="2:65" s="196" customFormat="1" ht="25.5" customHeight="1">
      <c r="B129" s="85"/>
      <c r="C129" s="327" t="s">
        <v>216</v>
      </c>
      <c r="D129" s="327" t="s">
        <v>140</v>
      </c>
      <c r="E129" s="328" t="s">
        <v>4912</v>
      </c>
      <c r="F129" s="329" t="s">
        <v>4913</v>
      </c>
      <c r="G129" s="330" t="s">
        <v>225</v>
      </c>
      <c r="H129" s="304">
        <v>355</v>
      </c>
      <c r="I129" s="90">
        <v>0</v>
      </c>
      <c r="J129" s="90">
        <f>ROUND(I129*H129,2)</f>
        <v>0</v>
      </c>
      <c r="K129" s="88" t="s">
        <v>5267</v>
      </c>
      <c r="L129" s="85"/>
      <c r="M129" s="278" t="s">
        <v>5</v>
      </c>
      <c r="N129" s="279" t="s">
        <v>42</v>
      </c>
      <c r="O129" s="280">
        <v>0.031</v>
      </c>
      <c r="P129" s="280">
        <f>O129*H129</f>
        <v>11.005</v>
      </c>
      <c r="Q129" s="280">
        <v>0</v>
      </c>
      <c r="R129" s="280">
        <f>Q129*H129</f>
        <v>0</v>
      </c>
      <c r="S129" s="280">
        <v>0</v>
      </c>
      <c r="T129" s="281">
        <f>S129*H129</f>
        <v>0</v>
      </c>
      <c r="AR129" s="185" t="s">
        <v>145</v>
      </c>
      <c r="AT129" s="185" t="s">
        <v>140</v>
      </c>
      <c r="AU129" s="185" t="s">
        <v>81</v>
      </c>
      <c r="AY129" s="185" t="s">
        <v>138</v>
      </c>
      <c r="BE129" s="282">
        <f>IF(N129="základní",J129,0)</f>
        <v>0</v>
      </c>
      <c r="BF129" s="282">
        <f>IF(N129="snížená",J129,0)</f>
        <v>0</v>
      </c>
      <c r="BG129" s="282">
        <f>IF(N129="zákl. přenesená",J129,0)</f>
        <v>0</v>
      </c>
      <c r="BH129" s="282">
        <f>IF(N129="sníž. přenesená",J129,0)</f>
        <v>0</v>
      </c>
      <c r="BI129" s="282">
        <f>IF(N129="nulová",J129,0)</f>
        <v>0</v>
      </c>
      <c r="BJ129" s="185" t="s">
        <v>79</v>
      </c>
      <c r="BK129" s="282">
        <f>ROUND(I129*H129,2)</f>
        <v>0</v>
      </c>
      <c r="BL129" s="185" t="s">
        <v>145</v>
      </c>
      <c r="BM129" s="185" t="s">
        <v>4914</v>
      </c>
    </row>
    <row r="130" spans="2:51" s="284" customFormat="1" ht="13.5">
      <c r="B130" s="283"/>
      <c r="C130" s="331"/>
      <c r="D130" s="332" t="s">
        <v>147</v>
      </c>
      <c r="E130" s="336" t="s">
        <v>5</v>
      </c>
      <c r="F130" s="333" t="s">
        <v>4915</v>
      </c>
      <c r="G130" s="331"/>
      <c r="H130" s="305">
        <v>355</v>
      </c>
      <c r="L130" s="283"/>
      <c r="M130" s="288"/>
      <c r="N130" s="289"/>
      <c r="O130" s="289"/>
      <c r="P130" s="289"/>
      <c r="Q130" s="289"/>
      <c r="R130" s="289"/>
      <c r="S130" s="289"/>
      <c r="T130" s="290"/>
      <c r="AT130" s="286" t="s">
        <v>147</v>
      </c>
      <c r="AU130" s="286" t="s">
        <v>81</v>
      </c>
      <c r="AV130" s="284" t="s">
        <v>81</v>
      </c>
      <c r="AW130" s="284" t="s">
        <v>34</v>
      </c>
      <c r="AX130" s="284" t="s">
        <v>71</v>
      </c>
      <c r="AY130" s="286" t="s">
        <v>138</v>
      </c>
    </row>
    <row r="131" spans="2:65" s="196" customFormat="1" ht="38.25" customHeight="1">
      <c r="B131" s="85"/>
      <c r="C131" s="327" t="s">
        <v>218</v>
      </c>
      <c r="D131" s="327" t="s">
        <v>140</v>
      </c>
      <c r="E131" s="328" t="s">
        <v>4916</v>
      </c>
      <c r="F131" s="329" t="s">
        <v>4917</v>
      </c>
      <c r="G131" s="330" t="s">
        <v>225</v>
      </c>
      <c r="H131" s="304">
        <v>340</v>
      </c>
      <c r="I131" s="90">
        <v>0</v>
      </c>
      <c r="J131" s="90">
        <f>ROUND(I131*H131,2)</f>
        <v>0</v>
      </c>
      <c r="K131" s="88" t="s">
        <v>5267</v>
      </c>
      <c r="L131" s="85"/>
      <c r="M131" s="278" t="s">
        <v>5</v>
      </c>
      <c r="N131" s="279" t="s">
        <v>42</v>
      </c>
      <c r="O131" s="280">
        <v>0.017</v>
      </c>
      <c r="P131" s="280">
        <f>O131*H131</f>
        <v>5.78</v>
      </c>
      <c r="Q131" s="280">
        <v>0</v>
      </c>
      <c r="R131" s="280">
        <f>Q131*H131</f>
        <v>0</v>
      </c>
      <c r="S131" s="280">
        <v>0</v>
      </c>
      <c r="T131" s="281">
        <f>S131*H131</f>
        <v>0</v>
      </c>
      <c r="AR131" s="185" t="s">
        <v>145</v>
      </c>
      <c r="AT131" s="185" t="s">
        <v>140</v>
      </c>
      <c r="AU131" s="185" t="s">
        <v>81</v>
      </c>
      <c r="AY131" s="185" t="s">
        <v>138</v>
      </c>
      <c r="BE131" s="282">
        <f>IF(N131="základní",J131,0)</f>
        <v>0</v>
      </c>
      <c r="BF131" s="282">
        <f>IF(N131="snížená",J131,0)</f>
        <v>0</v>
      </c>
      <c r="BG131" s="282">
        <f>IF(N131="zákl. přenesená",J131,0)</f>
        <v>0</v>
      </c>
      <c r="BH131" s="282">
        <f>IF(N131="sníž. přenesená",J131,0)</f>
        <v>0</v>
      </c>
      <c r="BI131" s="282">
        <f>IF(N131="nulová",J131,0)</f>
        <v>0</v>
      </c>
      <c r="BJ131" s="185" t="s">
        <v>79</v>
      </c>
      <c r="BK131" s="282">
        <f>ROUND(I131*H131,2)</f>
        <v>0</v>
      </c>
      <c r="BL131" s="185" t="s">
        <v>145</v>
      </c>
      <c r="BM131" s="185" t="s">
        <v>4918</v>
      </c>
    </row>
    <row r="132" spans="2:47" s="196" customFormat="1" ht="27">
      <c r="B132" s="85"/>
      <c r="C132" s="322"/>
      <c r="D132" s="332" t="s">
        <v>4852</v>
      </c>
      <c r="E132" s="322"/>
      <c r="F132" s="343" t="s">
        <v>4919</v>
      </c>
      <c r="G132" s="322"/>
      <c r="H132" s="322"/>
      <c r="L132" s="85"/>
      <c r="M132" s="310"/>
      <c r="N132" s="197"/>
      <c r="O132" s="197"/>
      <c r="P132" s="197"/>
      <c r="Q132" s="197"/>
      <c r="R132" s="197"/>
      <c r="S132" s="197"/>
      <c r="T132" s="311"/>
      <c r="AT132" s="185" t="s">
        <v>4852</v>
      </c>
      <c r="AU132" s="185" t="s">
        <v>81</v>
      </c>
    </row>
    <row r="133" spans="2:65" s="196" customFormat="1" ht="38.25" customHeight="1">
      <c r="B133" s="85"/>
      <c r="C133" s="327" t="s">
        <v>222</v>
      </c>
      <c r="D133" s="327" t="s">
        <v>140</v>
      </c>
      <c r="E133" s="328" t="s">
        <v>4920</v>
      </c>
      <c r="F133" s="329" t="s">
        <v>4921</v>
      </c>
      <c r="G133" s="330" t="s">
        <v>225</v>
      </c>
      <c r="H133" s="304">
        <v>340</v>
      </c>
      <c r="I133" s="90">
        <v>0</v>
      </c>
      <c r="J133" s="90">
        <f>ROUND(I133*H133,2)</f>
        <v>0</v>
      </c>
      <c r="K133" s="88" t="s">
        <v>5267</v>
      </c>
      <c r="L133" s="85"/>
      <c r="M133" s="278" t="s">
        <v>5</v>
      </c>
      <c r="N133" s="279" t="s">
        <v>42</v>
      </c>
      <c r="O133" s="280">
        <v>0.026</v>
      </c>
      <c r="P133" s="280">
        <f>O133*H133</f>
        <v>8.84</v>
      </c>
      <c r="Q133" s="280">
        <v>0</v>
      </c>
      <c r="R133" s="280">
        <f>Q133*H133</f>
        <v>0</v>
      </c>
      <c r="S133" s="280">
        <v>0</v>
      </c>
      <c r="T133" s="281">
        <f>S133*H133</f>
        <v>0</v>
      </c>
      <c r="AR133" s="185" t="s">
        <v>145</v>
      </c>
      <c r="AT133" s="185" t="s">
        <v>140</v>
      </c>
      <c r="AU133" s="185" t="s">
        <v>81</v>
      </c>
      <c r="AY133" s="185" t="s">
        <v>138</v>
      </c>
      <c r="BE133" s="282">
        <f>IF(N133="základní",J133,0)</f>
        <v>0</v>
      </c>
      <c r="BF133" s="282">
        <f>IF(N133="snížená",J133,0)</f>
        <v>0</v>
      </c>
      <c r="BG133" s="282">
        <f>IF(N133="zákl. přenesená",J133,0)</f>
        <v>0</v>
      </c>
      <c r="BH133" s="282">
        <f>IF(N133="sníž. přenesená",J133,0)</f>
        <v>0</v>
      </c>
      <c r="BI133" s="282">
        <f>IF(N133="nulová",J133,0)</f>
        <v>0</v>
      </c>
      <c r="BJ133" s="185" t="s">
        <v>79</v>
      </c>
      <c r="BK133" s="282">
        <f>ROUND(I133*H133,2)</f>
        <v>0</v>
      </c>
      <c r="BL133" s="185" t="s">
        <v>145</v>
      </c>
      <c r="BM133" s="185" t="s">
        <v>4922</v>
      </c>
    </row>
    <row r="134" spans="2:65" s="196" customFormat="1" ht="25.5" customHeight="1">
      <c r="B134" s="85"/>
      <c r="C134" s="327" t="s">
        <v>227</v>
      </c>
      <c r="D134" s="327" t="s">
        <v>140</v>
      </c>
      <c r="E134" s="328" t="s">
        <v>4923</v>
      </c>
      <c r="F134" s="329" t="s">
        <v>4924</v>
      </c>
      <c r="G134" s="330" t="s">
        <v>225</v>
      </c>
      <c r="H134" s="304">
        <v>340</v>
      </c>
      <c r="I134" s="90">
        <v>0</v>
      </c>
      <c r="J134" s="90">
        <f>ROUND(I134*H134,2)</f>
        <v>0</v>
      </c>
      <c r="K134" s="88" t="s">
        <v>5267</v>
      </c>
      <c r="L134" s="85"/>
      <c r="M134" s="278" t="s">
        <v>5</v>
      </c>
      <c r="N134" s="279" t="s">
        <v>42</v>
      </c>
      <c r="O134" s="280">
        <v>0.162</v>
      </c>
      <c r="P134" s="280">
        <f>O134*H134</f>
        <v>55.08</v>
      </c>
      <c r="Q134" s="280">
        <v>0</v>
      </c>
      <c r="R134" s="280">
        <f>Q134*H134</f>
        <v>0</v>
      </c>
      <c r="S134" s="280">
        <v>0</v>
      </c>
      <c r="T134" s="281">
        <f>S134*H134</f>
        <v>0</v>
      </c>
      <c r="AR134" s="185" t="s">
        <v>145</v>
      </c>
      <c r="AT134" s="185" t="s">
        <v>140</v>
      </c>
      <c r="AU134" s="185" t="s">
        <v>81</v>
      </c>
      <c r="AY134" s="185" t="s">
        <v>138</v>
      </c>
      <c r="BE134" s="282">
        <f>IF(N134="základní",J134,0)</f>
        <v>0</v>
      </c>
      <c r="BF134" s="282">
        <f>IF(N134="snížená",J134,0)</f>
        <v>0</v>
      </c>
      <c r="BG134" s="282">
        <f>IF(N134="zákl. přenesená",J134,0)</f>
        <v>0</v>
      </c>
      <c r="BH134" s="282">
        <f>IF(N134="sníž. přenesená",J134,0)</f>
        <v>0</v>
      </c>
      <c r="BI134" s="282">
        <f>IF(N134="nulová",J134,0)</f>
        <v>0</v>
      </c>
      <c r="BJ134" s="185" t="s">
        <v>79</v>
      </c>
      <c r="BK134" s="282">
        <f>ROUND(I134*H134,2)</f>
        <v>0</v>
      </c>
      <c r="BL134" s="185" t="s">
        <v>145</v>
      </c>
      <c r="BM134" s="185" t="s">
        <v>4925</v>
      </c>
    </row>
    <row r="135" spans="2:65" s="196" customFormat="1" ht="25.5" customHeight="1">
      <c r="B135" s="85"/>
      <c r="C135" s="327" t="s">
        <v>10</v>
      </c>
      <c r="D135" s="327" t="s">
        <v>140</v>
      </c>
      <c r="E135" s="328" t="s">
        <v>4926</v>
      </c>
      <c r="F135" s="329" t="s">
        <v>4927</v>
      </c>
      <c r="G135" s="330" t="s">
        <v>225</v>
      </c>
      <c r="H135" s="304">
        <v>340</v>
      </c>
      <c r="I135" s="90">
        <v>0</v>
      </c>
      <c r="J135" s="90">
        <f>ROUND(I135*H135,2)</f>
        <v>0</v>
      </c>
      <c r="K135" s="88" t="s">
        <v>5267</v>
      </c>
      <c r="L135" s="85"/>
      <c r="M135" s="278" t="s">
        <v>5</v>
      </c>
      <c r="N135" s="279" t="s">
        <v>42</v>
      </c>
      <c r="O135" s="280">
        <v>0.013</v>
      </c>
      <c r="P135" s="280">
        <f>O135*H135</f>
        <v>4.42</v>
      </c>
      <c r="Q135" s="280">
        <v>0</v>
      </c>
      <c r="R135" s="280">
        <f>Q135*H135</f>
        <v>0</v>
      </c>
      <c r="S135" s="280">
        <v>0</v>
      </c>
      <c r="T135" s="281">
        <f>S135*H135</f>
        <v>0</v>
      </c>
      <c r="AR135" s="185" t="s">
        <v>145</v>
      </c>
      <c r="AT135" s="185" t="s">
        <v>140</v>
      </c>
      <c r="AU135" s="185" t="s">
        <v>81</v>
      </c>
      <c r="AY135" s="185" t="s">
        <v>138</v>
      </c>
      <c r="BE135" s="282">
        <f>IF(N135="základní",J135,0)</f>
        <v>0</v>
      </c>
      <c r="BF135" s="282">
        <f>IF(N135="snížená",J135,0)</f>
        <v>0</v>
      </c>
      <c r="BG135" s="282">
        <f>IF(N135="zákl. přenesená",J135,0)</f>
        <v>0</v>
      </c>
      <c r="BH135" s="282">
        <f>IF(N135="sníž. přenesená",J135,0)</f>
        <v>0</v>
      </c>
      <c r="BI135" s="282">
        <f>IF(N135="nulová",J135,0)</f>
        <v>0</v>
      </c>
      <c r="BJ135" s="185" t="s">
        <v>79</v>
      </c>
      <c r="BK135" s="282">
        <f>ROUND(I135*H135,2)</f>
        <v>0</v>
      </c>
      <c r="BL135" s="185" t="s">
        <v>145</v>
      </c>
      <c r="BM135" s="185" t="s">
        <v>4928</v>
      </c>
    </row>
    <row r="136" spans="2:47" s="196" customFormat="1" ht="27">
      <c r="B136" s="85"/>
      <c r="C136" s="322"/>
      <c r="D136" s="332" t="s">
        <v>4852</v>
      </c>
      <c r="E136" s="322"/>
      <c r="F136" s="343" t="s">
        <v>4929</v>
      </c>
      <c r="G136" s="322"/>
      <c r="H136" s="322"/>
      <c r="L136" s="85"/>
      <c r="M136" s="310"/>
      <c r="N136" s="197"/>
      <c r="O136" s="197"/>
      <c r="P136" s="197"/>
      <c r="Q136" s="197"/>
      <c r="R136" s="197"/>
      <c r="S136" s="197"/>
      <c r="T136" s="311"/>
      <c r="AT136" s="185" t="s">
        <v>4852</v>
      </c>
      <c r="AU136" s="185" t="s">
        <v>81</v>
      </c>
    </row>
    <row r="137" spans="2:65" s="196" customFormat="1" ht="25.5" customHeight="1">
      <c r="B137" s="85"/>
      <c r="C137" s="327" t="s">
        <v>237</v>
      </c>
      <c r="D137" s="327" t="s">
        <v>140</v>
      </c>
      <c r="E137" s="328" t="s">
        <v>4930</v>
      </c>
      <c r="F137" s="329" t="s">
        <v>4931</v>
      </c>
      <c r="G137" s="330" t="s">
        <v>225</v>
      </c>
      <c r="H137" s="304">
        <v>340</v>
      </c>
      <c r="I137" s="90">
        <v>0</v>
      </c>
      <c r="J137" s="90">
        <f>ROUND(I137*H137,2)</f>
        <v>0</v>
      </c>
      <c r="K137" s="88" t="s">
        <v>5267</v>
      </c>
      <c r="L137" s="85"/>
      <c r="M137" s="278" t="s">
        <v>5</v>
      </c>
      <c r="N137" s="279" t="s">
        <v>42</v>
      </c>
      <c r="O137" s="280">
        <v>0.019</v>
      </c>
      <c r="P137" s="280">
        <f>O137*H137</f>
        <v>6.46</v>
      </c>
      <c r="Q137" s="280">
        <v>0</v>
      </c>
      <c r="R137" s="280">
        <f>Q137*H137</f>
        <v>0</v>
      </c>
      <c r="S137" s="280">
        <v>0</v>
      </c>
      <c r="T137" s="281">
        <f>S137*H137</f>
        <v>0</v>
      </c>
      <c r="AR137" s="185" t="s">
        <v>145</v>
      </c>
      <c r="AT137" s="185" t="s">
        <v>140</v>
      </c>
      <c r="AU137" s="185" t="s">
        <v>81</v>
      </c>
      <c r="AY137" s="185" t="s">
        <v>138</v>
      </c>
      <c r="BE137" s="282">
        <f>IF(N137="základní",J137,0)</f>
        <v>0</v>
      </c>
      <c r="BF137" s="282">
        <f>IF(N137="snížená",J137,0)</f>
        <v>0</v>
      </c>
      <c r="BG137" s="282">
        <f>IF(N137="zákl. přenesená",J137,0)</f>
        <v>0</v>
      </c>
      <c r="BH137" s="282">
        <f>IF(N137="sníž. přenesená",J137,0)</f>
        <v>0</v>
      </c>
      <c r="BI137" s="282">
        <f>IF(N137="nulová",J137,0)</f>
        <v>0</v>
      </c>
      <c r="BJ137" s="185" t="s">
        <v>79</v>
      </c>
      <c r="BK137" s="282">
        <f>ROUND(I137*H137,2)</f>
        <v>0</v>
      </c>
      <c r="BL137" s="185" t="s">
        <v>145</v>
      </c>
      <c r="BM137" s="185" t="s">
        <v>4932</v>
      </c>
    </row>
    <row r="138" spans="2:47" s="196" customFormat="1" ht="27">
      <c r="B138" s="85"/>
      <c r="C138" s="322"/>
      <c r="D138" s="332" t="s">
        <v>4852</v>
      </c>
      <c r="E138" s="322"/>
      <c r="F138" s="343" t="s">
        <v>4933</v>
      </c>
      <c r="G138" s="322"/>
      <c r="H138" s="322"/>
      <c r="L138" s="85"/>
      <c r="M138" s="310"/>
      <c r="N138" s="197"/>
      <c r="O138" s="197"/>
      <c r="P138" s="197"/>
      <c r="Q138" s="197"/>
      <c r="R138" s="197"/>
      <c r="S138" s="197"/>
      <c r="T138" s="311"/>
      <c r="AT138" s="185" t="s">
        <v>4852</v>
      </c>
      <c r="AU138" s="185" t="s">
        <v>81</v>
      </c>
    </row>
    <row r="139" spans="2:65" s="196" customFormat="1" ht="51" customHeight="1">
      <c r="B139" s="85"/>
      <c r="C139" s="327" t="s">
        <v>242</v>
      </c>
      <c r="D139" s="327" t="s">
        <v>140</v>
      </c>
      <c r="E139" s="328" t="s">
        <v>4934</v>
      </c>
      <c r="F139" s="329" t="s">
        <v>4935</v>
      </c>
      <c r="G139" s="330" t="s">
        <v>225</v>
      </c>
      <c r="H139" s="304">
        <v>15</v>
      </c>
      <c r="I139" s="90">
        <v>0</v>
      </c>
      <c r="J139" s="90">
        <f>ROUND(I139*H139,2)</f>
        <v>0</v>
      </c>
      <c r="K139" s="88" t="s">
        <v>5267</v>
      </c>
      <c r="L139" s="85"/>
      <c r="M139" s="278" t="s">
        <v>5</v>
      </c>
      <c r="N139" s="279" t="s">
        <v>42</v>
      </c>
      <c r="O139" s="280">
        <v>0.765</v>
      </c>
      <c r="P139" s="280">
        <f>O139*H139</f>
        <v>11.475</v>
      </c>
      <c r="Q139" s="280">
        <v>0.1461</v>
      </c>
      <c r="R139" s="280">
        <f>Q139*H139</f>
        <v>2.1915</v>
      </c>
      <c r="S139" s="280">
        <v>0</v>
      </c>
      <c r="T139" s="281">
        <f>S139*H139</f>
        <v>0</v>
      </c>
      <c r="AR139" s="185" t="s">
        <v>145</v>
      </c>
      <c r="AT139" s="185" t="s">
        <v>140</v>
      </c>
      <c r="AU139" s="185" t="s">
        <v>81</v>
      </c>
      <c r="AY139" s="185" t="s">
        <v>138</v>
      </c>
      <c r="BE139" s="282">
        <f>IF(N139="základní",J139,0)</f>
        <v>0</v>
      </c>
      <c r="BF139" s="282">
        <f>IF(N139="snížená",J139,0)</f>
        <v>0</v>
      </c>
      <c r="BG139" s="282">
        <f>IF(N139="zákl. přenesená",J139,0)</f>
        <v>0</v>
      </c>
      <c r="BH139" s="282">
        <f>IF(N139="sníž. přenesená",J139,0)</f>
        <v>0</v>
      </c>
      <c r="BI139" s="282">
        <f>IF(N139="nulová",J139,0)</f>
        <v>0</v>
      </c>
      <c r="BJ139" s="185" t="s">
        <v>79</v>
      </c>
      <c r="BK139" s="282">
        <f>ROUND(I139*H139,2)</f>
        <v>0</v>
      </c>
      <c r="BL139" s="185" t="s">
        <v>145</v>
      </c>
      <c r="BM139" s="185" t="s">
        <v>4936</v>
      </c>
    </row>
    <row r="140" spans="2:47" s="196" customFormat="1" ht="81">
      <c r="B140" s="85"/>
      <c r="C140" s="322"/>
      <c r="D140" s="332" t="s">
        <v>4852</v>
      </c>
      <c r="E140" s="322"/>
      <c r="F140" s="343" t="s">
        <v>4937</v>
      </c>
      <c r="G140" s="322"/>
      <c r="H140" s="322"/>
      <c r="L140" s="85"/>
      <c r="M140" s="310"/>
      <c r="N140" s="197"/>
      <c r="O140" s="197"/>
      <c r="P140" s="197"/>
      <c r="Q140" s="197"/>
      <c r="R140" s="197"/>
      <c r="S140" s="197"/>
      <c r="T140" s="311"/>
      <c r="AT140" s="185" t="s">
        <v>4852</v>
      </c>
      <c r="AU140" s="185" t="s">
        <v>81</v>
      </c>
    </row>
    <row r="141" spans="2:51" s="284" customFormat="1" ht="13.5">
      <c r="B141" s="283"/>
      <c r="C141" s="331"/>
      <c r="D141" s="332" t="s">
        <v>147</v>
      </c>
      <c r="E141" s="336" t="s">
        <v>5</v>
      </c>
      <c r="F141" s="333" t="s">
        <v>4938</v>
      </c>
      <c r="G141" s="331"/>
      <c r="H141" s="305">
        <v>15</v>
      </c>
      <c r="L141" s="283"/>
      <c r="M141" s="288"/>
      <c r="N141" s="289"/>
      <c r="O141" s="289"/>
      <c r="P141" s="289"/>
      <c r="Q141" s="289"/>
      <c r="R141" s="289"/>
      <c r="S141" s="289"/>
      <c r="T141" s="290"/>
      <c r="AT141" s="286" t="s">
        <v>147</v>
      </c>
      <c r="AU141" s="286" t="s">
        <v>81</v>
      </c>
      <c r="AV141" s="284" t="s">
        <v>81</v>
      </c>
      <c r="AW141" s="284" t="s">
        <v>34</v>
      </c>
      <c r="AX141" s="284" t="s">
        <v>71</v>
      </c>
      <c r="AY141" s="286" t="s">
        <v>138</v>
      </c>
    </row>
    <row r="142" spans="2:65" s="196" customFormat="1" ht="38.25" customHeight="1">
      <c r="B142" s="85"/>
      <c r="C142" s="327" t="s">
        <v>247</v>
      </c>
      <c r="D142" s="327" t="s">
        <v>140</v>
      </c>
      <c r="E142" s="328" t="s">
        <v>4939</v>
      </c>
      <c r="F142" s="329" t="s">
        <v>4940</v>
      </c>
      <c r="G142" s="330" t="s">
        <v>234</v>
      </c>
      <c r="H142" s="304">
        <v>200</v>
      </c>
      <c r="I142" s="90">
        <v>0</v>
      </c>
      <c r="J142" s="90">
        <f>ROUND(I142*H142,2)</f>
        <v>0</v>
      </c>
      <c r="K142" s="88" t="s">
        <v>5267</v>
      </c>
      <c r="L142" s="85"/>
      <c r="M142" s="278" t="s">
        <v>5</v>
      </c>
      <c r="N142" s="279" t="s">
        <v>42</v>
      </c>
      <c r="O142" s="280">
        <v>0.206</v>
      </c>
      <c r="P142" s="280">
        <f>O142*H142</f>
        <v>41.199999999999996</v>
      </c>
      <c r="Q142" s="280">
        <v>0.42604735</v>
      </c>
      <c r="R142" s="280">
        <f>Q142*H142</f>
        <v>85.20947</v>
      </c>
      <c r="S142" s="280">
        <v>0</v>
      </c>
      <c r="T142" s="281">
        <f>S142*H142</f>
        <v>0</v>
      </c>
      <c r="AR142" s="185" t="s">
        <v>145</v>
      </c>
      <c r="AT142" s="185" t="s">
        <v>140</v>
      </c>
      <c r="AU142" s="185" t="s">
        <v>81</v>
      </c>
      <c r="AY142" s="185" t="s">
        <v>138</v>
      </c>
      <c r="BE142" s="282">
        <f>IF(N142="základní",J142,0)</f>
        <v>0</v>
      </c>
      <c r="BF142" s="282">
        <f>IF(N142="snížená",J142,0)</f>
        <v>0</v>
      </c>
      <c r="BG142" s="282">
        <f>IF(N142="zákl. přenesená",J142,0)</f>
        <v>0</v>
      </c>
      <c r="BH142" s="282">
        <f>IF(N142="sníž. přenesená",J142,0)</f>
        <v>0</v>
      </c>
      <c r="BI142" s="282">
        <f>IF(N142="nulová",J142,0)</f>
        <v>0</v>
      </c>
      <c r="BJ142" s="185" t="s">
        <v>79</v>
      </c>
      <c r="BK142" s="282">
        <f>ROUND(I142*H142,2)</f>
        <v>0</v>
      </c>
      <c r="BL142" s="185" t="s">
        <v>145</v>
      </c>
      <c r="BM142" s="185" t="s">
        <v>4941</v>
      </c>
    </row>
    <row r="143" spans="2:47" s="196" customFormat="1" ht="67.5">
      <c r="B143" s="85"/>
      <c r="C143" s="322"/>
      <c r="D143" s="332" t="s">
        <v>4852</v>
      </c>
      <c r="E143" s="322"/>
      <c r="F143" s="343" t="s">
        <v>4942</v>
      </c>
      <c r="G143" s="322"/>
      <c r="H143" s="322"/>
      <c r="L143" s="85"/>
      <c r="M143" s="310"/>
      <c r="N143" s="197"/>
      <c r="O143" s="197"/>
      <c r="P143" s="197"/>
      <c r="Q143" s="197"/>
      <c r="R143" s="197"/>
      <c r="S143" s="197"/>
      <c r="T143" s="311"/>
      <c r="AT143" s="185" t="s">
        <v>4852</v>
      </c>
      <c r="AU143" s="185" t="s">
        <v>81</v>
      </c>
    </row>
    <row r="144" spans="2:65" s="196" customFormat="1" ht="38.25" customHeight="1">
      <c r="B144" s="85"/>
      <c r="C144" s="327" t="s">
        <v>251</v>
      </c>
      <c r="D144" s="327" t="s">
        <v>140</v>
      </c>
      <c r="E144" s="328" t="s">
        <v>4943</v>
      </c>
      <c r="F144" s="329" t="s">
        <v>4944</v>
      </c>
      <c r="G144" s="330" t="s">
        <v>234</v>
      </c>
      <c r="H144" s="304">
        <v>135</v>
      </c>
      <c r="I144" s="90">
        <v>0</v>
      </c>
      <c r="J144" s="90">
        <f>ROUND(I144*H144,2)</f>
        <v>0</v>
      </c>
      <c r="K144" s="88" t="s">
        <v>5267</v>
      </c>
      <c r="L144" s="85"/>
      <c r="M144" s="278" t="s">
        <v>5</v>
      </c>
      <c r="N144" s="279" t="s">
        <v>42</v>
      </c>
      <c r="O144" s="280">
        <v>0.085</v>
      </c>
      <c r="P144" s="280">
        <f>O144*H144</f>
        <v>11.475000000000001</v>
      </c>
      <c r="Q144" s="280">
        <v>0.071904</v>
      </c>
      <c r="R144" s="280">
        <f>Q144*H144</f>
        <v>9.70704</v>
      </c>
      <c r="S144" s="280">
        <v>0</v>
      </c>
      <c r="T144" s="281">
        <f>S144*H144</f>
        <v>0</v>
      </c>
      <c r="AR144" s="185" t="s">
        <v>145</v>
      </c>
      <c r="AT144" s="185" t="s">
        <v>140</v>
      </c>
      <c r="AU144" s="185" t="s">
        <v>81</v>
      </c>
      <c r="AY144" s="185" t="s">
        <v>138</v>
      </c>
      <c r="BE144" s="282">
        <f>IF(N144="základní",J144,0)</f>
        <v>0</v>
      </c>
      <c r="BF144" s="282">
        <f>IF(N144="snížená",J144,0)</f>
        <v>0</v>
      </c>
      <c r="BG144" s="282">
        <f>IF(N144="zákl. přenesená",J144,0)</f>
        <v>0</v>
      </c>
      <c r="BH144" s="282">
        <f>IF(N144="sníž. přenesená",J144,0)</f>
        <v>0</v>
      </c>
      <c r="BI144" s="282">
        <f>IF(N144="nulová",J144,0)</f>
        <v>0</v>
      </c>
      <c r="BJ144" s="185" t="s">
        <v>79</v>
      </c>
      <c r="BK144" s="282">
        <f>ROUND(I144*H144,2)</f>
        <v>0</v>
      </c>
      <c r="BL144" s="185" t="s">
        <v>145</v>
      </c>
      <c r="BM144" s="185" t="s">
        <v>4945</v>
      </c>
    </row>
    <row r="145" spans="2:47" s="196" customFormat="1" ht="135">
      <c r="B145" s="85"/>
      <c r="C145" s="322"/>
      <c r="D145" s="332" t="s">
        <v>4852</v>
      </c>
      <c r="E145" s="322"/>
      <c r="F145" s="343" t="s">
        <v>4946</v>
      </c>
      <c r="G145" s="322"/>
      <c r="H145" s="322"/>
      <c r="L145" s="85"/>
      <c r="M145" s="310"/>
      <c r="N145" s="197"/>
      <c r="O145" s="197"/>
      <c r="P145" s="197"/>
      <c r="Q145" s="197"/>
      <c r="R145" s="197"/>
      <c r="S145" s="197"/>
      <c r="T145" s="311"/>
      <c r="AT145" s="185" t="s">
        <v>4852</v>
      </c>
      <c r="AU145" s="185" t="s">
        <v>81</v>
      </c>
    </row>
    <row r="146" spans="2:51" s="292" customFormat="1" ht="13.5">
      <c r="B146" s="291"/>
      <c r="C146" s="334"/>
      <c r="D146" s="332" t="s">
        <v>147</v>
      </c>
      <c r="E146" s="306" t="s">
        <v>5</v>
      </c>
      <c r="F146" s="335" t="s">
        <v>4947</v>
      </c>
      <c r="G146" s="334"/>
      <c r="H146" s="306" t="s">
        <v>5</v>
      </c>
      <c r="L146" s="291"/>
      <c r="M146" s="295"/>
      <c r="N146" s="296"/>
      <c r="O146" s="296"/>
      <c r="P146" s="296"/>
      <c r="Q146" s="296"/>
      <c r="R146" s="296"/>
      <c r="S146" s="296"/>
      <c r="T146" s="297"/>
      <c r="AT146" s="293" t="s">
        <v>147</v>
      </c>
      <c r="AU146" s="293" t="s">
        <v>81</v>
      </c>
      <c r="AV146" s="292" t="s">
        <v>79</v>
      </c>
      <c r="AW146" s="292" t="s">
        <v>34</v>
      </c>
      <c r="AX146" s="292" t="s">
        <v>71</v>
      </c>
      <c r="AY146" s="293" t="s">
        <v>138</v>
      </c>
    </row>
    <row r="147" spans="2:51" s="284" customFormat="1" ht="13.5">
      <c r="B147" s="283"/>
      <c r="C147" s="331"/>
      <c r="D147" s="332" t="s">
        <v>147</v>
      </c>
      <c r="E147" s="336" t="s">
        <v>5</v>
      </c>
      <c r="F147" s="333" t="s">
        <v>4948</v>
      </c>
      <c r="G147" s="331"/>
      <c r="H147" s="305">
        <v>135</v>
      </c>
      <c r="L147" s="283"/>
      <c r="M147" s="288"/>
      <c r="N147" s="289"/>
      <c r="O147" s="289"/>
      <c r="P147" s="289"/>
      <c r="Q147" s="289"/>
      <c r="R147" s="289"/>
      <c r="S147" s="289"/>
      <c r="T147" s="290"/>
      <c r="AT147" s="286" t="s">
        <v>147</v>
      </c>
      <c r="AU147" s="286" t="s">
        <v>81</v>
      </c>
      <c r="AV147" s="284" t="s">
        <v>81</v>
      </c>
      <c r="AW147" s="284" t="s">
        <v>34</v>
      </c>
      <c r="AX147" s="284" t="s">
        <v>71</v>
      </c>
      <c r="AY147" s="286" t="s">
        <v>138</v>
      </c>
    </row>
    <row r="148" spans="2:65" s="196" customFormat="1" ht="16.5" customHeight="1">
      <c r="B148" s="85"/>
      <c r="C148" s="337" t="s">
        <v>255</v>
      </c>
      <c r="D148" s="337" t="s">
        <v>228</v>
      </c>
      <c r="E148" s="338" t="s">
        <v>4949</v>
      </c>
      <c r="F148" s="339" t="s">
        <v>4950</v>
      </c>
      <c r="G148" s="340" t="s">
        <v>225</v>
      </c>
      <c r="H148" s="308">
        <v>14.175</v>
      </c>
      <c r="I148" s="95">
        <v>0</v>
      </c>
      <c r="J148" s="95">
        <f>ROUND(I148*H148,2)</f>
        <v>0</v>
      </c>
      <c r="K148" s="175" t="s">
        <v>5267</v>
      </c>
      <c r="L148" s="298"/>
      <c r="M148" s="299" t="s">
        <v>5</v>
      </c>
      <c r="N148" s="300" t="s">
        <v>42</v>
      </c>
      <c r="O148" s="280">
        <v>0</v>
      </c>
      <c r="P148" s="280">
        <f>O148*H148</f>
        <v>0</v>
      </c>
      <c r="Q148" s="280">
        <v>0.161</v>
      </c>
      <c r="R148" s="280">
        <f>Q148*H148</f>
        <v>2.282175</v>
      </c>
      <c r="S148" s="280">
        <v>0</v>
      </c>
      <c r="T148" s="281">
        <f>S148*H148</f>
        <v>0</v>
      </c>
      <c r="AR148" s="185" t="s">
        <v>178</v>
      </c>
      <c r="AT148" s="185" t="s">
        <v>228</v>
      </c>
      <c r="AU148" s="185" t="s">
        <v>81</v>
      </c>
      <c r="AY148" s="185" t="s">
        <v>138</v>
      </c>
      <c r="BE148" s="282">
        <f>IF(N148="základní",J148,0)</f>
        <v>0</v>
      </c>
      <c r="BF148" s="282">
        <f>IF(N148="snížená",J148,0)</f>
        <v>0</v>
      </c>
      <c r="BG148" s="282">
        <f>IF(N148="zákl. přenesená",J148,0)</f>
        <v>0</v>
      </c>
      <c r="BH148" s="282">
        <f>IF(N148="sníž. přenesená",J148,0)</f>
        <v>0</v>
      </c>
      <c r="BI148" s="282">
        <f>IF(N148="nulová",J148,0)</f>
        <v>0</v>
      </c>
      <c r="BJ148" s="185" t="s">
        <v>79</v>
      </c>
      <c r="BK148" s="282">
        <f>ROUND(I148*H148,2)</f>
        <v>0</v>
      </c>
      <c r="BL148" s="185" t="s">
        <v>145</v>
      </c>
      <c r="BM148" s="185" t="s">
        <v>4951</v>
      </c>
    </row>
    <row r="149" spans="2:51" s="284" customFormat="1" ht="13.5">
      <c r="B149" s="283"/>
      <c r="C149" s="331"/>
      <c r="D149" s="332" t="s">
        <v>147</v>
      </c>
      <c r="E149" s="336" t="s">
        <v>5</v>
      </c>
      <c r="F149" s="333" t="s">
        <v>4952</v>
      </c>
      <c r="G149" s="331"/>
      <c r="H149" s="305">
        <v>13.5</v>
      </c>
      <c r="L149" s="283"/>
      <c r="M149" s="288"/>
      <c r="N149" s="289"/>
      <c r="O149" s="289"/>
      <c r="P149" s="289"/>
      <c r="Q149" s="289"/>
      <c r="R149" s="289"/>
      <c r="S149" s="289"/>
      <c r="T149" s="290"/>
      <c r="AT149" s="286" t="s">
        <v>147</v>
      </c>
      <c r="AU149" s="286" t="s">
        <v>81</v>
      </c>
      <c r="AV149" s="284" t="s">
        <v>81</v>
      </c>
      <c r="AW149" s="284" t="s">
        <v>34</v>
      </c>
      <c r="AX149" s="284" t="s">
        <v>71</v>
      </c>
      <c r="AY149" s="286" t="s">
        <v>138</v>
      </c>
    </row>
    <row r="150" spans="2:51" s="284" customFormat="1" ht="13.5">
      <c r="B150" s="283"/>
      <c r="C150" s="331"/>
      <c r="D150" s="332" t="s">
        <v>147</v>
      </c>
      <c r="E150" s="331"/>
      <c r="F150" s="333" t="s">
        <v>4953</v>
      </c>
      <c r="G150" s="331"/>
      <c r="H150" s="305">
        <v>14.175</v>
      </c>
      <c r="L150" s="283"/>
      <c r="M150" s="288"/>
      <c r="N150" s="289"/>
      <c r="O150" s="289"/>
      <c r="P150" s="289"/>
      <c r="Q150" s="289"/>
      <c r="R150" s="289"/>
      <c r="S150" s="289"/>
      <c r="T150" s="290"/>
      <c r="AT150" s="286" t="s">
        <v>147</v>
      </c>
      <c r="AU150" s="286" t="s">
        <v>81</v>
      </c>
      <c r="AV150" s="284" t="s">
        <v>81</v>
      </c>
      <c r="AW150" s="284" t="s">
        <v>6</v>
      </c>
      <c r="AX150" s="284" t="s">
        <v>79</v>
      </c>
      <c r="AY150" s="286" t="s">
        <v>138</v>
      </c>
    </row>
    <row r="151" spans="2:65" s="196" customFormat="1" ht="38.25" customHeight="1">
      <c r="B151" s="85"/>
      <c r="C151" s="327" t="s">
        <v>259</v>
      </c>
      <c r="D151" s="327" t="s">
        <v>140</v>
      </c>
      <c r="E151" s="328" t="s">
        <v>4954</v>
      </c>
      <c r="F151" s="329" t="s">
        <v>4955</v>
      </c>
      <c r="G151" s="330" t="s">
        <v>234</v>
      </c>
      <c r="H151" s="304">
        <v>140</v>
      </c>
      <c r="I151" s="90">
        <v>0</v>
      </c>
      <c r="J151" s="90">
        <f>ROUND(I151*H151,2)</f>
        <v>0</v>
      </c>
      <c r="K151" s="88" t="s">
        <v>5267</v>
      </c>
      <c r="L151" s="85"/>
      <c r="M151" s="278" t="s">
        <v>5</v>
      </c>
      <c r="N151" s="279" t="s">
        <v>42</v>
      </c>
      <c r="O151" s="280">
        <v>0.268</v>
      </c>
      <c r="P151" s="280">
        <f>O151*H151</f>
        <v>37.52</v>
      </c>
      <c r="Q151" s="280">
        <v>0.15539952</v>
      </c>
      <c r="R151" s="280">
        <f>Q151*H151</f>
        <v>21.755932800000004</v>
      </c>
      <c r="S151" s="280">
        <v>0</v>
      </c>
      <c r="T151" s="281">
        <f>S151*H151</f>
        <v>0</v>
      </c>
      <c r="AR151" s="185" t="s">
        <v>145</v>
      </c>
      <c r="AT151" s="185" t="s">
        <v>140</v>
      </c>
      <c r="AU151" s="185" t="s">
        <v>81</v>
      </c>
      <c r="AY151" s="185" t="s">
        <v>138</v>
      </c>
      <c r="BE151" s="282">
        <f>IF(N151="základní",J151,0)</f>
        <v>0</v>
      </c>
      <c r="BF151" s="282">
        <f>IF(N151="snížená",J151,0)</f>
        <v>0</v>
      </c>
      <c r="BG151" s="282">
        <f>IF(N151="zákl. přenesená",J151,0)</f>
        <v>0</v>
      </c>
      <c r="BH151" s="282">
        <f>IF(N151="sníž. přenesená",J151,0)</f>
        <v>0</v>
      </c>
      <c r="BI151" s="282">
        <f>IF(N151="nulová",J151,0)</f>
        <v>0</v>
      </c>
      <c r="BJ151" s="185" t="s">
        <v>79</v>
      </c>
      <c r="BK151" s="282">
        <f>ROUND(I151*H151,2)</f>
        <v>0</v>
      </c>
      <c r="BL151" s="185" t="s">
        <v>145</v>
      </c>
      <c r="BM151" s="185" t="s">
        <v>4956</v>
      </c>
    </row>
    <row r="152" spans="2:47" s="196" customFormat="1" ht="94.5">
      <c r="B152" s="85"/>
      <c r="C152" s="322"/>
      <c r="D152" s="332" t="s">
        <v>4852</v>
      </c>
      <c r="E152" s="322"/>
      <c r="F152" s="343" t="s">
        <v>4957</v>
      </c>
      <c r="G152" s="322"/>
      <c r="H152" s="322"/>
      <c r="L152" s="85"/>
      <c r="M152" s="310"/>
      <c r="N152" s="197"/>
      <c r="O152" s="197"/>
      <c r="P152" s="197"/>
      <c r="Q152" s="197"/>
      <c r="R152" s="197"/>
      <c r="S152" s="197"/>
      <c r="T152" s="311"/>
      <c r="AT152" s="185" t="s">
        <v>4852</v>
      </c>
      <c r="AU152" s="185" t="s">
        <v>81</v>
      </c>
    </row>
    <row r="153" spans="2:51" s="292" customFormat="1" ht="13.5">
      <c r="B153" s="291"/>
      <c r="C153" s="334"/>
      <c r="D153" s="332" t="s">
        <v>147</v>
      </c>
      <c r="E153" s="306" t="s">
        <v>5</v>
      </c>
      <c r="F153" s="335" t="s">
        <v>4958</v>
      </c>
      <c r="G153" s="334"/>
      <c r="H153" s="306" t="s">
        <v>5</v>
      </c>
      <c r="L153" s="291"/>
      <c r="M153" s="295"/>
      <c r="N153" s="296"/>
      <c r="O153" s="296"/>
      <c r="P153" s="296"/>
      <c r="Q153" s="296"/>
      <c r="R153" s="296"/>
      <c r="S153" s="296"/>
      <c r="T153" s="297"/>
      <c r="AT153" s="293" t="s">
        <v>147</v>
      </c>
      <c r="AU153" s="293" t="s">
        <v>81</v>
      </c>
      <c r="AV153" s="292" t="s">
        <v>79</v>
      </c>
      <c r="AW153" s="292" t="s">
        <v>34</v>
      </c>
      <c r="AX153" s="292" t="s">
        <v>71</v>
      </c>
      <c r="AY153" s="293" t="s">
        <v>138</v>
      </c>
    </row>
    <row r="154" spans="2:51" s="284" customFormat="1" ht="13.5">
      <c r="B154" s="283"/>
      <c r="C154" s="331"/>
      <c r="D154" s="332" t="s">
        <v>147</v>
      </c>
      <c r="E154" s="336" t="s">
        <v>5</v>
      </c>
      <c r="F154" s="333" t="s">
        <v>4959</v>
      </c>
      <c r="G154" s="331"/>
      <c r="H154" s="305">
        <v>140</v>
      </c>
      <c r="L154" s="283"/>
      <c r="M154" s="288"/>
      <c r="N154" s="289"/>
      <c r="O154" s="289"/>
      <c r="P154" s="289"/>
      <c r="Q154" s="289"/>
      <c r="R154" s="289"/>
      <c r="S154" s="289"/>
      <c r="T154" s="290"/>
      <c r="AT154" s="286" t="s">
        <v>147</v>
      </c>
      <c r="AU154" s="286" t="s">
        <v>81</v>
      </c>
      <c r="AV154" s="284" t="s">
        <v>81</v>
      </c>
      <c r="AW154" s="284" t="s">
        <v>34</v>
      </c>
      <c r="AX154" s="284" t="s">
        <v>71</v>
      </c>
      <c r="AY154" s="286" t="s">
        <v>138</v>
      </c>
    </row>
    <row r="155" spans="2:65" s="196" customFormat="1" ht="25.5" customHeight="1">
      <c r="B155" s="85"/>
      <c r="C155" s="337" t="s">
        <v>263</v>
      </c>
      <c r="D155" s="337" t="s">
        <v>228</v>
      </c>
      <c r="E155" s="338" t="s">
        <v>4960</v>
      </c>
      <c r="F155" s="339" t="s">
        <v>4961</v>
      </c>
      <c r="G155" s="340" t="s">
        <v>289</v>
      </c>
      <c r="H155" s="308">
        <v>137.7</v>
      </c>
      <c r="I155" s="95">
        <v>0</v>
      </c>
      <c r="J155" s="95">
        <f>ROUND(I155*H155,2)</f>
        <v>0</v>
      </c>
      <c r="K155" s="175" t="s">
        <v>5267</v>
      </c>
      <c r="L155" s="298"/>
      <c r="M155" s="299" t="s">
        <v>5</v>
      </c>
      <c r="N155" s="300" t="s">
        <v>42</v>
      </c>
      <c r="O155" s="280">
        <v>0</v>
      </c>
      <c r="P155" s="280">
        <f>O155*H155</f>
        <v>0</v>
      </c>
      <c r="Q155" s="280">
        <v>0.0821</v>
      </c>
      <c r="R155" s="280">
        <f>Q155*H155</f>
        <v>11.30517</v>
      </c>
      <c r="S155" s="280">
        <v>0</v>
      </c>
      <c r="T155" s="281">
        <f>S155*H155</f>
        <v>0</v>
      </c>
      <c r="AR155" s="185" t="s">
        <v>178</v>
      </c>
      <c r="AT155" s="185" t="s">
        <v>228</v>
      </c>
      <c r="AU155" s="185" t="s">
        <v>81</v>
      </c>
      <c r="AY155" s="185" t="s">
        <v>138</v>
      </c>
      <c r="BE155" s="282">
        <f>IF(N155="základní",J155,0)</f>
        <v>0</v>
      </c>
      <c r="BF155" s="282">
        <f>IF(N155="snížená",J155,0)</f>
        <v>0</v>
      </c>
      <c r="BG155" s="282">
        <f>IF(N155="zákl. přenesená",J155,0)</f>
        <v>0</v>
      </c>
      <c r="BH155" s="282">
        <f>IF(N155="sníž. přenesená",J155,0)</f>
        <v>0</v>
      </c>
      <c r="BI155" s="282">
        <f>IF(N155="nulová",J155,0)</f>
        <v>0</v>
      </c>
      <c r="BJ155" s="185" t="s">
        <v>79</v>
      </c>
      <c r="BK155" s="282">
        <f>ROUND(I155*H155,2)</f>
        <v>0</v>
      </c>
      <c r="BL155" s="185" t="s">
        <v>145</v>
      </c>
      <c r="BM155" s="185" t="s">
        <v>4962</v>
      </c>
    </row>
    <row r="156" spans="2:51" s="284" customFormat="1" ht="13.5">
      <c r="B156" s="283"/>
      <c r="C156" s="331"/>
      <c r="D156" s="332" t="s">
        <v>147</v>
      </c>
      <c r="E156" s="331"/>
      <c r="F156" s="333" t="s">
        <v>4963</v>
      </c>
      <c r="G156" s="331"/>
      <c r="H156" s="305">
        <v>137.7</v>
      </c>
      <c r="L156" s="283"/>
      <c r="M156" s="288"/>
      <c r="N156" s="289"/>
      <c r="O156" s="289"/>
      <c r="P156" s="289"/>
      <c r="Q156" s="289"/>
      <c r="R156" s="289"/>
      <c r="S156" s="289"/>
      <c r="T156" s="290"/>
      <c r="AT156" s="286" t="s">
        <v>147</v>
      </c>
      <c r="AU156" s="286" t="s">
        <v>81</v>
      </c>
      <c r="AV156" s="284" t="s">
        <v>81</v>
      </c>
      <c r="AW156" s="284" t="s">
        <v>6</v>
      </c>
      <c r="AX156" s="284" t="s">
        <v>79</v>
      </c>
      <c r="AY156" s="286" t="s">
        <v>138</v>
      </c>
    </row>
    <row r="157" spans="2:65" s="196" customFormat="1" ht="25.5" customHeight="1">
      <c r="B157" s="85"/>
      <c r="C157" s="337" t="s">
        <v>267</v>
      </c>
      <c r="D157" s="337" t="s">
        <v>228</v>
      </c>
      <c r="E157" s="338" t="s">
        <v>4964</v>
      </c>
      <c r="F157" s="339" t="s">
        <v>4965</v>
      </c>
      <c r="G157" s="340" t="s">
        <v>289</v>
      </c>
      <c r="H157" s="308">
        <v>5.1</v>
      </c>
      <c r="I157" s="95">
        <v>0</v>
      </c>
      <c r="J157" s="95">
        <f>ROUND(I157*H157,2)</f>
        <v>0</v>
      </c>
      <c r="K157" s="175" t="s">
        <v>5267</v>
      </c>
      <c r="L157" s="298"/>
      <c r="M157" s="299" t="s">
        <v>5</v>
      </c>
      <c r="N157" s="300" t="s">
        <v>42</v>
      </c>
      <c r="O157" s="280">
        <v>0</v>
      </c>
      <c r="P157" s="280">
        <f>O157*H157</f>
        <v>0</v>
      </c>
      <c r="Q157" s="280">
        <v>0.064</v>
      </c>
      <c r="R157" s="280">
        <f>Q157*H157</f>
        <v>0.32639999999999997</v>
      </c>
      <c r="S157" s="280">
        <v>0</v>
      </c>
      <c r="T157" s="281">
        <f>S157*H157</f>
        <v>0</v>
      </c>
      <c r="AR157" s="185" t="s">
        <v>178</v>
      </c>
      <c r="AT157" s="185" t="s">
        <v>228</v>
      </c>
      <c r="AU157" s="185" t="s">
        <v>81</v>
      </c>
      <c r="AY157" s="185" t="s">
        <v>138</v>
      </c>
      <c r="BE157" s="282">
        <f>IF(N157="základní",J157,0)</f>
        <v>0</v>
      </c>
      <c r="BF157" s="282">
        <f>IF(N157="snížená",J157,0)</f>
        <v>0</v>
      </c>
      <c r="BG157" s="282">
        <f>IF(N157="zákl. přenesená",J157,0)</f>
        <v>0</v>
      </c>
      <c r="BH157" s="282">
        <f>IF(N157="sníž. přenesená",J157,0)</f>
        <v>0</v>
      </c>
      <c r="BI157" s="282">
        <f>IF(N157="nulová",J157,0)</f>
        <v>0</v>
      </c>
      <c r="BJ157" s="185" t="s">
        <v>79</v>
      </c>
      <c r="BK157" s="282">
        <f>ROUND(I157*H157,2)</f>
        <v>0</v>
      </c>
      <c r="BL157" s="185" t="s">
        <v>145</v>
      </c>
      <c r="BM157" s="185" t="s">
        <v>4966</v>
      </c>
    </row>
    <row r="158" spans="2:51" s="284" customFormat="1" ht="13.5">
      <c r="B158" s="283"/>
      <c r="C158" s="331"/>
      <c r="D158" s="332" t="s">
        <v>147</v>
      </c>
      <c r="E158" s="331"/>
      <c r="F158" s="333" t="s">
        <v>4967</v>
      </c>
      <c r="G158" s="331"/>
      <c r="H158" s="305">
        <v>5.1</v>
      </c>
      <c r="L158" s="283"/>
      <c r="M158" s="288"/>
      <c r="N158" s="289"/>
      <c r="O158" s="289"/>
      <c r="P158" s="289"/>
      <c r="Q158" s="289"/>
      <c r="R158" s="289"/>
      <c r="S158" s="289"/>
      <c r="T158" s="290"/>
      <c r="AT158" s="286" t="s">
        <v>147</v>
      </c>
      <c r="AU158" s="286" t="s">
        <v>81</v>
      </c>
      <c r="AV158" s="284" t="s">
        <v>81</v>
      </c>
      <c r="AW158" s="284" t="s">
        <v>6</v>
      </c>
      <c r="AX158" s="284" t="s">
        <v>79</v>
      </c>
      <c r="AY158" s="286" t="s">
        <v>138</v>
      </c>
    </row>
    <row r="159" spans="2:65" s="196" customFormat="1" ht="25.5" customHeight="1">
      <c r="B159" s="85"/>
      <c r="C159" s="327" t="s">
        <v>272</v>
      </c>
      <c r="D159" s="327" t="s">
        <v>140</v>
      </c>
      <c r="E159" s="328" t="s">
        <v>4968</v>
      </c>
      <c r="F159" s="329" t="s">
        <v>4969</v>
      </c>
      <c r="G159" s="330" t="s">
        <v>143</v>
      </c>
      <c r="H159" s="304">
        <v>2.75</v>
      </c>
      <c r="I159" s="90">
        <v>0</v>
      </c>
      <c r="J159" s="90">
        <f>ROUND(I159*H159,2)</f>
        <v>0</v>
      </c>
      <c r="K159" s="88" t="s">
        <v>5267</v>
      </c>
      <c r="L159" s="85"/>
      <c r="M159" s="278" t="s">
        <v>5</v>
      </c>
      <c r="N159" s="279" t="s">
        <v>42</v>
      </c>
      <c r="O159" s="280">
        <v>1.442</v>
      </c>
      <c r="P159" s="280">
        <f>O159*H159</f>
        <v>3.9655</v>
      </c>
      <c r="Q159" s="280">
        <v>2.25634</v>
      </c>
      <c r="R159" s="280">
        <f>Q159*H159</f>
        <v>6.204934999999999</v>
      </c>
      <c r="S159" s="280">
        <v>0</v>
      </c>
      <c r="T159" s="281">
        <f>S159*H159</f>
        <v>0</v>
      </c>
      <c r="AR159" s="185" t="s">
        <v>145</v>
      </c>
      <c r="AT159" s="185" t="s">
        <v>140</v>
      </c>
      <c r="AU159" s="185" t="s">
        <v>81</v>
      </c>
      <c r="AY159" s="185" t="s">
        <v>138</v>
      </c>
      <c r="BE159" s="282">
        <f>IF(N159="základní",J159,0)</f>
        <v>0</v>
      </c>
      <c r="BF159" s="282">
        <f>IF(N159="snížená",J159,0)</f>
        <v>0</v>
      </c>
      <c r="BG159" s="282">
        <f>IF(N159="zákl. přenesená",J159,0)</f>
        <v>0</v>
      </c>
      <c r="BH159" s="282">
        <f>IF(N159="sníž. přenesená",J159,0)</f>
        <v>0</v>
      </c>
      <c r="BI159" s="282">
        <f>IF(N159="nulová",J159,0)</f>
        <v>0</v>
      </c>
      <c r="BJ159" s="185" t="s">
        <v>79</v>
      </c>
      <c r="BK159" s="282">
        <f>ROUND(I159*H159,2)</f>
        <v>0</v>
      </c>
      <c r="BL159" s="185" t="s">
        <v>145</v>
      </c>
      <c r="BM159" s="185" t="s">
        <v>4970</v>
      </c>
    </row>
    <row r="160" spans="2:51" s="284" customFormat="1" ht="13.5">
      <c r="B160" s="283"/>
      <c r="C160" s="331"/>
      <c r="D160" s="332" t="s">
        <v>147</v>
      </c>
      <c r="E160" s="336" t="s">
        <v>5</v>
      </c>
      <c r="F160" s="333" t="s">
        <v>4971</v>
      </c>
      <c r="G160" s="331"/>
      <c r="H160" s="305">
        <v>2.75</v>
      </c>
      <c r="L160" s="283"/>
      <c r="M160" s="288"/>
      <c r="N160" s="289"/>
      <c r="O160" s="289"/>
      <c r="P160" s="289"/>
      <c r="Q160" s="289"/>
      <c r="R160" s="289"/>
      <c r="S160" s="289"/>
      <c r="T160" s="290"/>
      <c r="AT160" s="286" t="s">
        <v>147</v>
      </c>
      <c r="AU160" s="286" t="s">
        <v>81</v>
      </c>
      <c r="AV160" s="284" t="s">
        <v>81</v>
      </c>
      <c r="AW160" s="284" t="s">
        <v>34</v>
      </c>
      <c r="AX160" s="284" t="s">
        <v>71</v>
      </c>
      <c r="AY160" s="286" t="s">
        <v>138</v>
      </c>
    </row>
    <row r="161" spans="2:65" s="196" customFormat="1" ht="25.5" customHeight="1">
      <c r="B161" s="85"/>
      <c r="C161" s="327" t="s">
        <v>276</v>
      </c>
      <c r="D161" s="327" t="s">
        <v>140</v>
      </c>
      <c r="E161" s="328" t="s">
        <v>4972</v>
      </c>
      <c r="F161" s="329" t="s">
        <v>4973</v>
      </c>
      <c r="G161" s="330" t="s">
        <v>225</v>
      </c>
      <c r="H161" s="304">
        <v>78</v>
      </c>
      <c r="I161" s="90">
        <v>0</v>
      </c>
      <c r="J161" s="90">
        <f>ROUND(I161*H161,2)</f>
        <v>0</v>
      </c>
      <c r="K161" s="88" t="s">
        <v>5267</v>
      </c>
      <c r="L161" s="85"/>
      <c r="M161" s="278" t="s">
        <v>5</v>
      </c>
      <c r="N161" s="279" t="s">
        <v>42</v>
      </c>
      <c r="O161" s="280">
        <v>0.245</v>
      </c>
      <c r="P161" s="280">
        <f>O161*H161</f>
        <v>19.11</v>
      </c>
      <c r="Q161" s="280">
        <v>0.2756</v>
      </c>
      <c r="R161" s="280">
        <f>Q161*H161</f>
        <v>21.4968</v>
      </c>
      <c r="S161" s="280">
        <v>0</v>
      </c>
      <c r="T161" s="281">
        <f>S161*H161</f>
        <v>0</v>
      </c>
      <c r="AR161" s="185" t="s">
        <v>145</v>
      </c>
      <c r="AT161" s="185" t="s">
        <v>140</v>
      </c>
      <c r="AU161" s="185" t="s">
        <v>81</v>
      </c>
      <c r="AY161" s="185" t="s">
        <v>138</v>
      </c>
      <c r="BE161" s="282">
        <f>IF(N161="základní",J161,0)</f>
        <v>0</v>
      </c>
      <c r="BF161" s="282">
        <f>IF(N161="snížená",J161,0)</f>
        <v>0</v>
      </c>
      <c r="BG161" s="282">
        <f>IF(N161="zákl. přenesená",J161,0)</f>
        <v>0</v>
      </c>
      <c r="BH161" s="282">
        <f>IF(N161="sníž. přenesená",J161,0)</f>
        <v>0</v>
      </c>
      <c r="BI161" s="282">
        <f>IF(N161="nulová",J161,0)</f>
        <v>0</v>
      </c>
      <c r="BJ161" s="185" t="s">
        <v>79</v>
      </c>
      <c r="BK161" s="282">
        <f>ROUND(I161*H161,2)</f>
        <v>0</v>
      </c>
      <c r="BL161" s="185" t="s">
        <v>145</v>
      </c>
      <c r="BM161" s="185" t="s">
        <v>4974</v>
      </c>
    </row>
    <row r="162" spans="2:51" s="284" customFormat="1" ht="13.5">
      <c r="B162" s="283"/>
      <c r="C162" s="331"/>
      <c r="D162" s="332" t="s">
        <v>147</v>
      </c>
      <c r="E162" s="336" t="s">
        <v>5</v>
      </c>
      <c r="F162" s="333" t="s">
        <v>4975</v>
      </c>
      <c r="G162" s="331"/>
      <c r="H162" s="305">
        <v>78</v>
      </c>
      <c r="L162" s="283"/>
      <c r="M162" s="288"/>
      <c r="N162" s="289"/>
      <c r="O162" s="289"/>
      <c r="P162" s="289"/>
      <c r="Q162" s="289"/>
      <c r="R162" s="289"/>
      <c r="S162" s="289"/>
      <c r="T162" s="290"/>
      <c r="AT162" s="286" t="s">
        <v>147</v>
      </c>
      <c r="AU162" s="286" t="s">
        <v>81</v>
      </c>
      <c r="AV162" s="284" t="s">
        <v>81</v>
      </c>
      <c r="AW162" s="284" t="s">
        <v>34</v>
      </c>
      <c r="AX162" s="284" t="s">
        <v>71</v>
      </c>
      <c r="AY162" s="286" t="s">
        <v>138</v>
      </c>
    </row>
    <row r="163" spans="2:65" s="196" customFormat="1" ht="25.5" customHeight="1">
      <c r="B163" s="85"/>
      <c r="C163" s="327" t="s">
        <v>281</v>
      </c>
      <c r="D163" s="327" t="s">
        <v>140</v>
      </c>
      <c r="E163" s="328" t="s">
        <v>4976</v>
      </c>
      <c r="F163" s="329" t="s">
        <v>4977</v>
      </c>
      <c r="G163" s="330" t="s">
        <v>225</v>
      </c>
      <c r="H163" s="304">
        <v>78</v>
      </c>
      <c r="I163" s="90">
        <v>0</v>
      </c>
      <c r="J163" s="90">
        <f>ROUND(I163*H163,2)</f>
        <v>0</v>
      </c>
      <c r="K163" s="88" t="s">
        <v>5267</v>
      </c>
      <c r="L163" s="85"/>
      <c r="M163" s="278" t="s">
        <v>5</v>
      </c>
      <c r="N163" s="279" t="s">
        <v>42</v>
      </c>
      <c r="O163" s="280">
        <v>0.245</v>
      </c>
      <c r="P163" s="280">
        <f>O163*H163</f>
        <v>19.11</v>
      </c>
      <c r="Q163" s="280">
        <v>0.2756</v>
      </c>
      <c r="R163" s="280">
        <f>Q163*H163</f>
        <v>21.4968</v>
      </c>
      <c r="S163" s="280">
        <v>0</v>
      </c>
      <c r="T163" s="281">
        <f>S163*H163</f>
        <v>0</v>
      </c>
      <c r="AR163" s="185" t="s">
        <v>145</v>
      </c>
      <c r="AT163" s="185" t="s">
        <v>140</v>
      </c>
      <c r="AU163" s="185" t="s">
        <v>81</v>
      </c>
      <c r="AY163" s="185" t="s">
        <v>138</v>
      </c>
      <c r="BE163" s="282">
        <f>IF(N163="základní",J163,0)</f>
        <v>0</v>
      </c>
      <c r="BF163" s="282">
        <f>IF(N163="snížená",J163,0)</f>
        <v>0</v>
      </c>
      <c r="BG163" s="282">
        <f>IF(N163="zákl. přenesená",J163,0)</f>
        <v>0</v>
      </c>
      <c r="BH163" s="282">
        <f>IF(N163="sníž. přenesená",J163,0)</f>
        <v>0</v>
      </c>
      <c r="BI163" s="282">
        <f>IF(N163="nulová",J163,0)</f>
        <v>0</v>
      </c>
      <c r="BJ163" s="185" t="s">
        <v>79</v>
      </c>
      <c r="BK163" s="282">
        <f>ROUND(I163*H163,2)</f>
        <v>0</v>
      </c>
      <c r="BL163" s="185" t="s">
        <v>145</v>
      </c>
      <c r="BM163" s="185" t="s">
        <v>4978</v>
      </c>
    </row>
    <row r="164" spans="2:65" s="196" customFormat="1" ht="38.25" customHeight="1">
      <c r="B164" s="85"/>
      <c r="C164" s="327" t="s">
        <v>286</v>
      </c>
      <c r="D164" s="327" t="s">
        <v>140</v>
      </c>
      <c r="E164" s="328" t="s">
        <v>4979</v>
      </c>
      <c r="F164" s="329" t="s">
        <v>4980</v>
      </c>
      <c r="G164" s="330" t="s">
        <v>234</v>
      </c>
      <c r="H164" s="304">
        <v>150</v>
      </c>
      <c r="I164" s="90">
        <v>0</v>
      </c>
      <c r="J164" s="90">
        <f>ROUND(I164*H164,2)</f>
        <v>0</v>
      </c>
      <c r="K164" s="88" t="s">
        <v>5267</v>
      </c>
      <c r="L164" s="85"/>
      <c r="M164" s="278" t="s">
        <v>5</v>
      </c>
      <c r="N164" s="279" t="s">
        <v>42</v>
      </c>
      <c r="O164" s="280">
        <v>0.14</v>
      </c>
      <c r="P164" s="280">
        <f>O164*H164</f>
        <v>21.000000000000004</v>
      </c>
      <c r="Q164" s="280">
        <v>0.100946</v>
      </c>
      <c r="R164" s="280">
        <f>Q164*H164</f>
        <v>15.1419</v>
      </c>
      <c r="S164" s="280">
        <v>0</v>
      </c>
      <c r="T164" s="281">
        <f>S164*H164</f>
        <v>0</v>
      </c>
      <c r="AR164" s="185" t="s">
        <v>145</v>
      </c>
      <c r="AT164" s="185" t="s">
        <v>140</v>
      </c>
      <c r="AU164" s="185" t="s">
        <v>81</v>
      </c>
      <c r="AY164" s="185" t="s">
        <v>138</v>
      </c>
      <c r="BE164" s="282">
        <f>IF(N164="základní",J164,0)</f>
        <v>0</v>
      </c>
      <c r="BF164" s="282">
        <f>IF(N164="snížená",J164,0)</f>
        <v>0</v>
      </c>
      <c r="BG164" s="282">
        <f>IF(N164="zákl. přenesená",J164,0)</f>
        <v>0</v>
      </c>
      <c r="BH164" s="282">
        <f>IF(N164="sníž. přenesená",J164,0)</f>
        <v>0</v>
      </c>
      <c r="BI164" s="282">
        <f>IF(N164="nulová",J164,0)</f>
        <v>0</v>
      </c>
      <c r="BJ164" s="185" t="s">
        <v>79</v>
      </c>
      <c r="BK164" s="282">
        <f>ROUND(I164*H164,2)</f>
        <v>0</v>
      </c>
      <c r="BL164" s="185" t="s">
        <v>145</v>
      </c>
      <c r="BM164" s="185" t="s">
        <v>4981</v>
      </c>
    </row>
    <row r="165" spans="2:47" s="196" customFormat="1" ht="67.5">
      <c r="B165" s="85"/>
      <c r="C165" s="322"/>
      <c r="D165" s="332" t="s">
        <v>4852</v>
      </c>
      <c r="E165" s="322"/>
      <c r="F165" s="343" t="s">
        <v>4982</v>
      </c>
      <c r="G165" s="322"/>
      <c r="H165" s="322"/>
      <c r="L165" s="85"/>
      <c r="M165" s="310"/>
      <c r="N165" s="197"/>
      <c r="O165" s="197"/>
      <c r="P165" s="197"/>
      <c r="Q165" s="197"/>
      <c r="R165" s="197"/>
      <c r="S165" s="197"/>
      <c r="T165" s="311"/>
      <c r="AT165" s="185" t="s">
        <v>4852</v>
      </c>
      <c r="AU165" s="185" t="s">
        <v>81</v>
      </c>
    </row>
    <row r="166" spans="2:51" s="284" customFormat="1" ht="13.5">
      <c r="B166" s="283"/>
      <c r="C166" s="331"/>
      <c r="D166" s="332" t="s">
        <v>147</v>
      </c>
      <c r="E166" s="336" t="s">
        <v>5</v>
      </c>
      <c r="F166" s="333" t="s">
        <v>4983</v>
      </c>
      <c r="G166" s="331"/>
      <c r="H166" s="305">
        <v>150</v>
      </c>
      <c r="L166" s="283"/>
      <c r="M166" s="288"/>
      <c r="N166" s="289"/>
      <c r="O166" s="289"/>
      <c r="P166" s="289"/>
      <c r="Q166" s="289"/>
      <c r="R166" s="289"/>
      <c r="S166" s="289"/>
      <c r="T166" s="290"/>
      <c r="AT166" s="286" t="s">
        <v>147</v>
      </c>
      <c r="AU166" s="286" t="s">
        <v>81</v>
      </c>
      <c r="AV166" s="284" t="s">
        <v>81</v>
      </c>
      <c r="AW166" s="284" t="s">
        <v>34</v>
      </c>
      <c r="AX166" s="284" t="s">
        <v>71</v>
      </c>
      <c r="AY166" s="286" t="s">
        <v>138</v>
      </c>
    </row>
    <row r="167" spans="2:65" s="196" customFormat="1" ht="25.5" customHeight="1">
      <c r="B167" s="85"/>
      <c r="C167" s="337" t="s">
        <v>291</v>
      </c>
      <c r="D167" s="337" t="s">
        <v>228</v>
      </c>
      <c r="E167" s="338" t="s">
        <v>4984</v>
      </c>
      <c r="F167" s="339" t="s">
        <v>4985</v>
      </c>
      <c r="G167" s="340" t="s">
        <v>289</v>
      </c>
      <c r="H167" s="308">
        <v>303</v>
      </c>
      <c r="I167" s="95">
        <v>0</v>
      </c>
      <c r="J167" s="95">
        <f>ROUND(I167*H167,2)</f>
        <v>0</v>
      </c>
      <c r="K167" s="175" t="s">
        <v>5267</v>
      </c>
      <c r="L167" s="298"/>
      <c r="M167" s="299" t="s">
        <v>5</v>
      </c>
      <c r="N167" s="300" t="s">
        <v>42</v>
      </c>
      <c r="O167" s="280">
        <v>0</v>
      </c>
      <c r="P167" s="280">
        <f>O167*H167</f>
        <v>0</v>
      </c>
      <c r="Q167" s="280">
        <v>0.009</v>
      </c>
      <c r="R167" s="280">
        <f>Q167*H167</f>
        <v>2.727</v>
      </c>
      <c r="S167" s="280">
        <v>0</v>
      </c>
      <c r="T167" s="281">
        <f>S167*H167</f>
        <v>0</v>
      </c>
      <c r="AR167" s="185" t="s">
        <v>178</v>
      </c>
      <c r="AT167" s="185" t="s">
        <v>228</v>
      </c>
      <c r="AU167" s="185" t="s">
        <v>81</v>
      </c>
      <c r="AY167" s="185" t="s">
        <v>138</v>
      </c>
      <c r="BE167" s="282">
        <f>IF(N167="základní",J167,0)</f>
        <v>0</v>
      </c>
      <c r="BF167" s="282">
        <f>IF(N167="snížená",J167,0)</f>
        <v>0</v>
      </c>
      <c r="BG167" s="282">
        <f>IF(N167="zákl. přenesená",J167,0)</f>
        <v>0</v>
      </c>
      <c r="BH167" s="282">
        <f>IF(N167="sníž. přenesená",J167,0)</f>
        <v>0</v>
      </c>
      <c r="BI167" s="282">
        <f>IF(N167="nulová",J167,0)</f>
        <v>0</v>
      </c>
      <c r="BJ167" s="185" t="s">
        <v>79</v>
      </c>
      <c r="BK167" s="282">
        <f>ROUND(I167*H167,2)</f>
        <v>0</v>
      </c>
      <c r="BL167" s="185" t="s">
        <v>145</v>
      </c>
      <c r="BM167" s="185" t="s">
        <v>4986</v>
      </c>
    </row>
    <row r="168" spans="2:51" s="284" customFormat="1" ht="13.5">
      <c r="B168" s="283"/>
      <c r="C168" s="331"/>
      <c r="D168" s="332" t="s">
        <v>147</v>
      </c>
      <c r="E168" s="331"/>
      <c r="F168" s="333" t="s">
        <v>4987</v>
      </c>
      <c r="G168" s="331"/>
      <c r="H168" s="305">
        <v>303</v>
      </c>
      <c r="L168" s="283"/>
      <c r="M168" s="288"/>
      <c r="N168" s="289"/>
      <c r="O168" s="289"/>
      <c r="P168" s="289"/>
      <c r="Q168" s="289"/>
      <c r="R168" s="289"/>
      <c r="S168" s="289"/>
      <c r="T168" s="290"/>
      <c r="AT168" s="286" t="s">
        <v>147</v>
      </c>
      <c r="AU168" s="286" t="s">
        <v>81</v>
      </c>
      <c r="AV168" s="284" t="s">
        <v>81</v>
      </c>
      <c r="AW168" s="284" t="s">
        <v>6</v>
      </c>
      <c r="AX168" s="284" t="s">
        <v>79</v>
      </c>
      <c r="AY168" s="286" t="s">
        <v>138</v>
      </c>
    </row>
    <row r="169" spans="2:65" s="196" customFormat="1" ht="25.5" customHeight="1">
      <c r="B169" s="85"/>
      <c r="C169" s="327" t="s">
        <v>295</v>
      </c>
      <c r="D169" s="327" t="s">
        <v>140</v>
      </c>
      <c r="E169" s="328" t="s">
        <v>4968</v>
      </c>
      <c r="F169" s="329" t="s">
        <v>4969</v>
      </c>
      <c r="G169" s="330" t="s">
        <v>143</v>
      </c>
      <c r="H169" s="304">
        <v>1.5</v>
      </c>
      <c r="I169" s="90">
        <v>0</v>
      </c>
      <c r="J169" s="90">
        <f>ROUND(I169*H169,2)</f>
        <v>0</v>
      </c>
      <c r="K169" s="88" t="s">
        <v>5267</v>
      </c>
      <c r="L169" s="85"/>
      <c r="M169" s="278" t="s">
        <v>5</v>
      </c>
      <c r="N169" s="279" t="s">
        <v>42</v>
      </c>
      <c r="O169" s="280">
        <v>1.442</v>
      </c>
      <c r="P169" s="280">
        <f>O169*H169</f>
        <v>2.163</v>
      </c>
      <c r="Q169" s="280">
        <v>2.25634</v>
      </c>
      <c r="R169" s="280">
        <f>Q169*H169</f>
        <v>3.3845099999999997</v>
      </c>
      <c r="S169" s="280">
        <v>0</v>
      </c>
      <c r="T169" s="281">
        <f>S169*H169</f>
        <v>0</v>
      </c>
      <c r="AR169" s="185" t="s">
        <v>145</v>
      </c>
      <c r="AT169" s="185" t="s">
        <v>140</v>
      </c>
      <c r="AU169" s="185" t="s">
        <v>81</v>
      </c>
      <c r="AY169" s="185" t="s">
        <v>138</v>
      </c>
      <c r="BE169" s="282">
        <f>IF(N169="základní",J169,0)</f>
        <v>0</v>
      </c>
      <c r="BF169" s="282">
        <f>IF(N169="snížená",J169,0)</f>
        <v>0</v>
      </c>
      <c r="BG169" s="282">
        <f>IF(N169="zákl. přenesená",J169,0)</f>
        <v>0</v>
      </c>
      <c r="BH169" s="282">
        <f>IF(N169="sníž. přenesená",J169,0)</f>
        <v>0</v>
      </c>
      <c r="BI169" s="282">
        <f>IF(N169="nulová",J169,0)</f>
        <v>0</v>
      </c>
      <c r="BJ169" s="185" t="s">
        <v>79</v>
      </c>
      <c r="BK169" s="282">
        <f>ROUND(I169*H169,2)</f>
        <v>0</v>
      </c>
      <c r="BL169" s="185" t="s">
        <v>145</v>
      </c>
      <c r="BM169" s="185" t="s">
        <v>4988</v>
      </c>
    </row>
    <row r="170" spans="2:51" s="284" customFormat="1" ht="13.5">
      <c r="B170" s="283"/>
      <c r="C170" s="331"/>
      <c r="D170" s="332" t="s">
        <v>147</v>
      </c>
      <c r="E170" s="336" t="s">
        <v>5</v>
      </c>
      <c r="F170" s="333" t="s">
        <v>4989</v>
      </c>
      <c r="G170" s="331"/>
      <c r="H170" s="305">
        <v>1.5</v>
      </c>
      <c r="L170" s="283"/>
      <c r="M170" s="288"/>
      <c r="N170" s="289"/>
      <c r="O170" s="289"/>
      <c r="P170" s="289"/>
      <c r="Q170" s="289"/>
      <c r="R170" s="289"/>
      <c r="S170" s="289"/>
      <c r="T170" s="290"/>
      <c r="AT170" s="286" t="s">
        <v>147</v>
      </c>
      <c r="AU170" s="286" t="s">
        <v>81</v>
      </c>
      <c r="AV170" s="284" t="s">
        <v>81</v>
      </c>
      <c r="AW170" s="284" t="s">
        <v>34</v>
      </c>
      <c r="AX170" s="284" t="s">
        <v>71</v>
      </c>
      <c r="AY170" s="286" t="s">
        <v>138</v>
      </c>
    </row>
    <row r="171" spans="2:63" s="266" customFormat="1" ht="29.85" customHeight="1">
      <c r="B171" s="265"/>
      <c r="C171" s="307"/>
      <c r="D171" s="341" t="s">
        <v>70</v>
      </c>
      <c r="E171" s="342" t="s">
        <v>186</v>
      </c>
      <c r="F171" s="342" t="s">
        <v>329</v>
      </c>
      <c r="G171" s="307"/>
      <c r="H171" s="307"/>
      <c r="J171" s="277">
        <f>BK171</f>
        <v>0</v>
      </c>
      <c r="L171" s="265"/>
      <c r="M171" s="270"/>
      <c r="N171" s="271"/>
      <c r="O171" s="271"/>
      <c r="P171" s="272">
        <f>SUM(P172:P175)</f>
        <v>4.91</v>
      </c>
      <c r="Q171" s="271"/>
      <c r="R171" s="272">
        <f>SUM(R172:R175)</f>
        <v>0.00607058</v>
      </c>
      <c r="S171" s="271"/>
      <c r="T171" s="273">
        <f>SUM(T172:T175)</f>
        <v>0</v>
      </c>
      <c r="AR171" s="267" t="s">
        <v>79</v>
      </c>
      <c r="AT171" s="274" t="s">
        <v>70</v>
      </c>
      <c r="AU171" s="274" t="s">
        <v>79</v>
      </c>
      <c r="AY171" s="267" t="s">
        <v>138</v>
      </c>
      <c r="BK171" s="275">
        <f>SUM(BK172:BK175)</f>
        <v>0</v>
      </c>
    </row>
    <row r="172" spans="2:65" s="196" customFormat="1" ht="38.25" customHeight="1">
      <c r="B172" s="85"/>
      <c r="C172" s="327" t="s">
        <v>299</v>
      </c>
      <c r="D172" s="327" t="s">
        <v>140</v>
      </c>
      <c r="E172" s="328" t="s">
        <v>4990</v>
      </c>
      <c r="F172" s="329" t="s">
        <v>4991</v>
      </c>
      <c r="G172" s="330" t="s">
        <v>234</v>
      </c>
      <c r="H172" s="304">
        <v>10</v>
      </c>
      <c r="I172" s="90">
        <v>0</v>
      </c>
      <c r="J172" s="90">
        <f>ROUND(I172*H172,2)</f>
        <v>0</v>
      </c>
      <c r="K172" s="88" t="s">
        <v>5267</v>
      </c>
      <c r="L172" s="85"/>
      <c r="M172" s="278" t="s">
        <v>5</v>
      </c>
      <c r="N172" s="279" t="s">
        <v>42</v>
      </c>
      <c r="O172" s="280">
        <v>0.186</v>
      </c>
      <c r="P172" s="280">
        <f>O172*H172</f>
        <v>1.8599999999999999</v>
      </c>
      <c r="Q172" s="280">
        <v>0.000605063</v>
      </c>
      <c r="R172" s="280">
        <f>Q172*H172</f>
        <v>0.0060506299999999996</v>
      </c>
      <c r="S172" s="280">
        <v>0</v>
      </c>
      <c r="T172" s="281">
        <f>S172*H172</f>
        <v>0</v>
      </c>
      <c r="AR172" s="185" t="s">
        <v>145</v>
      </c>
      <c r="AT172" s="185" t="s">
        <v>140</v>
      </c>
      <c r="AU172" s="185" t="s">
        <v>81</v>
      </c>
      <c r="AY172" s="185" t="s">
        <v>138</v>
      </c>
      <c r="BE172" s="282">
        <f>IF(N172="základní",J172,0)</f>
        <v>0</v>
      </c>
      <c r="BF172" s="282">
        <f>IF(N172="snížená",J172,0)</f>
        <v>0</v>
      </c>
      <c r="BG172" s="282">
        <f>IF(N172="zákl. přenesená",J172,0)</f>
        <v>0</v>
      </c>
      <c r="BH172" s="282">
        <f>IF(N172="sníž. přenesená",J172,0)</f>
        <v>0</v>
      </c>
      <c r="BI172" s="282">
        <f>IF(N172="nulová",J172,0)</f>
        <v>0</v>
      </c>
      <c r="BJ172" s="185" t="s">
        <v>79</v>
      </c>
      <c r="BK172" s="282">
        <f>ROUND(I172*H172,2)</f>
        <v>0</v>
      </c>
      <c r="BL172" s="185" t="s">
        <v>145</v>
      </c>
      <c r="BM172" s="185" t="s">
        <v>4992</v>
      </c>
    </row>
    <row r="173" spans="2:47" s="196" customFormat="1" ht="40.5">
      <c r="B173" s="85"/>
      <c r="C173" s="322"/>
      <c r="D173" s="332" t="s">
        <v>4852</v>
      </c>
      <c r="E173" s="322"/>
      <c r="F173" s="343" t="s">
        <v>4993</v>
      </c>
      <c r="G173" s="322"/>
      <c r="H173" s="322"/>
      <c r="L173" s="85"/>
      <c r="M173" s="310"/>
      <c r="N173" s="197"/>
      <c r="O173" s="197"/>
      <c r="P173" s="197"/>
      <c r="Q173" s="197"/>
      <c r="R173" s="197"/>
      <c r="S173" s="197"/>
      <c r="T173" s="311"/>
      <c r="AT173" s="185" t="s">
        <v>4852</v>
      </c>
      <c r="AU173" s="185" t="s">
        <v>81</v>
      </c>
    </row>
    <row r="174" spans="2:65" s="196" customFormat="1" ht="25.5" customHeight="1">
      <c r="B174" s="85"/>
      <c r="C174" s="327" t="s">
        <v>304</v>
      </c>
      <c r="D174" s="327" t="s">
        <v>140</v>
      </c>
      <c r="E174" s="328" t="s">
        <v>4994</v>
      </c>
      <c r="F174" s="329" t="s">
        <v>4995</v>
      </c>
      <c r="G174" s="330" t="s">
        <v>234</v>
      </c>
      <c r="H174" s="304">
        <v>10</v>
      </c>
      <c r="I174" s="90">
        <v>0</v>
      </c>
      <c r="J174" s="90">
        <f>ROUND(I174*H174,2)</f>
        <v>0</v>
      </c>
      <c r="K174" s="88" t="s">
        <v>5267</v>
      </c>
      <c r="L174" s="85"/>
      <c r="M174" s="278" t="s">
        <v>5</v>
      </c>
      <c r="N174" s="279" t="s">
        <v>42</v>
      </c>
      <c r="O174" s="280">
        <v>0.305</v>
      </c>
      <c r="P174" s="280">
        <f>O174*H174</f>
        <v>3.05</v>
      </c>
      <c r="Q174" s="280">
        <v>1.995E-06</v>
      </c>
      <c r="R174" s="280">
        <f>Q174*H174</f>
        <v>1.995E-05</v>
      </c>
      <c r="S174" s="280">
        <v>0</v>
      </c>
      <c r="T174" s="281">
        <f>S174*H174</f>
        <v>0</v>
      </c>
      <c r="AR174" s="185" t="s">
        <v>145</v>
      </c>
      <c r="AT174" s="185" t="s">
        <v>140</v>
      </c>
      <c r="AU174" s="185" t="s">
        <v>81</v>
      </c>
      <c r="AY174" s="185" t="s">
        <v>138</v>
      </c>
      <c r="BE174" s="282">
        <f>IF(N174="základní",J174,0)</f>
        <v>0</v>
      </c>
      <c r="BF174" s="282">
        <f>IF(N174="snížená",J174,0)</f>
        <v>0</v>
      </c>
      <c r="BG174" s="282">
        <f>IF(N174="zákl. přenesená",J174,0)</f>
        <v>0</v>
      </c>
      <c r="BH174" s="282">
        <f>IF(N174="sníž. přenesená",J174,0)</f>
        <v>0</v>
      </c>
      <c r="BI174" s="282">
        <f>IF(N174="nulová",J174,0)</f>
        <v>0</v>
      </c>
      <c r="BJ174" s="185" t="s">
        <v>79</v>
      </c>
      <c r="BK174" s="282">
        <f>ROUND(I174*H174,2)</f>
        <v>0</v>
      </c>
      <c r="BL174" s="185" t="s">
        <v>145</v>
      </c>
      <c r="BM174" s="185" t="s">
        <v>4996</v>
      </c>
    </row>
    <row r="175" spans="2:47" s="196" customFormat="1" ht="27">
      <c r="B175" s="85"/>
      <c r="C175" s="322"/>
      <c r="D175" s="332" t="s">
        <v>4852</v>
      </c>
      <c r="E175" s="322"/>
      <c r="F175" s="343" t="s">
        <v>4997</v>
      </c>
      <c r="G175" s="322"/>
      <c r="H175" s="322"/>
      <c r="L175" s="85"/>
      <c r="M175" s="310"/>
      <c r="N175" s="197"/>
      <c r="O175" s="197"/>
      <c r="P175" s="197"/>
      <c r="Q175" s="197"/>
      <c r="R175" s="197"/>
      <c r="S175" s="197"/>
      <c r="T175" s="311"/>
      <c r="AT175" s="185" t="s">
        <v>4852</v>
      </c>
      <c r="AU175" s="185" t="s">
        <v>81</v>
      </c>
    </row>
    <row r="176" spans="2:63" s="266" customFormat="1" ht="29.85" customHeight="1">
      <c r="B176" s="265"/>
      <c r="C176" s="307"/>
      <c r="D176" s="341" t="s">
        <v>70</v>
      </c>
      <c r="E176" s="342" t="s">
        <v>861</v>
      </c>
      <c r="F176" s="342" t="s">
        <v>4998</v>
      </c>
      <c r="G176" s="307"/>
      <c r="H176" s="307"/>
      <c r="J176" s="277">
        <f>BK176</f>
        <v>0</v>
      </c>
      <c r="L176" s="265"/>
      <c r="M176" s="270"/>
      <c r="N176" s="271"/>
      <c r="O176" s="271"/>
      <c r="P176" s="272">
        <f>SUM(P177:P205)</f>
        <v>23.953793</v>
      </c>
      <c r="Q176" s="271"/>
      <c r="R176" s="272">
        <f>SUM(R177:R205)</f>
        <v>2.1432154999999997</v>
      </c>
      <c r="S176" s="271"/>
      <c r="T176" s="273">
        <f>SUM(T177:T205)</f>
        <v>0</v>
      </c>
      <c r="AR176" s="267" t="s">
        <v>79</v>
      </c>
      <c r="AT176" s="274" t="s">
        <v>70</v>
      </c>
      <c r="AU176" s="274" t="s">
        <v>79</v>
      </c>
      <c r="AY176" s="267" t="s">
        <v>138</v>
      </c>
      <c r="BK176" s="275">
        <f>SUM(BK177:BK205)</f>
        <v>0</v>
      </c>
    </row>
    <row r="177" spans="2:65" s="196" customFormat="1" ht="38.25" customHeight="1">
      <c r="B177" s="85"/>
      <c r="C177" s="327" t="s">
        <v>308</v>
      </c>
      <c r="D177" s="327" t="s">
        <v>140</v>
      </c>
      <c r="E177" s="328" t="s">
        <v>424</v>
      </c>
      <c r="F177" s="329" t="s">
        <v>4999</v>
      </c>
      <c r="G177" s="330" t="s">
        <v>143</v>
      </c>
      <c r="H177" s="304">
        <v>1.009</v>
      </c>
      <c r="I177" s="90">
        <v>0</v>
      </c>
      <c r="J177" s="90">
        <f>ROUND(I177*H177,2)</f>
        <v>0</v>
      </c>
      <c r="K177" s="88" t="s">
        <v>5267</v>
      </c>
      <c r="L177" s="85"/>
      <c r="M177" s="278" t="s">
        <v>5</v>
      </c>
      <c r="N177" s="279" t="s">
        <v>42</v>
      </c>
      <c r="O177" s="280">
        <v>2.94</v>
      </c>
      <c r="P177" s="280">
        <f>O177*H177</f>
        <v>2.9664599999999997</v>
      </c>
      <c r="Q177" s="280">
        <v>0</v>
      </c>
      <c r="R177" s="280">
        <f>Q177*H177</f>
        <v>0</v>
      </c>
      <c r="S177" s="280">
        <v>0</v>
      </c>
      <c r="T177" s="281">
        <f>S177*H177</f>
        <v>0</v>
      </c>
      <c r="AR177" s="185" t="s">
        <v>145</v>
      </c>
      <c r="AT177" s="185" t="s">
        <v>140</v>
      </c>
      <c r="AU177" s="185" t="s">
        <v>81</v>
      </c>
      <c r="AY177" s="185" t="s">
        <v>138</v>
      </c>
      <c r="BE177" s="282">
        <f>IF(N177="základní",J177,0)</f>
        <v>0</v>
      </c>
      <c r="BF177" s="282">
        <f>IF(N177="snížená",J177,0)</f>
        <v>0</v>
      </c>
      <c r="BG177" s="282">
        <f>IF(N177="zákl. přenesená",J177,0)</f>
        <v>0</v>
      </c>
      <c r="BH177" s="282">
        <f>IF(N177="sníž. přenesená",J177,0)</f>
        <v>0</v>
      </c>
      <c r="BI177" s="282">
        <f>IF(N177="nulová",J177,0)</f>
        <v>0</v>
      </c>
      <c r="BJ177" s="185" t="s">
        <v>79</v>
      </c>
      <c r="BK177" s="282">
        <f>ROUND(I177*H177,2)</f>
        <v>0</v>
      </c>
      <c r="BL177" s="185" t="s">
        <v>145</v>
      </c>
      <c r="BM177" s="185" t="s">
        <v>5000</v>
      </c>
    </row>
    <row r="178" spans="2:51" s="292" customFormat="1" ht="13.5">
      <c r="B178" s="291"/>
      <c r="C178" s="334"/>
      <c r="D178" s="332" t="s">
        <v>147</v>
      </c>
      <c r="E178" s="306" t="s">
        <v>5</v>
      </c>
      <c r="F178" s="335" t="s">
        <v>5001</v>
      </c>
      <c r="G178" s="334"/>
      <c r="H178" s="306" t="s">
        <v>5</v>
      </c>
      <c r="L178" s="291"/>
      <c r="M178" s="295"/>
      <c r="N178" s="296"/>
      <c r="O178" s="296"/>
      <c r="P178" s="296"/>
      <c r="Q178" s="296"/>
      <c r="R178" s="296"/>
      <c r="S178" s="296"/>
      <c r="T178" s="297"/>
      <c r="AT178" s="293" t="s">
        <v>147</v>
      </c>
      <c r="AU178" s="293" t="s">
        <v>81</v>
      </c>
      <c r="AV178" s="292" t="s">
        <v>79</v>
      </c>
      <c r="AW178" s="292" t="s">
        <v>34</v>
      </c>
      <c r="AX178" s="292" t="s">
        <v>71</v>
      </c>
      <c r="AY178" s="293" t="s">
        <v>138</v>
      </c>
    </row>
    <row r="179" spans="2:51" s="284" customFormat="1" ht="13.5">
      <c r="B179" s="283"/>
      <c r="C179" s="331"/>
      <c r="D179" s="332" t="s">
        <v>147</v>
      </c>
      <c r="E179" s="336" t="s">
        <v>5</v>
      </c>
      <c r="F179" s="333" t="s">
        <v>5002</v>
      </c>
      <c r="G179" s="331"/>
      <c r="H179" s="305">
        <v>1.009</v>
      </c>
      <c r="L179" s="283"/>
      <c r="M179" s="288"/>
      <c r="N179" s="289"/>
      <c r="O179" s="289"/>
      <c r="P179" s="289"/>
      <c r="Q179" s="289"/>
      <c r="R179" s="289"/>
      <c r="S179" s="289"/>
      <c r="T179" s="290"/>
      <c r="AT179" s="286" t="s">
        <v>147</v>
      </c>
      <c r="AU179" s="286" t="s">
        <v>81</v>
      </c>
      <c r="AV179" s="284" t="s">
        <v>81</v>
      </c>
      <c r="AW179" s="284" t="s">
        <v>34</v>
      </c>
      <c r="AX179" s="284" t="s">
        <v>71</v>
      </c>
      <c r="AY179" s="286" t="s">
        <v>138</v>
      </c>
    </row>
    <row r="180" spans="2:65" s="196" customFormat="1" ht="38.25" customHeight="1">
      <c r="B180" s="85"/>
      <c r="C180" s="327" t="s">
        <v>313</v>
      </c>
      <c r="D180" s="327" t="s">
        <v>140</v>
      </c>
      <c r="E180" s="328" t="s">
        <v>5003</v>
      </c>
      <c r="F180" s="329" t="s">
        <v>5004</v>
      </c>
      <c r="G180" s="330" t="s">
        <v>143</v>
      </c>
      <c r="H180" s="304">
        <v>0.505</v>
      </c>
      <c r="I180" s="90">
        <v>0</v>
      </c>
      <c r="J180" s="90">
        <f>ROUND(I180*H180,2)</f>
        <v>0</v>
      </c>
      <c r="K180" s="88" t="s">
        <v>5267</v>
      </c>
      <c r="L180" s="85"/>
      <c r="M180" s="278" t="s">
        <v>5</v>
      </c>
      <c r="N180" s="279" t="s">
        <v>42</v>
      </c>
      <c r="O180" s="280">
        <v>0.8</v>
      </c>
      <c r="P180" s="280">
        <f>O180*H180</f>
        <v>0.404</v>
      </c>
      <c r="Q180" s="280">
        <v>0</v>
      </c>
      <c r="R180" s="280">
        <f>Q180*H180</f>
        <v>0</v>
      </c>
      <c r="S180" s="280">
        <v>0</v>
      </c>
      <c r="T180" s="281">
        <f>S180*H180</f>
        <v>0</v>
      </c>
      <c r="AR180" s="185" t="s">
        <v>145</v>
      </c>
      <c r="AT180" s="185" t="s">
        <v>140</v>
      </c>
      <c r="AU180" s="185" t="s">
        <v>81</v>
      </c>
      <c r="AY180" s="185" t="s">
        <v>138</v>
      </c>
      <c r="BE180" s="282">
        <f>IF(N180="základní",J180,0)</f>
        <v>0</v>
      </c>
      <c r="BF180" s="282">
        <f>IF(N180="snížená",J180,0)</f>
        <v>0</v>
      </c>
      <c r="BG180" s="282">
        <f>IF(N180="zákl. přenesená",J180,0)</f>
        <v>0</v>
      </c>
      <c r="BH180" s="282">
        <f>IF(N180="sníž. přenesená",J180,0)</f>
        <v>0</v>
      </c>
      <c r="BI180" s="282">
        <f>IF(N180="nulová",J180,0)</f>
        <v>0</v>
      </c>
      <c r="BJ180" s="185" t="s">
        <v>79</v>
      </c>
      <c r="BK180" s="282">
        <f>ROUND(I180*H180,2)</f>
        <v>0</v>
      </c>
      <c r="BL180" s="185" t="s">
        <v>145</v>
      </c>
      <c r="BM180" s="185" t="s">
        <v>5005</v>
      </c>
    </row>
    <row r="181" spans="2:51" s="284" customFormat="1" ht="13.5">
      <c r="B181" s="283"/>
      <c r="C181" s="331"/>
      <c r="D181" s="332" t="s">
        <v>147</v>
      </c>
      <c r="E181" s="331"/>
      <c r="F181" s="333" t="s">
        <v>5006</v>
      </c>
      <c r="G181" s="331"/>
      <c r="H181" s="305">
        <v>0.505</v>
      </c>
      <c r="L181" s="283"/>
      <c r="M181" s="288"/>
      <c r="N181" s="289"/>
      <c r="O181" s="289"/>
      <c r="P181" s="289"/>
      <c r="Q181" s="289"/>
      <c r="R181" s="289"/>
      <c r="S181" s="289"/>
      <c r="T181" s="290"/>
      <c r="AT181" s="286" t="s">
        <v>147</v>
      </c>
      <c r="AU181" s="286" t="s">
        <v>81</v>
      </c>
      <c r="AV181" s="284" t="s">
        <v>81</v>
      </c>
      <c r="AW181" s="284" t="s">
        <v>6</v>
      </c>
      <c r="AX181" s="284" t="s">
        <v>79</v>
      </c>
      <c r="AY181" s="286" t="s">
        <v>138</v>
      </c>
    </row>
    <row r="182" spans="2:65" s="196" customFormat="1" ht="25.5" customHeight="1">
      <c r="B182" s="85"/>
      <c r="C182" s="327" t="s">
        <v>317</v>
      </c>
      <c r="D182" s="327" t="s">
        <v>140</v>
      </c>
      <c r="E182" s="328" t="s">
        <v>4609</v>
      </c>
      <c r="F182" s="329" t="s">
        <v>4610</v>
      </c>
      <c r="G182" s="330" t="s">
        <v>143</v>
      </c>
      <c r="H182" s="304">
        <v>1.152</v>
      </c>
      <c r="I182" s="90">
        <v>0</v>
      </c>
      <c r="J182" s="90">
        <f>ROUND(I182*H182,2)</f>
        <v>0</v>
      </c>
      <c r="K182" s="88" t="s">
        <v>5267</v>
      </c>
      <c r="L182" s="85"/>
      <c r="M182" s="278" t="s">
        <v>5</v>
      </c>
      <c r="N182" s="279" t="s">
        <v>42</v>
      </c>
      <c r="O182" s="280">
        <v>3.14</v>
      </c>
      <c r="P182" s="280">
        <f>O182*H182</f>
        <v>3.61728</v>
      </c>
      <c r="Q182" s="280">
        <v>0</v>
      </c>
      <c r="R182" s="280">
        <f>Q182*H182</f>
        <v>0</v>
      </c>
      <c r="S182" s="280">
        <v>0</v>
      </c>
      <c r="T182" s="281">
        <f>S182*H182</f>
        <v>0</v>
      </c>
      <c r="AR182" s="185" t="s">
        <v>145</v>
      </c>
      <c r="AT182" s="185" t="s">
        <v>140</v>
      </c>
      <c r="AU182" s="185" t="s">
        <v>81</v>
      </c>
      <c r="AY182" s="185" t="s">
        <v>138</v>
      </c>
      <c r="BE182" s="282">
        <f>IF(N182="základní",J182,0)</f>
        <v>0</v>
      </c>
      <c r="BF182" s="282">
        <f>IF(N182="snížená",J182,0)</f>
        <v>0</v>
      </c>
      <c r="BG182" s="282">
        <f>IF(N182="zákl. přenesená",J182,0)</f>
        <v>0</v>
      </c>
      <c r="BH182" s="282">
        <f>IF(N182="sníž. přenesená",J182,0)</f>
        <v>0</v>
      </c>
      <c r="BI182" s="282">
        <f>IF(N182="nulová",J182,0)</f>
        <v>0</v>
      </c>
      <c r="BJ182" s="185" t="s">
        <v>79</v>
      </c>
      <c r="BK182" s="282">
        <f>ROUND(I182*H182,2)</f>
        <v>0</v>
      </c>
      <c r="BL182" s="185" t="s">
        <v>145</v>
      </c>
      <c r="BM182" s="185" t="s">
        <v>5007</v>
      </c>
    </row>
    <row r="183" spans="2:51" s="292" customFormat="1" ht="13.5">
      <c r="B183" s="291"/>
      <c r="C183" s="334"/>
      <c r="D183" s="332" t="s">
        <v>147</v>
      </c>
      <c r="E183" s="306" t="s">
        <v>5</v>
      </c>
      <c r="F183" s="335" t="s">
        <v>5008</v>
      </c>
      <c r="G183" s="334"/>
      <c r="H183" s="306" t="s">
        <v>5</v>
      </c>
      <c r="L183" s="291"/>
      <c r="M183" s="295"/>
      <c r="N183" s="296"/>
      <c r="O183" s="296"/>
      <c r="P183" s="296"/>
      <c r="Q183" s="296"/>
      <c r="R183" s="296"/>
      <c r="S183" s="296"/>
      <c r="T183" s="297"/>
      <c r="AT183" s="293" t="s">
        <v>147</v>
      </c>
      <c r="AU183" s="293" t="s">
        <v>81</v>
      </c>
      <c r="AV183" s="292" t="s">
        <v>79</v>
      </c>
      <c r="AW183" s="292" t="s">
        <v>34</v>
      </c>
      <c r="AX183" s="292" t="s">
        <v>71</v>
      </c>
      <c r="AY183" s="293" t="s">
        <v>138</v>
      </c>
    </row>
    <row r="184" spans="2:51" s="284" customFormat="1" ht="13.5">
      <c r="B184" s="283"/>
      <c r="C184" s="331"/>
      <c r="D184" s="332" t="s">
        <v>147</v>
      </c>
      <c r="E184" s="336" t="s">
        <v>5</v>
      </c>
      <c r="F184" s="333" t="s">
        <v>5009</v>
      </c>
      <c r="G184" s="331"/>
      <c r="H184" s="305">
        <v>1.152</v>
      </c>
      <c r="L184" s="283"/>
      <c r="M184" s="288"/>
      <c r="N184" s="289"/>
      <c r="O184" s="289"/>
      <c r="P184" s="289"/>
      <c r="Q184" s="289"/>
      <c r="R184" s="289"/>
      <c r="S184" s="289"/>
      <c r="T184" s="290"/>
      <c r="AT184" s="286" t="s">
        <v>147</v>
      </c>
      <c r="AU184" s="286" t="s">
        <v>81</v>
      </c>
      <c r="AV184" s="284" t="s">
        <v>81</v>
      </c>
      <c r="AW184" s="284" t="s">
        <v>34</v>
      </c>
      <c r="AX184" s="284" t="s">
        <v>71</v>
      </c>
      <c r="AY184" s="286" t="s">
        <v>138</v>
      </c>
    </row>
    <row r="185" spans="2:65" s="196" customFormat="1" ht="38.25" customHeight="1">
      <c r="B185" s="85"/>
      <c r="C185" s="327" t="s">
        <v>321</v>
      </c>
      <c r="D185" s="327" t="s">
        <v>140</v>
      </c>
      <c r="E185" s="328" t="s">
        <v>4615</v>
      </c>
      <c r="F185" s="329" t="s">
        <v>4616</v>
      </c>
      <c r="G185" s="330" t="s">
        <v>143</v>
      </c>
      <c r="H185" s="304">
        <v>0.576</v>
      </c>
      <c r="I185" s="90">
        <v>0</v>
      </c>
      <c r="J185" s="90">
        <f>ROUND(I185*H185,2)</f>
        <v>0</v>
      </c>
      <c r="K185" s="88" t="s">
        <v>5267</v>
      </c>
      <c r="L185" s="85"/>
      <c r="M185" s="278" t="s">
        <v>5</v>
      </c>
      <c r="N185" s="279" t="s">
        <v>42</v>
      </c>
      <c r="O185" s="280">
        <v>0.474</v>
      </c>
      <c r="P185" s="280">
        <f>O185*H185</f>
        <v>0.273024</v>
      </c>
      <c r="Q185" s="280">
        <v>0</v>
      </c>
      <c r="R185" s="280">
        <f>Q185*H185</f>
        <v>0</v>
      </c>
      <c r="S185" s="280">
        <v>0</v>
      </c>
      <c r="T185" s="281">
        <f>S185*H185</f>
        <v>0</v>
      </c>
      <c r="AR185" s="185" t="s">
        <v>145</v>
      </c>
      <c r="AT185" s="185" t="s">
        <v>140</v>
      </c>
      <c r="AU185" s="185" t="s">
        <v>81</v>
      </c>
      <c r="AY185" s="185" t="s">
        <v>138</v>
      </c>
      <c r="BE185" s="282">
        <f>IF(N185="základní",J185,0)</f>
        <v>0</v>
      </c>
      <c r="BF185" s="282">
        <f>IF(N185="snížená",J185,0)</f>
        <v>0</v>
      </c>
      <c r="BG185" s="282">
        <f>IF(N185="zákl. přenesená",J185,0)</f>
        <v>0</v>
      </c>
      <c r="BH185" s="282">
        <f>IF(N185="sníž. přenesená",J185,0)</f>
        <v>0</v>
      </c>
      <c r="BI185" s="282">
        <f>IF(N185="nulová",J185,0)</f>
        <v>0</v>
      </c>
      <c r="BJ185" s="185" t="s">
        <v>79</v>
      </c>
      <c r="BK185" s="282">
        <f>ROUND(I185*H185,2)</f>
        <v>0</v>
      </c>
      <c r="BL185" s="185" t="s">
        <v>145</v>
      </c>
      <c r="BM185" s="185" t="s">
        <v>5010</v>
      </c>
    </row>
    <row r="186" spans="2:51" s="284" customFormat="1" ht="13.5">
      <c r="B186" s="283"/>
      <c r="C186" s="331"/>
      <c r="D186" s="332" t="s">
        <v>147</v>
      </c>
      <c r="E186" s="331"/>
      <c r="F186" s="333" t="s">
        <v>5011</v>
      </c>
      <c r="G186" s="331"/>
      <c r="H186" s="305">
        <v>0.576</v>
      </c>
      <c r="L186" s="283"/>
      <c r="M186" s="288"/>
      <c r="N186" s="289"/>
      <c r="O186" s="289"/>
      <c r="P186" s="289"/>
      <c r="Q186" s="289"/>
      <c r="R186" s="289"/>
      <c r="S186" s="289"/>
      <c r="T186" s="290"/>
      <c r="AT186" s="286" t="s">
        <v>147</v>
      </c>
      <c r="AU186" s="286" t="s">
        <v>81</v>
      </c>
      <c r="AV186" s="284" t="s">
        <v>81</v>
      </c>
      <c r="AW186" s="284" t="s">
        <v>6</v>
      </c>
      <c r="AX186" s="284" t="s">
        <v>79</v>
      </c>
      <c r="AY186" s="286" t="s">
        <v>138</v>
      </c>
    </row>
    <row r="187" spans="2:65" s="196" customFormat="1" ht="38.25" customHeight="1">
      <c r="B187" s="85"/>
      <c r="C187" s="327" t="s">
        <v>325</v>
      </c>
      <c r="D187" s="327" t="s">
        <v>140</v>
      </c>
      <c r="E187" s="328" t="s">
        <v>5012</v>
      </c>
      <c r="F187" s="329" t="s">
        <v>5013</v>
      </c>
      <c r="G187" s="330" t="s">
        <v>143</v>
      </c>
      <c r="H187" s="304">
        <v>4.322</v>
      </c>
      <c r="I187" s="90">
        <v>0</v>
      </c>
      <c r="J187" s="90">
        <f>ROUND(I187*H187,2)</f>
        <v>0</v>
      </c>
      <c r="K187" s="88" t="s">
        <v>5267</v>
      </c>
      <c r="L187" s="85"/>
      <c r="M187" s="278" t="s">
        <v>5</v>
      </c>
      <c r="N187" s="279" t="s">
        <v>42</v>
      </c>
      <c r="O187" s="280">
        <v>0.087</v>
      </c>
      <c r="P187" s="280">
        <f>O187*H187</f>
        <v>0.37601399999999996</v>
      </c>
      <c r="Q187" s="280">
        <v>0</v>
      </c>
      <c r="R187" s="280">
        <f>Q187*H187</f>
        <v>0</v>
      </c>
      <c r="S187" s="280">
        <v>0</v>
      </c>
      <c r="T187" s="281">
        <f>S187*H187</f>
        <v>0</v>
      </c>
      <c r="AR187" s="185" t="s">
        <v>145</v>
      </c>
      <c r="AT187" s="185" t="s">
        <v>140</v>
      </c>
      <c r="AU187" s="185" t="s">
        <v>81</v>
      </c>
      <c r="AY187" s="185" t="s">
        <v>138</v>
      </c>
      <c r="BE187" s="282">
        <f>IF(N187="základní",J187,0)</f>
        <v>0</v>
      </c>
      <c r="BF187" s="282">
        <f>IF(N187="snížená",J187,0)</f>
        <v>0</v>
      </c>
      <c r="BG187" s="282">
        <f>IF(N187="zákl. přenesená",J187,0)</f>
        <v>0</v>
      </c>
      <c r="BH187" s="282">
        <f>IF(N187="sníž. přenesená",J187,0)</f>
        <v>0</v>
      </c>
      <c r="BI187" s="282">
        <f>IF(N187="nulová",J187,0)</f>
        <v>0</v>
      </c>
      <c r="BJ187" s="185" t="s">
        <v>79</v>
      </c>
      <c r="BK187" s="282">
        <f>ROUND(I187*H187,2)</f>
        <v>0</v>
      </c>
      <c r="BL187" s="185" t="s">
        <v>145</v>
      </c>
      <c r="BM187" s="185" t="s">
        <v>5014</v>
      </c>
    </row>
    <row r="188" spans="2:51" s="292" customFormat="1" ht="13.5">
      <c r="B188" s="291"/>
      <c r="C188" s="334"/>
      <c r="D188" s="332" t="s">
        <v>147</v>
      </c>
      <c r="E188" s="306" t="s">
        <v>5</v>
      </c>
      <c r="F188" s="335" t="s">
        <v>5015</v>
      </c>
      <c r="G188" s="334"/>
      <c r="H188" s="306" t="s">
        <v>5</v>
      </c>
      <c r="L188" s="291"/>
      <c r="M188" s="295"/>
      <c r="N188" s="296"/>
      <c r="O188" s="296"/>
      <c r="P188" s="296"/>
      <c r="Q188" s="296"/>
      <c r="R188" s="296"/>
      <c r="S188" s="296"/>
      <c r="T188" s="297"/>
      <c r="AT188" s="293" t="s">
        <v>147</v>
      </c>
      <c r="AU188" s="293" t="s">
        <v>81</v>
      </c>
      <c r="AV188" s="292" t="s">
        <v>79</v>
      </c>
      <c r="AW188" s="292" t="s">
        <v>34</v>
      </c>
      <c r="AX188" s="292" t="s">
        <v>71</v>
      </c>
      <c r="AY188" s="293" t="s">
        <v>138</v>
      </c>
    </row>
    <row r="189" spans="2:51" s="284" customFormat="1" ht="13.5">
      <c r="B189" s="283"/>
      <c r="C189" s="331"/>
      <c r="D189" s="332" t="s">
        <v>147</v>
      </c>
      <c r="E189" s="336" t="s">
        <v>5</v>
      </c>
      <c r="F189" s="333" t="s">
        <v>5016</v>
      </c>
      <c r="G189" s="331"/>
      <c r="H189" s="305">
        <v>4.322</v>
      </c>
      <c r="L189" s="283"/>
      <c r="M189" s="288"/>
      <c r="N189" s="289"/>
      <c r="O189" s="289"/>
      <c r="P189" s="289"/>
      <c r="Q189" s="289"/>
      <c r="R189" s="289"/>
      <c r="S189" s="289"/>
      <c r="T189" s="290"/>
      <c r="AT189" s="286" t="s">
        <v>147</v>
      </c>
      <c r="AU189" s="286" t="s">
        <v>81</v>
      </c>
      <c r="AV189" s="284" t="s">
        <v>81</v>
      </c>
      <c r="AW189" s="284" t="s">
        <v>34</v>
      </c>
      <c r="AX189" s="284" t="s">
        <v>71</v>
      </c>
      <c r="AY189" s="286" t="s">
        <v>138</v>
      </c>
    </row>
    <row r="190" spans="2:65" s="196" customFormat="1" ht="25.5" customHeight="1">
      <c r="B190" s="85"/>
      <c r="C190" s="327" t="s">
        <v>330</v>
      </c>
      <c r="D190" s="327" t="s">
        <v>140</v>
      </c>
      <c r="E190" s="328" t="s">
        <v>5017</v>
      </c>
      <c r="F190" s="329" t="s">
        <v>5018</v>
      </c>
      <c r="G190" s="330" t="s">
        <v>143</v>
      </c>
      <c r="H190" s="304">
        <v>2.161</v>
      </c>
      <c r="I190" s="90">
        <v>0</v>
      </c>
      <c r="J190" s="90">
        <f>ROUND(I190*H190,2)</f>
        <v>0</v>
      </c>
      <c r="K190" s="88" t="s">
        <v>5267</v>
      </c>
      <c r="L190" s="85"/>
      <c r="M190" s="278" t="s">
        <v>5</v>
      </c>
      <c r="N190" s="279" t="s">
        <v>42</v>
      </c>
      <c r="O190" s="280">
        <v>0.115</v>
      </c>
      <c r="P190" s="280">
        <f>O190*H190</f>
        <v>0.248515</v>
      </c>
      <c r="Q190" s="280">
        <v>0</v>
      </c>
      <c r="R190" s="280">
        <f>Q190*H190</f>
        <v>0</v>
      </c>
      <c r="S190" s="280">
        <v>0</v>
      </c>
      <c r="T190" s="281">
        <f>S190*H190</f>
        <v>0</v>
      </c>
      <c r="AR190" s="185" t="s">
        <v>145</v>
      </c>
      <c r="AT190" s="185" t="s">
        <v>140</v>
      </c>
      <c r="AU190" s="185" t="s">
        <v>81</v>
      </c>
      <c r="AY190" s="185" t="s">
        <v>138</v>
      </c>
      <c r="BE190" s="282">
        <f>IF(N190="základní",J190,0)</f>
        <v>0</v>
      </c>
      <c r="BF190" s="282">
        <f>IF(N190="snížená",J190,0)</f>
        <v>0</v>
      </c>
      <c r="BG190" s="282">
        <f>IF(N190="zákl. přenesená",J190,0)</f>
        <v>0</v>
      </c>
      <c r="BH190" s="282">
        <f>IF(N190="sníž. přenesená",J190,0)</f>
        <v>0</v>
      </c>
      <c r="BI190" s="282">
        <f>IF(N190="nulová",J190,0)</f>
        <v>0</v>
      </c>
      <c r="BJ190" s="185" t="s">
        <v>79</v>
      </c>
      <c r="BK190" s="282">
        <f>ROUND(I190*H190,2)</f>
        <v>0</v>
      </c>
      <c r="BL190" s="185" t="s">
        <v>145</v>
      </c>
      <c r="BM190" s="185" t="s">
        <v>5019</v>
      </c>
    </row>
    <row r="191" spans="2:51" s="292" customFormat="1" ht="13.5">
      <c r="B191" s="291"/>
      <c r="C191" s="334"/>
      <c r="D191" s="332" t="s">
        <v>147</v>
      </c>
      <c r="E191" s="306" t="s">
        <v>5</v>
      </c>
      <c r="F191" s="335" t="s">
        <v>5020</v>
      </c>
      <c r="G191" s="334"/>
      <c r="H191" s="306" t="s">
        <v>5</v>
      </c>
      <c r="L191" s="291"/>
      <c r="M191" s="295"/>
      <c r="N191" s="296"/>
      <c r="O191" s="296"/>
      <c r="P191" s="296"/>
      <c r="Q191" s="296"/>
      <c r="R191" s="296"/>
      <c r="S191" s="296"/>
      <c r="T191" s="297"/>
      <c r="AT191" s="293" t="s">
        <v>147</v>
      </c>
      <c r="AU191" s="293" t="s">
        <v>81</v>
      </c>
      <c r="AV191" s="292" t="s">
        <v>79</v>
      </c>
      <c r="AW191" s="292" t="s">
        <v>34</v>
      </c>
      <c r="AX191" s="292" t="s">
        <v>71</v>
      </c>
      <c r="AY191" s="293" t="s">
        <v>138</v>
      </c>
    </row>
    <row r="192" spans="2:51" s="284" customFormat="1" ht="13.5">
      <c r="B192" s="283"/>
      <c r="C192" s="331"/>
      <c r="D192" s="332" t="s">
        <v>147</v>
      </c>
      <c r="E192" s="336" t="s">
        <v>5</v>
      </c>
      <c r="F192" s="333" t="s">
        <v>5021</v>
      </c>
      <c r="G192" s="331"/>
      <c r="H192" s="305">
        <v>2.161</v>
      </c>
      <c r="L192" s="283"/>
      <c r="M192" s="288"/>
      <c r="N192" s="289"/>
      <c r="O192" s="289"/>
      <c r="P192" s="289"/>
      <c r="Q192" s="289"/>
      <c r="R192" s="289"/>
      <c r="S192" s="289"/>
      <c r="T192" s="290"/>
      <c r="AT192" s="286" t="s">
        <v>147</v>
      </c>
      <c r="AU192" s="286" t="s">
        <v>81</v>
      </c>
      <c r="AV192" s="284" t="s">
        <v>81</v>
      </c>
      <c r="AW192" s="284" t="s">
        <v>34</v>
      </c>
      <c r="AX192" s="284" t="s">
        <v>71</v>
      </c>
      <c r="AY192" s="286" t="s">
        <v>138</v>
      </c>
    </row>
    <row r="193" spans="2:65" s="196" customFormat="1" ht="38.25" customHeight="1">
      <c r="B193" s="85"/>
      <c r="C193" s="327" t="s">
        <v>338</v>
      </c>
      <c r="D193" s="327" t="s">
        <v>140</v>
      </c>
      <c r="E193" s="328" t="s">
        <v>5022</v>
      </c>
      <c r="F193" s="329" t="s">
        <v>5023</v>
      </c>
      <c r="G193" s="330" t="s">
        <v>289</v>
      </c>
      <c r="H193" s="304">
        <v>9</v>
      </c>
      <c r="I193" s="90">
        <v>0</v>
      </c>
      <c r="J193" s="90">
        <f>ROUND(I193*H193,2)</f>
        <v>0</v>
      </c>
      <c r="K193" s="88" t="s">
        <v>5267</v>
      </c>
      <c r="L193" s="85"/>
      <c r="M193" s="278" t="s">
        <v>5</v>
      </c>
      <c r="N193" s="279" t="s">
        <v>42</v>
      </c>
      <c r="O193" s="280">
        <v>0.36</v>
      </c>
      <c r="P193" s="280">
        <f>O193*H193</f>
        <v>3.2399999999999998</v>
      </c>
      <c r="Q193" s="280">
        <v>0.17489</v>
      </c>
      <c r="R193" s="280">
        <f>Q193*H193</f>
        <v>1.57401</v>
      </c>
      <c r="S193" s="280">
        <v>0</v>
      </c>
      <c r="T193" s="281">
        <f>S193*H193</f>
        <v>0</v>
      </c>
      <c r="AR193" s="185" t="s">
        <v>145</v>
      </c>
      <c r="AT193" s="185" t="s">
        <v>140</v>
      </c>
      <c r="AU193" s="185" t="s">
        <v>81</v>
      </c>
      <c r="AY193" s="185" t="s">
        <v>138</v>
      </c>
      <c r="BE193" s="282">
        <f>IF(N193="základní",J193,0)</f>
        <v>0</v>
      </c>
      <c r="BF193" s="282">
        <f>IF(N193="snížená",J193,0)</f>
        <v>0</v>
      </c>
      <c r="BG193" s="282">
        <f>IF(N193="zákl. přenesená",J193,0)</f>
        <v>0</v>
      </c>
      <c r="BH193" s="282">
        <f>IF(N193="sníž. přenesená",J193,0)</f>
        <v>0</v>
      </c>
      <c r="BI193" s="282">
        <f>IF(N193="nulová",J193,0)</f>
        <v>0</v>
      </c>
      <c r="BJ193" s="185" t="s">
        <v>79</v>
      </c>
      <c r="BK193" s="282">
        <f>ROUND(I193*H193,2)</f>
        <v>0</v>
      </c>
      <c r="BL193" s="185" t="s">
        <v>145</v>
      </c>
      <c r="BM193" s="185" t="s">
        <v>5024</v>
      </c>
    </row>
    <row r="194" spans="2:65" s="196" customFormat="1" ht="16.5" customHeight="1">
      <c r="B194" s="85"/>
      <c r="C194" s="337" t="s">
        <v>583</v>
      </c>
      <c r="D194" s="337" t="s">
        <v>228</v>
      </c>
      <c r="E194" s="338" t="s">
        <v>5025</v>
      </c>
      <c r="F194" s="339" t="s">
        <v>5026</v>
      </c>
      <c r="G194" s="340" t="s">
        <v>289</v>
      </c>
      <c r="H194" s="308">
        <v>7</v>
      </c>
      <c r="I194" s="95">
        <v>0</v>
      </c>
      <c r="J194" s="95">
        <f>ROUND(I194*H194,2)</f>
        <v>0</v>
      </c>
      <c r="K194" s="175" t="s">
        <v>5267</v>
      </c>
      <c r="L194" s="298"/>
      <c r="M194" s="299" t="s">
        <v>5</v>
      </c>
      <c r="N194" s="300" t="s">
        <v>42</v>
      </c>
      <c r="O194" s="280">
        <v>0</v>
      </c>
      <c r="P194" s="280">
        <f>O194*H194</f>
        <v>0</v>
      </c>
      <c r="Q194" s="280">
        <v>0.0035</v>
      </c>
      <c r="R194" s="280">
        <f>Q194*H194</f>
        <v>0.0245</v>
      </c>
      <c r="S194" s="280">
        <v>0</v>
      </c>
      <c r="T194" s="281">
        <f>S194*H194</f>
        <v>0</v>
      </c>
      <c r="AR194" s="185" t="s">
        <v>178</v>
      </c>
      <c r="AT194" s="185" t="s">
        <v>228</v>
      </c>
      <c r="AU194" s="185" t="s">
        <v>81</v>
      </c>
      <c r="AY194" s="185" t="s">
        <v>138</v>
      </c>
      <c r="BE194" s="282">
        <f>IF(N194="základní",J194,0)</f>
        <v>0</v>
      </c>
      <c r="BF194" s="282">
        <f>IF(N194="snížená",J194,0)</f>
        <v>0</v>
      </c>
      <c r="BG194" s="282">
        <f>IF(N194="zákl. přenesená",J194,0)</f>
        <v>0</v>
      </c>
      <c r="BH194" s="282">
        <f>IF(N194="sníž. přenesená",J194,0)</f>
        <v>0</v>
      </c>
      <c r="BI194" s="282">
        <f>IF(N194="nulová",J194,0)</f>
        <v>0</v>
      </c>
      <c r="BJ194" s="185" t="s">
        <v>79</v>
      </c>
      <c r="BK194" s="282">
        <f>ROUND(I194*H194,2)</f>
        <v>0</v>
      </c>
      <c r="BL194" s="185" t="s">
        <v>145</v>
      </c>
      <c r="BM194" s="185" t="s">
        <v>5027</v>
      </c>
    </row>
    <row r="195" spans="2:65" s="196" customFormat="1" ht="16.5" customHeight="1">
      <c r="B195" s="85"/>
      <c r="C195" s="337" t="s">
        <v>587</v>
      </c>
      <c r="D195" s="337" t="s">
        <v>228</v>
      </c>
      <c r="E195" s="338" t="s">
        <v>5028</v>
      </c>
      <c r="F195" s="339" t="s">
        <v>5029</v>
      </c>
      <c r="G195" s="340" t="s">
        <v>289</v>
      </c>
      <c r="H195" s="308">
        <v>7</v>
      </c>
      <c r="I195" s="95">
        <v>0</v>
      </c>
      <c r="J195" s="95">
        <f>ROUND(I195*H195,2)</f>
        <v>0</v>
      </c>
      <c r="K195" s="175" t="s">
        <v>5267</v>
      </c>
      <c r="L195" s="298"/>
      <c r="M195" s="299" t="s">
        <v>5</v>
      </c>
      <c r="N195" s="300" t="s">
        <v>42</v>
      </c>
      <c r="O195" s="280">
        <v>0</v>
      </c>
      <c r="P195" s="280">
        <f>O195*H195</f>
        <v>0</v>
      </c>
      <c r="Q195" s="280">
        <v>1E-05</v>
      </c>
      <c r="R195" s="280">
        <f>Q195*H195</f>
        <v>7.000000000000001E-05</v>
      </c>
      <c r="S195" s="280">
        <v>0</v>
      </c>
      <c r="T195" s="281">
        <f>S195*H195</f>
        <v>0</v>
      </c>
      <c r="AR195" s="185" t="s">
        <v>178</v>
      </c>
      <c r="AT195" s="185" t="s">
        <v>228</v>
      </c>
      <c r="AU195" s="185" t="s">
        <v>81</v>
      </c>
      <c r="AY195" s="185" t="s">
        <v>138</v>
      </c>
      <c r="BE195" s="282">
        <f>IF(N195="základní",J195,0)</f>
        <v>0</v>
      </c>
      <c r="BF195" s="282">
        <f>IF(N195="snížená",J195,0)</f>
        <v>0</v>
      </c>
      <c r="BG195" s="282">
        <f>IF(N195="zákl. přenesená",J195,0)</f>
        <v>0</v>
      </c>
      <c r="BH195" s="282">
        <f>IF(N195="sníž. přenesená",J195,0)</f>
        <v>0</v>
      </c>
      <c r="BI195" s="282">
        <f>IF(N195="nulová",J195,0)</f>
        <v>0</v>
      </c>
      <c r="BJ195" s="185" t="s">
        <v>79</v>
      </c>
      <c r="BK195" s="282">
        <f>ROUND(I195*H195,2)</f>
        <v>0</v>
      </c>
      <c r="BL195" s="185" t="s">
        <v>145</v>
      </c>
      <c r="BM195" s="185" t="s">
        <v>5030</v>
      </c>
    </row>
    <row r="196" spans="2:65" s="196" customFormat="1" ht="16.5" customHeight="1">
      <c r="B196" s="85"/>
      <c r="C196" s="337" t="s">
        <v>591</v>
      </c>
      <c r="D196" s="337" t="s">
        <v>228</v>
      </c>
      <c r="E196" s="338" t="s">
        <v>5031</v>
      </c>
      <c r="F196" s="339" t="s">
        <v>5032</v>
      </c>
      <c r="G196" s="340" t="s">
        <v>289</v>
      </c>
      <c r="H196" s="308">
        <v>2</v>
      </c>
      <c r="I196" s="95">
        <v>0</v>
      </c>
      <c r="J196" s="95">
        <f>ROUND(I196*H196,2)</f>
        <v>0</v>
      </c>
      <c r="K196" s="175" t="s">
        <v>5267</v>
      </c>
      <c r="L196" s="298"/>
      <c r="M196" s="299" t="s">
        <v>5</v>
      </c>
      <c r="N196" s="300" t="s">
        <v>42</v>
      </c>
      <c r="O196" s="280">
        <v>0</v>
      </c>
      <c r="P196" s="280">
        <f>O196*H196</f>
        <v>0</v>
      </c>
      <c r="Q196" s="280">
        <v>0.002</v>
      </c>
      <c r="R196" s="280">
        <f>Q196*H196</f>
        <v>0.004</v>
      </c>
      <c r="S196" s="280">
        <v>0</v>
      </c>
      <c r="T196" s="281">
        <f>S196*H196</f>
        <v>0</v>
      </c>
      <c r="AR196" s="185" t="s">
        <v>178</v>
      </c>
      <c r="AT196" s="185" t="s">
        <v>228</v>
      </c>
      <c r="AU196" s="185" t="s">
        <v>81</v>
      </c>
      <c r="AY196" s="185" t="s">
        <v>138</v>
      </c>
      <c r="BE196" s="282">
        <f>IF(N196="základní",J196,0)</f>
        <v>0</v>
      </c>
      <c r="BF196" s="282">
        <f>IF(N196="snížená",J196,0)</f>
        <v>0</v>
      </c>
      <c r="BG196" s="282">
        <f>IF(N196="zákl. přenesená",J196,0)</f>
        <v>0</v>
      </c>
      <c r="BH196" s="282">
        <f>IF(N196="sníž. přenesená",J196,0)</f>
        <v>0</v>
      </c>
      <c r="BI196" s="282">
        <f>IF(N196="nulová",J196,0)</f>
        <v>0</v>
      </c>
      <c r="BJ196" s="185" t="s">
        <v>79</v>
      </c>
      <c r="BK196" s="282">
        <f>ROUND(I196*H196,2)</f>
        <v>0</v>
      </c>
      <c r="BL196" s="185" t="s">
        <v>145</v>
      </c>
      <c r="BM196" s="185" t="s">
        <v>5033</v>
      </c>
    </row>
    <row r="197" spans="2:65" s="196" customFormat="1" ht="16.5" customHeight="1">
      <c r="B197" s="85"/>
      <c r="C197" s="327" t="s">
        <v>595</v>
      </c>
      <c r="D197" s="327" t="s">
        <v>140</v>
      </c>
      <c r="E197" s="328" t="s">
        <v>5034</v>
      </c>
      <c r="F197" s="329" t="s">
        <v>5035</v>
      </c>
      <c r="G197" s="330" t="s">
        <v>289</v>
      </c>
      <c r="H197" s="304">
        <v>5.605</v>
      </c>
      <c r="I197" s="90">
        <v>0</v>
      </c>
      <c r="J197" s="90">
        <f>ROUND(I197*H197,2)</f>
        <v>0</v>
      </c>
      <c r="K197" s="88" t="s">
        <v>5267</v>
      </c>
      <c r="L197" s="85"/>
      <c r="M197" s="278" t="s">
        <v>5</v>
      </c>
      <c r="N197" s="279" t="s">
        <v>42</v>
      </c>
      <c r="O197" s="280">
        <v>1.1</v>
      </c>
      <c r="P197" s="280">
        <f>O197*H197</f>
        <v>6.165500000000001</v>
      </c>
      <c r="Q197" s="280">
        <v>0.0004</v>
      </c>
      <c r="R197" s="280">
        <f>Q197*H197</f>
        <v>0.002242</v>
      </c>
      <c r="S197" s="280">
        <v>0</v>
      </c>
      <c r="T197" s="281">
        <f>S197*H197</f>
        <v>0</v>
      </c>
      <c r="AR197" s="185" t="s">
        <v>145</v>
      </c>
      <c r="AT197" s="185" t="s">
        <v>140</v>
      </c>
      <c r="AU197" s="185" t="s">
        <v>81</v>
      </c>
      <c r="AY197" s="185" t="s">
        <v>138</v>
      </c>
      <c r="BE197" s="282">
        <f>IF(N197="základní",J197,0)</f>
        <v>0</v>
      </c>
      <c r="BF197" s="282">
        <f>IF(N197="snížená",J197,0)</f>
        <v>0</v>
      </c>
      <c r="BG197" s="282">
        <f>IF(N197="zákl. přenesená",J197,0)</f>
        <v>0</v>
      </c>
      <c r="BH197" s="282">
        <f>IF(N197="sníž. přenesená",J197,0)</f>
        <v>0</v>
      </c>
      <c r="BI197" s="282">
        <f>IF(N197="nulová",J197,0)</f>
        <v>0</v>
      </c>
      <c r="BJ197" s="185" t="s">
        <v>79</v>
      </c>
      <c r="BK197" s="282">
        <f>ROUND(I197*H197,2)</f>
        <v>0</v>
      </c>
      <c r="BL197" s="185" t="s">
        <v>145</v>
      </c>
      <c r="BM197" s="185" t="s">
        <v>5036</v>
      </c>
    </row>
    <row r="198" spans="2:51" s="284" customFormat="1" ht="13.5">
      <c r="B198" s="283"/>
      <c r="C198" s="331"/>
      <c r="D198" s="332" t="s">
        <v>147</v>
      </c>
      <c r="E198" s="336" t="s">
        <v>5</v>
      </c>
      <c r="F198" s="333" t="s">
        <v>5037</v>
      </c>
      <c r="G198" s="331"/>
      <c r="H198" s="305">
        <v>5.605</v>
      </c>
      <c r="L198" s="283"/>
      <c r="M198" s="288"/>
      <c r="N198" s="289"/>
      <c r="O198" s="289"/>
      <c r="P198" s="289"/>
      <c r="Q198" s="289"/>
      <c r="R198" s="289"/>
      <c r="S198" s="289"/>
      <c r="T198" s="290"/>
      <c r="AT198" s="286" t="s">
        <v>147</v>
      </c>
      <c r="AU198" s="286" t="s">
        <v>81</v>
      </c>
      <c r="AV198" s="284" t="s">
        <v>81</v>
      </c>
      <c r="AW198" s="284" t="s">
        <v>34</v>
      </c>
      <c r="AX198" s="284" t="s">
        <v>71</v>
      </c>
      <c r="AY198" s="286" t="s">
        <v>138</v>
      </c>
    </row>
    <row r="199" spans="2:65" s="196" customFormat="1" ht="16.5" customHeight="1">
      <c r="B199" s="85"/>
      <c r="C199" s="337" t="s">
        <v>600</v>
      </c>
      <c r="D199" s="337" t="s">
        <v>228</v>
      </c>
      <c r="E199" s="338" t="s">
        <v>5038</v>
      </c>
      <c r="F199" s="339" t="s">
        <v>5039</v>
      </c>
      <c r="G199" s="340" t="s">
        <v>289</v>
      </c>
      <c r="H199" s="308">
        <v>6</v>
      </c>
      <c r="I199" s="95">
        <v>0</v>
      </c>
      <c r="J199" s="95">
        <f>ROUND(I199*H199,2)</f>
        <v>0</v>
      </c>
      <c r="K199" s="175" t="s">
        <v>5267</v>
      </c>
      <c r="L199" s="298"/>
      <c r="M199" s="299" t="s">
        <v>5</v>
      </c>
      <c r="N199" s="300" t="s">
        <v>42</v>
      </c>
      <c r="O199" s="280">
        <v>0</v>
      </c>
      <c r="P199" s="280">
        <f>O199*H199</f>
        <v>0</v>
      </c>
      <c r="Q199" s="280">
        <v>0.066</v>
      </c>
      <c r="R199" s="280">
        <f>Q199*H199</f>
        <v>0.396</v>
      </c>
      <c r="S199" s="280">
        <v>0</v>
      </c>
      <c r="T199" s="281">
        <f>S199*H199</f>
        <v>0</v>
      </c>
      <c r="AR199" s="185" t="s">
        <v>178</v>
      </c>
      <c r="AT199" s="185" t="s">
        <v>228</v>
      </c>
      <c r="AU199" s="185" t="s">
        <v>81</v>
      </c>
      <c r="AY199" s="185" t="s">
        <v>138</v>
      </c>
      <c r="BE199" s="282">
        <f>IF(N199="základní",J199,0)</f>
        <v>0</v>
      </c>
      <c r="BF199" s="282">
        <f>IF(N199="snížená",J199,0)</f>
        <v>0</v>
      </c>
      <c r="BG199" s="282">
        <f>IF(N199="zákl. přenesená",J199,0)</f>
        <v>0</v>
      </c>
      <c r="BH199" s="282">
        <f>IF(N199="sníž. přenesená",J199,0)</f>
        <v>0</v>
      </c>
      <c r="BI199" s="282">
        <f>IF(N199="nulová",J199,0)</f>
        <v>0</v>
      </c>
      <c r="BJ199" s="185" t="s">
        <v>79</v>
      </c>
      <c r="BK199" s="282">
        <f>ROUND(I199*H199,2)</f>
        <v>0</v>
      </c>
      <c r="BL199" s="185" t="s">
        <v>145</v>
      </c>
      <c r="BM199" s="185" t="s">
        <v>5040</v>
      </c>
    </row>
    <row r="200" spans="2:65" s="196" customFormat="1" ht="25.5" customHeight="1">
      <c r="B200" s="85"/>
      <c r="C200" s="327" t="s">
        <v>615</v>
      </c>
      <c r="D200" s="327" t="s">
        <v>140</v>
      </c>
      <c r="E200" s="328" t="s">
        <v>5041</v>
      </c>
      <c r="F200" s="329" t="s">
        <v>5042</v>
      </c>
      <c r="G200" s="330" t="s">
        <v>234</v>
      </c>
      <c r="H200" s="304">
        <v>11.21</v>
      </c>
      <c r="I200" s="90">
        <v>0</v>
      </c>
      <c r="J200" s="90">
        <f>ROUND(I200*H200,2)</f>
        <v>0</v>
      </c>
      <c r="K200" s="88" t="s">
        <v>5267</v>
      </c>
      <c r="L200" s="85"/>
      <c r="M200" s="278" t="s">
        <v>5</v>
      </c>
      <c r="N200" s="279" t="s">
        <v>42</v>
      </c>
      <c r="O200" s="280">
        <v>0.3</v>
      </c>
      <c r="P200" s="280">
        <f>O200*H200</f>
        <v>3.363</v>
      </c>
      <c r="Q200" s="280">
        <v>0</v>
      </c>
      <c r="R200" s="280">
        <f>Q200*H200</f>
        <v>0</v>
      </c>
      <c r="S200" s="280">
        <v>0</v>
      </c>
      <c r="T200" s="281">
        <f>S200*H200</f>
        <v>0</v>
      </c>
      <c r="AR200" s="185" t="s">
        <v>145</v>
      </c>
      <c r="AT200" s="185" t="s">
        <v>140</v>
      </c>
      <c r="AU200" s="185" t="s">
        <v>81</v>
      </c>
      <c r="AY200" s="185" t="s">
        <v>138</v>
      </c>
      <c r="BE200" s="282">
        <f>IF(N200="základní",J200,0)</f>
        <v>0</v>
      </c>
      <c r="BF200" s="282">
        <f>IF(N200="snížená",J200,0)</f>
        <v>0</v>
      </c>
      <c r="BG200" s="282">
        <f>IF(N200="zákl. přenesená",J200,0)</f>
        <v>0</v>
      </c>
      <c r="BH200" s="282">
        <f>IF(N200="sníž. přenesená",J200,0)</f>
        <v>0</v>
      </c>
      <c r="BI200" s="282">
        <f>IF(N200="nulová",J200,0)</f>
        <v>0</v>
      </c>
      <c r="BJ200" s="185" t="s">
        <v>79</v>
      </c>
      <c r="BK200" s="282">
        <f>ROUND(I200*H200,2)</f>
        <v>0</v>
      </c>
      <c r="BL200" s="185" t="s">
        <v>145</v>
      </c>
      <c r="BM200" s="185" t="s">
        <v>5043</v>
      </c>
    </row>
    <row r="201" spans="2:51" s="284" customFormat="1" ht="13.5">
      <c r="B201" s="283"/>
      <c r="C201" s="331"/>
      <c r="D201" s="332" t="s">
        <v>147</v>
      </c>
      <c r="E201" s="336" t="s">
        <v>5</v>
      </c>
      <c r="F201" s="333" t="s">
        <v>5044</v>
      </c>
      <c r="G201" s="331"/>
      <c r="H201" s="305">
        <v>11.21</v>
      </c>
      <c r="L201" s="283"/>
      <c r="M201" s="288"/>
      <c r="N201" s="289"/>
      <c r="O201" s="289"/>
      <c r="P201" s="289"/>
      <c r="Q201" s="289"/>
      <c r="R201" s="289"/>
      <c r="S201" s="289"/>
      <c r="T201" s="290"/>
      <c r="AT201" s="286" t="s">
        <v>147</v>
      </c>
      <c r="AU201" s="286" t="s">
        <v>81</v>
      </c>
      <c r="AV201" s="284" t="s">
        <v>81</v>
      </c>
      <c r="AW201" s="284" t="s">
        <v>34</v>
      </c>
      <c r="AX201" s="284" t="s">
        <v>71</v>
      </c>
      <c r="AY201" s="286" t="s">
        <v>138</v>
      </c>
    </row>
    <row r="202" spans="2:65" s="196" customFormat="1" ht="16.5" customHeight="1">
      <c r="B202" s="85"/>
      <c r="C202" s="337" t="s">
        <v>624</v>
      </c>
      <c r="D202" s="337" t="s">
        <v>228</v>
      </c>
      <c r="E202" s="338" t="s">
        <v>5045</v>
      </c>
      <c r="F202" s="339" t="s">
        <v>5046</v>
      </c>
      <c r="G202" s="340" t="s">
        <v>234</v>
      </c>
      <c r="H202" s="308">
        <v>11.21</v>
      </c>
      <c r="I202" s="95">
        <v>0</v>
      </c>
      <c r="J202" s="95">
        <f>ROUND(I202*H202,2)</f>
        <v>0</v>
      </c>
      <c r="K202" s="175" t="s">
        <v>5267</v>
      </c>
      <c r="L202" s="298"/>
      <c r="M202" s="299" t="s">
        <v>5</v>
      </c>
      <c r="N202" s="300" t="s">
        <v>42</v>
      </c>
      <c r="O202" s="280">
        <v>0</v>
      </c>
      <c r="P202" s="280">
        <f>O202*H202</f>
        <v>0</v>
      </c>
      <c r="Q202" s="280">
        <v>0.00131</v>
      </c>
      <c r="R202" s="280">
        <f>Q202*H202</f>
        <v>0.014685100000000001</v>
      </c>
      <c r="S202" s="280">
        <v>0</v>
      </c>
      <c r="T202" s="281">
        <f>S202*H202</f>
        <v>0</v>
      </c>
      <c r="AR202" s="185" t="s">
        <v>178</v>
      </c>
      <c r="AT202" s="185" t="s">
        <v>228</v>
      </c>
      <c r="AU202" s="185" t="s">
        <v>81</v>
      </c>
      <c r="AY202" s="185" t="s">
        <v>138</v>
      </c>
      <c r="BE202" s="282">
        <f>IF(N202="základní",J202,0)</f>
        <v>0</v>
      </c>
      <c r="BF202" s="282">
        <f>IF(N202="snížená",J202,0)</f>
        <v>0</v>
      </c>
      <c r="BG202" s="282">
        <f>IF(N202="zákl. přenesená",J202,0)</f>
        <v>0</v>
      </c>
      <c r="BH202" s="282">
        <f>IF(N202="sníž. přenesená",J202,0)</f>
        <v>0</v>
      </c>
      <c r="BI202" s="282">
        <f>IF(N202="nulová",J202,0)</f>
        <v>0</v>
      </c>
      <c r="BJ202" s="185" t="s">
        <v>79</v>
      </c>
      <c r="BK202" s="282">
        <f>ROUND(I202*H202,2)</f>
        <v>0</v>
      </c>
      <c r="BL202" s="185" t="s">
        <v>145</v>
      </c>
      <c r="BM202" s="185" t="s">
        <v>5047</v>
      </c>
    </row>
    <row r="203" spans="2:65" s="196" customFormat="1" ht="16.5" customHeight="1">
      <c r="B203" s="85"/>
      <c r="C203" s="337" t="s">
        <v>631</v>
      </c>
      <c r="D203" s="337" t="s">
        <v>228</v>
      </c>
      <c r="E203" s="338" t="s">
        <v>5048</v>
      </c>
      <c r="F203" s="339" t="s">
        <v>5049</v>
      </c>
      <c r="G203" s="340" t="s">
        <v>234</v>
      </c>
      <c r="H203" s="308">
        <v>11.21</v>
      </c>
      <c r="I203" s="95">
        <v>0</v>
      </c>
      <c r="J203" s="95">
        <f>ROUND(I203*H203,2)</f>
        <v>0</v>
      </c>
      <c r="K203" s="175" t="s">
        <v>5267</v>
      </c>
      <c r="L203" s="298"/>
      <c r="M203" s="299" t="s">
        <v>5</v>
      </c>
      <c r="N203" s="300" t="s">
        <v>42</v>
      </c>
      <c r="O203" s="280">
        <v>0</v>
      </c>
      <c r="P203" s="280">
        <f>O203*H203</f>
        <v>0</v>
      </c>
      <c r="Q203" s="280">
        <v>4E-05</v>
      </c>
      <c r="R203" s="280">
        <f>Q203*H203</f>
        <v>0.00044840000000000006</v>
      </c>
      <c r="S203" s="280">
        <v>0</v>
      </c>
      <c r="T203" s="281">
        <f>S203*H203</f>
        <v>0</v>
      </c>
      <c r="AR203" s="185" t="s">
        <v>178</v>
      </c>
      <c r="AT203" s="185" t="s">
        <v>228</v>
      </c>
      <c r="AU203" s="185" t="s">
        <v>81</v>
      </c>
      <c r="AY203" s="185" t="s">
        <v>138</v>
      </c>
      <c r="BE203" s="282">
        <f>IF(N203="základní",J203,0)</f>
        <v>0</v>
      </c>
      <c r="BF203" s="282">
        <f>IF(N203="snížená",J203,0)</f>
        <v>0</v>
      </c>
      <c r="BG203" s="282">
        <f>IF(N203="zákl. přenesená",J203,0)</f>
        <v>0</v>
      </c>
      <c r="BH203" s="282">
        <f>IF(N203="sníž. přenesená",J203,0)</f>
        <v>0</v>
      </c>
      <c r="BI203" s="282">
        <f>IF(N203="nulová",J203,0)</f>
        <v>0</v>
      </c>
      <c r="BJ203" s="185" t="s">
        <v>79</v>
      </c>
      <c r="BK203" s="282">
        <f>ROUND(I203*H203,2)</f>
        <v>0</v>
      </c>
      <c r="BL203" s="185" t="s">
        <v>145</v>
      </c>
      <c r="BM203" s="185" t="s">
        <v>5050</v>
      </c>
    </row>
    <row r="204" spans="2:65" s="196" customFormat="1" ht="25.5" customHeight="1">
      <c r="B204" s="85"/>
      <c r="C204" s="327" t="s">
        <v>637</v>
      </c>
      <c r="D204" s="327" t="s">
        <v>140</v>
      </c>
      <c r="E204" s="328" t="s">
        <v>5051</v>
      </c>
      <c r="F204" s="329" t="s">
        <v>5052</v>
      </c>
      <c r="G204" s="330" t="s">
        <v>289</v>
      </c>
      <c r="H204" s="304">
        <v>1</v>
      </c>
      <c r="I204" s="90">
        <v>0</v>
      </c>
      <c r="J204" s="90">
        <f>ROUND(I204*H204,2)</f>
        <v>0</v>
      </c>
      <c r="K204" s="88" t="s">
        <v>5267</v>
      </c>
      <c r="L204" s="85"/>
      <c r="M204" s="278" t="s">
        <v>5</v>
      </c>
      <c r="N204" s="279" t="s">
        <v>42</v>
      </c>
      <c r="O204" s="280">
        <v>3.3</v>
      </c>
      <c r="P204" s="280">
        <f>O204*H204</f>
        <v>3.3</v>
      </c>
      <c r="Q204" s="280">
        <v>0</v>
      </c>
      <c r="R204" s="280">
        <f>Q204*H204</f>
        <v>0</v>
      </c>
      <c r="S204" s="280">
        <v>0</v>
      </c>
      <c r="T204" s="281">
        <f>S204*H204</f>
        <v>0</v>
      </c>
      <c r="AR204" s="185" t="s">
        <v>145</v>
      </c>
      <c r="AT204" s="185" t="s">
        <v>140</v>
      </c>
      <c r="AU204" s="185" t="s">
        <v>81</v>
      </c>
      <c r="AY204" s="185" t="s">
        <v>138</v>
      </c>
      <c r="BE204" s="282">
        <f>IF(N204="základní",J204,0)</f>
        <v>0</v>
      </c>
      <c r="BF204" s="282">
        <f>IF(N204="snížená",J204,0)</f>
        <v>0</v>
      </c>
      <c r="BG204" s="282">
        <f>IF(N204="zákl. přenesená",J204,0)</f>
        <v>0</v>
      </c>
      <c r="BH204" s="282">
        <f>IF(N204="sníž. přenesená",J204,0)</f>
        <v>0</v>
      </c>
      <c r="BI204" s="282">
        <f>IF(N204="nulová",J204,0)</f>
        <v>0</v>
      </c>
      <c r="BJ204" s="185" t="s">
        <v>79</v>
      </c>
      <c r="BK204" s="282">
        <f>ROUND(I204*H204,2)</f>
        <v>0</v>
      </c>
      <c r="BL204" s="185" t="s">
        <v>145</v>
      </c>
      <c r="BM204" s="185" t="s">
        <v>5053</v>
      </c>
    </row>
    <row r="205" spans="2:65" s="196" customFormat="1" ht="38.25" customHeight="1">
      <c r="B205" s="85"/>
      <c r="C205" s="337" t="s">
        <v>643</v>
      </c>
      <c r="D205" s="337" t="s">
        <v>228</v>
      </c>
      <c r="E205" s="338" t="s">
        <v>5054</v>
      </c>
      <c r="F205" s="339" t="s">
        <v>5055</v>
      </c>
      <c r="G205" s="340" t="s">
        <v>289</v>
      </c>
      <c r="H205" s="308">
        <v>1</v>
      </c>
      <c r="I205" s="95">
        <v>0</v>
      </c>
      <c r="J205" s="95">
        <f>ROUND(I205*H205,2)</f>
        <v>0</v>
      </c>
      <c r="K205" s="93" t="s">
        <v>5</v>
      </c>
      <c r="L205" s="298"/>
      <c r="M205" s="299" t="s">
        <v>5</v>
      </c>
      <c r="N205" s="300" t="s">
        <v>42</v>
      </c>
      <c r="O205" s="280">
        <v>0</v>
      </c>
      <c r="P205" s="280">
        <f>O205*H205</f>
        <v>0</v>
      </c>
      <c r="Q205" s="280">
        <v>0.12726</v>
      </c>
      <c r="R205" s="280">
        <f>Q205*H205</f>
        <v>0.12726</v>
      </c>
      <c r="S205" s="280">
        <v>0</v>
      </c>
      <c r="T205" s="281">
        <f>S205*H205</f>
        <v>0</v>
      </c>
      <c r="AR205" s="185" t="s">
        <v>178</v>
      </c>
      <c r="AT205" s="185" t="s">
        <v>228</v>
      </c>
      <c r="AU205" s="185" t="s">
        <v>81</v>
      </c>
      <c r="AY205" s="185" t="s">
        <v>138</v>
      </c>
      <c r="BE205" s="282">
        <f>IF(N205="základní",J205,0)</f>
        <v>0</v>
      </c>
      <c r="BF205" s="282">
        <f>IF(N205="snížená",J205,0)</f>
        <v>0</v>
      </c>
      <c r="BG205" s="282">
        <f>IF(N205="zákl. přenesená",J205,0)</f>
        <v>0</v>
      </c>
      <c r="BH205" s="282">
        <f>IF(N205="sníž. přenesená",J205,0)</f>
        <v>0</v>
      </c>
      <c r="BI205" s="282">
        <f>IF(N205="nulová",J205,0)</f>
        <v>0</v>
      </c>
      <c r="BJ205" s="185" t="s">
        <v>79</v>
      </c>
      <c r="BK205" s="282">
        <f>ROUND(I205*H205,2)</f>
        <v>0</v>
      </c>
      <c r="BL205" s="185" t="s">
        <v>145</v>
      </c>
      <c r="BM205" s="185" t="s">
        <v>5056</v>
      </c>
    </row>
    <row r="206" spans="2:63" s="266" customFormat="1" ht="29.85" customHeight="1">
      <c r="B206" s="265"/>
      <c r="C206" s="307"/>
      <c r="D206" s="341" t="s">
        <v>70</v>
      </c>
      <c r="E206" s="342" t="s">
        <v>336</v>
      </c>
      <c r="F206" s="342" t="s">
        <v>337</v>
      </c>
      <c r="G206" s="307"/>
      <c r="H206" s="307"/>
      <c r="J206" s="277">
        <f>BK206</f>
        <v>0</v>
      </c>
      <c r="L206" s="265"/>
      <c r="M206" s="270"/>
      <c r="N206" s="271"/>
      <c r="O206" s="271"/>
      <c r="P206" s="272">
        <f>SUM(P207:P208)</f>
        <v>13.55706</v>
      </c>
      <c r="Q206" s="271"/>
      <c r="R206" s="272">
        <f>SUM(R207:R208)</f>
        <v>0</v>
      </c>
      <c r="S206" s="271"/>
      <c r="T206" s="273">
        <f>SUM(T207:T208)</f>
        <v>0</v>
      </c>
      <c r="AR206" s="267" t="s">
        <v>79</v>
      </c>
      <c r="AT206" s="274" t="s">
        <v>70</v>
      </c>
      <c r="AU206" s="274" t="s">
        <v>79</v>
      </c>
      <c r="AY206" s="267" t="s">
        <v>138</v>
      </c>
      <c r="BK206" s="275">
        <f>SUM(BK207:BK208)</f>
        <v>0</v>
      </c>
    </row>
    <row r="207" spans="2:65" s="196" customFormat="1" ht="25.5" customHeight="1">
      <c r="B207" s="85"/>
      <c r="C207" s="327" t="s">
        <v>649</v>
      </c>
      <c r="D207" s="327" t="s">
        <v>140</v>
      </c>
      <c r="E207" s="328" t="s">
        <v>5057</v>
      </c>
      <c r="F207" s="329" t="s">
        <v>5058</v>
      </c>
      <c r="G207" s="330" t="s">
        <v>181</v>
      </c>
      <c r="H207" s="304">
        <v>205.41</v>
      </c>
      <c r="I207" s="90">
        <v>0</v>
      </c>
      <c r="J207" s="90">
        <f>ROUND(I207*H207,2)</f>
        <v>0</v>
      </c>
      <c r="K207" s="88" t="s">
        <v>5267</v>
      </c>
      <c r="L207" s="85"/>
      <c r="M207" s="278" t="s">
        <v>5</v>
      </c>
      <c r="N207" s="279" t="s">
        <v>42</v>
      </c>
      <c r="O207" s="280">
        <v>0.066</v>
      </c>
      <c r="P207" s="280">
        <f>O207*H207</f>
        <v>13.55706</v>
      </c>
      <c r="Q207" s="280">
        <v>0</v>
      </c>
      <c r="R207" s="280">
        <f>Q207*H207</f>
        <v>0</v>
      </c>
      <c r="S207" s="280">
        <v>0</v>
      </c>
      <c r="T207" s="281">
        <f>S207*H207</f>
        <v>0</v>
      </c>
      <c r="AR207" s="185" t="s">
        <v>145</v>
      </c>
      <c r="AT207" s="185" t="s">
        <v>140</v>
      </c>
      <c r="AU207" s="185" t="s">
        <v>81</v>
      </c>
      <c r="AY207" s="185" t="s">
        <v>138</v>
      </c>
      <c r="BE207" s="282">
        <f>IF(N207="základní",J207,0)</f>
        <v>0</v>
      </c>
      <c r="BF207" s="282">
        <f>IF(N207="snížená",J207,0)</f>
        <v>0</v>
      </c>
      <c r="BG207" s="282">
        <f>IF(N207="zákl. přenesená",J207,0)</f>
        <v>0</v>
      </c>
      <c r="BH207" s="282">
        <f>IF(N207="sníž. přenesená",J207,0)</f>
        <v>0</v>
      </c>
      <c r="BI207" s="282">
        <f>IF(N207="nulová",J207,0)</f>
        <v>0</v>
      </c>
      <c r="BJ207" s="185" t="s">
        <v>79</v>
      </c>
      <c r="BK207" s="282">
        <f>ROUND(I207*H207,2)</f>
        <v>0</v>
      </c>
      <c r="BL207" s="185" t="s">
        <v>145</v>
      </c>
      <c r="BM207" s="185" t="s">
        <v>5059</v>
      </c>
    </row>
    <row r="208" spans="2:47" s="196" customFormat="1" ht="27">
      <c r="B208" s="85"/>
      <c r="D208" s="285" t="s">
        <v>4852</v>
      </c>
      <c r="F208" s="309" t="s">
        <v>5060</v>
      </c>
      <c r="L208" s="85"/>
      <c r="M208" s="324"/>
      <c r="N208" s="325"/>
      <c r="O208" s="325"/>
      <c r="P208" s="325"/>
      <c r="Q208" s="325"/>
      <c r="R208" s="325"/>
      <c r="S208" s="325"/>
      <c r="T208" s="326"/>
      <c r="AT208" s="185" t="s">
        <v>4852</v>
      </c>
      <c r="AU208" s="185" t="s">
        <v>81</v>
      </c>
    </row>
    <row r="209" spans="2:12" s="196" customFormat="1" ht="6.95" customHeight="1">
      <c r="B209" s="221"/>
      <c r="C209" s="222"/>
      <c r="D209" s="222"/>
      <c r="E209" s="222"/>
      <c r="F209" s="222"/>
      <c r="G209" s="222"/>
      <c r="H209" s="222"/>
      <c r="I209" s="222"/>
      <c r="J209" s="222"/>
      <c r="K209" s="222"/>
      <c r="L209" s="85"/>
    </row>
  </sheetData>
  <sheetProtection algorithmName="SHA-512" hashValue="lMEhpdXup+Bj1cId9f2Z2jcOYccdPZntD30FIun0eTkZIN7PWre5COopj6kMsFnV0Q6lSgVXeG0CX3gNSh9Waw==" saltValue="NR/8w8z5yUb+2ihcM+0n6Q==" spinCount="100000" sheet="1" objects="1" scenarios="1"/>
  <autoFilter ref="C82:K208"/>
  <mergeCells count="10">
    <mergeCell ref="J51:J52"/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6"/>
  <sheetViews>
    <sheetView showGridLines="0" workbookViewId="0" topLeftCell="A1">
      <pane ySplit="1" topLeftCell="A79" activePane="bottomLeft" state="frozen"/>
      <selection pane="bottomLeft" activeCell="H83" sqref="H83"/>
    </sheetView>
  </sheetViews>
  <sheetFormatPr defaultColWidth="9.33203125" defaultRowHeight="13.5"/>
  <cols>
    <col min="1" max="1" width="8.33203125" style="347" customWidth="1"/>
    <col min="2" max="2" width="1.66796875" style="347" customWidth="1"/>
    <col min="3" max="3" width="4.16015625" style="347" customWidth="1"/>
    <col min="4" max="4" width="4.33203125" style="347" customWidth="1"/>
    <col min="5" max="5" width="17.16015625" style="347" customWidth="1"/>
    <col min="6" max="6" width="75" style="347" customWidth="1"/>
    <col min="7" max="7" width="8.66015625" style="347" customWidth="1"/>
    <col min="8" max="8" width="11.16015625" style="347" customWidth="1"/>
    <col min="9" max="9" width="12.66015625" style="347" customWidth="1"/>
    <col min="10" max="10" width="23.5" style="347" customWidth="1"/>
    <col min="11" max="11" width="15.5" style="347" customWidth="1"/>
    <col min="12" max="12" width="9.33203125" style="347" customWidth="1"/>
    <col min="13" max="18" width="9.33203125" style="347" hidden="1" customWidth="1"/>
    <col min="19" max="19" width="8.16015625" style="347" hidden="1" customWidth="1"/>
    <col min="20" max="20" width="29.66015625" style="347" hidden="1" customWidth="1"/>
    <col min="21" max="21" width="16.33203125" style="347" hidden="1" customWidth="1"/>
    <col min="22" max="22" width="12.33203125" style="347" customWidth="1"/>
    <col min="23" max="23" width="16.33203125" style="347" customWidth="1"/>
    <col min="24" max="24" width="12.33203125" style="347" customWidth="1"/>
    <col min="25" max="25" width="15" style="347" customWidth="1"/>
    <col min="26" max="26" width="11" style="347" customWidth="1"/>
    <col min="27" max="27" width="15" style="347" customWidth="1"/>
    <col min="28" max="28" width="16.33203125" style="347" customWidth="1"/>
    <col min="29" max="29" width="11" style="347" customWidth="1"/>
    <col min="30" max="30" width="15" style="347" customWidth="1"/>
    <col min="31" max="31" width="16.33203125" style="347" customWidth="1"/>
    <col min="32" max="43" width="9.33203125" style="347" customWidth="1"/>
    <col min="44" max="65" width="9.33203125" style="347" hidden="1" customWidth="1"/>
    <col min="66" max="16384" width="9.33203125" style="347" customWidth="1"/>
  </cols>
  <sheetData>
    <row r="1" spans="1:70" ht="21.75" customHeight="1">
      <c r="A1" s="177"/>
      <c r="B1" s="178"/>
      <c r="C1" s="178"/>
      <c r="D1" s="179" t="s">
        <v>1</v>
      </c>
      <c r="E1" s="178"/>
      <c r="F1" s="346" t="s">
        <v>101</v>
      </c>
      <c r="G1" s="390" t="s">
        <v>102</v>
      </c>
      <c r="H1" s="390"/>
      <c r="I1" s="178"/>
      <c r="J1" s="346" t="s">
        <v>103</v>
      </c>
      <c r="K1" s="179" t="s">
        <v>104</v>
      </c>
      <c r="L1" s="346" t="s">
        <v>105</v>
      </c>
      <c r="M1" s="346"/>
      <c r="N1" s="346"/>
      <c r="O1" s="346"/>
      <c r="P1" s="346"/>
      <c r="Q1" s="346"/>
      <c r="R1" s="346"/>
      <c r="S1" s="346"/>
      <c r="T1" s="346"/>
      <c r="U1" s="182"/>
      <c r="V1" s="182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77"/>
      <c r="BQ1" s="177"/>
      <c r="BR1" s="177"/>
    </row>
    <row r="2" spans="3:46" ht="36.95" customHeight="1">
      <c r="L2" s="391" t="s">
        <v>8</v>
      </c>
      <c r="M2" s="392"/>
      <c r="N2" s="392"/>
      <c r="O2" s="392"/>
      <c r="P2" s="392"/>
      <c r="Q2" s="392"/>
      <c r="R2" s="392"/>
      <c r="S2" s="392"/>
      <c r="T2" s="392"/>
      <c r="U2" s="392"/>
      <c r="V2" s="392"/>
      <c r="AT2" s="185" t="s">
        <v>100</v>
      </c>
    </row>
    <row r="3" spans="2:46" ht="6.95" customHeight="1">
      <c r="B3" s="186"/>
      <c r="C3" s="187"/>
      <c r="D3" s="187"/>
      <c r="E3" s="187"/>
      <c r="F3" s="187"/>
      <c r="G3" s="187"/>
      <c r="H3" s="187"/>
      <c r="I3" s="187"/>
      <c r="J3" s="187"/>
      <c r="K3" s="188"/>
      <c r="AT3" s="185" t="s">
        <v>81</v>
      </c>
    </row>
    <row r="4" spans="2:46" ht="36.95" customHeight="1">
      <c r="B4" s="189"/>
      <c r="C4" s="190"/>
      <c r="D4" s="191" t="s">
        <v>106</v>
      </c>
      <c r="E4" s="190"/>
      <c r="F4" s="190"/>
      <c r="G4" s="190"/>
      <c r="H4" s="190"/>
      <c r="I4" s="190"/>
      <c r="J4" s="190"/>
      <c r="K4" s="192"/>
      <c r="M4" s="193" t="s">
        <v>13</v>
      </c>
      <c r="AT4" s="185" t="s">
        <v>6</v>
      </c>
    </row>
    <row r="5" spans="2:11" ht="6.95" customHeight="1">
      <c r="B5" s="189"/>
      <c r="C5" s="190"/>
      <c r="D5" s="190"/>
      <c r="E5" s="190"/>
      <c r="F5" s="190"/>
      <c r="G5" s="190"/>
      <c r="H5" s="190"/>
      <c r="I5" s="190"/>
      <c r="J5" s="190"/>
      <c r="K5" s="192"/>
    </row>
    <row r="6" spans="2:11" ht="15">
      <c r="B6" s="189"/>
      <c r="C6" s="190"/>
      <c r="D6" s="348" t="s">
        <v>17</v>
      </c>
      <c r="E6" s="190"/>
      <c r="F6" s="190"/>
      <c r="G6" s="190"/>
      <c r="H6" s="190"/>
      <c r="I6" s="190"/>
      <c r="J6" s="190"/>
      <c r="K6" s="192"/>
    </row>
    <row r="7" spans="2:11" ht="16.5" customHeight="1">
      <c r="B7" s="189"/>
      <c r="C7" s="190"/>
      <c r="D7" s="190"/>
      <c r="E7" s="393" t="str">
        <f>'Rekapitulace stavby'!K6</f>
        <v>Gymnázium Tachov - výstavba tělocvičny</v>
      </c>
      <c r="F7" s="394"/>
      <c r="G7" s="394"/>
      <c r="H7" s="394"/>
      <c r="I7" s="190"/>
      <c r="J7" s="190"/>
      <c r="K7" s="192"/>
    </row>
    <row r="8" spans="2:11" s="345" customFormat="1" ht="15">
      <c r="B8" s="85"/>
      <c r="C8" s="349"/>
      <c r="D8" s="348" t="s">
        <v>107</v>
      </c>
      <c r="E8" s="349"/>
      <c r="F8" s="349"/>
      <c r="G8" s="349"/>
      <c r="H8" s="349"/>
      <c r="I8" s="349"/>
      <c r="J8" s="349"/>
      <c r="K8" s="198"/>
    </row>
    <row r="9" spans="2:11" s="345" customFormat="1" ht="36.95" customHeight="1">
      <c r="B9" s="85"/>
      <c r="C9" s="349"/>
      <c r="D9" s="349"/>
      <c r="E9" s="395" t="s">
        <v>5061</v>
      </c>
      <c r="F9" s="396"/>
      <c r="G9" s="396"/>
      <c r="H9" s="396"/>
      <c r="I9" s="349"/>
      <c r="J9" s="349"/>
      <c r="K9" s="198"/>
    </row>
    <row r="10" spans="2:11" s="345" customFormat="1" ht="13.5">
      <c r="B10" s="85"/>
      <c r="C10" s="349"/>
      <c r="D10" s="349"/>
      <c r="E10" s="349"/>
      <c r="F10" s="349"/>
      <c r="G10" s="349"/>
      <c r="H10" s="349"/>
      <c r="I10" s="349"/>
      <c r="J10" s="349"/>
      <c r="K10" s="198"/>
    </row>
    <row r="11" spans="2:11" s="345" customFormat="1" ht="14.45" customHeight="1">
      <c r="B11" s="85"/>
      <c r="C11" s="349"/>
      <c r="D11" s="348" t="s">
        <v>19</v>
      </c>
      <c r="E11" s="349"/>
      <c r="F11" s="200" t="s">
        <v>5</v>
      </c>
      <c r="G11" s="349"/>
      <c r="H11" s="349"/>
      <c r="I11" s="348" t="s">
        <v>20</v>
      </c>
      <c r="J11" s="200" t="s">
        <v>5</v>
      </c>
      <c r="K11" s="198"/>
    </row>
    <row r="12" spans="2:11" s="345" customFormat="1" ht="14.45" customHeight="1">
      <c r="B12" s="85"/>
      <c r="C12" s="349"/>
      <c r="D12" s="348" t="s">
        <v>21</v>
      </c>
      <c r="E12" s="349"/>
      <c r="F12" s="200" t="s">
        <v>22</v>
      </c>
      <c r="G12" s="349"/>
      <c r="H12" s="349"/>
      <c r="I12" s="348" t="s">
        <v>23</v>
      </c>
      <c r="J12" s="201">
        <f>'Rekapitulace stavby'!AN8</f>
        <v>43640</v>
      </c>
      <c r="K12" s="198"/>
    </row>
    <row r="13" spans="2:11" s="345" customFormat="1" ht="10.9" customHeight="1">
      <c r="B13" s="85"/>
      <c r="C13" s="349"/>
      <c r="D13" s="349"/>
      <c r="E13" s="349"/>
      <c r="F13" s="349"/>
      <c r="G13" s="349"/>
      <c r="H13" s="349"/>
      <c r="I13" s="349"/>
      <c r="J13" s="349"/>
      <c r="K13" s="198"/>
    </row>
    <row r="14" spans="2:11" s="345" customFormat="1" ht="14.45" customHeight="1">
      <c r="B14" s="85"/>
      <c r="C14" s="349"/>
      <c r="D14" s="348" t="s">
        <v>24</v>
      </c>
      <c r="E14" s="349"/>
      <c r="F14" s="349"/>
      <c r="G14" s="349"/>
      <c r="H14" s="349"/>
      <c r="I14" s="348" t="s">
        <v>25</v>
      </c>
      <c r="J14" s="200" t="s">
        <v>5</v>
      </c>
      <c r="K14" s="198"/>
    </row>
    <row r="15" spans="2:11" s="345" customFormat="1" ht="18" customHeight="1">
      <c r="B15" s="85"/>
      <c r="C15" s="349"/>
      <c r="D15" s="349"/>
      <c r="E15" s="200" t="s">
        <v>26</v>
      </c>
      <c r="F15" s="349"/>
      <c r="G15" s="349"/>
      <c r="H15" s="349"/>
      <c r="I15" s="348" t="s">
        <v>27</v>
      </c>
      <c r="J15" s="200" t="s">
        <v>5</v>
      </c>
      <c r="K15" s="198"/>
    </row>
    <row r="16" spans="2:11" s="345" customFormat="1" ht="6.95" customHeight="1">
      <c r="B16" s="85"/>
      <c r="C16" s="349"/>
      <c r="D16" s="349"/>
      <c r="E16" s="349"/>
      <c r="F16" s="349"/>
      <c r="G16" s="349"/>
      <c r="H16" s="349"/>
      <c r="I16" s="349"/>
      <c r="J16" s="349"/>
      <c r="K16" s="198"/>
    </row>
    <row r="17" spans="2:11" s="345" customFormat="1" ht="14.45" customHeight="1">
      <c r="B17" s="85"/>
      <c r="C17" s="349"/>
      <c r="D17" s="348" t="s">
        <v>28</v>
      </c>
      <c r="E17" s="349"/>
      <c r="F17" s="349"/>
      <c r="G17" s="349"/>
      <c r="H17" s="349"/>
      <c r="I17" s="348" t="s">
        <v>25</v>
      </c>
      <c r="J17" s="200" t="s">
        <v>5</v>
      </c>
      <c r="K17" s="198"/>
    </row>
    <row r="18" spans="2:11" s="345" customFormat="1" ht="18" customHeight="1">
      <c r="B18" s="85"/>
      <c r="C18" s="349"/>
      <c r="D18" s="349"/>
      <c r="E18" s="200" t="s">
        <v>29</v>
      </c>
      <c r="F18" s="349"/>
      <c r="G18" s="349"/>
      <c r="H18" s="349"/>
      <c r="I18" s="348" t="s">
        <v>27</v>
      </c>
      <c r="J18" s="200" t="s">
        <v>5</v>
      </c>
      <c r="K18" s="198"/>
    </row>
    <row r="19" spans="2:11" s="345" customFormat="1" ht="6.95" customHeight="1">
      <c r="B19" s="85"/>
      <c r="C19" s="349"/>
      <c r="D19" s="349"/>
      <c r="E19" s="349"/>
      <c r="F19" s="349"/>
      <c r="G19" s="349"/>
      <c r="H19" s="349"/>
      <c r="I19" s="349"/>
      <c r="J19" s="349"/>
      <c r="K19" s="198"/>
    </row>
    <row r="20" spans="2:11" s="345" customFormat="1" ht="14.45" customHeight="1">
      <c r="B20" s="85"/>
      <c r="C20" s="349"/>
      <c r="D20" s="348" t="s">
        <v>30</v>
      </c>
      <c r="E20" s="349"/>
      <c r="F20" s="349"/>
      <c r="G20" s="349"/>
      <c r="H20" s="349"/>
      <c r="I20" s="348" t="s">
        <v>25</v>
      </c>
      <c r="J20" s="200" t="s">
        <v>31</v>
      </c>
      <c r="K20" s="198"/>
    </row>
    <row r="21" spans="2:11" s="345" customFormat="1" ht="18" customHeight="1">
      <c r="B21" s="85"/>
      <c r="C21" s="349"/>
      <c r="D21" s="349"/>
      <c r="E21" s="200" t="s">
        <v>32</v>
      </c>
      <c r="F21" s="349"/>
      <c r="G21" s="349"/>
      <c r="H21" s="349"/>
      <c r="I21" s="348" t="s">
        <v>27</v>
      </c>
      <c r="J21" s="200" t="s">
        <v>33</v>
      </c>
      <c r="K21" s="198"/>
    </row>
    <row r="22" spans="2:11" s="345" customFormat="1" ht="6.95" customHeight="1">
      <c r="B22" s="85"/>
      <c r="C22" s="349"/>
      <c r="D22" s="349"/>
      <c r="E22" s="349"/>
      <c r="F22" s="349"/>
      <c r="G22" s="349"/>
      <c r="H22" s="349"/>
      <c r="I22" s="349"/>
      <c r="J22" s="349"/>
      <c r="K22" s="198"/>
    </row>
    <row r="23" spans="2:11" s="345" customFormat="1" ht="14.45" customHeight="1">
      <c r="B23" s="85"/>
      <c r="C23" s="349"/>
      <c r="D23" s="348" t="s">
        <v>35</v>
      </c>
      <c r="E23" s="349"/>
      <c r="F23" s="349"/>
      <c r="G23" s="349"/>
      <c r="H23" s="349"/>
      <c r="I23" s="349"/>
      <c r="J23" s="349"/>
      <c r="K23" s="198"/>
    </row>
    <row r="24" spans="2:11" s="205" customFormat="1" ht="16.5" customHeight="1">
      <c r="B24" s="202"/>
      <c r="C24" s="203"/>
      <c r="D24" s="203"/>
      <c r="E24" s="384" t="s">
        <v>5</v>
      </c>
      <c r="F24" s="384"/>
      <c r="G24" s="384"/>
      <c r="H24" s="384"/>
      <c r="I24" s="203"/>
      <c r="J24" s="203"/>
      <c r="K24" s="204"/>
    </row>
    <row r="25" spans="2:11" s="345" customFormat="1" ht="6.95" customHeight="1">
      <c r="B25" s="85"/>
      <c r="C25" s="349"/>
      <c r="D25" s="349"/>
      <c r="E25" s="349"/>
      <c r="F25" s="349"/>
      <c r="G25" s="349"/>
      <c r="H25" s="349"/>
      <c r="I25" s="349"/>
      <c r="J25" s="349"/>
      <c r="K25" s="198"/>
    </row>
    <row r="26" spans="2:11" s="345" customFormat="1" ht="6.95" customHeight="1">
      <c r="B26" s="85"/>
      <c r="C26" s="349"/>
      <c r="D26" s="206"/>
      <c r="E26" s="206"/>
      <c r="F26" s="206"/>
      <c r="G26" s="206"/>
      <c r="H26" s="206"/>
      <c r="I26" s="206"/>
      <c r="J26" s="206"/>
      <c r="K26" s="207"/>
    </row>
    <row r="27" spans="2:11" s="345" customFormat="1" ht="25.35" customHeight="1">
      <c r="B27" s="85"/>
      <c r="C27" s="349"/>
      <c r="D27" s="208" t="s">
        <v>37</v>
      </c>
      <c r="E27" s="349"/>
      <c r="F27" s="349"/>
      <c r="G27" s="349"/>
      <c r="H27" s="349"/>
      <c r="I27" s="349"/>
      <c r="J27" s="209">
        <f>ROUND(J77,2)</f>
        <v>0</v>
      </c>
      <c r="K27" s="198"/>
    </row>
    <row r="28" spans="2:11" s="345" customFormat="1" ht="6.95" customHeight="1">
      <c r="B28" s="85"/>
      <c r="C28" s="349"/>
      <c r="D28" s="206"/>
      <c r="E28" s="206"/>
      <c r="F28" s="206"/>
      <c r="G28" s="206"/>
      <c r="H28" s="206"/>
      <c r="I28" s="206"/>
      <c r="J28" s="206"/>
      <c r="K28" s="207"/>
    </row>
    <row r="29" spans="2:11" s="345" customFormat="1" ht="14.45" customHeight="1">
      <c r="B29" s="85"/>
      <c r="C29" s="349"/>
      <c r="D29" s="349"/>
      <c r="E29" s="349"/>
      <c r="F29" s="210" t="s">
        <v>39</v>
      </c>
      <c r="G29" s="349"/>
      <c r="H29" s="349"/>
      <c r="I29" s="210" t="s">
        <v>38</v>
      </c>
      <c r="J29" s="210" t="s">
        <v>40</v>
      </c>
      <c r="K29" s="198"/>
    </row>
    <row r="30" spans="2:11" s="345" customFormat="1" ht="14.45" customHeight="1">
      <c r="B30" s="85"/>
      <c r="C30" s="349"/>
      <c r="D30" s="211" t="s">
        <v>41</v>
      </c>
      <c r="E30" s="211" t="s">
        <v>42</v>
      </c>
      <c r="F30" s="212">
        <f>ROUND(SUM(BE77:BE85),2)</f>
        <v>0</v>
      </c>
      <c r="G30" s="349"/>
      <c r="H30" s="349"/>
      <c r="I30" s="213">
        <v>0.21</v>
      </c>
      <c r="J30" s="212">
        <f>ROUND(ROUND((SUM(BE77:BE85)),2)*I30,2)</f>
        <v>0</v>
      </c>
      <c r="K30" s="198"/>
    </row>
    <row r="31" spans="2:11" s="345" customFormat="1" ht="14.45" customHeight="1">
      <c r="B31" s="85"/>
      <c r="C31" s="349"/>
      <c r="D31" s="349"/>
      <c r="E31" s="211" t="s">
        <v>43</v>
      </c>
      <c r="F31" s="212">
        <f>ROUND(SUM(BF77:BF85),2)</f>
        <v>0</v>
      </c>
      <c r="G31" s="349"/>
      <c r="H31" s="349"/>
      <c r="I31" s="213">
        <v>0.15</v>
      </c>
      <c r="J31" s="212">
        <f>ROUND(ROUND((SUM(BF77:BF85)),2)*I31,2)</f>
        <v>0</v>
      </c>
      <c r="K31" s="198"/>
    </row>
    <row r="32" spans="2:11" s="345" customFormat="1" ht="14.45" customHeight="1" hidden="1">
      <c r="B32" s="85"/>
      <c r="C32" s="349"/>
      <c r="D32" s="349"/>
      <c r="E32" s="211" t="s">
        <v>44</v>
      </c>
      <c r="F32" s="212">
        <f>ROUND(SUM(BG77:BG85),2)</f>
        <v>0</v>
      </c>
      <c r="G32" s="349"/>
      <c r="H32" s="349"/>
      <c r="I32" s="213">
        <v>0.21</v>
      </c>
      <c r="J32" s="212">
        <v>0</v>
      </c>
      <c r="K32" s="198"/>
    </row>
    <row r="33" spans="2:11" s="345" customFormat="1" ht="14.45" customHeight="1" hidden="1">
      <c r="B33" s="85"/>
      <c r="C33" s="349"/>
      <c r="D33" s="349"/>
      <c r="E33" s="211" t="s">
        <v>45</v>
      </c>
      <c r="F33" s="212">
        <f>ROUND(SUM(BH77:BH85),2)</f>
        <v>0</v>
      </c>
      <c r="G33" s="349"/>
      <c r="H33" s="349"/>
      <c r="I33" s="213">
        <v>0.15</v>
      </c>
      <c r="J33" s="212">
        <v>0</v>
      </c>
      <c r="K33" s="198"/>
    </row>
    <row r="34" spans="2:11" s="345" customFormat="1" ht="14.45" customHeight="1" hidden="1">
      <c r="B34" s="85"/>
      <c r="C34" s="349"/>
      <c r="D34" s="349"/>
      <c r="E34" s="211" t="s">
        <v>46</v>
      </c>
      <c r="F34" s="212">
        <f>ROUND(SUM(BI77:BI85),2)</f>
        <v>0</v>
      </c>
      <c r="G34" s="349"/>
      <c r="H34" s="349"/>
      <c r="I34" s="213">
        <v>0</v>
      </c>
      <c r="J34" s="212">
        <v>0</v>
      </c>
      <c r="K34" s="198"/>
    </row>
    <row r="35" spans="2:11" s="345" customFormat="1" ht="6.95" customHeight="1">
      <c r="B35" s="85"/>
      <c r="C35" s="349"/>
      <c r="D35" s="349"/>
      <c r="E35" s="349"/>
      <c r="F35" s="349"/>
      <c r="G35" s="349"/>
      <c r="H35" s="349"/>
      <c r="I35" s="349"/>
      <c r="J35" s="349"/>
      <c r="K35" s="198"/>
    </row>
    <row r="36" spans="2:11" s="345" customFormat="1" ht="25.35" customHeight="1">
      <c r="B36" s="85"/>
      <c r="C36" s="214"/>
      <c r="D36" s="215" t="s">
        <v>47</v>
      </c>
      <c r="E36" s="216"/>
      <c r="F36" s="216"/>
      <c r="G36" s="217" t="s">
        <v>48</v>
      </c>
      <c r="H36" s="218" t="s">
        <v>49</v>
      </c>
      <c r="I36" s="216"/>
      <c r="J36" s="219">
        <f>SUM(J27:J34)</f>
        <v>0</v>
      </c>
      <c r="K36" s="220"/>
    </row>
    <row r="37" spans="2:11" s="345" customFormat="1" ht="14.45" customHeight="1">
      <c r="B37" s="221"/>
      <c r="C37" s="222"/>
      <c r="D37" s="222"/>
      <c r="E37" s="222"/>
      <c r="F37" s="222"/>
      <c r="G37" s="222"/>
      <c r="H37" s="222"/>
      <c r="I37" s="222"/>
      <c r="J37" s="222"/>
      <c r="K37" s="223"/>
    </row>
    <row r="41" spans="2:11" s="345" customFormat="1" ht="6.95" customHeight="1">
      <c r="B41" s="224"/>
      <c r="C41" s="225"/>
      <c r="D41" s="225"/>
      <c r="E41" s="225"/>
      <c r="F41" s="225"/>
      <c r="G41" s="225"/>
      <c r="H41" s="225"/>
      <c r="I41" s="225"/>
      <c r="J41" s="225"/>
      <c r="K41" s="226"/>
    </row>
    <row r="42" spans="2:11" s="345" customFormat="1" ht="36.95" customHeight="1">
      <c r="B42" s="85"/>
      <c r="C42" s="191" t="s">
        <v>109</v>
      </c>
      <c r="D42" s="349"/>
      <c r="E42" s="349"/>
      <c r="F42" s="349"/>
      <c r="G42" s="349"/>
      <c r="H42" s="349"/>
      <c r="I42" s="349"/>
      <c r="J42" s="349"/>
      <c r="K42" s="198"/>
    </row>
    <row r="43" spans="2:11" s="345" customFormat="1" ht="6.95" customHeight="1">
      <c r="B43" s="85"/>
      <c r="C43" s="349"/>
      <c r="D43" s="349"/>
      <c r="E43" s="349"/>
      <c r="F43" s="349"/>
      <c r="G43" s="349"/>
      <c r="H43" s="349"/>
      <c r="I43" s="349"/>
      <c r="J43" s="349"/>
      <c r="K43" s="198"/>
    </row>
    <row r="44" spans="2:11" s="345" customFormat="1" ht="14.45" customHeight="1">
      <c r="B44" s="85"/>
      <c r="C44" s="348" t="s">
        <v>17</v>
      </c>
      <c r="D44" s="349"/>
      <c r="E44" s="349"/>
      <c r="F44" s="349"/>
      <c r="G44" s="349"/>
      <c r="H44" s="349"/>
      <c r="I44" s="349"/>
      <c r="J44" s="349"/>
      <c r="K44" s="198"/>
    </row>
    <row r="45" spans="2:11" s="345" customFormat="1" ht="16.5" customHeight="1">
      <c r="B45" s="85"/>
      <c r="C45" s="349"/>
      <c r="D45" s="349"/>
      <c r="E45" s="393" t="str">
        <f>E7</f>
        <v>Gymnázium Tachov - výstavba tělocvičny</v>
      </c>
      <c r="F45" s="394"/>
      <c r="G45" s="394"/>
      <c r="H45" s="394"/>
      <c r="I45" s="349"/>
      <c r="J45" s="349"/>
      <c r="K45" s="198"/>
    </row>
    <row r="46" spans="2:11" s="345" customFormat="1" ht="14.45" customHeight="1">
      <c r="B46" s="85"/>
      <c r="C46" s="348" t="s">
        <v>107</v>
      </c>
      <c r="D46" s="349"/>
      <c r="E46" s="349"/>
      <c r="F46" s="349"/>
      <c r="G46" s="349"/>
      <c r="H46" s="349"/>
      <c r="I46" s="349"/>
      <c r="J46" s="349"/>
      <c r="K46" s="198"/>
    </row>
    <row r="47" spans="2:11" s="345" customFormat="1" ht="17.25" customHeight="1">
      <c r="B47" s="85"/>
      <c r="C47" s="349"/>
      <c r="D47" s="349"/>
      <c r="E47" s="395" t="str">
        <f>E9</f>
        <v>07 - Vedlejší a ostatní náklady</v>
      </c>
      <c r="F47" s="396"/>
      <c r="G47" s="396"/>
      <c r="H47" s="396"/>
      <c r="I47" s="349"/>
      <c r="J47" s="349"/>
      <c r="K47" s="198"/>
    </row>
    <row r="48" spans="2:11" s="345" customFormat="1" ht="6.95" customHeight="1">
      <c r="B48" s="85"/>
      <c r="C48" s="349"/>
      <c r="D48" s="349"/>
      <c r="E48" s="349"/>
      <c r="F48" s="349"/>
      <c r="G48" s="349"/>
      <c r="H48" s="349"/>
      <c r="I48" s="349"/>
      <c r="J48" s="349"/>
      <c r="K48" s="198"/>
    </row>
    <row r="49" spans="2:11" s="345" customFormat="1" ht="18" customHeight="1">
      <c r="B49" s="85"/>
      <c r="C49" s="348" t="s">
        <v>21</v>
      </c>
      <c r="D49" s="349"/>
      <c r="E49" s="349"/>
      <c r="F49" s="200" t="str">
        <f>F12</f>
        <v>Pionýrská 1370, Tachov</v>
      </c>
      <c r="G49" s="349"/>
      <c r="H49" s="349"/>
      <c r="I49" s="348" t="s">
        <v>23</v>
      </c>
      <c r="J49" s="201">
        <f>IF(J12="","",J12)</f>
        <v>43640</v>
      </c>
      <c r="K49" s="198"/>
    </row>
    <row r="50" spans="2:11" s="345" customFormat="1" ht="6.95" customHeight="1">
      <c r="B50" s="85"/>
      <c r="C50" s="349"/>
      <c r="D50" s="349"/>
      <c r="E50" s="349"/>
      <c r="F50" s="349"/>
      <c r="G50" s="349"/>
      <c r="H50" s="349"/>
      <c r="I50" s="349"/>
      <c r="J50" s="349"/>
      <c r="K50" s="198"/>
    </row>
    <row r="51" spans="2:11" s="345" customFormat="1" ht="15">
      <c r="B51" s="85"/>
      <c r="C51" s="348" t="s">
        <v>24</v>
      </c>
      <c r="D51" s="349"/>
      <c r="E51" s="349"/>
      <c r="F51" s="200" t="str">
        <f>E15</f>
        <v>Gymnázium Tachov, Pionýrská 1370, 34701 tachov</v>
      </c>
      <c r="G51" s="349"/>
      <c r="H51" s="349"/>
      <c r="I51" s="348" t="s">
        <v>30</v>
      </c>
      <c r="J51" s="384" t="str">
        <f>E21</f>
        <v>Luboš Beneda, Čižická 279, 33209 Štěnovice</v>
      </c>
      <c r="K51" s="198"/>
    </row>
    <row r="52" spans="2:11" s="345" customFormat="1" ht="14.45" customHeight="1">
      <c r="B52" s="85"/>
      <c r="C52" s="348" t="s">
        <v>28</v>
      </c>
      <c r="D52" s="349"/>
      <c r="E52" s="349"/>
      <c r="F52" s="200" t="str">
        <f>IF(E18="","",E18)</f>
        <v>výběrové řízení</v>
      </c>
      <c r="G52" s="349"/>
      <c r="H52" s="349"/>
      <c r="I52" s="349"/>
      <c r="J52" s="385"/>
      <c r="K52" s="198"/>
    </row>
    <row r="53" spans="2:11" s="345" customFormat="1" ht="10.35" customHeight="1">
      <c r="B53" s="85"/>
      <c r="C53" s="349"/>
      <c r="D53" s="349"/>
      <c r="E53" s="349"/>
      <c r="F53" s="349"/>
      <c r="G53" s="349"/>
      <c r="H53" s="349"/>
      <c r="I53" s="349"/>
      <c r="J53" s="349"/>
      <c r="K53" s="198"/>
    </row>
    <row r="54" spans="2:11" s="345" customFormat="1" ht="29.25" customHeight="1">
      <c r="B54" s="85"/>
      <c r="C54" s="227" t="s">
        <v>110</v>
      </c>
      <c r="D54" s="214"/>
      <c r="E54" s="214"/>
      <c r="F54" s="214"/>
      <c r="G54" s="214"/>
      <c r="H54" s="214"/>
      <c r="I54" s="214"/>
      <c r="J54" s="228" t="s">
        <v>111</v>
      </c>
      <c r="K54" s="229"/>
    </row>
    <row r="55" spans="2:11" s="345" customFormat="1" ht="10.35" customHeight="1">
      <c r="B55" s="85"/>
      <c r="C55" s="349"/>
      <c r="D55" s="349"/>
      <c r="E55" s="349"/>
      <c r="F55" s="349"/>
      <c r="G55" s="349"/>
      <c r="H55" s="349"/>
      <c r="I55" s="349"/>
      <c r="J55" s="349"/>
      <c r="K55" s="198"/>
    </row>
    <row r="56" spans="2:47" s="345" customFormat="1" ht="29.25" customHeight="1">
      <c r="B56" s="85"/>
      <c r="C56" s="230" t="s">
        <v>112</v>
      </c>
      <c r="D56" s="349"/>
      <c r="E56" s="349"/>
      <c r="F56" s="349"/>
      <c r="G56" s="349"/>
      <c r="H56" s="349"/>
      <c r="I56" s="349"/>
      <c r="J56" s="209">
        <f>J77</f>
        <v>0</v>
      </c>
      <c r="K56" s="198"/>
      <c r="AU56" s="185" t="s">
        <v>113</v>
      </c>
    </row>
    <row r="57" spans="2:11" s="237" customFormat="1" ht="24.95" customHeight="1">
      <c r="B57" s="231"/>
      <c r="C57" s="232"/>
      <c r="D57" s="233" t="s">
        <v>5062</v>
      </c>
      <c r="E57" s="234"/>
      <c r="F57" s="234"/>
      <c r="G57" s="234"/>
      <c r="H57" s="234"/>
      <c r="I57" s="234"/>
      <c r="J57" s="235">
        <f>J78</f>
        <v>0</v>
      </c>
      <c r="K57" s="236"/>
    </row>
    <row r="58" spans="2:11" s="345" customFormat="1" ht="21.75" customHeight="1">
      <c r="B58" s="85"/>
      <c r="C58" s="349"/>
      <c r="D58" s="349"/>
      <c r="E58" s="349"/>
      <c r="F58" s="349"/>
      <c r="G58" s="349"/>
      <c r="H58" s="349"/>
      <c r="I58" s="349"/>
      <c r="J58" s="349"/>
      <c r="K58" s="198"/>
    </row>
    <row r="59" spans="2:11" s="345" customFormat="1" ht="6.95" customHeight="1">
      <c r="B59" s="221"/>
      <c r="C59" s="222"/>
      <c r="D59" s="222"/>
      <c r="E59" s="222"/>
      <c r="F59" s="222"/>
      <c r="G59" s="222"/>
      <c r="H59" s="222"/>
      <c r="I59" s="222"/>
      <c r="J59" s="222"/>
      <c r="K59" s="223"/>
    </row>
    <row r="63" spans="2:12" s="345" customFormat="1" ht="6.95" customHeight="1">
      <c r="B63" s="224"/>
      <c r="C63" s="225"/>
      <c r="D63" s="225"/>
      <c r="E63" s="225"/>
      <c r="F63" s="225"/>
      <c r="G63" s="225"/>
      <c r="H63" s="225"/>
      <c r="I63" s="225"/>
      <c r="J63" s="225"/>
      <c r="K63" s="225"/>
      <c r="L63" s="85"/>
    </row>
    <row r="64" spans="2:12" s="345" customFormat="1" ht="36.95" customHeight="1">
      <c r="B64" s="85"/>
      <c r="C64" s="245" t="s">
        <v>122</v>
      </c>
      <c r="L64" s="85"/>
    </row>
    <row r="65" spans="2:12" s="345" customFormat="1" ht="6.95" customHeight="1">
      <c r="B65" s="85"/>
      <c r="L65" s="85"/>
    </row>
    <row r="66" spans="2:12" s="345" customFormat="1" ht="14.45" customHeight="1">
      <c r="B66" s="85"/>
      <c r="C66" s="344" t="s">
        <v>17</v>
      </c>
      <c r="L66" s="85"/>
    </row>
    <row r="67" spans="2:12" s="345" customFormat="1" ht="16.5" customHeight="1">
      <c r="B67" s="85"/>
      <c r="E67" s="386" t="str">
        <f>E7</f>
        <v>Gymnázium Tachov - výstavba tělocvičny</v>
      </c>
      <c r="F67" s="387"/>
      <c r="G67" s="387"/>
      <c r="H67" s="387"/>
      <c r="L67" s="85"/>
    </row>
    <row r="68" spans="2:12" s="345" customFormat="1" ht="14.45" customHeight="1">
      <c r="B68" s="85"/>
      <c r="C68" s="344" t="s">
        <v>107</v>
      </c>
      <c r="L68" s="85"/>
    </row>
    <row r="69" spans="2:12" s="345" customFormat="1" ht="17.25" customHeight="1">
      <c r="B69" s="85"/>
      <c r="E69" s="388" t="str">
        <f>E9</f>
        <v>07 - Vedlejší a ostatní náklady</v>
      </c>
      <c r="F69" s="389"/>
      <c r="G69" s="389"/>
      <c r="H69" s="389"/>
      <c r="L69" s="85"/>
    </row>
    <row r="70" spans="2:12" s="345" customFormat="1" ht="6.95" customHeight="1">
      <c r="B70" s="85"/>
      <c r="L70" s="85"/>
    </row>
    <row r="71" spans="2:12" s="345" customFormat="1" ht="18" customHeight="1">
      <c r="B71" s="85"/>
      <c r="C71" s="344" t="s">
        <v>21</v>
      </c>
      <c r="F71" s="249" t="str">
        <f>F12</f>
        <v>Pionýrská 1370, Tachov</v>
      </c>
      <c r="I71" s="344" t="s">
        <v>23</v>
      </c>
      <c r="J71" s="250">
        <f>IF(J12="","",J12)</f>
        <v>43640</v>
      </c>
      <c r="L71" s="85"/>
    </row>
    <row r="72" spans="2:12" s="345" customFormat="1" ht="6.95" customHeight="1">
      <c r="B72" s="85"/>
      <c r="L72" s="85"/>
    </row>
    <row r="73" spans="2:12" s="345" customFormat="1" ht="15">
      <c r="B73" s="85"/>
      <c r="C73" s="344" t="s">
        <v>24</v>
      </c>
      <c r="F73" s="249" t="str">
        <f>E15</f>
        <v>Gymnázium Tachov, Pionýrská 1370, 34701 tachov</v>
      </c>
      <c r="I73" s="344" t="s">
        <v>30</v>
      </c>
      <c r="J73" s="249" t="str">
        <f>E21</f>
        <v>Luboš Beneda, Čižická 279, 33209 Štěnovice</v>
      </c>
      <c r="L73" s="85"/>
    </row>
    <row r="74" spans="2:12" s="345" customFormat="1" ht="14.45" customHeight="1">
      <c r="B74" s="85"/>
      <c r="C74" s="344" t="s">
        <v>28</v>
      </c>
      <c r="F74" s="249" t="str">
        <f>IF(E18="","",E18)</f>
        <v>výběrové řízení</v>
      </c>
      <c r="L74" s="85"/>
    </row>
    <row r="75" spans="2:12" s="345" customFormat="1" ht="10.35" customHeight="1">
      <c r="B75" s="85"/>
      <c r="L75" s="85"/>
    </row>
    <row r="76" spans="2:20" s="258" customFormat="1" ht="29.25" customHeight="1">
      <c r="B76" s="251"/>
      <c r="C76" s="252" t="s">
        <v>123</v>
      </c>
      <c r="D76" s="253" t="s">
        <v>56</v>
      </c>
      <c r="E76" s="253" t="s">
        <v>52</v>
      </c>
      <c r="F76" s="253" t="s">
        <v>124</v>
      </c>
      <c r="G76" s="253" t="s">
        <v>125</v>
      </c>
      <c r="H76" s="253" t="s">
        <v>126</v>
      </c>
      <c r="I76" s="253" t="s">
        <v>127</v>
      </c>
      <c r="J76" s="253" t="s">
        <v>111</v>
      </c>
      <c r="K76" s="254" t="s">
        <v>128</v>
      </c>
      <c r="L76" s="251"/>
      <c r="M76" s="255" t="s">
        <v>129</v>
      </c>
      <c r="N76" s="256" t="s">
        <v>41</v>
      </c>
      <c r="O76" s="256" t="s">
        <v>130</v>
      </c>
      <c r="P76" s="256" t="s">
        <v>131</v>
      </c>
      <c r="Q76" s="256" t="s">
        <v>132</v>
      </c>
      <c r="R76" s="256" t="s">
        <v>133</v>
      </c>
      <c r="S76" s="256" t="s">
        <v>134</v>
      </c>
      <c r="T76" s="257" t="s">
        <v>135</v>
      </c>
    </row>
    <row r="77" spans="2:63" s="345" customFormat="1" ht="29.25" customHeight="1">
      <c r="B77" s="85"/>
      <c r="C77" s="259" t="s">
        <v>112</v>
      </c>
      <c r="J77" s="260">
        <f>BK77</f>
        <v>0</v>
      </c>
      <c r="L77" s="85"/>
      <c r="M77" s="261"/>
      <c r="N77" s="206"/>
      <c r="O77" s="206"/>
      <c r="P77" s="262">
        <f>P78</f>
        <v>0</v>
      </c>
      <c r="Q77" s="206"/>
      <c r="R77" s="262">
        <f>R78</f>
        <v>0</v>
      </c>
      <c r="S77" s="206"/>
      <c r="T77" s="263">
        <f>T78</f>
        <v>0</v>
      </c>
      <c r="AT77" s="185" t="s">
        <v>70</v>
      </c>
      <c r="AU77" s="185" t="s">
        <v>113</v>
      </c>
      <c r="BK77" s="264">
        <f>BK78</f>
        <v>0</v>
      </c>
    </row>
    <row r="78" spans="2:63" s="266" customFormat="1" ht="37.35" customHeight="1">
      <c r="B78" s="265"/>
      <c r="D78" s="267" t="s">
        <v>70</v>
      </c>
      <c r="E78" s="268" t="s">
        <v>5063</v>
      </c>
      <c r="F78" s="268" t="s">
        <v>5064</v>
      </c>
      <c r="J78" s="269">
        <f>BK78</f>
        <v>0</v>
      </c>
      <c r="L78" s="265"/>
      <c r="M78" s="270"/>
      <c r="N78" s="271"/>
      <c r="O78" s="271"/>
      <c r="P78" s="272">
        <f>SUM(P79:P85)</f>
        <v>0</v>
      </c>
      <c r="Q78" s="271"/>
      <c r="R78" s="272">
        <f>SUM(R79:R85)</f>
        <v>0</v>
      </c>
      <c r="S78" s="271"/>
      <c r="T78" s="273">
        <f>SUM(T79:T85)</f>
        <v>0</v>
      </c>
      <c r="AR78" s="267" t="s">
        <v>163</v>
      </c>
      <c r="AT78" s="274" t="s">
        <v>70</v>
      </c>
      <c r="AU78" s="274" t="s">
        <v>71</v>
      </c>
      <c r="AY78" s="267" t="s">
        <v>138</v>
      </c>
      <c r="BK78" s="275">
        <f>SUM(BK79:BK85)</f>
        <v>0</v>
      </c>
    </row>
    <row r="79" spans="2:65" s="345" customFormat="1" ht="25.5" customHeight="1">
      <c r="B79" s="85"/>
      <c r="C79" s="327" t="s">
        <v>81</v>
      </c>
      <c r="D79" s="327" t="s">
        <v>140</v>
      </c>
      <c r="E79" s="328" t="s">
        <v>5065</v>
      </c>
      <c r="F79" s="329" t="s">
        <v>5066</v>
      </c>
      <c r="G79" s="330" t="s">
        <v>5067</v>
      </c>
      <c r="H79" s="304">
        <v>1</v>
      </c>
      <c r="I79" s="90">
        <v>0</v>
      </c>
      <c r="J79" s="90">
        <f aca="true" t="shared" si="0" ref="J79:J85">ROUND(I79*H79,2)</f>
        <v>0</v>
      </c>
      <c r="K79" s="88" t="s">
        <v>5267</v>
      </c>
      <c r="L79" s="85"/>
      <c r="M79" s="278" t="s">
        <v>5</v>
      </c>
      <c r="N79" s="279" t="s">
        <v>42</v>
      </c>
      <c r="O79" s="280">
        <v>0</v>
      </c>
      <c r="P79" s="280">
        <f aca="true" t="shared" si="1" ref="P79:P85">O79*H79</f>
        <v>0</v>
      </c>
      <c r="Q79" s="280">
        <v>0</v>
      </c>
      <c r="R79" s="280">
        <f aca="true" t="shared" si="2" ref="R79:R85">Q79*H79</f>
        <v>0</v>
      </c>
      <c r="S79" s="280">
        <v>0</v>
      </c>
      <c r="T79" s="281">
        <f aca="true" t="shared" si="3" ref="T79:T85">S79*H79</f>
        <v>0</v>
      </c>
      <c r="AR79" s="185" t="s">
        <v>5068</v>
      </c>
      <c r="AT79" s="185" t="s">
        <v>140</v>
      </c>
      <c r="AU79" s="185" t="s">
        <v>79</v>
      </c>
      <c r="AY79" s="185" t="s">
        <v>138</v>
      </c>
      <c r="BE79" s="282">
        <f aca="true" t="shared" si="4" ref="BE79:BE85">IF(N79="základní",J79,0)</f>
        <v>0</v>
      </c>
      <c r="BF79" s="282">
        <f aca="true" t="shared" si="5" ref="BF79:BF85">IF(N79="snížená",J79,0)</f>
        <v>0</v>
      </c>
      <c r="BG79" s="282">
        <f aca="true" t="shared" si="6" ref="BG79:BG85">IF(N79="zákl. přenesená",J79,0)</f>
        <v>0</v>
      </c>
      <c r="BH79" s="282">
        <f aca="true" t="shared" si="7" ref="BH79:BH85">IF(N79="sníž. přenesená",J79,0)</f>
        <v>0</v>
      </c>
      <c r="BI79" s="282">
        <f aca="true" t="shared" si="8" ref="BI79:BI85">IF(N79="nulová",J79,0)</f>
        <v>0</v>
      </c>
      <c r="BJ79" s="185" t="s">
        <v>79</v>
      </c>
      <c r="BK79" s="282">
        <f aca="true" t="shared" si="9" ref="BK79:BK85">ROUND(I79*H79,2)</f>
        <v>0</v>
      </c>
      <c r="BL79" s="185" t="s">
        <v>5068</v>
      </c>
      <c r="BM79" s="185" t="s">
        <v>5069</v>
      </c>
    </row>
    <row r="80" spans="2:65" s="345" customFormat="1" ht="16.5" customHeight="1">
      <c r="B80" s="85"/>
      <c r="C80" s="327" t="s">
        <v>153</v>
      </c>
      <c r="D80" s="327" t="s">
        <v>140</v>
      </c>
      <c r="E80" s="328" t="s">
        <v>5070</v>
      </c>
      <c r="F80" s="329" t="s">
        <v>5269</v>
      </c>
      <c r="G80" s="330" t="s">
        <v>5067</v>
      </c>
      <c r="H80" s="304">
        <v>1</v>
      </c>
      <c r="I80" s="90">
        <v>0</v>
      </c>
      <c r="J80" s="90">
        <f t="shared" si="0"/>
        <v>0</v>
      </c>
      <c r="K80" s="88"/>
      <c r="L80" s="85"/>
      <c r="M80" s="278" t="s">
        <v>5</v>
      </c>
      <c r="N80" s="279" t="s">
        <v>42</v>
      </c>
      <c r="O80" s="280">
        <v>0</v>
      </c>
      <c r="P80" s="280">
        <f t="shared" si="1"/>
        <v>0</v>
      </c>
      <c r="Q80" s="280">
        <v>0</v>
      </c>
      <c r="R80" s="280">
        <f t="shared" si="2"/>
        <v>0</v>
      </c>
      <c r="S80" s="280">
        <v>0</v>
      </c>
      <c r="T80" s="281">
        <f t="shared" si="3"/>
        <v>0</v>
      </c>
      <c r="AR80" s="185" t="s">
        <v>5068</v>
      </c>
      <c r="AT80" s="185" t="s">
        <v>140</v>
      </c>
      <c r="AU80" s="185" t="s">
        <v>79</v>
      </c>
      <c r="AY80" s="185" t="s">
        <v>138</v>
      </c>
      <c r="BE80" s="282">
        <f t="shared" si="4"/>
        <v>0</v>
      </c>
      <c r="BF80" s="282">
        <f t="shared" si="5"/>
        <v>0</v>
      </c>
      <c r="BG80" s="282">
        <f t="shared" si="6"/>
        <v>0</v>
      </c>
      <c r="BH80" s="282">
        <f t="shared" si="7"/>
        <v>0</v>
      </c>
      <c r="BI80" s="282">
        <f t="shared" si="8"/>
        <v>0</v>
      </c>
      <c r="BJ80" s="185" t="s">
        <v>79</v>
      </c>
      <c r="BK80" s="282">
        <f t="shared" si="9"/>
        <v>0</v>
      </c>
      <c r="BL80" s="185" t="s">
        <v>5068</v>
      </c>
      <c r="BM80" s="185" t="s">
        <v>5071</v>
      </c>
    </row>
    <row r="81" spans="2:65" s="345" customFormat="1" ht="16.5" customHeight="1">
      <c r="B81" s="85"/>
      <c r="C81" s="327" t="s">
        <v>145</v>
      </c>
      <c r="D81" s="327" t="s">
        <v>140</v>
      </c>
      <c r="E81" s="328" t="s">
        <v>5072</v>
      </c>
      <c r="F81" s="329" t="s">
        <v>5268</v>
      </c>
      <c r="G81" s="330" t="s">
        <v>5067</v>
      </c>
      <c r="H81" s="304">
        <v>1</v>
      </c>
      <c r="I81" s="90">
        <v>0</v>
      </c>
      <c r="J81" s="90">
        <f t="shared" si="0"/>
        <v>0</v>
      </c>
      <c r="K81" s="88"/>
      <c r="L81" s="85"/>
      <c r="M81" s="278" t="s">
        <v>5</v>
      </c>
      <c r="N81" s="279" t="s">
        <v>42</v>
      </c>
      <c r="O81" s="280">
        <v>0</v>
      </c>
      <c r="P81" s="280">
        <f t="shared" si="1"/>
        <v>0</v>
      </c>
      <c r="Q81" s="280">
        <v>0</v>
      </c>
      <c r="R81" s="280">
        <f t="shared" si="2"/>
        <v>0</v>
      </c>
      <c r="S81" s="280">
        <v>0</v>
      </c>
      <c r="T81" s="281">
        <f t="shared" si="3"/>
        <v>0</v>
      </c>
      <c r="AR81" s="185" t="s">
        <v>5068</v>
      </c>
      <c r="AT81" s="185" t="s">
        <v>140</v>
      </c>
      <c r="AU81" s="185" t="s">
        <v>79</v>
      </c>
      <c r="AY81" s="185" t="s">
        <v>138</v>
      </c>
      <c r="BE81" s="282">
        <f t="shared" si="4"/>
        <v>0</v>
      </c>
      <c r="BF81" s="282">
        <f t="shared" si="5"/>
        <v>0</v>
      </c>
      <c r="BG81" s="282">
        <f t="shared" si="6"/>
        <v>0</v>
      </c>
      <c r="BH81" s="282">
        <f t="shared" si="7"/>
        <v>0</v>
      </c>
      <c r="BI81" s="282">
        <f t="shared" si="8"/>
        <v>0</v>
      </c>
      <c r="BJ81" s="185" t="s">
        <v>79</v>
      </c>
      <c r="BK81" s="282">
        <f t="shared" si="9"/>
        <v>0</v>
      </c>
      <c r="BL81" s="185" t="s">
        <v>5068</v>
      </c>
      <c r="BM81" s="185" t="s">
        <v>5073</v>
      </c>
    </row>
    <row r="82" spans="2:65" s="345" customFormat="1" ht="16.5" customHeight="1">
      <c r="B82" s="85"/>
      <c r="C82" s="327" t="s">
        <v>163</v>
      </c>
      <c r="D82" s="327" t="s">
        <v>140</v>
      </c>
      <c r="E82" s="328" t="s">
        <v>5074</v>
      </c>
      <c r="F82" s="329" t="s">
        <v>5075</v>
      </c>
      <c r="G82" s="330" t="s">
        <v>5067</v>
      </c>
      <c r="H82" s="304">
        <v>1</v>
      </c>
      <c r="I82" s="90">
        <v>0</v>
      </c>
      <c r="J82" s="90">
        <f t="shared" si="0"/>
        <v>0</v>
      </c>
      <c r="K82" s="88" t="s">
        <v>5267</v>
      </c>
      <c r="L82" s="85"/>
      <c r="M82" s="278" t="s">
        <v>5</v>
      </c>
      <c r="N82" s="279" t="s">
        <v>42</v>
      </c>
      <c r="O82" s="280">
        <v>0</v>
      </c>
      <c r="P82" s="280">
        <f t="shared" si="1"/>
        <v>0</v>
      </c>
      <c r="Q82" s="280">
        <v>0</v>
      </c>
      <c r="R82" s="280">
        <f t="shared" si="2"/>
        <v>0</v>
      </c>
      <c r="S82" s="280">
        <v>0</v>
      </c>
      <c r="T82" s="281">
        <f t="shared" si="3"/>
        <v>0</v>
      </c>
      <c r="AR82" s="185" t="s">
        <v>145</v>
      </c>
      <c r="AT82" s="185" t="s">
        <v>140</v>
      </c>
      <c r="AU82" s="185" t="s">
        <v>79</v>
      </c>
      <c r="AY82" s="185" t="s">
        <v>138</v>
      </c>
      <c r="BE82" s="282">
        <f t="shared" si="4"/>
        <v>0</v>
      </c>
      <c r="BF82" s="282">
        <f t="shared" si="5"/>
        <v>0</v>
      </c>
      <c r="BG82" s="282">
        <f t="shared" si="6"/>
        <v>0</v>
      </c>
      <c r="BH82" s="282">
        <f t="shared" si="7"/>
        <v>0</v>
      </c>
      <c r="BI82" s="282">
        <f t="shared" si="8"/>
        <v>0</v>
      </c>
      <c r="BJ82" s="185" t="s">
        <v>79</v>
      </c>
      <c r="BK82" s="282">
        <f t="shared" si="9"/>
        <v>0</v>
      </c>
      <c r="BL82" s="185" t="s">
        <v>145</v>
      </c>
      <c r="BM82" s="185" t="s">
        <v>5076</v>
      </c>
    </row>
    <row r="83" spans="2:65" s="345" customFormat="1" ht="140.25" customHeight="1">
      <c r="B83" s="85"/>
      <c r="C83" s="327" t="s">
        <v>169</v>
      </c>
      <c r="D83" s="327" t="s">
        <v>140</v>
      </c>
      <c r="E83" s="328" t="s">
        <v>5077</v>
      </c>
      <c r="F83" s="329" t="s">
        <v>5078</v>
      </c>
      <c r="G83" s="330" t="s">
        <v>5067</v>
      </c>
      <c r="H83" s="304">
        <v>1</v>
      </c>
      <c r="I83" s="90">
        <v>0</v>
      </c>
      <c r="J83" s="90">
        <f t="shared" si="0"/>
        <v>0</v>
      </c>
      <c r="K83" s="88" t="s">
        <v>5</v>
      </c>
      <c r="L83" s="85"/>
      <c r="M83" s="278" t="s">
        <v>5</v>
      </c>
      <c r="N83" s="279" t="s">
        <v>42</v>
      </c>
      <c r="O83" s="280">
        <v>0</v>
      </c>
      <c r="P83" s="280">
        <f t="shared" si="1"/>
        <v>0</v>
      </c>
      <c r="Q83" s="280">
        <v>0</v>
      </c>
      <c r="R83" s="280">
        <f t="shared" si="2"/>
        <v>0</v>
      </c>
      <c r="S83" s="280">
        <v>0</v>
      </c>
      <c r="T83" s="281">
        <f t="shared" si="3"/>
        <v>0</v>
      </c>
      <c r="AR83" s="185" t="s">
        <v>145</v>
      </c>
      <c r="AT83" s="185" t="s">
        <v>140</v>
      </c>
      <c r="AU83" s="185" t="s">
        <v>79</v>
      </c>
      <c r="AY83" s="185" t="s">
        <v>138</v>
      </c>
      <c r="BE83" s="282">
        <f t="shared" si="4"/>
        <v>0</v>
      </c>
      <c r="BF83" s="282">
        <f t="shared" si="5"/>
        <v>0</v>
      </c>
      <c r="BG83" s="282">
        <f t="shared" si="6"/>
        <v>0</v>
      </c>
      <c r="BH83" s="282">
        <f t="shared" si="7"/>
        <v>0</v>
      </c>
      <c r="BI83" s="282">
        <f t="shared" si="8"/>
        <v>0</v>
      </c>
      <c r="BJ83" s="185" t="s">
        <v>79</v>
      </c>
      <c r="BK83" s="282">
        <f t="shared" si="9"/>
        <v>0</v>
      </c>
      <c r="BL83" s="185" t="s">
        <v>145</v>
      </c>
      <c r="BM83" s="185" t="s">
        <v>5079</v>
      </c>
    </row>
    <row r="84" spans="2:65" s="345" customFormat="1" ht="25.5" customHeight="1">
      <c r="B84" s="85"/>
      <c r="C84" s="327" t="s">
        <v>173</v>
      </c>
      <c r="D84" s="327" t="s">
        <v>140</v>
      </c>
      <c r="E84" s="328" t="s">
        <v>5080</v>
      </c>
      <c r="F84" s="329" t="s">
        <v>5081</v>
      </c>
      <c r="G84" s="330" t="s">
        <v>5067</v>
      </c>
      <c r="H84" s="304">
        <v>1</v>
      </c>
      <c r="I84" s="90">
        <v>0</v>
      </c>
      <c r="J84" s="90">
        <f t="shared" si="0"/>
        <v>0</v>
      </c>
      <c r="K84" s="88" t="s">
        <v>5</v>
      </c>
      <c r="L84" s="85"/>
      <c r="M84" s="278" t="s">
        <v>5</v>
      </c>
      <c r="N84" s="279" t="s">
        <v>42</v>
      </c>
      <c r="O84" s="280">
        <v>0</v>
      </c>
      <c r="P84" s="280">
        <f t="shared" si="1"/>
        <v>0</v>
      </c>
      <c r="Q84" s="280">
        <v>0</v>
      </c>
      <c r="R84" s="280">
        <f t="shared" si="2"/>
        <v>0</v>
      </c>
      <c r="S84" s="280">
        <v>0</v>
      </c>
      <c r="T84" s="281">
        <f t="shared" si="3"/>
        <v>0</v>
      </c>
      <c r="AR84" s="185" t="s">
        <v>145</v>
      </c>
      <c r="AT84" s="185" t="s">
        <v>140</v>
      </c>
      <c r="AU84" s="185" t="s">
        <v>79</v>
      </c>
      <c r="AY84" s="185" t="s">
        <v>138</v>
      </c>
      <c r="BE84" s="282">
        <f t="shared" si="4"/>
        <v>0</v>
      </c>
      <c r="BF84" s="282">
        <f t="shared" si="5"/>
        <v>0</v>
      </c>
      <c r="BG84" s="282">
        <f t="shared" si="6"/>
        <v>0</v>
      </c>
      <c r="BH84" s="282">
        <f t="shared" si="7"/>
        <v>0</v>
      </c>
      <c r="BI84" s="282">
        <f t="shared" si="8"/>
        <v>0</v>
      </c>
      <c r="BJ84" s="185" t="s">
        <v>79</v>
      </c>
      <c r="BK84" s="282">
        <f t="shared" si="9"/>
        <v>0</v>
      </c>
      <c r="BL84" s="185" t="s">
        <v>145</v>
      </c>
      <c r="BM84" s="185" t="s">
        <v>5082</v>
      </c>
    </row>
    <row r="85" spans="2:65" s="345" customFormat="1" ht="25.5" customHeight="1">
      <c r="B85" s="85"/>
      <c r="C85" s="327" t="s">
        <v>178</v>
      </c>
      <c r="D85" s="327" t="s">
        <v>140</v>
      </c>
      <c r="E85" s="328" t="s">
        <v>5083</v>
      </c>
      <c r="F85" s="329" t="s">
        <v>5084</v>
      </c>
      <c r="G85" s="330" t="s">
        <v>5067</v>
      </c>
      <c r="H85" s="304">
        <v>1</v>
      </c>
      <c r="I85" s="90">
        <v>0</v>
      </c>
      <c r="J85" s="90">
        <f t="shared" si="0"/>
        <v>0</v>
      </c>
      <c r="K85" s="88" t="s">
        <v>5</v>
      </c>
      <c r="L85" s="85"/>
      <c r="M85" s="278" t="s">
        <v>5</v>
      </c>
      <c r="N85" s="301" t="s">
        <v>42</v>
      </c>
      <c r="O85" s="302">
        <v>0</v>
      </c>
      <c r="P85" s="302">
        <f t="shared" si="1"/>
        <v>0</v>
      </c>
      <c r="Q85" s="302">
        <v>0</v>
      </c>
      <c r="R85" s="302">
        <f t="shared" si="2"/>
        <v>0</v>
      </c>
      <c r="S85" s="302">
        <v>0</v>
      </c>
      <c r="T85" s="303">
        <f t="shared" si="3"/>
        <v>0</v>
      </c>
      <c r="AR85" s="185" t="s">
        <v>145</v>
      </c>
      <c r="AT85" s="185" t="s">
        <v>140</v>
      </c>
      <c r="AU85" s="185" t="s">
        <v>79</v>
      </c>
      <c r="AY85" s="185" t="s">
        <v>138</v>
      </c>
      <c r="BE85" s="282">
        <f t="shared" si="4"/>
        <v>0</v>
      </c>
      <c r="BF85" s="282">
        <f t="shared" si="5"/>
        <v>0</v>
      </c>
      <c r="BG85" s="282">
        <f t="shared" si="6"/>
        <v>0</v>
      </c>
      <c r="BH85" s="282">
        <f t="shared" si="7"/>
        <v>0</v>
      </c>
      <c r="BI85" s="282">
        <f t="shared" si="8"/>
        <v>0</v>
      </c>
      <c r="BJ85" s="185" t="s">
        <v>79</v>
      </c>
      <c r="BK85" s="282">
        <f t="shared" si="9"/>
        <v>0</v>
      </c>
      <c r="BL85" s="185" t="s">
        <v>145</v>
      </c>
      <c r="BM85" s="185" t="s">
        <v>5085</v>
      </c>
    </row>
    <row r="86" spans="2:12" s="345" customFormat="1" ht="6.95" customHeight="1">
      <c r="B86" s="221"/>
      <c r="C86" s="222"/>
      <c r="D86" s="222"/>
      <c r="E86" s="222"/>
      <c r="F86" s="222"/>
      <c r="G86" s="222"/>
      <c r="H86" s="222"/>
      <c r="I86" s="222"/>
      <c r="J86" s="222"/>
      <c r="K86" s="222"/>
      <c r="L86" s="85"/>
    </row>
  </sheetData>
  <sheetProtection algorithmName="SHA-512" hashValue="9aJTauCfi4kkzMfUDQO0vysfaJ70Z0YItqHVwhddHkKgVZYiLFYzzQBRJtyNkigldcAlNp/qJmuo+f0F0/7kzA==" saltValue="GH9QX9gl+Js3AldNpb0BCg==" spinCount="100000" sheet="1" objects="1" scenarios="1"/>
  <autoFilter ref="C76:K85"/>
  <mergeCells count="10">
    <mergeCell ref="J51:J52"/>
    <mergeCell ref="E67:H67"/>
    <mergeCell ref="E69:H6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96" customWidth="1"/>
    <col min="2" max="2" width="1.66796875" style="96" customWidth="1"/>
    <col min="3" max="4" width="5" style="96" customWidth="1"/>
    <col min="5" max="5" width="11.66015625" style="96" customWidth="1"/>
    <col min="6" max="6" width="9.16015625" style="96" customWidth="1"/>
    <col min="7" max="7" width="5" style="96" customWidth="1"/>
    <col min="8" max="8" width="77.83203125" style="96" customWidth="1"/>
    <col min="9" max="10" width="20" style="96" customWidth="1"/>
    <col min="11" max="11" width="1.66796875" style="96" customWidth="1"/>
  </cols>
  <sheetData>
    <row r="1" ht="37.5" customHeight="1"/>
    <row r="2" spans="2:11" ht="7.5" customHeight="1">
      <c r="B2" s="97"/>
      <c r="C2" s="98"/>
      <c r="D2" s="98"/>
      <c r="E2" s="98"/>
      <c r="F2" s="98"/>
      <c r="G2" s="98"/>
      <c r="H2" s="98"/>
      <c r="I2" s="98"/>
      <c r="J2" s="98"/>
      <c r="K2" s="99"/>
    </row>
    <row r="3" spans="2:11" s="6" customFormat="1" ht="45" customHeight="1">
      <c r="B3" s="100"/>
      <c r="C3" s="398" t="s">
        <v>5086</v>
      </c>
      <c r="D3" s="398"/>
      <c r="E3" s="398"/>
      <c r="F3" s="398"/>
      <c r="G3" s="398"/>
      <c r="H3" s="398"/>
      <c r="I3" s="398"/>
      <c r="J3" s="398"/>
      <c r="K3" s="101"/>
    </row>
    <row r="4" spans="2:11" ht="25.5" customHeight="1">
      <c r="B4" s="102"/>
      <c r="C4" s="399" t="s">
        <v>5087</v>
      </c>
      <c r="D4" s="399"/>
      <c r="E4" s="399"/>
      <c r="F4" s="399"/>
      <c r="G4" s="399"/>
      <c r="H4" s="399"/>
      <c r="I4" s="399"/>
      <c r="J4" s="399"/>
      <c r="K4" s="103"/>
    </row>
    <row r="5" spans="2:11" ht="5.25" customHeight="1">
      <c r="B5" s="102"/>
      <c r="C5" s="104"/>
      <c r="D5" s="104"/>
      <c r="E5" s="104"/>
      <c r="F5" s="104"/>
      <c r="G5" s="104"/>
      <c r="H5" s="104"/>
      <c r="I5" s="104"/>
      <c r="J5" s="104"/>
      <c r="K5" s="103"/>
    </row>
    <row r="6" spans="2:11" ht="15" customHeight="1">
      <c r="B6" s="102"/>
      <c r="C6" s="397" t="s">
        <v>5088</v>
      </c>
      <c r="D6" s="397"/>
      <c r="E6" s="397"/>
      <c r="F6" s="397"/>
      <c r="G6" s="397"/>
      <c r="H6" s="397"/>
      <c r="I6" s="397"/>
      <c r="J6" s="397"/>
      <c r="K6" s="103"/>
    </row>
    <row r="7" spans="2:11" ht="15" customHeight="1">
      <c r="B7" s="106"/>
      <c r="C7" s="397" t="s">
        <v>5089</v>
      </c>
      <c r="D7" s="397"/>
      <c r="E7" s="397"/>
      <c r="F7" s="397"/>
      <c r="G7" s="397"/>
      <c r="H7" s="397"/>
      <c r="I7" s="397"/>
      <c r="J7" s="397"/>
      <c r="K7" s="103"/>
    </row>
    <row r="8" spans="2:11" ht="12.75" customHeight="1">
      <c r="B8" s="106"/>
      <c r="C8" s="105"/>
      <c r="D8" s="105"/>
      <c r="E8" s="105"/>
      <c r="F8" s="105"/>
      <c r="G8" s="105"/>
      <c r="H8" s="105"/>
      <c r="I8" s="105"/>
      <c r="J8" s="105"/>
      <c r="K8" s="103"/>
    </row>
    <row r="9" spans="2:11" ht="15" customHeight="1">
      <c r="B9" s="106"/>
      <c r="C9" s="397" t="s">
        <v>5090</v>
      </c>
      <c r="D9" s="397"/>
      <c r="E9" s="397"/>
      <c r="F9" s="397"/>
      <c r="G9" s="397"/>
      <c r="H9" s="397"/>
      <c r="I9" s="397"/>
      <c r="J9" s="397"/>
      <c r="K9" s="103"/>
    </row>
    <row r="10" spans="2:11" ht="15" customHeight="1">
      <c r="B10" s="106"/>
      <c r="C10" s="105"/>
      <c r="D10" s="397" t="s">
        <v>5091</v>
      </c>
      <c r="E10" s="397"/>
      <c r="F10" s="397"/>
      <c r="G10" s="397"/>
      <c r="H10" s="397"/>
      <c r="I10" s="397"/>
      <c r="J10" s="397"/>
      <c r="K10" s="103"/>
    </row>
    <row r="11" spans="2:11" ht="15" customHeight="1">
      <c r="B11" s="106"/>
      <c r="C11" s="107"/>
      <c r="D11" s="397" t="s">
        <v>5092</v>
      </c>
      <c r="E11" s="397"/>
      <c r="F11" s="397"/>
      <c r="G11" s="397"/>
      <c r="H11" s="397"/>
      <c r="I11" s="397"/>
      <c r="J11" s="397"/>
      <c r="K11" s="103"/>
    </row>
    <row r="12" spans="2:11" ht="12.75" customHeight="1">
      <c r="B12" s="106"/>
      <c r="C12" s="107"/>
      <c r="D12" s="107"/>
      <c r="E12" s="107"/>
      <c r="F12" s="107"/>
      <c r="G12" s="107"/>
      <c r="H12" s="107"/>
      <c r="I12" s="107"/>
      <c r="J12" s="107"/>
      <c r="K12" s="103"/>
    </row>
    <row r="13" spans="2:11" ht="15" customHeight="1">
      <c r="B13" s="106"/>
      <c r="C13" s="107"/>
      <c r="D13" s="397" t="s">
        <v>5093</v>
      </c>
      <c r="E13" s="397"/>
      <c r="F13" s="397"/>
      <c r="G13" s="397"/>
      <c r="H13" s="397"/>
      <c r="I13" s="397"/>
      <c r="J13" s="397"/>
      <c r="K13" s="103"/>
    </row>
    <row r="14" spans="2:11" ht="15" customHeight="1">
      <c r="B14" s="106"/>
      <c r="C14" s="107"/>
      <c r="D14" s="397" t="s">
        <v>5094</v>
      </c>
      <c r="E14" s="397"/>
      <c r="F14" s="397"/>
      <c r="G14" s="397"/>
      <c r="H14" s="397"/>
      <c r="I14" s="397"/>
      <c r="J14" s="397"/>
      <c r="K14" s="103"/>
    </row>
    <row r="15" spans="2:11" ht="15" customHeight="1">
      <c r="B15" s="106"/>
      <c r="C15" s="107"/>
      <c r="D15" s="397" t="s">
        <v>5095</v>
      </c>
      <c r="E15" s="397"/>
      <c r="F15" s="397"/>
      <c r="G15" s="397"/>
      <c r="H15" s="397"/>
      <c r="I15" s="397"/>
      <c r="J15" s="397"/>
      <c r="K15" s="103"/>
    </row>
    <row r="16" spans="2:11" ht="15" customHeight="1">
      <c r="B16" s="106"/>
      <c r="C16" s="107"/>
      <c r="D16" s="107"/>
      <c r="E16" s="108" t="s">
        <v>78</v>
      </c>
      <c r="F16" s="397" t="s">
        <v>5096</v>
      </c>
      <c r="G16" s="397"/>
      <c r="H16" s="397"/>
      <c r="I16" s="397"/>
      <c r="J16" s="397"/>
      <c r="K16" s="103"/>
    </row>
    <row r="17" spans="2:11" ht="15" customHeight="1">
      <c r="B17" s="106"/>
      <c r="C17" s="107"/>
      <c r="D17" s="107"/>
      <c r="E17" s="108" t="s">
        <v>5097</v>
      </c>
      <c r="F17" s="397" t="s">
        <v>5098</v>
      </c>
      <c r="G17" s="397"/>
      <c r="H17" s="397"/>
      <c r="I17" s="397"/>
      <c r="J17" s="397"/>
      <c r="K17" s="103"/>
    </row>
    <row r="18" spans="2:11" ht="15" customHeight="1">
      <c r="B18" s="106"/>
      <c r="C18" s="107"/>
      <c r="D18" s="107"/>
      <c r="E18" s="108" t="s">
        <v>5099</v>
      </c>
      <c r="F18" s="397" t="s">
        <v>5100</v>
      </c>
      <c r="G18" s="397"/>
      <c r="H18" s="397"/>
      <c r="I18" s="397"/>
      <c r="J18" s="397"/>
      <c r="K18" s="103"/>
    </row>
    <row r="19" spans="2:11" ht="15" customHeight="1">
      <c r="B19" s="106"/>
      <c r="C19" s="107"/>
      <c r="D19" s="107"/>
      <c r="E19" s="108" t="s">
        <v>99</v>
      </c>
      <c r="F19" s="397" t="s">
        <v>98</v>
      </c>
      <c r="G19" s="397"/>
      <c r="H19" s="397"/>
      <c r="I19" s="397"/>
      <c r="J19" s="397"/>
      <c r="K19" s="103"/>
    </row>
    <row r="20" spans="2:11" ht="15" customHeight="1">
      <c r="B20" s="106"/>
      <c r="C20" s="107"/>
      <c r="D20" s="107"/>
      <c r="E20" s="108" t="s">
        <v>5101</v>
      </c>
      <c r="F20" s="397" t="s">
        <v>5102</v>
      </c>
      <c r="G20" s="397"/>
      <c r="H20" s="397"/>
      <c r="I20" s="397"/>
      <c r="J20" s="397"/>
      <c r="K20" s="103"/>
    </row>
    <row r="21" spans="2:11" ht="15" customHeight="1">
      <c r="B21" s="106"/>
      <c r="C21" s="107"/>
      <c r="D21" s="107"/>
      <c r="E21" s="108" t="s">
        <v>5103</v>
      </c>
      <c r="F21" s="397" t="s">
        <v>5104</v>
      </c>
      <c r="G21" s="397"/>
      <c r="H21" s="397"/>
      <c r="I21" s="397"/>
      <c r="J21" s="397"/>
      <c r="K21" s="103"/>
    </row>
    <row r="22" spans="2:11" ht="12.75" customHeight="1">
      <c r="B22" s="106"/>
      <c r="C22" s="107"/>
      <c r="D22" s="107"/>
      <c r="E22" s="107"/>
      <c r="F22" s="107"/>
      <c r="G22" s="107"/>
      <c r="H22" s="107"/>
      <c r="I22" s="107"/>
      <c r="J22" s="107"/>
      <c r="K22" s="103"/>
    </row>
    <row r="23" spans="2:11" ht="15" customHeight="1">
      <c r="B23" s="106"/>
      <c r="C23" s="397" t="s">
        <v>5105</v>
      </c>
      <c r="D23" s="397"/>
      <c r="E23" s="397"/>
      <c r="F23" s="397"/>
      <c r="G23" s="397"/>
      <c r="H23" s="397"/>
      <c r="I23" s="397"/>
      <c r="J23" s="397"/>
      <c r="K23" s="103"/>
    </row>
    <row r="24" spans="2:11" ht="15" customHeight="1">
      <c r="B24" s="106"/>
      <c r="C24" s="397" t="s">
        <v>5106</v>
      </c>
      <c r="D24" s="397"/>
      <c r="E24" s="397"/>
      <c r="F24" s="397"/>
      <c r="G24" s="397"/>
      <c r="H24" s="397"/>
      <c r="I24" s="397"/>
      <c r="J24" s="397"/>
      <c r="K24" s="103"/>
    </row>
    <row r="25" spans="2:11" ht="15" customHeight="1">
      <c r="B25" s="106"/>
      <c r="C25" s="105"/>
      <c r="D25" s="397" t="s">
        <v>5107</v>
      </c>
      <c r="E25" s="397"/>
      <c r="F25" s="397"/>
      <c r="G25" s="397"/>
      <c r="H25" s="397"/>
      <c r="I25" s="397"/>
      <c r="J25" s="397"/>
      <c r="K25" s="103"/>
    </row>
    <row r="26" spans="2:11" ht="15" customHeight="1">
      <c r="B26" s="106"/>
      <c r="C26" s="107"/>
      <c r="D26" s="397" t="s">
        <v>5108</v>
      </c>
      <c r="E26" s="397"/>
      <c r="F26" s="397"/>
      <c r="G26" s="397"/>
      <c r="H26" s="397"/>
      <c r="I26" s="397"/>
      <c r="J26" s="397"/>
      <c r="K26" s="103"/>
    </row>
    <row r="27" spans="2:11" ht="12.75" customHeight="1">
      <c r="B27" s="106"/>
      <c r="C27" s="107"/>
      <c r="D27" s="107"/>
      <c r="E27" s="107"/>
      <c r="F27" s="107"/>
      <c r="G27" s="107"/>
      <c r="H27" s="107"/>
      <c r="I27" s="107"/>
      <c r="J27" s="107"/>
      <c r="K27" s="103"/>
    </row>
    <row r="28" spans="2:11" ht="15" customHeight="1">
      <c r="B28" s="106"/>
      <c r="C28" s="107"/>
      <c r="D28" s="397" t="s">
        <v>5109</v>
      </c>
      <c r="E28" s="397"/>
      <c r="F28" s="397"/>
      <c r="G28" s="397"/>
      <c r="H28" s="397"/>
      <c r="I28" s="397"/>
      <c r="J28" s="397"/>
      <c r="K28" s="103"/>
    </row>
    <row r="29" spans="2:11" ht="15" customHeight="1">
      <c r="B29" s="106"/>
      <c r="C29" s="107"/>
      <c r="D29" s="397" t="s">
        <v>5110</v>
      </c>
      <c r="E29" s="397"/>
      <c r="F29" s="397"/>
      <c r="G29" s="397"/>
      <c r="H29" s="397"/>
      <c r="I29" s="397"/>
      <c r="J29" s="397"/>
      <c r="K29" s="103"/>
    </row>
    <row r="30" spans="2:11" ht="12.75" customHeight="1">
      <c r="B30" s="106"/>
      <c r="C30" s="107"/>
      <c r="D30" s="107"/>
      <c r="E30" s="107"/>
      <c r="F30" s="107"/>
      <c r="G30" s="107"/>
      <c r="H30" s="107"/>
      <c r="I30" s="107"/>
      <c r="J30" s="107"/>
      <c r="K30" s="103"/>
    </row>
    <row r="31" spans="2:11" ht="15" customHeight="1">
      <c r="B31" s="106"/>
      <c r="C31" s="107"/>
      <c r="D31" s="397" t="s">
        <v>5111</v>
      </c>
      <c r="E31" s="397"/>
      <c r="F31" s="397"/>
      <c r="G31" s="397"/>
      <c r="H31" s="397"/>
      <c r="I31" s="397"/>
      <c r="J31" s="397"/>
      <c r="K31" s="103"/>
    </row>
    <row r="32" spans="2:11" ht="15" customHeight="1">
      <c r="B32" s="106"/>
      <c r="C32" s="107"/>
      <c r="D32" s="397" t="s">
        <v>5112</v>
      </c>
      <c r="E32" s="397"/>
      <c r="F32" s="397"/>
      <c r="G32" s="397"/>
      <c r="H32" s="397"/>
      <c r="I32" s="397"/>
      <c r="J32" s="397"/>
      <c r="K32" s="103"/>
    </row>
    <row r="33" spans="2:11" ht="15" customHeight="1">
      <c r="B33" s="106"/>
      <c r="C33" s="107"/>
      <c r="D33" s="397" t="s">
        <v>5113</v>
      </c>
      <c r="E33" s="397"/>
      <c r="F33" s="397"/>
      <c r="G33" s="397"/>
      <c r="H33" s="397"/>
      <c r="I33" s="397"/>
      <c r="J33" s="397"/>
      <c r="K33" s="103"/>
    </row>
    <row r="34" spans="2:11" ht="15" customHeight="1">
      <c r="B34" s="106"/>
      <c r="C34" s="107"/>
      <c r="D34" s="105"/>
      <c r="E34" s="109" t="s">
        <v>123</v>
      </c>
      <c r="F34" s="105"/>
      <c r="G34" s="397" t="s">
        <v>5114</v>
      </c>
      <c r="H34" s="397"/>
      <c r="I34" s="397"/>
      <c r="J34" s="397"/>
      <c r="K34" s="103"/>
    </row>
    <row r="35" spans="2:11" ht="30.75" customHeight="1">
      <c r="B35" s="106"/>
      <c r="C35" s="107"/>
      <c r="D35" s="105"/>
      <c r="E35" s="109" t="s">
        <v>5115</v>
      </c>
      <c r="F35" s="105"/>
      <c r="G35" s="397" t="s">
        <v>5116</v>
      </c>
      <c r="H35" s="397"/>
      <c r="I35" s="397"/>
      <c r="J35" s="397"/>
      <c r="K35" s="103"/>
    </row>
    <row r="36" spans="2:11" ht="15" customHeight="1">
      <c r="B36" s="106"/>
      <c r="C36" s="107"/>
      <c r="D36" s="105"/>
      <c r="E36" s="109" t="s">
        <v>52</v>
      </c>
      <c r="F36" s="105"/>
      <c r="G36" s="397" t="s">
        <v>5117</v>
      </c>
      <c r="H36" s="397"/>
      <c r="I36" s="397"/>
      <c r="J36" s="397"/>
      <c r="K36" s="103"/>
    </row>
    <row r="37" spans="2:11" ht="15" customHeight="1">
      <c r="B37" s="106"/>
      <c r="C37" s="107"/>
      <c r="D37" s="105"/>
      <c r="E37" s="109" t="s">
        <v>124</v>
      </c>
      <c r="F37" s="105"/>
      <c r="G37" s="397" t="s">
        <v>5118</v>
      </c>
      <c r="H37" s="397"/>
      <c r="I37" s="397"/>
      <c r="J37" s="397"/>
      <c r="K37" s="103"/>
    </row>
    <row r="38" spans="2:11" ht="15" customHeight="1">
      <c r="B38" s="106"/>
      <c r="C38" s="107"/>
      <c r="D38" s="105"/>
      <c r="E38" s="109" t="s">
        <v>125</v>
      </c>
      <c r="F38" s="105"/>
      <c r="G38" s="397" t="s">
        <v>5119</v>
      </c>
      <c r="H38" s="397"/>
      <c r="I38" s="397"/>
      <c r="J38" s="397"/>
      <c r="K38" s="103"/>
    </row>
    <row r="39" spans="2:11" ht="15" customHeight="1">
      <c r="B39" s="106"/>
      <c r="C39" s="107"/>
      <c r="D39" s="105"/>
      <c r="E39" s="109" t="s">
        <v>126</v>
      </c>
      <c r="F39" s="105"/>
      <c r="G39" s="397" t="s">
        <v>5120</v>
      </c>
      <c r="H39" s="397"/>
      <c r="I39" s="397"/>
      <c r="J39" s="397"/>
      <c r="K39" s="103"/>
    </row>
    <row r="40" spans="2:11" ht="15" customHeight="1">
      <c r="B40" s="106"/>
      <c r="C40" s="107"/>
      <c r="D40" s="105"/>
      <c r="E40" s="109" t="s">
        <v>5121</v>
      </c>
      <c r="F40" s="105"/>
      <c r="G40" s="397" t="s">
        <v>5122</v>
      </c>
      <c r="H40" s="397"/>
      <c r="I40" s="397"/>
      <c r="J40" s="397"/>
      <c r="K40" s="103"/>
    </row>
    <row r="41" spans="2:11" ht="15" customHeight="1">
      <c r="B41" s="106"/>
      <c r="C41" s="107"/>
      <c r="D41" s="105"/>
      <c r="E41" s="109"/>
      <c r="F41" s="105"/>
      <c r="G41" s="397" t="s">
        <v>5123</v>
      </c>
      <c r="H41" s="397"/>
      <c r="I41" s="397"/>
      <c r="J41" s="397"/>
      <c r="K41" s="103"/>
    </row>
    <row r="42" spans="2:11" ht="15" customHeight="1">
      <c r="B42" s="106"/>
      <c r="C42" s="107"/>
      <c r="D42" s="105"/>
      <c r="E42" s="109" t="s">
        <v>5124</v>
      </c>
      <c r="F42" s="105"/>
      <c r="G42" s="397" t="s">
        <v>5125</v>
      </c>
      <c r="H42" s="397"/>
      <c r="I42" s="397"/>
      <c r="J42" s="397"/>
      <c r="K42" s="103"/>
    </row>
    <row r="43" spans="2:11" ht="15" customHeight="1">
      <c r="B43" s="106"/>
      <c r="C43" s="107"/>
      <c r="D43" s="105"/>
      <c r="E43" s="109" t="s">
        <v>128</v>
      </c>
      <c r="F43" s="105"/>
      <c r="G43" s="397" t="s">
        <v>5126</v>
      </c>
      <c r="H43" s="397"/>
      <c r="I43" s="397"/>
      <c r="J43" s="397"/>
      <c r="K43" s="103"/>
    </row>
    <row r="44" spans="2:11" ht="12.75" customHeight="1">
      <c r="B44" s="106"/>
      <c r="C44" s="107"/>
      <c r="D44" s="105"/>
      <c r="E44" s="105"/>
      <c r="F44" s="105"/>
      <c r="G44" s="105"/>
      <c r="H44" s="105"/>
      <c r="I44" s="105"/>
      <c r="J44" s="105"/>
      <c r="K44" s="103"/>
    </row>
    <row r="45" spans="2:11" ht="15" customHeight="1">
      <c r="B45" s="106"/>
      <c r="C45" s="107"/>
      <c r="D45" s="397" t="s">
        <v>5127</v>
      </c>
      <c r="E45" s="397"/>
      <c r="F45" s="397"/>
      <c r="G45" s="397"/>
      <c r="H45" s="397"/>
      <c r="I45" s="397"/>
      <c r="J45" s="397"/>
      <c r="K45" s="103"/>
    </row>
    <row r="46" spans="2:11" ht="15" customHeight="1">
      <c r="B46" s="106"/>
      <c r="C46" s="107"/>
      <c r="D46" s="107"/>
      <c r="E46" s="397" t="s">
        <v>5128</v>
      </c>
      <c r="F46" s="397"/>
      <c r="G46" s="397"/>
      <c r="H46" s="397"/>
      <c r="I46" s="397"/>
      <c r="J46" s="397"/>
      <c r="K46" s="103"/>
    </row>
    <row r="47" spans="2:11" ht="15" customHeight="1">
      <c r="B47" s="106"/>
      <c r="C47" s="107"/>
      <c r="D47" s="107"/>
      <c r="E47" s="397" t="s">
        <v>5129</v>
      </c>
      <c r="F47" s="397"/>
      <c r="G47" s="397"/>
      <c r="H47" s="397"/>
      <c r="I47" s="397"/>
      <c r="J47" s="397"/>
      <c r="K47" s="103"/>
    </row>
    <row r="48" spans="2:11" ht="15" customHeight="1">
      <c r="B48" s="106"/>
      <c r="C48" s="107"/>
      <c r="D48" s="107"/>
      <c r="E48" s="397" t="s">
        <v>5130</v>
      </c>
      <c r="F48" s="397"/>
      <c r="G48" s="397"/>
      <c r="H48" s="397"/>
      <c r="I48" s="397"/>
      <c r="J48" s="397"/>
      <c r="K48" s="103"/>
    </row>
    <row r="49" spans="2:11" ht="15" customHeight="1">
      <c r="B49" s="106"/>
      <c r="C49" s="107"/>
      <c r="D49" s="397" t="s">
        <v>5131</v>
      </c>
      <c r="E49" s="397"/>
      <c r="F49" s="397"/>
      <c r="G49" s="397"/>
      <c r="H49" s="397"/>
      <c r="I49" s="397"/>
      <c r="J49" s="397"/>
      <c r="K49" s="103"/>
    </row>
    <row r="50" spans="2:11" ht="25.5" customHeight="1">
      <c r="B50" s="102"/>
      <c r="C50" s="399" t="s">
        <v>5132</v>
      </c>
      <c r="D50" s="399"/>
      <c r="E50" s="399"/>
      <c r="F50" s="399"/>
      <c r="G50" s="399"/>
      <c r="H50" s="399"/>
      <c r="I50" s="399"/>
      <c r="J50" s="399"/>
      <c r="K50" s="103"/>
    </row>
    <row r="51" spans="2:11" ht="5.25" customHeight="1">
      <c r="B51" s="102"/>
      <c r="C51" s="104"/>
      <c r="D51" s="104"/>
      <c r="E51" s="104"/>
      <c r="F51" s="104"/>
      <c r="G51" s="104"/>
      <c r="H51" s="104"/>
      <c r="I51" s="104"/>
      <c r="J51" s="104"/>
      <c r="K51" s="103"/>
    </row>
    <row r="52" spans="2:11" ht="15" customHeight="1">
      <c r="B52" s="102"/>
      <c r="C52" s="397" t="s">
        <v>5133</v>
      </c>
      <c r="D52" s="397"/>
      <c r="E52" s="397"/>
      <c r="F52" s="397"/>
      <c r="G52" s="397"/>
      <c r="H52" s="397"/>
      <c r="I52" s="397"/>
      <c r="J52" s="397"/>
      <c r="K52" s="103"/>
    </row>
    <row r="53" spans="2:11" ht="15" customHeight="1">
      <c r="B53" s="102"/>
      <c r="C53" s="397" t="s">
        <v>5134</v>
      </c>
      <c r="D53" s="397"/>
      <c r="E53" s="397"/>
      <c r="F53" s="397"/>
      <c r="G53" s="397"/>
      <c r="H53" s="397"/>
      <c r="I53" s="397"/>
      <c r="J53" s="397"/>
      <c r="K53" s="103"/>
    </row>
    <row r="54" spans="2:11" ht="12.75" customHeight="1">
      <c r="B54" s="102"/>
      <c r="C54" s="105"/>
      <c r="D54" s="105"/>
      <c r="E54" s="105"/>
      <c r="F54" s="105"/>
      <c r="G54" s="105"/>
      <c r="H54" s="105"/>
      <c r="I54" s="105"/>
      <c r="J54" s="105"/>
      <c r="K54" s="103"/>
    </row>
    <row r="55" spans="2:11" ht="15" customHeight="1">
      <c r="B55" s="102"/>
      <c r="C55" s="397" t="s">
        <v>5135</v>
      </c>
      <c r="D55" s="397"/>
      <c r="E55" s="397"/>
      <c r="F55" s="397"/>
      <c r="G55" s="397"/>
      <c r="H55" s="397"/>
      <c r="I55" s="397"/>
      <c r="J55" s="397"/>
      <c r="K55" s="103"/>
    </row>
    <row r="56" spans="2:11" ht="15" customHeight="1">
      <c r="B56" s="102"/>
      <c r="C56" s="107"/>
      <c r="D56" s="397" t="s">
        <v>5136</v>
      </c>
      <c r="E56" s="397"/>
      <c r="F56" s="397"/>
      <c r="G56" s="397"/>
      <c r="H56" s="397"/>
      <c r="I56" s="397"/>
      <c r="J56" s="397"/>
      <c r="K56" s="103"/>
    </row>
    <row r="57" spans="2:11" ht="15" customHeight="1">
      <c r="B57" s="102"/>
      <c r="C57" s="107"/>
      <c r="D57" s="397" t="s">
        <v>5137</v>
      </c>
      <c r="E57" s="397"/>
      <c r="F57" s="397"/>
      <c r="G57" s="397"/>
      <c r="H57" s="397"/>
      <c r="I57" s="397"/>
      <c r="J57" s="397"/>
      <c r="K57" s="103"/>
    </row>
    <row r="58" spans="2:11" ht="15" customHeight="1">
      <c r="B58" s="102"/>
      <c r="C58" s="107"/>
      <c r="D58" s="397" t="s">
        <v>5138</v>
      </c>
      <c r="E58" s="397"/>
      <c r="F58" s="397"/>
      <c r="G58" s="397"/>
      <c r="H58" s="397"/>
      <c r="I58" s="397"/>
      <c r="J58" s="397"/>
      <c r="K58" s="103"/>
    </row>
    <row r="59" spans="2:11" ht="15" customHeight="1">
      <c r="B59" s="102"/>
      <c r="C59" s="107"/>
      <c r="D59" s="397" t="s">
        <v>5139</v>
      </c>
      <c r="E59" s="397"/>
      <c r="F59" s="397"/>
      <c r="G59" s="397"/>
      <c r="H59" s="397"/>
      <c r="I59" s="397"/>
      <c r="J59" s="397"/>
      <c r="K59" s="103"/>
    </row>
    <row r="60" spans="2:11" ht="15" customHeight="1">
      <c r="B60" s="102"/>
      <c r="C60" s="107"/>
      <c r="D60" s="400" t="s">
        <v>5140</v>
      </c>
      <c r="E60" s="400"/>
      <c r="F60" s="400"/>
      <c r="G60" s="400"/>
      <c r="H60" s="400"/>
      <c r="I60" s="400"/>
      <c r="J60" s="400"/>
      <c r="K60" s="103"/>
    </row>
    <row r="61" spans="2:11" ht="15" customHeight="1">
      <c r="B61" s="102"/>
      <c r="C61" s="107"/>
      <c r="D61" s="397" t="s">
        <v>5141</v>
      </c>
      <c r="E61" s="397"/>
      <c r="F61" s="397"/>
      <c r="G61" s="397"/>
      <c r="H61" s="397"/>
      <c r="I61" s="397"/>
      <c r="J61" s="397"/>
      <c r="K61" s="103"/>
    </row>
    <row r="62" spans="2:11" ht="12.75" customHeight="1">
      <c r="B62" s="102"/>
      <c r="C62" s="107"/>
      <c r="D62" s="107"/>
      <c r="E62" s="110"/>
      <c r="F62" s="107"/>
      <c r="G62" s="107"/>
      <c r="H62" s="107"/>
      <c r="I62" s="107"/>
      <c r="J62" s="107"/>
      <c r="K62" s="103"/>
    </row>
    <row r="63" spans="2:11" ht="15" customHeight="1">
      <c r="B63" s="102"/>
      <c r="C63" s="107"/>
      <c r="D63" s="397" t="s">
        <v>5142</v>
      </c>
      <c r="E63" s="397"/>
      <c r="F63" s="397"/>
      <c r="G63" s="397"/>
      <c r="H63" s="397"/>
      <c r="I63" s="397"/>
      <c r="J63" s="397"/>
      <c r="K63" s="103"/>
    </row>
    <row r="64" spans="2:11" ht="15" customHeight="1">
      <c r="B64" s="102"/>
      <c r="C64" s="107"/>
      <c r="D64" s="400" t="s">
        <v>5143</v>
      </c>
      <c r="E64" s="400"/>
      <c r="F64" s="400"/>
      <c r="G64" s="400"/>
      <c r="H64" s="400"/>
      <c r="I64" s="400"/>
      <c r="J64" s="400"/>
      <c r="K64" s="103"/>
    </row>
    <row r="65" spans="2:11" ht="15" customHeight="1">
      <c r="B65" s="102"/>
      <c r="C65" s="107"/>
      <c r="D65" s="397" t="s">
        <v>5144</v>
      </c>
      <c r="E65" s="397"/>
      <c r="F65" s="397"/>
      <c r="G65" s="397"/>
      <c r="H65" s="397"/>
      <c r="I65" s="397"/>
      <c r="J65" s="397"/>
      <c r="K65" s="103"/>
    </row>
    <row r="66" spans="2:11" ht="15" customHeight="1">
      <c r="B66" s="102"/>
      <c r="C66" s="107"/>
      <c r="D66" s="397" t="s">
        <v>5145</v>
      </c>
      <c r="E66" s="397"/>
      <c r="F66" s="397"/>
      <c r="G66" s="397"/>
      <c r="H66" s="397"/>
      <c r="I66" s="397"/>
      <c r="J66" s="397"/>
      <c r="K66" s="103"/>
    </row>
    <row r="67" spans="2:11" ht="15" customHeight="1">
      <c r="B67" s="102"/>
      <c r="C67" s="107"/>
      <c r="D67" s="397" t="s">
        <v>5146</v>
      </c>
      <c r="E67" s="397"/>
      <c r="F67" s="397"/>
      <c r="G67" s="397"/>
      <c r="H67" s="397"/>
      <c r="I67" s="397"/>
      <c r="J67" s="397"/>
      <c r="K67" s="103"/>
    </row>
    <row r="68" spans="2:11" ht="15" customHeight="1">
      <c r="B68" s="102"/>
      <c r="C68" s="107"/>
      <c r="D68" s="397" t="s">
        <v>5147</v>
      </c>
      <c r="E68" s="397"/>
      <c r="F68" s="397"/>
      <c r="G68" s="397"/>
      <c r="H68" s="397"/>
      <c r="I68" s="397"/>
      <c r="J68" s="397"/>
      <c r="K68" s="103"/>
    </row>
    <row r="69" spans="2:11" ht="12.75" customHeight="1">
      <c r="B69" s="111"/>
      <c r="C69" s="112"/>
      <c r="D69" s="112"/>
      <c r="E69" s="112"/>
      <c r="F69" s="112"/>
      <c r="G69" s="112"/>
      <c r="H69" s="112"/>
      <c r="I69" s="112"/>
      <c r="J69" s="112"/>
      <c r="K69" s="113"/>
    </row>
    <row r="70" spans="2:11" ht="18.75" customHeight="1">
      <c r="B70" s="114"/>
      <c r="C70" s="114"/>
      <c r="D70" s="114"/>
      <c r="E70" s="114"/>
      <c r="F70" s="114"/>
      <c r="G70" s="114"/>
      <c r="H70" s="114"/>
      <c r="I70" s="114"/>
      <c r="J70" s="114"/>
      <c r="K70" s="115"/>
    </row>
    <row r="71" spans="2:11" ht="18.75" customHeight="1">
      <c r="B71" s="115"/>
      <c r="C71" s="115"/>
      <c r="D71" s="115"/>
      <c r="E71" s="115"/>
      <c r="F71" s="115"/>
      <c r="G71" s="115"/>
      <c r="H71" s="115"/>
      <c r="I71" s="115"/>
      <c r="J71" s="115"/>
      <c r="K71" s="115"/>
    </row>
    <row r="72" spans="2:11" ht="7.5" customHeight="1">
      <c r="B72" s="116"/>
      <c r="C72" s="117"/>
      <c r="D72" s="117"/>
      <c r="E72" s="117"/>
      <c r="F72" s="117"/>
      <c r="G72" s="117"/>
      <c r="H72" s="117"/>
      <c r="I72" s="117"/>
      <c r="J72" s="117"/>
      <c r="K72" s="118"/>
    </row>
    <row r="73" spans="2:11" ht="45" customHeight="1">
      <c r="B73" s="119"/>
      <c r="C73" s="401" t="s">
        <v>105</v>
      </c>
      <c r="D73" s="401"/>
      <c r="E73" s="401"/>
      <c r="F73" s="401"/>
      <c r="G73" s="401"/>
      <c r="H73" s="401"/>
      <c r="I73" s="401"/>
      <c r="J73" s="401"/>
      <c r="K73" s="120"/>
    </row>
    <row r="74" spans="2:11" ht="17.25" customHeight="1">
      <c r="B74" s="119"/>
      <c r="C74" s="121" t="s">
        <v>5148</v>
      </c>
      <c r="D74" s="121"/>
      <c r="E74" s="121"/>
      <c r="F74" s="121" t="s">
        <v>5149</v>
      </c>
      <c r="G74" s="122"/>
      <c r="H74" s="121" t="s">
        <v>124</v>
      </c>
      <c r="I74" s="121" t="s">
        <v>56</v>
      </c>
      <c r="J74" s="121" t="s">
        <v>5150</v>
      </c>
      <c r="K74" s="120"/>
    </row>
    <row r="75" spans="2:11" ht="17.25" customHeight="1">
      <c r="B75" s="119"/>
      <c r="C75" s="123" t="s">
        <v>5151</v>
      </c>
      <c r="D75" s="123"/>
      <c r="E75" s="123"/>
      <c r="F75" s="124" t="s">
        <v>5152</v>
      </c>
      <c r="G75" s="125"/>
      <c r="H75" s="123"/>
      <c r="I75" s="123"/>
      <c r="J75" s="123" t="s">
        <v>5153</v>
      </c>
      <c r="K75" s="120"/>
    </row>
    <row r="76" spans="2:11" ht="5.25" customHeight="1">
      <c r="B76" s="119"/>
      <c r="C76" s="126"/>
      <c r="D76" s="126"/>
      <c r="E76" s="126"/>
      <c r="F76" s="126"/>
      <c r="G76" s="127"/>
      <c r="H76" s="126"/>
      <c r="I76" s="126"/>
      <c r="J76" s="126"/>
      <c r="K76" s="120"/>
    </row>
    <row r="77" spans="2:11" ht="15" customHeight="1">
      <c r="B77" s="119"/>
      <c r="C77" s="109" t="s">
        <v>52</v>
      </c>
      <c r="D77" s="126"/>
      <c r="E77" s="126"/>
      <c r="F77" s="128" t="s">
        <v>5154</v>
      </c>
      <c r="G77" s="127"/>
      <c r="H77" s="109" t="s">
        <v>5155</v>
      </c>
      <c r="I77" s="109" t="s">
        <v>5156</v>
      </c>
      <c r="J77" s="109">
        <v>20</v>
      </c>
      <c r="K77" s="120"/>
    </row>
    <row r="78" spans="2:11" ht="15" customHeight="1">
      <c r="B78" s="119"/>
      <c r="C78" s="109" t="s">
        <v>5157</v>
      </c>
      <c r="D78" s="109"/>
      <c r="E78" s="109"/>
      <c r="F78" s="128" t="s">
        <v>5154</v>
      </c>
      <c r="G78" s="127"/>
      <c r="H78" s="109" t="s">
        <v>5158</v>
      </c>
      <c r="I78" s="109" t="s">
        <v>5156</v>
      </c>
      <c r="J78" s="109">
        <v>120</v>
      </c>
      <c r="K78" s="120"/>
    </row>
    <row r="79" spans="2:11" ht="15" customHeight="1">
      <c r="B79" s="129"/>
      <c r="C79" s="109" t="s">
        <v>5159</v>
      </c>
      <c r="D79" s="109"/>
      <c r="E79" s="109"/>
      <c r="F79" s="128" t="s">
        <v>5160</v>
      </c>
      <c r="G79" s="127"/>
      <c r="H79" s="109" t="s">
        <v>5161</v>
      </c>
      <c r="I79" s="109" t="s">
        <v>5156</v>
      </c>
      <c r="J79" s="109">
        <v>50</v>
      </c>
      <c r="K79" s="120"/>
    </row>
    <row r="80" spans="2:11" ht="15" customHeight="1">
      <c r="B80" s="129"/>
      <c r="C80" s="109" t="s">
        <v>5162</v>
      </c>
      <c r="D80" s="109"/>
      <c r="E80" s="109"/>
      <c r="F80" s="128" t="s">
        <v>5154</v>
      </c>
      <c r="G80" s="127"/>
      <c r="H80" s="109" t="s">
        <v>5163</v>
      </c>
      <c r="I80" s="109" t="s">
        <v>5164</v>
      </c>
      <c r="J80" s="109"/>
      <c r="K80" s="120"/>
    </row>
    <row r="81" spans="2:11" ht="15" customHeight="1">
      <c r="B81" s="129"/>
      <c r="C81" s="130" t="s">
        <v>5165</v>
      </c>
      <c r="D81" s="130"/>
      <c r="E81" s="130"/>
      <c r="F81" s="131" t="s">
        <v>5160</v>
      </c>
      <c r="G81" s="130"/>
      <c r="H81" s="130" t="s">
        <v>5166</v>
      </c>
      <c r="I81" s="130" t="s">
        <v>5156</v>
      </c>
      <c r="J81" s="130">
        <v>15</v>
      </c>
      <c r="K81" s="120"/>
    </row>
    <row r="82" spans="2:11" ht="15" customHeight="1">
      <c r="B82" s="129"/>
      <c r="C82" s="130" t="s">
        <v>5167</v>
      </c>
      <c r="D82" s="130"/>
      <c r="E82" s="130"/>
      <c r="F82" s="131" t="s">
        <v>5160</v>
      </c>
      <c r="G82" s="130"/>
      <c r="H82" s="130" t="s">
        <v>5168</v>
      </c>
      <c r="I82" s="130" t="s">
        <v>5156</v>
      </c>
      <c r="J82" s="130">
        <v>15</v>
      </c>
      <c r="K82" s="120"/>
    </row>
    <row r="83" spans="2:11" ht="15" customHeight="1">
      <c r="B83" s="129"/>
      <c r="C83" s="130" t="s">
        <v>5169</v>
      </c>
      <c r="D83" s="130"/>
      <c r="E83" s="130"/>
      <c r="F83" s="131" t="s">
        <v>5160</v>
      </c>
      <c r="G83" s="130"/>
      <c r="H83" s="130" t="s">
        <v>5170</v>
      </c>
      <c r="I83" s="130" t="s">
        <v>5156</v>
      </c>
      <c r="J83" s="130">
        <v>20</v>
      </c>
      <c r="K83" s="120"/>
    </row>
    <row r="84" spans="2:11" ht="15" customHeight="1">
      <c r="B84" s="129"/>
      <c r="C84" s="130" t="s">
        <v>5171</v>
      </c>
      <c r="D84" s="130"/>
      <c r="E84" s="130"/>
      <c r="F84" s="131" t="s">
        <v>5160</v>
      </c>
      <c r="G84" s="130"/>
      <c r="H84" s="130" t="s">
        <v>5172</v>
      </c>
      <c r="I84" s="130" t="s">
        <v>5156</v>
      </c>
      <c r="J84" s="130">
        <v>20</v>
      </c>
      <c r="K84" s="120"/>
    </row>
    <row r="85" spans="2:11" ht="15" customHeight="1">
      <c r="B85" s="129"/>
      <c r="C85" s="109" t="s">
        <v>5173</v>
      </c>
      <c r="D85" s="109"/>
      <c r="E85" s="109"/>
      <c r="F85" s="128" t="s">
        <v>5160</v>
      </c>
      <c r="G85" s="127"/>
      <c r="H85" s="109" t="s">
        <v>5174</v>
      </c>
      <c r="I85" s="109" t="s">
        <v>5156</v>
      </c>
      <c r="J85" s="109">
        <v>50</v>
      </c>
      <c r="K85" s="120"/>
    </row>
    <row r="86" spans="2:11" ht="15" customHeight="1">
      <c r="B86" s="129"/>
      <c r="C86" s="109" t="s">
        <v>5175</v>
      </c>
      <c r="D86" s="109"/>
      <c r="E86" s="109"/>
      <c r="F86" s="128" t="s">
        <v>5160</v>
      </c>
      <c r="G86" s="127"/>
      <c r="H86" s="109" t="s">
        <v>5176</v>
      </c>
      <c r="I86" s="109" t="s">
        <v>5156</v>
      </c>
      <c r="J86" s="109">
        <v>20</v>
      </c>
      <c r="K86" s="120"/>
    </row>
    <row r="87" spans="2:11" ht="15" customHeight="1">
      <c r="B87" s="129"/>
      <c r="C87" s="109" t="s">
        <v>5177</v>
      </c>
      <c r="D87" s="109"/>
      <c r="E87" s="109"/>
      <c r="F87" s="128" t="s">
        <v>5160</v>
      </c>
      <c r="G87" s="127"/>
      <c r="H87" s="109" t="s">
        <v>5178</v>
      </c>
      <c r="I87" s="109" t="s">
        <v>5156</v>
      </c>
      <c r="J87" s="109">
        <v>20</v>
      </c>
      <c r="K87" s="120"/>
    </row>
    <row r="88" spans="2:11" ht="15" customHeight="1">
      <c r="B88" s="129"/>
      <c r="C88" s="109" t="s">
        <v>5179</v>
      </c>
      <c r="D88" s="109"/>
      <c r="E88" s="109"/>
      <c r="F88" s="128" t="s">
        <v>5160</v>
      </c>
      <c r="G88" s="127"/>
      <c r="H88" s="109" t="s">
        <v>5180</v>
      </c>
      <c r="I88" s="109" t="s">
        <v>5156</v>
      </c>
      <c r="J88" s="109">
        <v>50</v>
      </c>
      <c r="K88" s="120"/>
    </row>
    <row r="89" spans="2:11" ht="15" customHeight="1">
      <c r="B89" s="129"/>
      <c r="C89" s="109" t="s">
        <v>5181</v>
      </c>
      <c r="D89" s="109"/>
      <c r="E89" s="109"/>
      <c r="F89" s="128" t="s">
        <v>5160</v>
      </c>
      <c r="G89" s="127"/>
      <c r="H89" s="109" t="s">
        <v>5181</v>
      </c>
      <c r="I89" s="109" t="s">
        <v>5156</v>
      </c>
      <c r="J89" s="109">
        <v>50</v>
      </c>
      <c r="K89" s="120"/>
    </row>
    <row r="90" spans="2:11" ht="15" customHeight="1">
      <c r="B90" s="129"/>
      <c r="C90" s="109" t="s">
        <v>129</v>
      </c>
      <c r="D90" s="109"/>
      <c r="E90" s="109"/>
      <c r="F90" s="128" t="s">
        <v>5160</v>
      </c>
      <c r="G90" s="127"/>
      <c r="H90" s="109" t="s">
        <v>5182</v>
      </c>
      <c r="I90" s="109" t="s">
        <v>5156</v>
      </c>
      <c r="J90" s="109">
        <v>255</v>
      </c>
      <c r="K90" s="120"/>
    </row>
    <row r="91" spans="2:11" ht="15" customHeight="1">
      <c r="B91" s="129"/>
      <c r="C91" s="109" t="s">
        <v>5183</v>
      </c>
      <c r="D91" s="109"/>
      <c r="E91" s="109"/>
      <c r="F91" s="128" t="s">
        <v>5154</v>
      </c>
      <c r="G91" s="127"/>
      <c r="H91" s="109" t="s">
        <v>5184</v>
      </c>
      <c r="I91" s="109" t="s">
        <v>5185</v>
      </c>
      <c r="J91" s="109"/>
      <c r="K91" s="120"/>
    </row>
    <row r="92" spans="2:11" ht="15" customHeight="1">
      <c r="B92" s="129"/>
      <c r="C92" s="109" t="s">
        <v>5186</v>
      </c>
      <c r="D92" s="109"/>
      <c r="E92" s="109"/>
      <c r="F92" s="128" t="s">
        <v>5154</v>
      </c>
      <c r="G92" s="127"/>
      <c r="H92" s="109" t="s">
        <v>5187</v>
      </c>
      <c r="I92" s="109" t="s">
        <v>5188</v>
      </c>
      <c r="J92" s="109"/>
      <c r="K92" s="120"/>
    </row>
    <row r="93" spans="2:11" ht="15" customHeight="1">
      <c r="B93" s="129"/>
      <c r="C93" s="109" t="s">
        <v>5189</v>
      </c>
      <c r="D93" s="109"/>
      <c r="E93" s="109"/>
      <c r="F93" s="128" t="s">
        <v>5154</v>
      </c>
      <c r="G93" s="127"/>
      <c r="H93" s="109" t="s">
        <v>5189</v>
      </c>
      <c r="I93" s="109" t="s">
        <v>5188</v>
      </c>
      <c r="J93" s="109"/>
      <c r="K93" s="120"/>
    </row>
    <row r="94" spans="2:11" ht="15" customHeight="1">
      <c r="B94" s="129"/>
      <c r="C94" s="109" t="s">
        <v>37</v>
      </c>
      <c r="D94" s="109"/>
      <c r="E94" s="109"/>
      <c r="F94" s="128" t="s">
        <v>5154</v>
      </c>
      <c r="G94" s="127"/>
      <c r="H94" s="109" t="s">
        <v>5190</v>
      </c>
      <c r="I94" s="109" t="s">
        <v>5188</v>
      </c>
      <c r="J94" s="109"/>
      <c r="K94" s="120"/>
    </row>
    <row r="95" spans="2:11" ht="15" customHeight="1">
      <c r="B95" s="129"/>
      <c r="C95" s="109" t="s">
        <v>47</v>
      </c>
      <c r="D95" s="109"/>
      <c r="E95" s="109"/>
      <c r="F95" s="128" t="s">
        <v>5154</v>
      </c>
      <c r="G95" s="127"/>
      <c r="H95" s="109" t="s">
        <v>5191</v>
      </c>
      <c r="I95" s="109" t="s">
        <v>5188</v>
      </c>
      <c r="J95" s="109"/>
      <c r="K95" s="120"/>
    </row>
    <row r="96" spans="2:11" ht="15" customHeight="1">
      <c r="B96" s="132"/>
      <c r="C96" s="133"/>
      <c r="D96" s="133"/>
      <c r="E96" s="133"/>
      <c r="F96" s="133"/>
      <c r="G96" s="133"/>
      <c r="H96" s="133"/>
      <c r="I96" s="133"/>
      <c r="J96" s="133"/>
      <c r="K96" s="134"/>
    </row>
    <row r="97" spans="2:11" ht="18.75" customHeight="1">
      <c r="B97" s="135"/>
      <c r="C97" s="136"/>
      <c r="D97" s="136"/>
      <c r="E97" s="136"/>
      <c r="F97" s="136"/>
      <c r="G97" s="136"/>
      <c r="H97" s="136"/>
      <c r="I97" s="136"/>
      <c r="J97" s="136"/>
      <c r="K97" s="135"/>
    </row>
    <row r="98" spans="2:11" ht="18.75" customHeight="1">
      <c r="B98" s="115"/>
      <c r="C98" s="115"/>
      <c r="D98" s="115"/>
      <c r="E98" s="115"/>
      <c r="F98" s="115"/>
      <c r="G98" s="115"/>
      <c r="H98" s="115"/>
      <c r="I98" s="115"/>
      <c r="J98" s="115"/>
      <c r="K98" s="115"/>
    </row>
    <row r="99" spans="2:11" ht="7.5" customHeight="1">
      <c r="B99" s="116"/>
      <c r="C99" s="117"/>
      <c r="D99" s="117"/>
      <c r="E99" s="117"/>
      <c r="F99" s="117"/>
      <c r="G99" s="117"/>
      <c r="H99" s="117"/>
      <c r="I99" s="117"/>
      <c r="J99" s="117"/>
      <c r="K99" s="118"/>
    </row>
    <row r="100" spans="2:11" ht="45" customHeight="1">
      <c r="B100" s="119"/>
      <c r="C100" s="401" t="s">
        <v>5192</v>
      </c>
      <c r="D100" s="401"/>
      <c r="E100" s="401"/>
      <c r="F100" s="401"/>
      <c r="G100" s="401"/>
      <c r="H100" s="401"/>
      <c r="I100" s="401"/>
      <c r="J100" s="401"/>
      <c r="K100" s="120"/>
    </row>
    <row r="101" spans="2:11" ht="17.25" customHeight="1">
      <c r="B101" s="119"/>
      <c r="C101" s="121" t="s">
        <v>5148</v>
      </c>
      <c r="D101" s="121"/>
      <c r="E101" s="121"/>
      <c r="F101" s="121" t="s">
        <v>5149</v>
      </c>
      <c r="G101" s="122"/>
      <c r="H101" s="121" t="s">
        <v>124</v>
      </c>
      <c r="I101" s="121" t="s">
        <v>56</v>
      </c>
      <c r="J101" s="121" t="s">
        <v>5150</v>
      </c>
      <c r="K101" s="120"/>
    </row>
    <row r="102" spans="2:11" ht="17.25" customHeight="1">
      <c r="B102" s="119"/>
      <c r="C102" s="123" t="s">
        <v>5151</v>
      </c>
      <c r="D102" s="123"/>
      <c r="E102" s="123"/>
      <c r="F102" s="124" t="s">
        <v>5152</v>
      </c>
      <c r="G102" s="125"/>
      <c r="H102" s="123"/>
      <c r="I102" s="123"/>
      <c r="J102" s="123" t="s">
        <v>5153</v>
      </c>
      <c r="K102" s="120"/>
    </row>
    <row r="103" spans="2:11" ht="5.25" customHeight="1">
      <c r="B103" s="119"/>
      <c r="C103" s="121"/>
      <c r="D103" s="121"/>
      <c r="E103" s="121"/>
      <c r="F103" s="121"/>
      <c r="G103" s="137"/>
      <c r="H103" s="121"/>
      <c r="I103" s="121"/>
      <c r="J103" s="121"/>
      <c r="K103" s="120"/>
    </row>
    <row r="104" spans="2:11" ht="15" customHeight="1">
      <c r="B104" s="119"/>
      <c r="C104" s="109" t="s">
        <v>52</v>
      </c>
      <c r="D104" s="126"/>
      <c r="E104" s="126"/>
      <c r="F104" s="128" t="s">
        <v>5154</v>
      </c>
      <c r="G104" s="137"/>
      <c r="H104" s="109" t="s">
        <v>5193</v>
      </c>
      <c r="I104" s="109" t="s">
        <v>5156</v>
      </c>
      <c r="J104" s="109">
        <v>20</v>
      </c>
      <c r="K104" s="120"/>
    </row>
    <row r="105" spans="2:11" ht="15" customHeight="1">
      <c r="B105" s="119"/>
      <c r="C105" s="109" t="s">
        <v>5157</v>
      </c>
      <c r="D105" s="109"/>
      <c r="E105" s="109"/>
      <c r="F105" s="128" t="s">
        <v>5154</v>
      </c>
      <c r="G105" s="109"/>
      <c r="H105" s="109" t="s">
        <v>5193</v>
      </c>
      <c r="I105" s="109" t="s">
        <v>5156</v>
      </c>
      <c r="J105" s="109">
        <v>120</v>
      </c>
      <c r="K105" s="120"/>
    </row>
    <row r="106" spans="2:11" ht="15" customHeight="1">
      <c r="B106" s="129"/>
      <c r="C106" s="109" t="s">
        <v>5159</v>
      </c>
      <c r="D106" s="109"/>
      <c r="E106" s="109"/>
      <c r="F106" s="128" t="s">
        <v>5160</v>
      </c>
      <c r="G106" s="109"/>
      <c r="H106" s="109" t="s">
        <v>5193</v>
      </c>
      <c r="I106" s="109" t="s">
        <v>5156</v>
      </c>
      <c r="J106" s="109">
        <v>50</v>
      </c>
      <c r="K106" s="120"/>
    </row>
    <row r="107" spans="2:11" ht="15" customHeight="1">
      <c r="B107" s="129"/>
      <c r="C107" s="109" t="s">
        <v>5162</v>
      </c>
      <c r="D107" s="109"/>
      <c r="E107" s="109"/>
      <c r="F107" s="128" t="s">
        <v>5154</v>
      </c>
      <c r="G107" s="109"/>
      <c r="H107" s="109" t="s">
        <v>5193</v>
      </c>
      <c r="I107" s="109" t="s">
        <v>5164</v>
      </c>
      <c r="J107" s="109"/>
      <c r="K107" s="120"/>
    </row>
    <row r="108" spans="2:11" ht="15" customHeight="1">
      <c r="B108" s="129"/>
      <c r="C108" s="109" t="s">
        <v>5173</v>
      </c>
      <c r="D108" s="109"/>
      <c r="E108" s="109"/>
      <c r="F108" s="128" t="s">
        <v>5160</v>
      </c>
      <c r="G108" s="109"/>
      <c r="H108" s="109" t="s">
        <v>5193</v>
      </c>
      <c r="I108" s="109" t="s">
        <v>5156</v>
      </c>
      <c r="J108" s="109">
        <v>50</v>
      </c>
      <c r="K108" s="120"/>
    </row>
    <row r="109" spans="2:11" ht="15" customHeight="1">
      <c r="B109" s="129"/>
      <c r="C109" s="109" t="s">
        <v>5181</v>
      </c>
      <c r="D109" s="109"/>
      <c r="E109" s="109"/>
      <c r="F109" s="128" t="s">
        <v>5160</v>
      </c>
      <c r="G109" s="109"/>
      <c r="H109" s="109" t="s">
        <v>5193</v>
      </c>
      <c r="I109" s="109" t="s">
        <v>5156</v>
      </c>
      <c r="J109" s="109">
        <v>50</v>
      </c>
      <c r="K109" s="120"/>
    </row>
    <row r="110" spans="2:11" ht="15" customHeight="1">
      <c r="B110" s="129"/>
      <c r="C110" s="109" t="s">
        <v>5179</v>
      </c>
      <c r="D110" s="109"/>
      <c r="E110" s="109"/>
      <c r="F110" s="128" t="s">
        <v>5160</v>
      </c>
      <c r="G110" s="109"/>
      <c r="H110" s="109" t="s">
        <v>5193</v>
      </c>
      <c r="I110" s="109" t="s">
        <v>5156</v>
      </c>
      <c r="J110" s="109">
        <v>50</v>
      </c>
      <c r="K110" s="120"/>
    </row>
    <row r="111" spans="2:11" ht="15" customHeight="1">
      <c r="B111" s="129"/>
      <c r="C111" s="109" t="s">
        <v>52</v>
      </c>
      <c r="D111" s="109"/>
      <c r="E111" s="109"/>
      <c r="F111" s="128" t="s">
        <v>5154</v>
      </c>
      <c r="G111" s="109"/>
      <c r="H111" s="109" t="s">
        <v>5194</v>
      </c>
      <c r="I111" s="109" t="s">
        <v>5156</v>
      </c>
      <c r="J111" s="109">
        <v>20</v>
      </c>
      <c r="K111" s="120"/>
    </row>
    <row r="112" spans="2:11" ht="15" customHeight="1">
      <c r="B112" s="129"/>
      <c r="C112" s="109" t="s">
        <v>5195</v>
      </c>
      <c r="D112" s="109"/>
      <c r="E112" s="109"/>
      <c r="F112" s="128" t="s">
        <v>5154</v>
      </c>
      <c r="G112" s="109"/>
      <c r="H112" s="109" t="s">
        <v>5196</v>
      </c>
      <c r="I112" s="109" t="s">
        <v>5156</v>
      </c>
      <c r="J112" s="109">
        <v>120</v>
      </c>
      <c r="K112" s="120"/>
    </row>
    <row r="113" spans="2:11" ht="15" customHeight="1">
      <c r="B113" s="129"/>
      <c r="C113" s="109" t="s">
        <v>37</v>
      </c>
      <c r="D113" s="109"/>
      <c r="E113" s="109"/>
      <c r="F113" s="128" t="s">
        <v>5154</v>
      </c>
      <c r="G113" s="109"/>
      <c r="H113" s="109" t="s">
        <v>5197</v>
      </c>
      <c r="I113" s="109" t="s">
        <v>5188</v>
      </c>
      <c r="J113" s="109"/>
      <c r="K113" s="120"/>
    </row>
    <row r="114" spans="2:11" ht="15" customHeight="1">
      <c r="B114" s="129"/>
      <c r="C114" s="109" t="s">
        <v>47</v>
      </c>
      <c r="D114" s="109"/>
      <c r="E114" s="109"/>
      <c r="F114" s="128" t="s">
        <v>5154</v>
      </c>
      <c r="G114" s="109"/>
      <c r="H114" s="109" t="s">
        <v>5198</v>
      </c>
      <c r="I114" s="109" t="s">
        <v>5188</v>
      </c>
      <c r="J114" s="109"/>
      <c r="K114" s="120"/>
    </row>
    <row r="115" spans="2:11" ht="15" customHeight="1">
      <c r="B115" s="129"/>
      <c r="C115" s="109" t="s">
        <v>56</v>
      </c>
      <c r="D115" s="109"/>
      <c r="E115" s="109"/>
      <c r="F115" s="128" t="s">
        <v>5154</v>
      </c>
      <c r="G115" s="109"/>
      <c r="H115" s="109" t="s">
        <v>5199</v>
      </c>
      <c r="I115" s="109" t="s">
        <v>5200</v>
      </c>
      <c r="J115" s="109"/>
      <c r="K115" s="120"/>
    </row>
    <row r="116" spans="2:11" ht="15" customHeight="1">
      <c r="B116" s="132"/>
      <c r="C116" s="138"/>
      <c r="D116" s="138"/>
      <c r="E116" s="138"/>
      <c r="F116" s="138"/>
      <c r="G116" s="138"/>
      <c r="H116" s="138"/>
      <c r="I116" s="138"/>
      <c r="J116" s="138"/>
      <c r="K116" s="134"/>
    </row>
    <row r="117" spans="2:11" ht="18.75" customHeight="1">
      <c r="B117" s="139"/>
      <c r="C117" s="105"/>
      <c r="D117" s="105"/>
      <c r="E117" s="105"/>
      <c r="F117" s="140"/>
      <c r="G117" s="105"/>
      <c r="H117" s="105"/>
      <c r="I117" s="105"/>
      <c r="J117" s="105"/>
      <c r="K117" s="139"/>
    </row>
    <row r="118" spans="2:11" ht="18.75" customHeight="1"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</row>
    <row r="119" spans="2:11" ht="7.5" customHeight="1">
      <c r="B119" s="141"/>
      <c r="C119" s="142"/>
      <c r="D119" s="142"/>
      <c r="E119" s="142"/>
      <c r="F119" s="142"/>
      <c r="G119" s="142"/>
      <c r="H119" s="142"/>
      <c r="I119" s="142"/>
      <c r="J119" s="142"/>
      <c r="K119" s="143"/>
    </row>
    <row r="120" spans="2:11" ht="45" customHeight="1">
      <c r="B120" s="144"/>
      <c r="C120" s="398" t="s">
        <v>5201</v>
      </c>
      <c r="D120" s="398"/>
      <c r="E120" s="398"/>
      <c r="F120" s="398"/>
      <c r="G120" s="398"/>
      <c r="H120" s="398"/>
      <c r="I120" s="398"/>
      <c r="J120" s="398"/>
      <c r="K120" s="145"/>
    </row>
    <row r="121" spans="2:11" ht="17.25" customHeight="1">
      <c r="B121" s="146"/>
      <c r="C121" s="121" t="s">
        <v>5148</v>
      </c>
      <c r="D121" s="121"/>
      <c r="E121" s="121"/>
      <c r="F121" s="121" t="s">
        <v>5149</v>
      </c>
      <c r="G121" s="122"/>
      <c r="H121" s="121" t="s">
        <v>124</v>
      </c>
      <c r="I121" s="121" t="s">
        <v>56</v>
      </c>
      <c r="J121" s="121" t="s">
        <v>5150</v>
      </c>
      <c r="K121" s="147"/>
    </row>
    <row r="122" spans="2:11" ht="17.25" customHeight="1">
      <c r="B122" s="146"/>
      <c r="C122" s="123" t="s">
        <v>5151</v>
      </c>
      <c r="D122" s="123"/>
      <c r="E122" s="123"/>
      <c r="F122" s="124" t="s">
        <v>5152</v>
      </c>
      <c r="G122" s="125"/>
      <c r="H122" s="123"/>
      <c r="I122" s="123"/>
      <c r="J122" s="123" t="s">
        <v>5153</v>
      </c>
      <c r="K122" s="147"/>
    </row>
    <row r="123" spans="2:11" ht="5.25" customHeight="1">
      <c r="B123" s="148"/>
      <c r="C123" s="126"/>
      <c r="D123" s="126"/>
      <c r="E123" s="126"/>
      <c r="F123" s="126"/>
      <c r="G123" s="109"/>
      <c r="H123" s="126"/>
      <c r="I123" s="126"/>
      <c r="J123" s="126"/>
      <c r="K123" s="149"/>
    </row>
    <row r="124" spans="2:11" ht="15" customHeight="1">
      <c r="B124" s="148"/>
      <c r="C124" s="109" t="s">
        <v>5157</v>
      </c>
      <c r="D124" s="126"/>
      <c r="E124" s="126"/>
      <c r="F124" s="128" t="s">
        <v>5154</v>
      </c>
      <c r="G124" s="109"/>
      <c r="H124" s="109" t="s">
        <v>5193</v>
      </c>
      <c r="I124" s="109" t="s">
        <v>5156</v>
      </c>
      <c r="J124" s="109">
        <v>120</v>
      </c>
      <c r="K124" s="150"/>
    </row>
    <row r="125" spans="2:11" ht="15" customHeight="1">
      <c r="B125" s="148"/>
      <c r="C125" s="109" t="s">
        <v>5202</v>
      </c>
      <c r="D125" s="109"/>
      <c r="E125" s="109"/>
      <c r="F125" s="128" t="s">
        <v>5154</v>
      </c>
      <c r="G125" s="109"/>
      <c r="H125" s="109" t="s">
        <v>5203</v>
      </c>
      <c r="I125" s="109" t="s">
        <v>5156</v>
      </c>
      <c r="J125" s="109" t="s">
        <v>5204</v>
      </c>
      <c r="K125" s="150"/>
    </row>
    <row r="126" spans="2:11" ht="15" customHeight="1">
      <c r="B126" s="148"/>
      <c r="C126" s="109" t="s">
        <v>5103</v>
      </c>
      <c r="D126" s="109"/>
      <c r="E126" s="109"/>
      <c r="F126" s="128" t="s">
        <v>5154</v>
      </c>
      <c r="G126" s="109"/>
      <c r="H126" s="109" t="s">
        <v>5205</v>
      </c>
      <c r="I126" s="109" t="s">
        <v>5156</v>
      </c>
      <c r="J126" s="109" t="s">
        <v>5204</v>
      </c>
      <c r="K126" s="150"/>
    </row>
    <row r="127" spans="2:11" ht="15" customHeight="1">
      <c r="B127" s="148"/>
      <c r="C127" s="109" t="s">
        <v>5165</v>
      </c>
      <c r="D127" s="109"/>
      <c r="E127" s="109"/>
      <c r="F127" s="128" t="s">
        <v>5160</v>
      </c>
      <c r="G127" s="109"/>
      <c r="H127" s="109" t="s">
        <v>5166</v>
      </c>
      <c r="I127" s="109" t="s">
        <v>5156</v>
      </c>
      <c r="J127" s="109">
        <v>15</v>
      </c>
      <c r="K127" s="150"/>
    </row>
    <row r="128" spans="2:11" ht="15" customHeight="1">
      <c r="B128" s="148"/>
      <c r="C128" s="130" t="s">
        <v>5167</v>
      </c>
      <c r="D128" s="130"/>
      <c r="E128" s="130"/>
      <c r="F128" s="131" t="s">
        <v>5160</v>
      </c>
      <c r="G128" s="130"/>
      <c r="H128" s="130" t="s">
        <v>5168</v>
      </c>
      <c r="I128" s="130" t="s">
        <v>5156</v>
      </c>
      <c r="J128" s="130">
        <v>15</v>
      </c>
      <c r="K128" s="150"/>
    </row>
    <row r="129" spans="2:11" ht="15" customHeight="1">
      <c r="B129" s="148"/>
      <c r="C129" s="130" t="s">
        <v>5169</v>
      </c>
      <c r="D129" s="130"/>
      <c r="E129" s="130"/>
      <c r="F129" s="131" t="s">
        <v>5160</v>
      </c>
      <c r="G129" s="130"/>
      <c r="H129" s="130" t="s">
        <v>5170</v>
      </c>
      <c r="I129" s="130" t="s">
        <v>5156</v>
      </c>
      <c r="J129" s="130">
        <v>20</v>
      </c>
      <c r="K129" s="150"/>
    </row>
    <row r="130" spans="2:11" ht="15" customHeight="1">
      <c r="B130" s="148"/>
      <c r="C130" s="130" t="s">
        <v>5171</v>
      </c>
      <c r="D130" s="130"/>
      <c r="E130" s="130"/>
      <c r="F130" s="131" t="s">
        <v>5160</v>
      </c>
      <c r="G130" s="130"/>
      <c r="H130" s="130" t="s">
        <v>5172</v>
      </c>
      <c r="I130" s="130" t="s">
        <v>5156</v>
      </c>
      <c r="J130" s="130">
        <v>20</v>
      </c>
      <c r="K130" s="150"/>
    </row>
    <row r="131" spans="2:11" ht="15" customHeight="1">
      <c r="B131" s="148"/>
      <c r="C131" s="109" t="s">
        <v>5159</v>
      </c>
      <c r="D131" s="109"/>
      <c r="E131" s="109"/>
      <c r="F131" s="128" t="s">
        <v>5160</v>
      </c>
      <c r="G131" s="109"/>
      <c r="H131" s="109" t="s">
        <v>5193</v>
      </c>
      <c r="I131" s="109" t="s">
        <v>5156</v>
      </c>
      <c r="J131" s="109">
        <v>50</v>
      </c>
      <c r="K131" s="150"/>
    </row>
    <row r="132" spans="2:11" ht="15" customHeight="1">
      <c r="B132" s="148"/>
      <c r="C132" s="109" t="s">
        <v>5173</v>
      </c>
      <c r="D132" s="109"/>
      <c r="E132" s="109"/>
      <c r="F132" s="128" t="s">
        <v>5160</v>
      </c>
      <c r="G132" s="109"/>
      <c r="H132" s="109" t="s">
        <v>5193</v>
      </c>
      <c r="I132" s="109" t="s">
        <v>5156</v>
      </c>
      <c r="J132" s="109">
        <v>50</v>
      </c>
      <c r="K132" s="150"/>
    </row>
    <row r="133" spans="2:11" ht="15" customHeight="1">
      <c r="B133" s="148"/>
      <c r="C133" s="109" t="s">
        <v>5179</v>
      </c>
      <c r="D133" s="109"/>
      <c r="E133" s="109"/>
      <c r="F133" s="128" t="s">
        <v>5160</v>
      </c>
      <c r="G133" s="109"/>
      <c r="H133" s="109" t="s">
        <v>5193</v>
      </c>
      <c r="I133" s="109" t="s">
        <v>5156</v>
      </c>
      <c r="J133" s="109">
        <v>50</v>
      </c>
      <c r="K133" s="150"/>
    </row>
    <row r="134" spans="2:11" ht="15" customHeight="1">
      <c r="B134" s="148"/>
      <c r="C134" s="109" t="s">
        <v>5181</v>
      </c>
      <c r="D134" s="109"/>
      <c r="E134" s="109"/>
      <c r="F134" s="128" t="s">
        <v>5160</v>
      </c>
      <c r="G134" s="109"/>
      <c r="H134" s="109" t="s">
        <v>5193</v>
      </c>
      <c r="I134" s="109" t="s">
        <v>5156</v>
      </c>
      <c r="J134" s="109">
        <v>50</v>
      </c>
      <c r="K134" s="150"/>
    </row>
    <row r="135" spans="2:11" ht="15" customHeight="1">
      <c r="B135" s="148"/>
      <c r="C135" s="109" t="s">
        <v>129</v>
      </c>
      <c r="D135" s="109"/>
      <c r="E135" s="109"/>
      <c r="F135" s="128" t="s">
        <v>5160</v>
      </c>
      <c r="G135" s="109"/>
      <c r="H135" s="109" t="s">
        <v>5206</v>
      </c>
      <c r="I135" s="109" t="s">
        <v>5156</v>
      </c>
      <c r="J135" s="109">
        <v>255</v>
      </c>
      <c r="K135" s="150"/>
    </row>
    <row r="136" spans="2:11" ht="15" customHeight="1">
      <c r="B136" s="148"/>
      <c r="C136" s="109" t="s">
        <v>5183</v>
      </c>
      <c r="D136" s="109"/>
      <c r="E136" s="109"/>
      <c r="F136" s="128" t="s">
        <v>5154</v>
      </c>
      <c r="G136" s="109"/>
      <c r="H136" s="109" t="s">
        <v>5207</v>
      </c>
      <c r="I136" s="109" t="s">
        <v>5185</v>
      </c>
      <c r="J136" s="109"/>
      <c r="K136" s="150"/>
    </row>
    <row r="137" spans="2:11" ht="15" customHeight="1">
      <c r="B137" s="148"/>
      <c r="C137" s="109" t="s">
        <v>5186</v>
      </c>
      <c r="D137" s="109"/>
      <c r="E137" s="109"/>
      <c r="F137" s="128" t="s">
        <v>5154</v>
      </c>
      <c r="G137" s="109"/>
      <c r="H137" s="109" t="s">
        <v>5208</v>
      </c>
      <c r="I137" s="109" t="s">
        <v>5188</v>
      </c>
      <c r="J137" s="109"/>
      <c r="K137" s="150"/>
    </row>
    <row r="138" spans="2:11" ht="15" customHeight="1">
      <c r="B138" s="148"/>
      <c r="C138" s="109" t="s">
        <v>5189</v>
      </c>
      <c r="D138" s="109"/>
      <c r="E138" s="109"/>
      <c r="F138" s="128" t="s">
        <v>5154</v>
      </c>
      <c r="G138" s="109"/>
      <c r="H138" s="109" t="s">
        <v>5189</v>
      </c>
      <c r="I138" s="109" t="s">
        <v>5188</v>
      </c>
      <c r="J138" s="109"/>
      <c r="K138" s="150"/>
    </row>
    <row r="139" spans="2:11" ht="15" customHeight="1">
      <c r="B139" s="148"/>
      <c r="C139" s="109" t="s">
        <v>37</v>
      </c>
      <c r="D139" s="109"/>
      <c r="E139" s="109"/>
      <c r="F139" s="128" t="s">
        <v>5154</v>
      </c>
      <c r="G139" s="109"/>
      <c r="H139" s="109" t="s">
        <v>5209</v>
      </c>
      <c r="I139" s="109" t="s">
        <v>5188</v>
      </c>
      <c r="J139" s="109"/>
      <c r="K139" s="150"/>
    </row>
    <row r="140" spans="2:11" ht="15" customHeight="1">
      <c r="B140" s="148"/>
      <c r="C140" s="109" t="s">
        <v>5210</v>
      </c>
      <c r="D140" s="109"/>
      <c r="E140" s="109"/>
      <c r="F140" s="128" t="s">
        <v>5154</v>
      </c>
      <c r="G140" s="109"/>
      <c r="H140" s="109" t="s">
        <v>5211</v>
      </c>
      <c r="I140" s="109" t="s">
        <v>5188</v>
      </c>
      <c r="J140" s="109"/>
      <c r="K140" s="150"/>
    </row>
    <row r="141" spans="2:11" ht="15" customHeight="1">
      <c r="B141" s="151"/>
      <c r="C141" s="152"/>
      <c r="D141" s="152"/>
      <c r="E141" s="152"/>
      <c r="F141" s="152"/>
      <c r="G141" s="152"/>
      <c r="H141" s="152"/>
      <c r="I141" s="152"/>
      <c r="J141" s="152"/>
      <c r="K141" s="153"/>
    </row>
    <row r="142" spans="2:11" ht="18.75" customHeight="1">
      <c r="B142" s="105"/>
      <c r="C142" s="105"/>
      <c r="D142" s="105"/>
      <c r="E142" s="105"/>
      <c r="F142" s="140"/>
      <c r="G142" s="105"/>
      <c r="H142" s="105"/>
      <c r="I142" s="105"/>
      <c r="J142" s="105"/>
      <c r="K142" s="105"/>
    </row>
    <row r="143" spans="2:11" ht="18.75" customHeight="1"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</row>
    <row r="144" spans="2:11" ht="7.5" customHeight="1">
      <c r="B144" s="116"/>
      <c r="C144" s="117"/>
      <c r="D144" s="117"/>
      <c r="E144" s="117"/>
      <c r="F144" s="117"/>
      <c r="G144" s="117"/>
      <c r="H144" s="117"/>
      <c r="I144" s="117"/>
      <c r="J144" s="117"/>
      <c r="K144" s="118"/>
    </row>
    <row r="145" spans="2:11" ht="45" customHeight="1">
      <c r="B145" s="119"/>
      <c r="C145" s="401" t="s">
        <v>5212</v>
      </c>
      <c r="D145" s="401"/>
      <c r="E145" s="401"/>
      <c r="F145" s="401"/>
      <c r="G145" s="401"/>
      <c r="H145" s="401"/>
      <c r="I145" s="401"/>
      <c r="J145" s="401"/>
      <c r="K145" s="120"/>
    </row>
    <row r="146" spans="2:11" ht="17.25" customHeight="1">
      <c r="B146" s="119"/>
      <c r="C146" s="121" t="s">
        <v>5148</v>
      </c>
      <c r="D146" s="121"/>
      <c r="E146" s="121"/>
      <c r="F146" s="121" t="s">
        <v>5149</v>
      </c>
      <c r="G146" s="122"/>
      <c r="H146" s="121" t="s">
        <v>124</v>
      </c>
      <c r="I146" s="121" t="s">
        <v>56</v>
      </c>
      <c r="J146" s="121" t="s">
        <v>5150</v>
      </c>
      <c r="K146" s="120"/>
    </row>
    <row r="147" spans="2:11" ht="17.25" customHeight="1">
      <c r="B147" s="119"/>
      <c r="C147" s="123" t="s">
        <v>5151</v>
      </c>
      <c r="D147" s="123"/>
      <c r="E147" s="123"/>
      <c r="F147" s="124" t="s">
        <v>5152</v>
      </c>
      <c r="G147" s="125"/>
      <c r="H147" s="123"/>
      <c r="I147" s="123"/>
      <c r="J147" s="123" t="s">
        <v>5153</v>
      </c>
      <c r="K147" s="120"/>
    </row>
    <row r="148" spans="2:11" ht="5.25" customHeight="1">
      <c r="B148" s="129"/>
      <c r="C148" s="126"/>
      <c r="D148" s="126"/>
      <c r="E148" s="126"/>
      <c r="F148" s="126"/>
      <c r="G148" s="127"/>
      <c r="H148" s="126"/>
      <c r="I148" s="126"/>
      <c r="J148" s="126"/>
      <c r="K148" s="150"/>
    </row>
    <row r="149" spans="2:11" ht="15" customHeight="1">
      <c r="B149" s="129"/>
      <c r="C149" s="154" t="s">
        <v>5157</v>
      </c>
      <c r="D149" s="109"/>
      <c r="E149" s="109"/>
      <c r="F149" s="155" t="s">
        <v>5154</v>
      </c>
      <c r="G149" s="109"/>
      <c r="H149" s="154" t="s">
        <v>5193</v>
      </c>
      <c r="I149" s="154" t="s">
        <v>5156</v>
      </c>
      <c r="J149" s="154">
        <v>120</v>
      </c>
      <c r="K149" s="150"/>
    </row>
    <row r="150" spans="2:11" ht="15" customHeight="1">
      <c r="B150" s="129"/>
      <c r="C150" s="154" t="s">
        <v>5202</v>
      </c>
      <c r="D150" s="109"/>
      <c r="E150" s="109"/>
      <c r="F150" s="155" t="s">
        <v>5154</v>
      </c>
      <c r="G150" s="109"/>
      <c r="H150" s="154" t="s">
        <v>5213</v>
      </c>
      <c r="I150" s="154" t="s">
        <v>5156</v>
      </c>
      <c r="J150" s="154" t="s">
        <v>5204</v>
      </c>
      <c r="K150" s="150"/>
    </row>
    <row r="151" spans="2:11" ht="15" customHeight="1">
      <c r="B151" s="129"/>
      <c r="C151" s="154" t="s">
        <v>5103</v>
      </c>
      <c r="D151" s="109"/>
      <c r="E151" s="109"/>
      <c r="F151" s="155" t="s">
        <v>5154</v>
      </c>
      <c r="G151" s="109"/>
      <c r="H151" s="154" t="s">
        <v>5214</v>
      </c>
      <c r="I151" s="154" t="s">
        <v>5156</v>
      </c>
      <c r="J151" s="154" t="s">
        <v>5204</v>
      </c>
      <c r="K151" s="150"/>
    </row>
    <row r="152" spans="2:11" ht="15" customHeight="1">
      <c r="B152" s="129"/>
      <c r="C152" s="154" t="s">
        <v>5159</v>
      </c>
      <c r="D152" s="109"/>
      <c r="E152" s="109"/>
      <c r="F152" s="155" t="s">
        <v>5160</v>
      </c>
      <c r="G152" s="109"/>
      <c r="H152" s="154" t="s">
        <v>5193</v>
      </c>
      <c r="I152" s="154" t="s">
        <v>5156</v>
      </c>
      <c r="J152" s="154">
        <v>50</v>
      </c>
      <c r="K152" s="150"/>
    </row>
    <row r="153" spans="2:11" ht="15" customHeight="1">
      <c r="B153" s="129"/>
      <c r="C153" s="154" t="s">
        <v>5162</v>
      </c>
      <c r="D153" s="109"/>
      <c r="E153" s="109"/>
      <c r="F153" s="155" t="s">
        <v>5154</v>
      </c>
      <c r="G153" s="109"/>
      <c r="H153" s="154" t="s">
        <v>5193</v>
      </c>
      <c r="I153" s="154" t="s">
        <v>5164</v>
      </c>
      <c r="J153" s="154"/>
      <c r="K153" s="150"/>
    </row>
    <row r="154" spans="2:11" ht="15" customHeight="1">
      <c r="B154" s="129"/>
      <c r="C154" s="154" t="s">
        <v>5173</v>
      </c>
      <c r="D154" s="109"/>
      <c r="E154" s="109"/>
      <c r="F154" s="155" t="s">
        <v>5160</v>
      </c>
      <c r="G154" s="109"/>
      <c r="H154" s="154" t="s">
        <v>5193</v>
      </c>
      <c r="I154" s="154" t="s">
        <v>5156</v>
      </c>
      <c r="J154" s="154">
        <v>50</v>
      </c>
      <c r="K154" s="150"/>
    </row>
    <row r="155" spans="2:11" ht="15" customHeight="1">
      <c r="B155" s="129"/>
      <c r="C155" s="154" t="s">
        <v>5181</v>
      </c>
      <c r="D155" s="109"/>
      <c r="E155" s="109"/>
      <c r="F155" s="155" t="s">
        <v>5160</v>
      </c>
      <c r="G155" s="109"/>
      <c r="H155" s="154" t="s">
        <v>5193</v>
      </c>
      <c r="I155" s="154" t="s">
        <v>5156</v>
      </c>
      <c r="J155" s="154">
        <v>50</v>
      </c>
      <c r="K155" s="150"/>
    </row>
    <row r="156" spans="2:11" ht="15" customHeight="1">
      <c r="B156" s="129"/>
      <c r="C156" s="154" t="s">
        <v>5179</v>
      </c>
      <c r="D156" s="109"/>
      <c r="E156" s="109"/>
      <c r="F156" s="155" t="s">
        <v>5160</v>
      </c>
      <c r="G156" s="109"/>
      <c r="H156" s="154" t="s">
        <v>5193</v>
      </c>
      <c r="I156" s="154" t="s">
        <v>5156</v>
      </c>
      <c r="J156" s="154">
        <v>50</v>
      </c>
      <c r="K156" s="150"/>
    </row>
    <row r="157" spans="2:11" ht="15" customHeight="1">
      <c r="B157" s="129"/>
      <c r="C157" s="154" t="s">
        <v>110</v>
      </c>
      <c r="D157" s="109"/>
      <c r="E157" s="109"/>
      <c r="F157" s="155" t="s">
        <v>5154</v>
      </c>
      <c r="G157" s="109"/>
      <c r="H157" s="154" t="s">
        <v>5215</v>
      </c>
      <c r="I157" s="154" t="s">
        <v>5156</v>
      </c>
      <c r="J157" s="154" t="s">
        <v>5216</v>
      </c>
      <c r="K157" s="150"/>
    </row>
    <row r="158" spans="2:11" ht="15" customHeight="1">
      <c r="B158" s="129"/>
      <c r="C158" s="154" t="s">
        <v>5217</v>
      </c>
      <c r="D158" s="109"/>
      <c r="E158" s="109"/>
      <c r="F158" s="155" t="s">
        <v>5154</v>
      </c>
      <c r="G158" s="109"/>
      <c r="H158" s="154" t="s">
        <v>5218</v>
      </c>
      <c r="I158" s="154" t="s">
        <v>5188</v>
      </c>
      <c r="J158" s="154"/>
      <c r="K158" s="150"/>
    </row>
    <row r="159" spans="2:11" ht="15" customHeight="1">
      <c r="B159" s="156"/>
      <c r="C159" s="138"/>
      <c r="D159" s="138"/>
      <c r="E159" s="138"/>
      <c r="F159" s="138"/>
      <c r="G159" s="138"/>
      <c r="H159" s="138"/>
      <c r="I159" s="138"/>
      <c r="J159" s="138"/>
      <c r="K159" s="157"/>
    </row>
    <row r="160" spans="2:11" ht="18.75" customHeight="1">
      <c r="B160" s="105"/>
      <c r="C160" s="109"/>
      <c r="D160" s="109"/>
      <c r="E160" s="109"/>
      <c r="F160" s="128"/>
      <c r="G160" s="109"/>
      <c r="H160" s="109"/>
      <c r="I160" s="109"/>
      <c r="J160" s="109"/>
      <c r="K160" s="105"/>
    </row>
    <row r="161" spans="2:11" ht="18.75" customHeight="1">
      <c r="B161" s="115"/>
      <c r="C161" s="115"/>
      <c r="D161" s="115"/>
      <c r="E161" s="115"/>
      <c r="F161" s="115"/>
      <c r="G161" s="115"/>
      <c r="H161" s="115"/>
      <c r="I161" s="115"/>
      <c r="J161" s="115"/>
      <c r="K161" s="115"/>
    </row>
    <row r="162" spans="2:11" ht="7.5" customHeight="1">
      <c r="B162" s="97"/>
      <c r="C162" s="98"/>
      <c r="D162" s="98"/>
      <c r="E162" s="98"/>
      <c r="F162" s="98"/>
      <c r="G162" s="98"/>
      <c r="H162" s="98"/>
      <c r="I162" s="98"/>
      <c r="J162" s="98"/>
      <c r="K162" s="99"/>
    </row>
    <row r="163" spans="2:11" ht="45" customHeight="1">
      <c r="B163" s="100"/>
      <c r="C163" s="398" t="s">
        <v>5219</v>
      </c>
      <c r="D163" s="398"/>
      <c r="E163" s="398"/>
      <c r="F163" s="398"/>
      <c r="G163" s="398"/>
      <c r="H163" s="398"/>
      <c r="I163" s="398"/>
      <c r="J163" s="398"/>
      <c r="K163" s="101"/>
    </row>
    <row r="164" spans="2:11" ht="17.25" customHeight="1">
      <c r="B164" s="100"/>
      <c r="C164" s="121" t="s">
        <v>5148</v>
      </c>
      <c r="D164" s="121"/>
      <c r="E164" s="121"/>
      <c r="F164" s="121" t="s">
        <v>5149</v>
      </c>
      <c r="G164" s="158"/>
      <c r="H164" s="159" t="s">
        <v>124</v>
      </c>
      <c r="I164" s="159" t="s">
        <v>56</v>
      </c>
      <c r="J164" s="121" t="s">
        <v>5150</v>
      </c>
      <c r="K164" s="101"/>
    </row>
    <row r="165" spans="2:11" ht="17.25" customHeight="1">
      <c r="B165" s="102"/>
      <c r="C165" s="123" t="s">
        <v>5151</v>
      </c>
      <c r="D165" s="123"/>
      <c r="E165" s="123"/>
      <c r="F165" s="124" t="s">
        <v>5152</v>
      </c>
      <c r="G165" s="160"/>
      <c r="H165" s="161"/>
      <c r="I165" s="161"/>
      <c r="J165" s="123" t="s">
        <v>5153</v>
      </c>
      <c r="K165" s="103"/>
    </row>
    <row r="166" spans="2:11" ht="5.25" customHeight="1">
      <c r="B166" s="129"/>
      <c r="C166" s="126"/>
      <c r="D166" s="126"/>
      <c r="E166" s="126"/>
      <c r="F166" s="126"/>
      <c r="G166" s="127"/>
      <c r="H166" s="126"/>
      <c r="I166" s="126"/>
      <c r="J166" s="126"/>
      <c r="K166" s="150"/>
    </row>
    <row r="167" spans="2:11" ht="15" customHeight="1">
      <c r="B167" s="129"/>
      <c r="C167" s="109" t="s">
        <v>5157</v>
      </c>
      <c r="D167" s="109"/>
      <c r="E167" s="109"/>
      <c r="F167" s="128" t="s">
        <v>5154</v>
      </c>
      <c r="G167" s="109"/>
      <c r="H167" s="109" t="s">
        <v>5193</v>
      </c>
      <c r="I167" s="109" t="s">
        <v>5156</v>
      </c>
      <c r="J167" s="109">
        <v>120</v>
      </c>
      <c r="K167" s="150"/>
    </row>
    <row r="168" spans="2:11" ht="15" customHeight="1">
      <c r="B168" s="129"/>
      <c r="C168" s="109" t="s">
        <v>5202</v>
      </c>
      <c r="D168" s="109"/>
      <c r="E168" s="109"/>
      <c r="F168" s="128" t="s">
        <v>5154</v>
      </c>
      <c r="G168" s="109"/>
      <c r="H168" s="109" t="s">
        <v>5203</v>
      </c>
      <c r="I168" s="109" t="s">
        <v>5156</v>
      </c>
      <c r="J168" s="109" t="s">
        <v>5204</v>
      </c>
      <c r="K168" s="150"/>
    </row>
    <row r="169" spans="2:11" ht="15" customHeight="1">
      <c r="B169" s="129"/>
      <c r="C169" s="109" t="s">
        <v>5103</v>
      </c>
      <c r="D169" s="109"/>
      <c r="E169" s="109"/>
      <c r="F169" s="128" t="s">
        <v>5154</v>
      </c>
      <c r="G169" s="109"/>
      <c r="H169" s="109" t="s">
        <v>5220</v>
      </c>
      <c r="I169" s="109" t="s">
        <v>5156</v>
      </c>
      <c r="J169" s="109" t="s">
        <v>5204</v>
      </c>
      <c r="K169" s="150"/>
    </row>
    <row r="170" spans="2:11" ht="15" customHeight="1">
      <c r="B170" s="129"/>
      <c r="C170" s="109" t="s">
        <v>5159</v>
      </c>
      <c r="D170" s="109"/>
      <c r="E170" s="109"/>
      <c r="F170" s="128" t="s">
        <v>5160</v>
      </c>
      <c r="G170" s="109"/>
      <c r="H170" s="109" t="s">
        <v>5220</v>
      </c>
      <c r="I170" s="109" t="s">
        <v>5156</v>
      </c>
      <c r="J170" s="109">
        <v>50</v>
      </c>
      <c r="K170" s="150"/>
    </row>
    <row r="171" spans="2:11" ht="15" customHeight="1">
      <c r="B171" s="129"/>
      <c r="C171" s="109" t="s">
        <v>5162</v>
      </c>
      <c r="D171" s="109"/>
      <c r="E171" s="109"/>
      <c r="F171" s="128" t="s">
        <v>5154</v>
      </c>
      <c r="G171" s="109"/>
      <c r="H171" s="109" t="s">
        <v>5220</v>
      </c>
      <c r="I171" s="109" t="s">
        <v>5164</v>
      </c>
      <c r="J171" s="109"/>
      <c r="K171" s="150"/>
    </row>
    <row r="172" spans="2:11" ht="15" customHeight="1">
      <c r="B172" s="129"/>
      <c r="C172" s="109" t="s">
        <v>5173</v>
      </c>
      <c r="D172" s="109"/>
      <c r="E172" s="109"/>
      <c r="F172" s="128" t="s">
        <v>5160</v>
      </c>
      <c r="G172" s="109"/>
      <c r="H172" s="109" t="s">
        <v>5220</v>
      </c>
      <c r="I172" s="109" t="s">
        <v>5156</v>
      </c>
      <c r="J172" s="109">
        <v>50</v>
      </c>
      <c r="K172" s="150"/>
    </row>
    <row r="173" spans="2:11" ht="15" customHeight="1">
      <c r="B173" s="129"/>
      <c r="C173" s="109" t="s">
        <v>5181</v>
      </c>
      <c r="D173" s="109"/>
      <c r="E173" s="109"/>
      <c r="F173" s="128" t="s">
        <v>5160</v>
      </c>
      <c r="G173" s="109"/>
      <c r="H173" s="109" t="s">
        <v>5220</v>
      </c>
      <c r="I173" s="109" t="s">
        <v>5156</v>
      </c>
      <c r="J173" s="109">
        <v>50</v>
      </c>
      <c r="K173" s="150"/>
    </row>
    <row r="174" spans="2:11" ht="15" customHeight="1">
      <c r="B174" s="129"/>
      <c r="C174" s="109" t="s">
        <v>5179</v>
      </c>
      <c r="D174" s="109"/>
      <c r="E174" s="109"/>
      <c r="F174" s="128" t="s">
        <v>5160</v>
      </c>
      <c r="G174" s="109"/>
      <c r="H174" s="109" t="s">
        <v>5220</v>
      </c>
      <c r="I174" s="109" t="s">
        <v>5156</v>
      </c>
      <c r="J174" s="109">
        <v>50</v>
      </c>
      <c r="K174" s="150"/>
    </row>
    <row r="175" spans="2:11" ht="15" customHeight="1">
      <c r="B175" s="129"/>
      <c r="C175" s="109" t="s">
        <v>123</v>
      </c>
      <c r="D175" s="109"/>
      <c r="E175" s="109"/>
      <c r="F175" s="128" t="s">
        <v>5154</v>
      </c>
      <c r="G175" s="109"/>
      <c r="H175" s="109" t="s">
        <v>5221</v>
      </c>
      <c r="I175" s="109" t="s">
        <v>5222</v>
      </c>
      <c r="J175" s="109"/>
      <c r="K175" s="150"/>
    </row>
    <row r="176" spans="2:11" ht="15" customHeight="1">
      <c r="B176" s="129"/>
      <c r="C176" s="109" t="s">
        <v>56</v>
      </c>
      <c r="D176" s="109"/>
      <c r="E176" s="109"/>
      <c r="F176" s="128" t="s">
        <v>5154</v>
      </c>
      <c r="G176" s="109"/>
      <c r="H176" s="109" t="s">
        <v>5223</v>
      </c>
      <c r="I176" s="109" t="s">
        <v>5224</v>
      </c>
      <c r="J176" s="109">
        <v>1</v>
      </c>
      <c r="K176" s="150"/>
    </row>
    <row r="177" spans="2:11" ht="15" customHeight="1">
      <c r="B177" s="129"/>
      <c r="C177" s="109" t="s">
        <v>52</v>
      </c>
      <c r="D177" s="109"/>
      <c r="E177" s="109"/>
      <c r="F177" s="128" t="s">
        <v>5154</v>
      </c>
      <c r="G177" s="109"/>
      <c r="H177" s="109" t="s">
        <v>5225</v>
      </c>
      <c r="I177" s="109" t="s">
        <v>5156</v>
      </c>
      <c r="J177" s="109">
        <v>20</v>
      </c>
      <c r="K177" s="150"/>
    </row>
    <row r="178" spans="2:11" ht="15" customHeight="1">
      <c r="B178" s="129"/>
      <c r="C178" s="109" t="s">
        <v>124</v>
      </c>
      <c r="D178" s="109"/>
      <c r="E178" s="109"/>
      <c r="F178" s="128" t="s">
        <v>5154</v>
      </c>
      <c r="G178" s="109"/>
      <c r="H178" s="109" t="s">
        <v>5226</v>
      </c>
      <c r="I178" s="109" t="s">
        <v>5156</v>
      </c>
      <c r="J178" s="109">
        <v>255</v>
      </c>
      <c r="K178" s="150"/>
    </row>
    <row r="179" spans="2:11" ht="15" customHeight="1">
      <c r="B179" s="129"/>
      <c r="C179" s="109" t="s">
        <v>125</v>
      </c>
      <c r="D179" s="109"/>
      <c r="E179" s="109"/>
      <c r="F179" s="128" t="s">
        <v>5154</v>
      </c>
      <c r="G179" s="109"/>
      <c r="H179" s="109" t="s">
        <v>5119</v>
      </c>
      <c r="I179" s="109" t="s">
        <v>5156</v>
      </c>
      <c r="J179" s="109">
        <v>10</v>
      </c>
      <c r="K179" s="150"/>
    </row>
    <row r="180" spans="2:11" ht="15" customHeight="1">
      <c r="B180" s="129"/>
      <c r="C180" s="109" t="s">
        <v>126</v>
      </c>
      <c r="D180" s="109"/>
      <c r="E180" s="109"/>
      <c r="F180" s="128" t="s">
        <v>5154</v>
      </c>
      <c r="G180" s="109"/>
      <c r="H180" s="109" t="s">
        <v>5227</v>
      </c>
      <c r="I180" s="109" t="s">
        <v>5188</v>
      </c>
      <c r="J180" s="109"/>
      <c r="K180" s="150"/>
    </row>
    <row r="181" spans="2:11" ht="15" customHeight="1">
      <c r="B181" s="129"/>
      <c r="C181" s="109" t="s">
        <v>5228</v>
      </c>
      <c r="D181" s="109"/>
      <c r="E181" s="109"/>
      <c r="F181" s="128" t="s">
        <v>5154</v>
      </c>
      <c r="G181" s="109"/>
      <c r="H181" s="109" t="s">
        <v>5229</v>
      </c>
      <c r="I181" s="109" t="s">
        <v>5188</v>
      </c>
      <c r="J181" s="109"/>
      <c r="K181" s="150"/>
    </row>
    <row r="182" spans="2:11" ht="15" customHeight="1">
      <c r="B182" s="129"/>
      <c r="C182" s="109" t="s">
        <v>5217</v>
      </c>
      <c r="D182" s="109"/>
      <c r="E182" s="109"/>
      <c r="F182" s="128" t="s">
        <v>5154</v>
      </c>
      <c r="G182" s="109"/>
      <c r="H182" s="109" t="s">
        <v>5230</v>
      </c>
      <c r="I182" s="109" t="s">
        <v>5188</v>
      </c>
      <c r="J182" s="109"/>
      <c r="K182" s="150"/>
    </row>
    <row r="183" spans="2:11" ht="15" customHeight="1">
      <c r="B183" s="129"/>
      <c r="C183" s="109" t="s">
        <v>128</v>
      </c>
      <c r="D183" s="109"/>
      <c r="E183" s="109"/>
      <c r="F183" s="128" t="s">
        <v>5160</v>
      </c>
      <c r="G183" s="109"/>
      <c r="H183" s="109" t="s">
        <v>5231</v>
      </c>
      <c r="I183" s="109" t="s">
        <v>5156</v>
      </c>
      <c r="J183" s="109">
        <v>50</v>
      </c>
      <c r="K183" s="150"/>
    </row>
    <row r="184" spans="2:11" ht="15" customHeight="1">
      <c r="B184" s="129"/>
      <c r="C184" s="109" t="s">
        <v>5232</v>
      </c>
      <c r="D184" s="109"/>
      <c r="E184" s="109"/>
      <c r="F184" s="128" t="s">
        <v>5160</v>
      </c>
      <c r="G184" s="109"/>
      <c r="H184" s="109" t="s">
        <v>5233</v>
      </c>
      <c r="I184" s="109" t="s">
        <v>5234</v>
      </c>
      <c r="J184" s="109"/>
      <c r="K184" s="150"/>
    </row>
    <row r="185" spans="2:11" ht="15" customHeight="1">
      <c r="B185" s="129"/>
      <c r="C185" s="109" t="s">
        <v>5235</v>
      </c>
      <c r="D185" s="109"/>
      <c r="E185" s="109"/>
      <c r="F185" s="128" t="s">
        <v>5160</v>
      </c>
      <c r="G185" s="109"/>
      <c r="H185" s="109" t="s">
        <v>5236</v>
      </c>
      <c r="I185" s="109" t="s">
        <v>5234</v>
      </c>
      <c r="J185" s="109"/>
      <c r="K185" s="150"/>
    </row>
    <row r="186" spans="2:11" ht="15" customHeight="1">
      <c r="B186" s="129"/>
      <c r="C186" s="109" t="s">
        <v>5237</v>
      </c>
      <c r="D186" s="109"/>
      <c r="E186" s="109"/>
      <c r="F186" s="128" t="s">
        <v>5160</v>
      </c>
      <c r="G186" s="109"/>
      <c r="H186" s="109" t="s">
        <v>5238</v>
      </c>
      <c r="I186" s="109" t="s">
        <v>5234</v>
      </c>
      <c r="J186" s="109"/>
      <c r="K186" s="150"/>
    </row>
    <row r="187" spans="2:11" ht="15" customHeight="1">
      <c r="B187" s="129"/>
      <c r="C187" s="162" t="s">
        <v>5239</v>
      </c>
      <c r="D187" s="109"/>
      <c r="E187" s="109"/>
      <c r="F187" s="128" t="s">
        <v>5160</v>
      </c>
      <c r="G187" s="109"/>
      <c r="H187" s="109" t="s">
        <v>5240</v>
      </c>
      <c r="I187" s="109" t="s">
        <v>5241</v>
      </c>
      <c r="J187" s="163" t="s">
        <v>5242</v>
      </c>
      <c r="K187" s="150"/>
    </row>
    <row r="188" spans="2:11" ht="15" customHeight="1">
      <c r="B188" s="129"/>
      <c r="C188" s="114" t="s">
        <v>41</v>
      </c>
      <c r="D188" s="109"/>
      <c r="E188" s="109"/>
      <c r="F188" s="128" t="s">
        <v>5154</v>
      </c>
      <c r="G188" s="109"/>
      <c r="H188" s="105" t="s">
        <v>5243</v>
      </c>
      <c r="I188" s="109" t="s">
        <v>5244</v>
      </c>
      <c r="J188" s="109"/>
      <c r="K188" s="150"/>
    </row>
    <row r="189" spans="2:11" ht="15" customHeight="1">
      <c r="B189" s="129"/>
      <c r="C189" s="114" t="s">
        <v>5245</v>
      </c>
      <c r="D189" s="109"/>
      <c r="E189" s="109"/>
      <c r="F189" s="128" t="s">
        <v>5154</v>
      </c>
      <c r="G189" s="109"/>
      <c r="H189" s="109" t="s">
        <v>5246</v>
      </c>
      <c r="I189" s="109" t="s">
        <v>5188</v>
      </c>
      <c r="J189" s="109"/>
      <c r="K189" s="150"/>
    </row>
    <row r="190" spans="2:11" ht="15" customHeight="1">
      <c r="B190" s="129"/>
      <c r="C190" s="114" t="s">
        <v>5247</v>
      </c>
      <c r="D190" s="109"/>
      <c r="E190" s="109"/>
      <c r="F190" s="128" t="s">
        <v>5154</v>
      </c>
      <c r="G190" s="109"/>
      <c r="H190" s="109" t="s">
        <v>5248</v>
      </c>
      <c r="I190" s="109" t="s">
        <v>5188</v>
      </c>
      <c r="J190" s="109"/>
      <c r="K190" s="150"/>
    </row>
    <row r="191" spans="2:11" ht="15" customHeight="1">
      <c r="B191" s="129"/>
      <c r="C191" s="114" t="s">
        <v>5249</v>
      </c>
      <c r="D191" s="109"/>
      <c r="E191" s="109"/>
      <c r="F191" s="128" t="s">
        <v>5160</v>
      </c>
      <c r="G191" s="109"/>
      <c r="H191" s="109" t="s">
        <v>5250</v>
      </c>
      <c r="I191" s="109" t="s">
        <v>5188</v>
      </c>
      <c r="J191" s="109"/>
      <c r="K191" s="150"/>
    </row>
    <row r="192" spans="2:11" ht="15" customHeight="1">
      <c r="B192" s="156"/>
      <c r="C192" s="164"/>
      <c r="D192" s="138"/>
      <c r="E192" s="138"/>
      <c r="F192" s="138"/>
      <c r="G192" s="138"/>
      <c r="H192" s="138"/>
      <c r="I192" s="138"/>
      <c r="J192" s="138"/>
      <c r="K192" s="157"/>
    </row>
    <row r="193" spans="2:11" ht="18.75" customHeight="1">
      <c r="B193" s="105"/>
      <c r="C193" s="109"/>
      <c r="D193" s="109"/>
      <c r="E193" s="109"/>
      <c r="F193" s="128"/>
      <c r="G193" s="109"/>
      <c r="H193" s="109"/>
      <c r="I193" s="109"/>
      <c r="J193" s="109"/>
      <c r="K193" s="105"/>
    </row>
    <row r="194" spans="2:11" ht="18.75" customHeight="1">
      <c r="B194" s="105"/>
      <c r="C194" s="109"/>
      <c r="D194" s="109"/>
      <c r="E194" s="109"/>
      <c r="F194" s="128"/>
      <c r="G194" s="109"/>
      <c r="H194" s="109"/>
      <c r="I194" s="109"/>
      <c r="J194" s="109"/>
      <c r="K194" s="105"/>
    </row>
    <row r="195" spans="2:11" ht="18.75" customHeight="1">
      <c r="B195" s="115"/>
      <c r="C195" s="115"/>
      <c r="D195" s="115"/>
      <c r="E195" s="115"/>
      <c r="F195" s="115"/>
      <c r="G195" s="115"/>
      <c r="H195" s="115"/>
      <c r="I195" s="115"/>
      <c r="J195" s="115"/>
      <c r="K195" s="115"/>
    </row>
    <row r="196" spans="2:11" ht="13.5">
      <c r="B196" s="97"/>
      <c r="C196" s="98"/>
      <c r="D196" s="98"/>
      <c r="E196" s="98"/>
      <c r="F196" s="98"/>
      <c r="G196" s="98"/>
      <c r="H196" s="98"/>
      <c r="I196" s="98"/>
      <c r="J196" s="98"/>
      <c r="K196" s="99"/>
    </row>
    <row r="197" spans="2:11" ht="21">
      <c r="B197" s="100"/>
      <c r="C197" s="398" t="s">
        <v>5251</v>
      </c>
      <c r="D197" s="398"/>
      <c r="E197" s="398"/>
      <c r="F197" s="398"/>
      <c r="G197" s="398"/>
      <c r="H197" s="398"/>
      <c r="I197" s="398"/>
      <c r="J197" s="398"/>
      <c r="K197" s="101"/>
    </row>
    <row r="198" spans="2:11" ht="25.5" customHeight="1">
      <c r="B198" s="100"/>
      <c r="C198" s="165" t="s">
        <v>5252</v>
      </c>
      <c r="D198" s="165"/>
      <c r="E198" s="165"/>
      <c r="F198" s="165" t="s">
        <v>5253</v>
      </c>
      <c r="G198" s="166"/>
      <c r="H198" s="402" t="s">
        <v>5254</v>
      </c>
      <c r="I198" s="402"/>
      <c r="J198" s="402"/>
      <c r="K198" s="101"/>
    </row>
    <row r="199" spans="2:11" ht="5.25" customHeight="1">
      <c r="B199" s="129"/>
      <c r="C199" s="126"/>
      <c r="D199" s="126"/>
      <c r="E199" s="126"/>
      <c r="F199" s="126"/>
      <c r="G199" s="109"/>
      <c r="H199" s="126"/>
      <c r="I199" s="126"/>
      <c r="J199" s="126"/>
      <c r="K199" s="150"/>
    </row>
    <row r="200" spans="2:11" ht="15" customHeight="1">
      <c r="B200" s="129"/>
      <c r="C200" s="109" t="s">
        <v>5244</v>
      </c>
      <c r="D200" s="109"/>
      <c r="E200" s="109"/>
      <c r="F200" s="128" t="s">
        <v>42</v>
      </c>
      <c r="G200" s="109"/>
      <c r="H200" s="403" t="s">
        <v>5255</v>
      </c>
      <c r="I200" s="403"/>
      <c r="J200" s="403"/>
      <c r="K200" s="150"/>
    </row>
    <row r="201" spans="2:11" ht="15" customHeight="1">
      <c r="B201" s="129"/>
      <c r="C201" s="135"/>
      <c r="D201" s="109"/>
      <c r="E201" s="109"/>
      <c r="F201" s="128" t="s">
        <v>43</v>
      </c>
      <c r="G201" s="109"/>
      <c r="H201" s="403" t="s">
        <v>5256</v>
      </c>
      <c r="I201" s="403"/>
      <c r="J201" s="403"/>
      <c r="K201" s="150"/>
    </row>
    <row r="202" spans="2:11" ht="15" customHeight="1">
      <c r="B202" s="129"/>
      <c r="C202" s="135"/>
      <c r="D202" s="109"/>
      <c r="E202" s="109"/>
      <c r="F202" s="128" t="s">
        <v>46</v>
      </c>
      <c r="G202" s="109"/>
      <c r="H202" s="403" t="s">
        <v>5257</v>
      </c>
      <c r="I202" s="403"/>
      <c r="J202" s="403"/>
      <c r="K202" s="150"/>
    </row>
    <row r="203" spans="2:11" ht="15" customHeight="1">
      <c r="B203" s="129"/>
      <c r="C203" s="109"/>
      <c r="D203" s="109"/>
      <c r="E203" s="109"/>
      <c r="F203" s="128" t="s">
        <v>44</v>
      </c>
      <c r="G203" s="109"/>
      <c r="H203" s="403" t="s">
        <v>5258</v>
      </c>
      <c r="I203" s="403"/>
      <c r="J203" s="403"/>
      <c r="K203" s="150"/>
    </row>
    <row r="204" spans="2:11" ht="15" customHeight="1">
      <c r="B204" s="129"/>
      <c r="C204" s="109"/>
      <c r="D204" s="109"/>
      <c r="E204" s="109"/>
      <c r="F204" s="128" t="s">
        <v>45</v>
      </c>
      <c r="G204" s="109"/>
      <c r="H204" s="403" t="s">
        <v>5259</v>
      </c>
      <c r="I204" s="403"/>
      <c r="J204" s="403"/>
      <c r="K204" s="150"/>
    </row>
    <row r="205" spans="2:11" ht="15" customHeight="1">
      <c r="B205" s="129"/>
      <c r="C205" s="109"/>
      <c r="D205" s="109"/>
      <c r="E205" s="109"/>
      <c r="F205" s="128"/>
      <c r="G205" s="109"/>
      <c r="H205" s="109"/>
      <c r="I205" s="109"/>
      <c r="J205" s="109"/>
      <c r="K205" s="150"/>
    </row>
    <row r="206" spans="2:11" ht="15" customHeight="1">
      <c r="B206" s="129"/>
      <c r="C206" s="109" t="s">
        <v>5200</v>
      </c>
      <c r="D206" s="109"/>
      <c r="E206" s="109"/>
      <c r="F206" s="128" t="s">
        <v>78</v>
      </c>
      <c r="G206" s="109"/>
      <c r="H206" s="403" t="s">
        <v>5260</v>
      </c>
      <c r="I206" s="403"/>
      <c r="J206" s="403"/>
      <c r="K206" s="150"/>
    </row>
    <row r="207" spans="2:11" ht="15" customHeight="1">
      <c r="B207" s="129"/>
      <c r="C207" s="135"/>
      <c r="D207" s="109"/>
      <c r="E207" s="109"/>
      <c r="F207" s="128" t="s">
        <v>5099</v>
      </c>
      <c r="G207" s="109"/>
      <c r="H207" s="403" t="s">
        <v>5100</v>
      </c>
      <c r="I207" s="403"/>
      <c r="J207" s="403"/>
      <c r="K207" s="150"/>
    </row>
    <row r="208" spans="2:11" ht="15" customHeight="1">
      <c r="B208" s="129"/>
      <c r="C208" s="109"/>
      <c r="D208" s="109"/>
      <c r="E208" s="109"/>
      <c r="F208" s="128" t="s">
        <v>5097</v>
      </c>
      <c r="G208" s="109"/>
      <c r="H208" s="403" t="s">
        <v>5261</v>
      </c>
      <c r="I208" s="403"/>
      <c r="J208" s="403"/>
      <c r="K208" s="150"/>
    </row>
    <row r="209" spans="2:11" ht="15" customHeight="1">
      <c r="B209" s="167"/>
      <c r="C209" s="135"/>
      <c r="D209" s="135"/>
      <c r="E209" s="135"/>
      <c r="F209" s="128" t="s">
        <v>99</v>
      </c>
      <c r="G209" s="114"/>
      <c r="H209" s="404" t="s">
        <v>98</v>
      </c>
      <c r="I209" s="404"/>
      <c r="J209" s="404"/>
      <c r="K209" s="168"/>
    </row>
    <row r="210" spans="2:11" ht="15" customHeight="1">
      <c r="B210" s="167"/>
      <c r="C210" s="135"/>
      <c r="D210" s="135"/>
      <c r="E210" s="135"/>
      <c r="F210" s="128" t="s">
        <v>5101</v>
      </c>
      <c r="G210" s="114"/>
      <c r="H210" s="404" t="s">
        <v>5262</v>
      </c>
      <c r="I210" s="404"/>
      <c r="J210" s="404"/>
      <c r="K210" s="168"/>
    </row>
    <row r="211" spans="2:11" ht="15" customHeight="1">
      <c r="B211" s="167"/>
      <c r="C211" s="135"/>
      <c r="D211" s="135"/>
      <c r="E211" s="135"/>
      <c r="F211" s="169"/>
      <c r="G211" s="114"/>
      <c r="H211" s="170"/>
      <c r="I211" s="170"/>
      <c r="J211" s="170"/>
      <c r="K211" s="168"/>
    </row>
    <row r="212" spans="2:11" ht="15" customHeight="1">
      <c r="B212" s="167"/>
      <c r="C212" s="109" t="s">
        <v>5224</v>
      </c>
      <c r="D212" s="135"/>
      <c r="E212" s="135"/>
      <c r="F212" s="128">
        <v>1</v>
      </c>
      <c r="G212" s="114"/>
      <c r="H212" s="404" t="s">
        <v>5263</v>
      </c>
      <c r="I212" s="404"/>
      <c r="J212" s="404"/>
      <c r="K212" s="168"/>
    </row>
    <row r="213" spans="2:11" ht="15" customHeight="1">
      <c r="B213" s="167"/>
      <c r="C213" s="135"/>
      <c r="D213" s="135"/>
      <c r="E213" s="135"/>
      <c r="F213" s="128">
        <v>2</v>
      </c>
      <c r="G213" s="114"/>
      <c r="H213" s="404" t="s">
        <v>5264</v>
      </c>
      <c r="I213" s="404"/>
      <c r="J213" s="404"/>
      <c r="K213" s="168"/>
    </row>
    <row r="214" spans="2:11" ht="15" customHeight="1">
      <c r="B214" s="167"/>
      <c r="C214" s="135"/>
      <c r="D214" s="135"/>
      <c r="E214" s="135"/>
      <c r="F214" s="128">
        <v>3</v>
      </c>
      <c r="G214" s="114"/>
      <c r="H214" s="404" t="s">
        <v>5265</v>
      </c>
      <c r="I214" s="404"/>
      <c r="J214" s="404"/>
      <c r="K214" s="168"/>
    </row>
    <row r="215" spans="2:11" ht="15" customHeight="1">
      <c r="B215" s="167"/>
      <c r="C215" s="135"/>
      <c r="D215" s="135"/>
      <c r="E215" s="135"/>
      <c r="F215" s="128">
        <v>4</v>
      </c>
      <c r="G215" s="114"/>
      <c r="H215" s="404" t="s">
        <v>5266</v>
      </c>
      <c r="I215" s="404"/>
      <c r="J215" s="404"/>
      <c r="K215" s="168"/>
    </row>
    <row r="216" spans="2:11" ht="12.75" customHeight="1">
      <c r="B216" s="171"/>
      <c r="C216" s="172"/>
      <c r="D216" s="172"/>
      <c r="E216" s="172"/>
      <c r="F216" s="172"/>
      <c r="G216" s="172"/>
      <c r="H216" s="172"/>
      <c r="I216" s="172"/>
      <c r="J216" s="172"/>
      <c r="K216" s="173"/>
    </row>
  </sheetData>
  <sheetProtection formatCells="0" formatColumns="0" formatRows="0" insertColumns="0" insertRows="0" insertHyperlinks="0" deleteColumns="0" deleteRows="0" sort="0" autoFilter="0" pivotTables="0"/>
  <mergeCells count="77"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  <mergeCell ref="H198:J198"/>
    <mergeCell ref="C197:J197"/>
    <mergeCell ref="H206:J206"/>
    <mergeCell ref="H204:J204"/>
    <mergeCell ref="H202:J202"/>
    <mergeCell ref="H200:J200"/>
    <mergeCell ref="C163:J163"/>
    <mergeCell ref="C120:J120"/>
    <mergeCell ref="C145:J145"/>
    <mergeCell ref="C100:J100"/>
    <mergeCell ref="C73:J73"/>
    <mergeCell ref="D68:J68"/>
    <mergeCell ref="D66:J66"/>
    <mergeCell ref="D65:J65"/>
    <mergeCell ref="D67:J67"/>
    <mergeCell ref="D64:J64"/>
    <mergeCell ref="D59:J59"/>
    <mergeCell ref="D60:J60"/>
    <mergeCell ref="D63:J63"/>
    <mergeCell ref="D61:J61"/>
    <mergeCell ref="D58:J58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31:J31"/>
    <mergeCell ref="D32:J32"/>
    <mergeCell ref="D29:J29"/>
    <mergeCell ref="D28:J28"/>
    <mergeCell ref="D26:J26"/>
    <mergeCell ref="C23:J23"/>
    <mergeCell ref="D25:J25"/>
    <mergeCell ref="C24:J24"/>
    <mergeCell ref="F18:J18"/>
    <mergeCell ref="F21:J21"/>
    <mergeCell ref="F19:J19"/>
    <mergeCell ref="F20:J20"/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Martina-PC\Martina</dc:creator>
  <cp:keywords/>
  <dc:description/>
  <cp:lastModifiedBy>Dohnal Roman</cp:lastModifiedBy>
  <dcterms:created xsi:type="dcterms:W3CDTF">2018-11-16T07:04:29Z</dcterms:created>
  <dcterms:modified xsi:type="dcterms:W3CDTF">2020-01-07T07:19:31Z</dcterms:modified>
  <cp:category/>
  <cp:version/>
  <cp:contentType/>
  <cp:contentStatus/>
</cp:coreProperties>
</file>